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tbl 1 rates" sheetId="6" r:id="rId1"/>
    <sheet name="tbl 2 accrual" sheetId="7" r:id="rId2"/>
    <sheet name="tbl 3 PSE acct 312 res" sheetId="8" r:id="rId3"/>
    <sheet name="tbl 4 PC acct 312 res" sheetId="9" r:id="rId4"/>
    <sheet name="tbl 5 terminal NS" sheetId="2" r:id="rId5"/>
    <sheet name="tbl 6 NG FNS%" sheetId="3" r:id="rId6"/>
    <sheet name="tbl 7 NG Salv" sheetId="4" r:id="rId7"/>
    <sheet name="tbl 8 Elec FNS%" sheetId="10" r:id="rId8"/>
    <sheet name="tbl 9 Elec Salv" sheetId="5" r:id="rId9"/>
  </sheets>
  <externalReferences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C17" i="9"/>
  <c r="B17"/>
  <c r="D16" s="1"/>
  <c r="E16" s="1"/>
  <c r="G16" s="1"/>
  <c r="D13"/>
  <c r="E13" s="1"/>
  <c r="G13" s="1"/>
  <c r="E10"/>
  <c r="G10" s="1"/>
  <c r="D10"/>
  <c r="D9"/>
  <c r="E9" s="1"/>
  <c r="G9" s="1"/>
  <c r="D8"/>
  <c r="E8" s="1"/>
  <c r="G8" s="1"/>
  <c r="G7"/>
  <c r="E7"/>
  <c r="D7"/>
  <c r="E6"/>
  <c r="G6" s="1"/>
  <c r="D6"/>
  <c r="D5"/>
  <c r="E5" s="1"/>
  <c r="C17" i="8"/>
  <c r="B17"/>
  <c r="F16"/>
  <c r="D16"/>
  <c r="D15"/>
  <c r="F15" s="1"/>
  <c r="F14"/>
  <c r="D14"/>
  <c r="D13"/>
  <c r="F13" s="1"/>
  <c r="F12"/>
  <c r="D12"/>
  <c r="D11"/>
  <c r="F11" s="1"/>
  <c r="F10"/>
  <c r="D10"/>
  <c r="D9"/>
  <c r="F9" s="1"/>
  <c r="F8"/>
  <c r="D8"/>
  <c r="D7"/>
  <c r="F7" s="1"/>
  <c r="F6"/>
  <c r="D6"/>
  <c r="D5"/>
  <c r="F5" s="1"/>
  <c r="H29" i="7"/>
  <c r="F29"/>
  <c r="D29"/>
  <c r="B29"/>
  <c r="H28"/>
  <c r="F28"/>
  <c r="D28"/>
  <c r="B28"/>
  <c r="H27"/>
  <c r="H30" s="1"/>
  <c r="F27"/>
  <c r="F30" s="1"/>
  <c r="D27"/>
  <c r="D30" s="1"/>
  <c r="B27"/>
  <c r="B30" s="1"/>
  <c r="H23"/>
  <c r="H24" s="1"/>
  <c r="F23"/>
  <c r="F24" s="1"/>
  <c r="B23"/>
  <c r="B24" s="1"/>
  <c r="H19"/>
  <c r="F19"/>
  <c r="D19"/>
  <c r="B19"/>
  <c r="H18"/>
  <c r="F18"/>
  <c r="D18"/>
  <c r="B18"/>
  <c r="H17"/>
  <c r="F17"/>
  <c r="D17"/>
  <c r="B17"/>
  <c r="H16"/>
  <c r="F16"/>
  <c r="D16"/>
  <c r="B16"/>
  <c r="H15"/>
  <c r="H20" s="1"/>
  <c r="F15"/>
  <c r="F20" s="1"/>
  <c r="D15"/>
  <c r="B15"/>
  <c r="H11"/>
  <c r="F11"/>
  <c r="D11"/>
  <c r="B11"/>
  <c r="F10"/>
  <c r="D10"/>
  <c r="B10"/>
  <c r="H9"/>
  <c r="F9"/>
  <c r="D9"/>
  <c r="B9"/>
  <c r="H8"/>
  <c r="F8"/>
  <c r="D8"/>
  <c r="B8"/>
  <c r="H7"/>
  <c r="F7"/>
  <c r="D7"/>
  <c r="B7"/>
  <c r="H6"/>
  <c r="F6"/>
  <c r="D6"/>
  <c r="B6"/>
  <c r="F26" i="6"/>
  <c r="B26"/>
  <c r="H24"/>
  <c r="F24"/>
  <c r="H23"/>
  <c r="F23"/>
  <c r="B23"/>
  <c r="B24" s="1"/>
  <c r="H20"/>
  <c r="F20"/>
  <c r="D20"/>
  <c r="H19"/>
  <c r="F19"/>
  <c r="D19"/>
  <c r="B19"/>
  <c r="H18"/>
  <c r="F18"/>
  <c r="D18"/>
  <c r="B18"/>
  <c r="H17"/>
  <c r="F17"/>
  <c r="D17"/>
  <c r="B17"/>
  <c r="H16"/>
  <c r="F16"/>
  <c r="D16"/>
  <c r="B16"/>
  <c r="H15"/>
  <c r="F15"/>
  <c r="D15"/>
  <c r="B15"/>
  <c r="B20" s="1"/>
  <c r="F12"/>
  <c r="D12"/>
  <c r="H11"/>
  <c r="F11"/>
  <c r="D11"/>
  <c r="B11"/>
  <c r="F10"/>
  <c r="D10"/>
  <c r="B10"/>
  <c r="H9"/>
  <c r="F9"/>
  <c r="D9"/>
  <c r="B9"/>
  <c r="H8"/>
  <c r="F8"/>
  <c r="D8"/>
  <c r="B8"/>
  <c r="H7"/>
  <c r="F7"/>
  <c r="D7"/>
  <c r="B7"/>
  <c r="H6"/>
  <c r="F6"/>
  <c r="D6"/>
  <c r="B6"/>
  <c r="I29" i="7" l="1"/>
  <c r="I6"/>
  <c r="I24" i="6"/>
  <c r="I18"/>
  <c r="I11" i="7"/>
  <c r="I8" i="6"/>
  <c r="I7" i="7"/>
  <c r="I17"/>
  <c r="I23" i="6"/>
  <c r="I23" i="7"/>
  <c r="I24" s="1"/>
  <c r="D20"/>
  <c r="I19" i="6"/>
  <c r="B12"/>
  <c r="I9"/>
  <c r="I11"/>
  <c r="I15"/>
  <c r="I16"/>
  <c r="I17"/>
  <c r="I20"/>
  <c r="F12" i="7"/>
  <c r="F32" s="1"/>
  <c r="B20"/>
  <c r="I18"/>
  <c r="I19"/>
  <c r="I6" i="6"/>
  <c r="I7"/>
  <c r="I16" i="7"/>
  <c r="B12"/>
  <c r="I9"/>
  <c r="I28"/>
  <c r="G5" i="9"/>
  <c r="D14"/>
  <c r="E14" s="1"/>
  <c r="G14" s="1"/>
  <c r="D11"/>
  <c r="E11" s="1"/>
  <c r="G11" s="1"/>
  <c r="D15"/>
  <c r="E15" s="1"/>
  <c r="G15" s="1"/>
  <c r="D17"/>
  <c r="D12"/>
  <c r="E12" s="1"/>
  <c r="G12" s="1"/>
  <c r="F17" i="8"/>
  <c r="D17"/>
  <c r="D12" i="7"/>
  <c r="I15"/>
  <c r="I27"/>
  <c r="I8"/>
  <c r="B32" l="1"/>
  <c r="I30"/>
  <c r="I20"/>
  <c r="G17" i="9"/>
  <c r="E17"/>
  <c r="F7" i="5" l="1"/>
  <c r="D7"/>
  <c r="C7"/>
  <c r="F7" i="4"/>
  <c r="D7"/>
  <c r="E7" i="5" l="1"/>
  <c r="G7"/>
  <c r="G11" i="2" l="1"/>
  <c r="G10"/>
  <c r="G9"/>
  <c r="G8"/>
  <c r="G7"/>
  <c r="G6"/>
  <c r="E11"/>
  <c r="E10"/>
  <c r="E9"/>
  <c r="E8"/>
  <c r="E7"/>
  <c r="E6"/>
  <c r="C19" i="4" l="1"/>
  <c r="C18"/>
  <c r="C17"/>
  <c r="C16"/>
  <c r="C15"/>
  <c r="C14"/>
  <c r="C13"/>
  <c r="C12"/>
  <c r="C11"/>
  <c r="C10"/>
  <c r="C9"/>
  <c r="C8"/>
  <c r="C7"/>
  <c r="C20" l="1"/>
  <c r="G7"/>
  <c r="E7"/>
  <c r="D19" l="1"/>
  <c r="E19" s="1"/>
  <c r="D18" l="1"/>
  <c r="E18" s="1"/>
  <c r="D17" l="1"/>
  <c r="E17" s="1"/>
  <c r="D16" l="1"/>
  <c r="E16" s="1"/>
  <c r="D15" l="1"/>
  <c r="E15" s="1"/>
  <c r="D14" l="1"/>
  <c r="E14" s="1"/>
  <c r="D13" l="1"/>
  <c r="E13" s="1"/>
  <c r="D12" l="1"/>
  <c r="E12" s="1"/>
  <c r="D11" l="1"/>
  <c r="E11" s="1"/>
  <c r="D10" l="1"/>
  <c r="E10" s="1"/>
  <c r="D9" l="1"/>
  <c r="E9" s="1"/>
  <c r="D8" l="1"/>
  <c r="D20" l="1"/>
  <c r="E20" s="1"/>
  <c r="E8"/>
  <c r="F18" l="1"/>
  <c r="G18" s="1"/>
  <c r="F15" l="1"/>
  <c r="G15" s="1"/>
  <c r="F11"/>
  <c r="G11" s="1"/>
  <c r="F12"/>
  <c r="G12" s="1"/>
  <c r="F17"/>
  <c r="G17" s="1"/>
  <c r="F13" l="1"/>
  <c r="G13" s="1"/>
  <c r="F14"/>
  <c r="G14" s="1"/>
  <c r="F9"/>
  <c r="G9" s="1"/>
  <c r="F19"/>
  <c r="G19" s="1"/>
  <c r="F8"/>
  <c r="F16"/>
  <c r="G16" s="1"/>
  <c r="F10"/>
  <c r="G10" s="1"/>
  <c r="G8" l="1"/>
  <c r="F20"/>
  <c r="G20" s="1"/>
  <c r="D24" i="6" l="1"/>
  <c r="D23"/>
  <c r="D23" i="7"/>
  <c r="D26" i="6" l="1"/>
  <c r="D24" i="7"/>
  <c r="D32" s="1"/>
  <c r="C30" i="5" l="1"/>
  <c r="C29"/>
  <c r="C28"/>
  <c r="C27"/>
  <c r="C26"/>
  <c r="C25"/>
  <c r="C24"/>
  <c r="C23"/>
  <c r="C22"/>
  <c r="C31" s="1"/>
  <c r="C21"/>
  <c r="C20"/>
  <c r="C19"/>
  <c r="C15"/>
  <c r="C14"/>
  <c r="C13"/>
  <c r="C12"/>
  <c r="C11"/>
  <c r="C10"/>
  <c r="C9"/>
  <c r="C8"/>
  <c r="C16" l="1"/>
  <c r="D8" l="1"/>
  <c r="D10"/>
  <c r="E10" s="1"/>
  <c r="D11"/>
  <c r="E11" s="1"/>
  <c r="D15"/>
  <c r="E15" s="1"/>
  <c r="D14"/>
  <c r="E14" s="1"/>
  <c r="D13"/>
  <c r="E13" s="1"/>
  <c r="D12"/>
  <c r="E12" s="1"/>
  <c r="D9"/>
  <c r="E9" s="1"/>
  <c r="E8" l="1"/>
  <c r="D16"/>
  <c r="E16" s="1"/>
  <c r="H12" i="6" l="1"/>
  <c r="I12" s="1"/>
  <c r="H10"/>
  <c r="I10" s="1"/>
  <c r="H10" i="7"/>
  <c r="H12" l="1"/>
  <c r="H32" s="1"/>
  <c r="I10"/>
  <c r="I12" s="1"/>
  <c r="I32" s="1"/>
  <c r="H26" i="6"/>
  <c r="I26" s="1"/>
  <c r="D30" i="5" l="1"/>
  <c r="E30" s="1"/>
  <c r="D29" l="1"/>
  <c r="E29" s="1"/>
  <c r="D28" l="1"/>
  <c r="E28" s="1"/>
  <c r="D27" l="1"/>
  <c r="E27" s="1"/>
  <c r="D26" l="1"/>
  <c r="E26" s="1"/>
  <c r="D25" l="1"/>
  <c r="E25" s="1"/>
  <c r="D24" l="1"/>
  <c r="E24" s="1"/>
  <c r="D23" l="1"/>
  <c r="E23" s="1"/>
  <c r="D22" l="1"/>
  <c r="E22" s="1"/>
  <c r="D21" l="1"/>
  <c r="E21" s="1"/>
  <c r="D20" l="1"/>
  <c r="E20" s="1"/>
  <c r="D19" l="1"/>
  <c r="D31" l="1"/>
  <c r="E31" s="1"/>
  <c r="E19"/>
  <c r="F9" l="1"/>
  <c r="G9" s="1"/>
  <c r="F13"/>
  <c r="G13" s="1"/>
  <c r="F8"/>
  <c r="F10"/>
  <c r="G10" s="1"/>
  <c r="F15"/>
  <c r="G15" s="1"/>
  <c r="F14"/>
  <c r="G14" s="1"/>
  <c r="G8" l="1"/>
  <c r="F11" l="1"/>
  <c r="F12"/>
  <c r="G12" s="1"/>
  <c r="G11" l="1"/>
  <c r="F16"/>
  <c r="G16" s="1"/>
  <c r="F28" l="1"/>
  <c r="G28" s="1"/>
  <c r="F20" l="1"/>
  <c r="G20" s="1"/>
  <c r="F29"/>
  <c r="G29" s="1"/>
  <c r="F19"/>
  <c r="F22"/>
  <c r="G22" s="1"/>
  <c r="F30"/>
  <c r="G30" s="1"/>
  <c r="F25"/>
  <c r="G25" s="1"/>
  <c r="F23"/>
  <c r="G23" s="1"/>
  <c r="F24"/>
  <c r="G24" s="1"/>
  <c r="F27"/>
  <c r="G27" s="1"/>
  <c r="G19" l="1"/>
  <c r="F26" l="1"/>
  <c r="G26" s="1"/>
  <c r="F21"/>
  <c r="G21" l="1"/>
  <c r="F31"/>
  <c r="G31" s="1"/>
</calcChain>
</file>

<file path=xl/sharedStrings.xml><?xml version="1.0" encoding="utf-8"?>
<sst xmlns="http://schemas.openxmlformats.org/spreadsheetml/2006/main" count="246" uniqueCount="147">
  <si>
    <t>Plant Unit</t>
  </si>
  <si>
    <t>Total Account 312</t>
  </si>
  <si>
    <t>A</t>
  </si>
  <si>
    <t>B</t>
  </si>
  <si>
    <t>C</t>
  </si>
  <si>
    <t>E</t>
  </si>
  <si>
    <t>D=B-C</t>
  </si>
  <si>
    <t>F=E-C</t>
  </si>
  <si>
    <t>9/30/16 Book Reserve</t>
  </si>
  <si>
    <t>WDA Reallocated Book Reserve</t>
  </si>
  <si>
    <t>PSE Calculated (Theoretical) Reserve</t>
  </si>
  <si>
    <t>Book Reserve Surplus / (Deficiency)</t>
  </si>
  <si>
    <t>PSE Calculated Terminal Net Salvage</t>
  </si>
  <si>
    <t>Plant</t>
  </si>
  <si>
    <t>Current Year</t>
  </si>
  <si>
    <t>Plant Retirement Year</t>
  </si>
  <si>
    <t>Source:</t>
  </si>
  <si>
    <t>PSE file PSE - Production - Terminal Net Salvage Calculations provided in ICNU 27</t>
  </si>
  <si>
    <t>Rate Year</t>
  </si>
  <si>
    <t>WDA Terminal Net Salvage Inflated to Rate Year</t>
  </si>
  <si>
    <t>PSE Terminal Net Salvage Inflated to Retirement Year</t>
  </si>
  <si>
    <t>Book Reserve Surplus / (Deficiency) after Reallocation</t>
  </si>
  <si>
    <t>In Column E WDA Reallocates 9/30/16 Book Reserve based on PSE Calculated Accrued amounts</t>
  </si>
  <si>
    <t>PSE Calculated Accrued Reserve from pages 478-484 of Exh JJS-3r</t>
  </si>
  <si>
    <t>D</t>
  </si>
  <si>
    <t>F</t>
  </si>
  <si>
    <t>G</t>
  </si>
  <si>
    <t>PSE inflates using a 2.5% escalation rate (PSE Resp to PC DR 319)</t>
  </si>
  <si>
    <t>PSE Remaining Life</t>
  </si>
  <si>
    <t>F=-D/E</t>
  </si>
  <si>
    <t>Increase or (Decrease) in Accrual</t>
  </si>
  <si>
    <t>PSE Remaining Life from page 57 of Exh JJS-3r</t>
  </si>
  <si>
    <t>Account</t>
  </si>
  <si>
    <t>PC Proposed FNS %</t>
  </si>
  <si>
    <t>Current Approved FNS %</t>
  </si>
  <si>
    <t>PSE Proposed FNS %</t>
  </si>
  <si>
    <t>DISTRIBUTION PLANT</t>
  </si>
  <si>
    <t>376.20, Mains-Plastic</t>
  </si>
  <si>
    <t>378.00, Measuring &amp; Regulating Station Eq.</t>
  </si>
  <si>
    <t>380.20, Services-Plastic</t>
  </si>
  <si>
    <t>380.30, Services-Wrapped Steel</t>
  </si>
  <si>
    <t>Comparison of Natural Gas Future Net Salvage Percent Proposals</t>
  </si>
  <si>
    <t>376.40, Mains-Wrapped Steel</t>
  </si>
  <si>
    <t>TRANSMISSION PLANT</t>
  </si>
  <si>
    <t>355, Poles Towers, and Fixtures</t>
  </si>
  <si>
    <t>356, Overhead Conductors &amp; Devices</t>
  </si>
  <si>
    <t>362, Station Equipment</t>
  </si>
  <si>
    <t>367, Underground Conductors &amp; Devices</t>
  </si>
  <si>
    <t>369, Services</t>
  </si>
  <si>
    <t>Comparison of Electric Future Net Salvage Percent Proposals</t>
  </si>
  <si>
    <t>Description</t>
  </si>
  <si>
    <t>NATURAL GAS PLANT</t>
  </si>
  <si>
    <t>374.20 thru 374.30</t>
  </si>
  <si>
    <t>376.1 thru 376.4 and 376.6</t>
  </si>
  <si>
    <t>380 thru 380.5</t>
  </si>
  <si>
    <t>TOTAL DISTRIBUTION PLANT</t>
  </si>
  <si>
    <t>Five-Year Net Salvage Actually Incurred</t>
  </si>
  <si>
    <t>Net Salvage Recovery included in PSE's Proposed Depr Rates</t>
  </si>
  <si>
    <t>PSE Proposed / Actually Incurred</t>
  </si>
  <si>
    <t>PC Proposed / Actually Incurred</t>
  </si>
  <si>
    <t>Net Salvage Recovery included in PC's Proposed Depr Rates</t>
  </si>
  <si>
    <t>Comparison of Actually Incurred Net Salvage and Net Salvage in Proposed Depreciation Rates</t>
  </si>
  <si>
    <t>ELECTRIC PLANT</t>
  </si>
  <si>
    <t>350 thru 350.99</t>
  </si>
  <si>
    <t>Easements</t>
  </si>
  <si>
    <t>352 thru 352.9</t>
  </si>
  <si>
    <t>353 thru 353.9</t>
  </si>
  <si>
    <t>Station Equipment</t>
  </si>
  <si>
    <t>354 thru 354.9</t>
  </si>
  <si>
    <t>Tower and Fixtures</t>
  </si>
  <si>
    <t>355 thru 355.9</t>
  </si>
  <si>
    <t>Poles and Fixtures</t>
  </si>
  <si>
    <t>356 thru 356.9</t>
  </si>
  <si>
    <t>357 thru 357.7</t>
  </si>
  <si>
    <t>358.7 thru 358.9</t>
  </si>
  <si>
    <t>359 thru 359.99</t>
  </si>
  <si>
    <t>Roads and Trails</t>
  </si>
  <si>
    <t>TOTAL TRANSMISSION PLANT</t>
  </si>
  <si>
    <t>Colstrip 1</t>
  </si>
  <si>
    <t>Colstrip 2</t>
  </si>
  <si>
    <t>Colstrip 3</t>
  </si>
  <si>
    <t>Colstrip 4</t>
  </si>
  <si>
    <t>Colstrip 1-2</t>
  </si>
  <si>
    <t>Colstrip 3-4</t>
  </si>
  <si>
    <t>Encogen</t>
  </si>
  <si>
    <t>Frederickson 1/EPCOR</t>
  </si>
  <si>
    <t>Goldendale</t>
  </si>
  <si>
    <t>Mint Farm</t>
  </si>
  <si>
    <t>Sumas</t>
  </si>
  <si>
    <t>Ferndale</t>
  </si>
  <si>
    <t>Lower Baker</t>
  </si>
  <si>
    <t>Snoqualmie #1</t>
  </si>
  <si>
    <t>Snoqualmie #2</t>
  </si>
  <si>
    <t>Battery Storage Equipment</t>
  </si>
  <si>
    <t>Poles, Towers, &amp; Fixtures</t>
  </si>
  <si>
    <t>Underground Conduit</t>
  </si>
  <si>
    <t>Line Transformers</t>
  </si>
  <si>
    <t>Services</t>
  </si>
  <si>
    <t>Meters</t>
  </si>
  <si>
    <t>Mains</t>
  </si>
  <si>
    <t>Mains - Cathodic Protection</t>
  </si>
  <si>
    <t>Meter Installations</t>
  </si>
  <si>
    <t>House Regulators</t>
  </si>
  <si>
    <t>House Regulators Installations</t>
  </si>
  <si>
    <t>Meas. &amp; Reg. Station Eq.</t>
  </si>
  <si>
    <t>Struct. &amp; Imrpov.</t>
  </si>
  <si>
    <t>Other Equipment</t>
  </si>
  <si>
    <t>Upper Baker</t>
  </si>
  <si>
    <t>E=D/C</t>
  </si>
  <si>
    <t>G=F/C</t>
  </si>
  <si>
    <t>Indust. Meas. &amp; Reg. St. Eq.</t>
  </si>
  <si>
    <t>Res. &amp; Comm. WH &amp; CB</t>
  </si>
  <si>
    <t>Street Light. &amp; SS</t>
  </si>
  <si>
    <t>OH Conductors and Dev.</t>
  </si>
  <si>
    <t>UG Conductors and Dev.</t>
  </si>
  <si>
    <t>Function</t>
  </si>
  <si>
    <t>Original Cost as of September 30, 2016</t>
  </si>
  <si>
    <t>Current Approved Accrual Rate</t>
  </si>
  <si>
    <t>PSE Proposed Accrual Rate</t>
  </si>
  <si>
    <t>PC Proposed Accrual Rate</t>
  </si>
  <si>
    <t>PC Proposed Difference from PSE Proposed</t>
  </si>
  <si>
    <t>Electric Plant</t>
  </si>
  <si>
    <t>Steam Production Plant</t>
  </si>
  <si>
    <t>Hydro Production Plant</t>
  </si>
  <si>
    <t>Other Production Plant</t>
  </si>
  <si>
    <t>Transmission Plant</t>
  </si>
  <si>
    <t>Distribution Plant</t>
  </si>
  <si>
    <t>General Plant</t>
  </si>
  <si>
    <t>Total Electric Plant</t>
  </si>
  <si>
    <t>Gas Plant</t>
  </si>
  <si>
    <t>Production Plant</t>
  </si>
  <si>
    <t>Underground Storage Plant</t>
  </si>
  <si>
    <t>Other Storage Plant</t>
  </si>
  <si>
    <t>Total Gas Plant</t>
  </si>
  <si>
    <t>Common Plant</t>
  </si>
  <si>
    <t>Total Common Plant</t>
  </si>
  <si>
    <t>TOTAL</t>
  </si>
  <si>
    <t>Accrual Amount at Current Depr. Rates</t>
  </si>
  <si>
    <t>Accrual Amount at PSE Proposed Depr. Rates</t>
  </si>
  <si>
    <t>Accrual Amount at PC Proposed Depr. Rates</t>
  </si>
  <si>
    <t>Unrecovered Reserve</t>
  </si>
  <si>
    <t>Total Unrecovered Reserve</t>
  </si>
  <si>
    <t>Public Counsel's Accrual Decrease in Account 312 Based on a Reserve Surplus</t>
  </si>
  <si>
    <t>PSE's Accrual Increase in Account 312 Based on a Reserve Surplus</t>
  </si>
  <si>
    <t>Calculation of Estimated Future Terminal Net Salvage Costs</t>
  </si>
  <si>
    <t>Summary of Current, PSE Proposed, and Public Counsel Proposed Accrual Rates</t>
  </si>
  <si>
    <t>Summary of Current, PSE Proposed, and Public Counsel Proposed Annual Accrual</t>
  </si>
</sst>
</file>

<file path=xl/styles.xml><?xml version="1.0" encoding="utf-8"?>
<styleSheet xmlns="http://schemas.openxmlformats.org/spreadsheetml/2006/main">
  <numFmts count="51"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"/>
    <numFmt numFmtId="166" formatCode="#,##0.0"/>
    <numFmt numFmtId="167" formatCode="0.0%"/>
    <numFmt numFmtId="168" formatCode="m\-d\-yy"/>
    <numFmt numFmtId="169" formatCode="_-* #,##0.0_-;\-* #,##0.0_-;_-* &quot;-&quot;??_-;_-@_-"/>
    <numFmt numFmtId="170" formatCode="#,##0.00&quot; $&quot;;\-#,##0.00&quot; $&quot;"/>
    <numFmt numFmtId="171" formatCode="0.00_)"/>
    <numFmt numFmtId="172" formatCode="_(* #,##0_);_(* \(#,##0\);_(* &quot;-&quot;??_);_(@_)"/>
    <numFmt numFmtId="173" formatCode="_([$€-2]* #,##0.00_);_([$€-2]* \(#,##0.00\);_([$€-2]* &quot;-&quot;??_)"/>
    <numFmt numFmtId="174" formatCode="0.0_)\%;\(0.0\)\%;0.0_)\%;@_)_%"/>
    <numFmt numFmtId="175" formatCode="#,##0.0_)_%;\(#,##0.0\)_%;0.0_)_%;@_)_%"/>
    <numFmt numFmtId="176" formatCode="#,##0.0_);\(#,##0.0\);#,##0.0_);@_)"/>
    <numFmt numFmtId="177" formatCode="#,##0.0_);\(#,##0.0\)"/>
    <numFmt numFmtId="178" formatCode="&quot;$&quot;_(#,##0.00_);&quot;$&quot;\(#,##0.00\);&quot;$&quot;_(0.00_);@_)"/>
    <numFmt numFmtId="179" formatCode="&quot;$&quot;_(#,##0.00_);&quot;$&quot;\(#,##0.00\)"/>
    <numFmt numFmtId="180" formatCode="#,##0.00_);\(#,##0.00\);0.00_);@_)"/>
    <numFmt numFmtId="181" formatCode="&quot;£&quot;_(#,##0.00_);&quot;£&quot;\(#,##0.00\)"/>
    <numFmt numFmtId="182" formatCode="\€_(#,##0.00_);\€\(#,##0.00\);\€_(0.00_);@_)"/>
    <numFmt numFmtId="183" formatCode="0.000000"/>
    <numFmt numFmtId="184" formatCode="#,##0_)\x;\(#,##0\)\x;0_)\x;@_)_x"/>
    <numFmt numFmtId="185" formatCode="0.E+00"/>
    <numFmt numFmtId="186" formatCode="#,##0.0_)\x;\(#,##0.0\)\x"/>
    <numFmt numFmtId="187" formatCode="#,##0_)_x;\(#,##0\)_x;0_)_x;@_)_x"/>
    <numFmt numFmtId="188" formatCode="0.0.E+00"/>
    <numFmt numFmtId="189" formatCode="#,##0.0_)_x;\(#,##0.0\)_x"/>
    <numFmt numFmtId="190" formatCode="0.0_)\%;\(0.0\)\%"/>
    <numFmt numFmtId="191" formatCode="&quot;$&quot;#,##0.0_);\(&quot;$&quot;#,##0.0\)"/>
    <numFmt numFmtId="192" formatCode="#,##0.0_)_%;\(#,##0.0\)_%"/>
    <numFmt numFmtId="193" formatCode="yyyy"/>
    <numFmt numFmtId="194" formatCode="#,##0.0\ \ \ _);\(#,##0.0\)"/>
    <numFmt numFmtId="195" formatCode="#,##0;\-#,##0;&quot;-&quot;"/>
    <numFmt numFmtId="196" formatCode=";;;\(@\)"/>
    <numFmt numFmtId="197" formatCode="0.000_)"/>
    <numFmt numFmtId="198" formatCode="_ * #,##0.00_ ;_ * \-#,##0.00_ ;_ * &quot;-&quot;??_ ;_ @_ "/>
    <numFmt numFmtId="199" formatCode="&quot;$&quot;#,##0\ ;\(&quot;$&quot;#,##0\)"/>
    <numFmt numFmtId="200" formatCode="0."/>
    <numFmt numFmtId="201" formatCode="#,##0.0\x_);\(#,##0.0\x\);#,##0.0\x_);@_)"/>
    <numFmt numFmtId="202" formatCode="0.0_)"/>
    <numFmt numFmtId="203" formatCode="_(* #,##0_);_(* \(#,##0\);_(* &quot;&quot;_);_(@_)"/>
    <numFmt numFmtId="204" formatCode="0%_);\(0%\)"/>
    <numFmt numFmtId="205" formatCode="_(* #,##0.00%_);[Red]_(* \-#,##0.00%_);[Green]_(* 0.00%_);_(@_)_%"/>
    <numFmt numFmtId="206" formatCode="#,##0.0\%_);\(#,##0.0\%\);#,##0.0\%_);@_)"/>
    <numFmt numFmtId="207" formatCode="_(* #,##0,_);_(* \(#,##0,\);_(* &quot;-   &quot;_);_(@_)"/>
    <numFmt numFmtId="208" formatCode="_(* #,##0.0,_);_(* \(#,##0.0,\);_(* &quot;-   &quot;_);_(@_)"/>
    <numFmt numFmtId="209" formatCode="General_)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8"/>
      <color indexed="12"/>
      <name val="Arial"/>
      <family val="2"/>
    </font>
    <font>
      <sz val="12"/>
      <color indexed="8"/>
      <name val="SWISS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?? ??"/>
      <family val="1"/>
      <charset val="128"/>
    </font>
    <font>
      <sz val="9"/>
      <color indexed="10"/>
      <name val="Geneva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sz val="10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8"/>
      <name val="Helvetica-Narrow"/>
    </font>
    <font>
      <sz val="12"/>
      <name val="Times New Roman"/>
      <family val="1"/>
    </font>
    <font>
      <sz val="10"/>
      <color indexed="16"/>
      <name val="MS Serif"/>
      <family val="1"/>
    </font>
    <font>
      <sz val="12"/>
      <name val="SWIS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i/>
      <sz val="11"/>
      <color indexed="55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u/>
      <sz val="14"/>
      <name val="Arial Narrow"/>
      <family val="2"/>
    </font>
    <font>
      <sz val="11"/>
      <color indexed="62"/>
      <name val="Calibri"/>
      <family val="2"/>
    </font>
    <font>
      <sz val="10"/>
      <color indexed="17"/>
      <name val="MS Sans Serif"/>
      <family val="2"/>
    </font>
    <font>
      <sz val="12"/>
      <color indexed="37"/>
      <name val="swiss"/>
    </font>
    <font>
      <b/>
      <sz val="10"/>
      <color indexed="37"/>
      <name val="Arial MT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8"/>
      <name val="Palatino"/>
      <family val="1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Helv"/>
    </font>
    <font>
      <sz val="12"/>
      <color indexed="12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0"/>
      <name val="Tahoma"/>
      <family val="2"/>
      <charset val="204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4"/>
      <name val="B Times Bold"/>
    </font>
    <font>
      <sz val="10"/>
      <name val="C Helvetica Condensed"/>
    </font>
    <font>
      <sz val="10"/>
      <color indexed="55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sz val="8"/>
      <name val="Helv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8"/>
      <color indexed="8"/>
      <name val="Helv"/>
    </font>
    <font>
      <b/>
      <sz val="9"/>
      <name val="Arial"/>
      <family val="2"/>
    </font>
    <font>
      <sz val="10"/>
      <color indexed="14"/>
      <name val="MS Sans Serif"/>
      <family val="2"/>
    </font>
    <font>
      <sz val="7"/>
      <name val="Times New Roman"/>
      <family val="1"/>
    </font>
    <font>
      <sz val="5.5"/>
      <name val="Small Fonts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10"/>
      <name val="ＭＳ 明朝"/>
      <family val="1"/>
      <charset val="128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</borders>
  <cellStyleXfs count="1988">
    <xf numFmtId="0" fontId="0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33" borderId="13">
      <alignment horizontal="center" vertical="center"/>
    </xf>
    <xf numFmtId="43" fontId="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6" fontId="23" fillId="0" borderId="0">
      <protection locked="0"/>
    </xf>
    <xf numFmtId="0" fontId="1" fillId="0" borderId="0"/>
    <xf numFmtId="169" fontId="19" fillId="0" borderId="0">
      <protection locked="0"/>
    </xf>
    <xf numFmtId="38" fontId="20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170" fontId="19" fillId="0" borderId="0">
      <protection locked="0"/>
    </xf>
    <xf numFmtId="170" fontId="19" fillId="0" borderId="0">
      <protection locked="0"/>
    </xf>
    <xf numFmtId="0" fontId="25" fillId="0" borderId="14" applyNumberFormat="0" applyFill="0" applyAlignment="0" applyProtection="0"/>
    <xf numFmtId="10" fontId="20" fillId="35" borderId="15" applyNumberFormat="0" applyBorder="0" applyAlignment="0" applyProtection="0"/>
    <xf numFmtId="37" fontId="26" fillId="0" borderId="0"/>
    <xf numFmtId="171" fontId="27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0" borderId="16"/>
    <xf numFmtId="0" fontId="29" fillId="0" borderId="17"/>
    <xf numFmtId="0" fontId="19" fillId="0" borderId="0"/>
    <xf numFmtId="37" fontId="20" fillId="36" borderId="0" applyNumberFormat="0" applyBorder="0" applyAlignment="0" applyProtection="0"/>
    <xf numFmtId="37" fontId="20" fillId="0" borderId="0"/>
    <xf numFmtId="3" fontId="30" fillId="0" borderId="14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7" borderId="0"/>
    <xf numFmtId="9" fontId="21" fillId="0" borderId="0" applyFont="0" applyFill="0" applyBorder="0" applyAlignment="0" applyProtection="0"/>
    <xf numFmtId="0" fontId="31" fillId="37" borderId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1" fillId="37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37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33" fillId="0" borderId="0"/>
    <xf numFmtId="43" fontId="19" fillId="0" borderId="0" applyFont="0" applyFill="0" applyBorder="0" applyAlignment="0" applyProtection="0"/>
    <xf numFmtId="0" fontId="36" fillId="0" borderId="0"/>
    <xf numFmtId="0" fontId="34" fillId="0" borderId="0">
      <alignment vertical="top"/>
    </xf>
    <xf numFmtId="173" fontId="35" fillId="0" borderId="0"/>
    <xf numFmtId="173" fontId="19" fillId="0" borderId="0"/>
    <xf numFmtId="0" fontId="19" fillId="0" borderId="0"/>
    <xf numFmtId="173" fontId="19" fillId="0" borderId="0"/>
    <xf numFmtId="0" fontId="34" fillId="0" borderId="0">
      <alignment vertical="top"/>
    </xf>
    <xf numFmtId="0" fontId="34" fillId="0" borderId="0">
      <alignment vertical="top"/>
    </xf>
    <xf numFmtId="43" fontId="19" fillId="0" borderId="0" applyFont="0" applyFill="0" applyBorder="0" applyAlignment="0" applyProtection="0"/>
    <xf numFmtId="0" fontId="34" fillId="0" borderId="0">
      <alignment vertical="top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6" fillId="0" borderId="0"/>
    <xf numFmtId="0" fontId="36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36" fillId="0" borderId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183" fontId="19" fillId="0" borderId="0">
      <alignment horizontal="left"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7" fontId="19" fillId="0" borderId="0" applyFont="0" applyFill="0" applyBorder="0" applyProtection="0">
      <alignment horizontal="right"/>
    </xf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73" fontId="19" fillId="0" borderId="0"/>
    <xf numFmtId="0" fontId="34" fillId="0" borderId="0">
      <alignment vertical="top"/>
    </xf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0" fontId="34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Protection="0">
      <alignment horizontal="center"/>
    </xf>
    <xf numFmtId="0" fontId="40" fillId="0" borderId="21" applyNumberFormat="0" applyFill="0" applyProtection="0">
      <alignment horizontal="center"/>
    </xf>
    <xf numFmtId="0" fontId="40" fillId="0" borderId="21" applyNumberFormat="0" applyFill="0" applyProtection="0">
      <alignment horizontal="center"/>
    </xf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19" fillId="0" borderId="22" applyNumberFormat="0" applyFont="0" applyFill="0" applyAlignment="0" applyProtection="0"/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>
      <alignment vertical="top"/>
    </xf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37" fontId="4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3" borderId="0" applyNumberFormat="0" applyBorder="0" applyAlignment="0" applyProtection="0"/>
    <xf numFmtId="0" fontId="43" fillId="45" borderId="0" applyNumberFormat="0" applyBorder="0" applyAlignment="0" applyProtection="0"/>
    <xf numFmtId="0" fontId="43" fillId="47" borderId="0" applyNumberFormat="0" applyBorder="0" applyAlignment="0" applyProtection="0"/>
    <xf numFmtId="0" fontId="43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38" borderId="0" applyNumberFormat="0" applyBorder="0" applyAlignment="0" applyProtection="0"/>
    <xf numFmtId="0" fontId="43" fillId="48" borderId="0" applyNumberFormat="0" applyBorder="0" applyAlignment="0" applyProtection="0"/>
    <xf numFmtId="0" fontId="43" fillId="42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39" borderId="0" applyNumberFormat="0" applyBorder="0" applyAlignment="0" applyProtection="0"/>
    <xf numFmtId="0" fontId="43" fillId="43" borderId="0" applyNumberFormat="0" applyBorder="0" applyAlignment="0" applyProtection="0"/>
    <xf numFmtId="0" fontId="43" fillId="49" borderId="0" applyNumberFormat="0" applyBorder="0" applyAlignment="0" applyProtection="0"/>
    <xf numFmtId="0" fontId="44" fillId="47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45" fillId="41" borderId="0" applyNumberFormat="0" applyBorder="0" applyAlignment="0" applyProtection="0"/>
    <xf numFmtId="0" fontId="44" fillId="49" borderId="0" applyNumberFormat="0" applyBorder="0" applyAlignment="0" applyProtection="0"/>
    <xf numFmtId="0" fontId="45" fillId="48" borderId="0" applyNumberFormat="0" applyBorder="0" applyAlignment="0" applyProtection="0"/>
    <xf numFmtId="0" fontId="44" fillId="42" borderId="0" applyNumberFormat="0" applyBorder="0" applyAlignment="0" applyProtection="0"/>
    <xf numFmtId="0" fontId="45" fillId="52" borderId="0" applyNumberFormat="0" applyBorder="0" applyAlignment="0" applyProtection="0"/>
    <xf numFmtId="0" fontId="44" fillId="47" borderId="0" applyNumberFormat="0" applyBorder="0" applyAlignment="0" applyProtection="0"/>
    <xf numFmtId="0" fontId="45" fillId="53" borderId="0" applyNumberFormat="0" applyBorder="0" applyAlignment="0" applyProtection="0"/>
    <xf numFmtId="0" fontId="44" fillId="41" borderId="0" applyNumberFormat="0" applyBorder="0" applyAlignment="0" applyProtection="0"/>
    <xf numFmtId="0" fontId="45" fillId="54" borderId="0" applyNumberFormat="0" applyBorder="0" applyAlignment="0" applyProtection="0"/>
    <xf numFmtId="0" fontId="44" fillId="55" borderId="0" applyNumberFormat="0" applyBorder="0" applyAlignment="0" applyProtection="0"/>
    <xf numFmtId="0" fontId="45" fillId="56" borderId="0" applyNumberFormat="0" applyBorder="0" applyAlignment="0" applyProtection="0"/>
    <xf numFmtId="0" fontId="44" fillId="51" borderId="0" applyNumberFormat="0" applyBorder="0" applyAlignment="0" applyProtection="0"/>
    <xf numFmtId="0" fontId="45" fillId="57" borderId="0" applyNumberFormat="0" applyBorder="0" applyAlignment="0" applyProtection="0"/>
    <xf numFmtId="0" fontId="44" fillId="49" borderId="0" applyNumberFormat="0" applyBorder="0" applyAlignment="0" applyProtection="0"/>
    <xf numFmtId="0" fontId="45" fillId="58" borderId="0" applyNumberFormat="0" applyBorder="0" applyAlignment="0" applyProtection="0"/>
    <xf numFmtId="0" fontId="44" fillId="59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3" borderId="0" applyNumberFormat="0" applyBorder="0" applyAlignment="0" applyProtection="0"/>
    <xf numFmtId="0" fontId="44" fillId="57" borderId="0" applyNumberFormat="0" applyBorder="0" applyAlignment="0" applyProtection="0"/>
    <xf numFmtId="0" fontId="45" fillId="51" borderId="0" applyNumberFormat="0" applyBorder="0" applyAlignment="0" applyProtection="0"/>
    <xf numFmtId="168" fontId="22" fillId="33" borderId="13">
      <alignment horizontal="center" vertical="center"/>
    </xf>
    <xf numFmtId="168" fontId="22" fillId="33" borderId="13">
      <alignment horizontal="center" vertical="center"/>
    </xf>
    <xf numFmtId="194" fontId="46" fillId="0" borderId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173" fontId="48" fillId="42" borderId="0" applyNumberFormat="0" applyBorder="0" applyAlignment="0" applyProtection="0"/>
    <xf numFmtId="0" fontId="47" fillId="42" borderId="0" applyNumberFormat="0" applyBorder="0" applyAlignment="0" applyProtection="0"/>
    <xf numFmtId="0" fontId="46" fillId="0" borderId="18" applyNumberFormat="0" applyFont="0" applyFill="0" applyAlignment="0" applyProtection="0"/>
    <xf numFmtId="0" fontId="46" fillId="0" borderId="18" applyNumberFormat="0" applyFont="0" applyFill="0" applyAlignment="0" applyProtection="0"/>
    <xf numFmtId="0" fontId="46" fillId="0" borderId="23" applyNumberFormat="0" applyFont="0" applyFill="0" applyAlignment="0" applyProtection="0"/>
    <xf numFmtId="0" fontId="46" fillId="0" borderId="23" applyNumberFormat="0" applyFont="0" applyFill="0" applyAlignment="0" applyProtection="0"/>
    <xf numFmtId="195" fontId="34" fillId="0" borderId="0" applyFill="0" applyBorder="0" applyAlignment="0"/>
    <xf numFmtId="195" fontId="34" fillId="0" borderId="0" applyFill="0" applyBorder="0" applyAlignment="0"/>
    <xf numFmtId="195" fontId="34" fillId="0" borderId="0" applyFill="0" applyBorder="0" applyAlignment="0"/>
    <xf numFmtId="0" fontId="49" fillId="37" borderId="24" applyNumberFormat="0" applyAlignment="0" applyProtection="0"/>
    <xf numFmtId="0" fontId="50" fillId="60" borderId="24" applyNumberFormat="0" applyAlignment="0" applyProtection="0"/>
    <xf numFmtId="0" fontId="42" fillId="0" borderId="0"/>
    <xf numFmtId="0" fontId="51" fillId="61" borderId="25" applyNumberFormat="0" applyAlignment="0" applyProtection="0"/>
    <xf numFmtId="0" fontId="51" fillId="61" borderId="25" applyNumberFormat="0" applyAlignment="0" applyProtection="0"/>
    <xf numFmtId="173" fontId="52" fillId="61" borderId="25" applyNumberFormat="0" applyAlignment="0" applyProtection="0"/>
    <xf numFmtId="0" fontId="52" fillId="61" borderId="25" applyNumberFormat="0" applyAlignment="0" applyProtection="0"/>
    <xf numFmtId="0" fontId="52" fillId="61" borderId="25" applyNumberFormat="0" applyAlignment="0" applyProtection="0"/>
    <xf numFmtId="173" fontId="52" fillId="61" borderId="25" applyNumberFormat="0" applyAlignment="0" applyProtection="0"/>
    <xf numFmtId="173" fontId="52" fillId="61" borderId="25" applyNumberFormat="0" applyAlignment="0" applyProtection="0"/>
    <xf numFmtId="196" fontId="53" fillId="0" borderId="0">
      <alignment horizontal="center" wrapText="1"/>
    </xf>
    <xf numFmtId="197" fontId="54" fillId="0" borderId="0"/>
    <xf numFmtId="197" fontId="54" fillId="0" borderId="0"/>
    <xf numFmtId="197" fontId="54" fillId="0" borderId="0"/>
    <xf numFmtId="197" fontId="54" fillId="0" borderId="0"/>
    <xf numFmtId="197" fontId="54" fillId="0" borderId="0"/>
    <xf numFmtId="197" fontId="54" fillId="0" borderId="0"/>
    <xf numFmtId="197" fontId="54" fillId="0" borderId="0"/>
    <xf numFmtId="197" fontId="54" fillId="0" borderId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37" fontId="42" fillId="0" borderId="0"/>
    <xf numFmtId="40" fontId="19" fillId="0" borderId="0" applyBorder="0" applyProtection="0"/>
    <xf numFmtId="40" fontId="19" fillId="0" borderId="0" applyBorder="0" applyProtection="0"/>
    <xf numFmtId="37" fontId="42" fillId="0" borderId="0"/>
    <xf numFmtId="37" fontId="34" fillId="0" borderId="0"/>
    <xf numFmtId="37" fontId="34" fillId="0" borderId="0"/>
    <xf numFmtId="43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55" fillId="0" borderId="0" applyFont="0" applyFill="0" applyBorder="0" applyAlignment="0" applyProtection="0"/>
    <xf numFmtId="37" fontId="19" fillId="0" borderId="0" applyFont="0" applyFill="0" applyBorder="0" applyAlignment="0" applyProtection="0"/>
    <xf numFmtId="3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3" borderId="34" applyNumberFormat="0" applyFon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21" fillId="0" borderId="0" applyFont="0" applyFill="0" applyBorder="0" applyAlignment="0" applyProtection="0"/>
    <xf numFmtId="4" fontId="56" fillId="0" borderId="0"/>
    <xf numFmtId="0" fontId="57" fillId="0" borderId="0" applyNumberFormat="0" applyAlignment="0">
      <alignment horizontal="left"/>
    </xf>
    <xf numFmtId="0" fontId="58" fillId="0" borderId="0"/>
    <xf numFmtId="0" fontId="58" fillId="0" borderId="0"/>
    <xf numFmtId="0" fontId="58" fillId="0" borderId="0"/>
    <xf numFmtId="0" fontId="58" fillId="0" borderId="0"/>
    <xf numFmtId="7" fontId="42" fillId="0" borderId="0" applyFont="0" applyFill="0" applyBorder="0" applyAlignment="0" applyProtection="0"/>
    <xf numFmtId="37" fontId="4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59" fillId="0" borderId="0"/>
    <xf numFmtId="200" fontId="60" fillId="0" borderId="0"/>
    <xf numFmtId="0" fontId="61" fillId="0" borderId="0" applyNumberFormat="0" applyAlignment="0">
      <alignment horizontal="left"/>
    </xf>
    <xf numFmtId="37" fontId="42" fillId="0" borderId="0"/>
    <xf numFmtId="17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169" fontId="19" fillId="0" borderId="0">
      <protection locked="0"/>
    </xf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173" fontId="64" fillId="44" borderId="0" applyNumberFormat="0" applyBorder="0" applyAlignment="0" applyProtection="0"/>
    <xf numFmtId="0" fontId="64" fillId="44" borderId="0" applyNumberFormat="0" applyBorder="0" applyAlignment="0" applyProtection="0"/>
    <xf numFmtId="9" fontId="65" fillId="62" borderId="0" applyNumberFormat="0" applyFill="0" applyBorder="0" applyAlignment="0" applyProtection="0"/>
    <xf numFmtId="38" fontId="20" fillId="34" borderId="0" applyNumberFormat="0" applyBorder="0" applyAlignment="0" applyProtection="0"/>
    <xf numFmtId="0" fontId="32" fillId="0" borderId="19" applyNumberFormat="0" applyAlignment="0" applyProtection="0">
      <alignment horizontal="left" vertical="center"/>
    </xf>
    <xf numFmtId="0" fontId="32" fillId="0" borderId="19" applyNumberFormat="0" applyAlignment="0" applyProtection="0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14" fontId="22" fillId="63" borderId="18">
      <alignment horizontal="center" vertical="center" wrapText="1"/>
    </xf>
    <xf numFmtId="0" fontId="66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70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0" fontId="71" fillId="0" borderId="0"/>
    <xf numFmtId="37" fontId="42" fillId="0" borderId="0"/>
    <xf numFmtId="10" fontId="20" fillId="35" borderId="15" applyNumberFormat="0" applyBorder="0" applyAlignment="0" applyProtection="0"/>
    <xf numFmtId="0" fontId="72" fillId="38" borderId="24" applyNumberFormat="0" applyAlignment="0" applyProtection="0"/>
    <xf numFmtId="0" fontId="72" fillId="38" borderId="24" applyNumberFormat="0" applyAlignment="0" applyProtection="0"/>
    <xf numFmtId="173" fontId="72" fillId="45" borderId="24" applyNumberFormat="0" applyAlignment="0" applyProtection="0"/>
    <xf numFmtId="0" fontId="72" fillId="45" borderId="24" applyNumberFormat="0" applyAlignment="0" applyProtection="0"/>
    <xf numFmtId="0" fontId="72" fillId="45" borderId="24" applyNumberFormat="0" applyAlignment="0" applyProtection="0"/>
    <xf numFmtId="173" fontId="72" fillId="45" borderId="24" applyNumberFormat="0" applyAlignment="0" applyProtection="0"/>
    <xf numFmtId="173" fontId="72" fillId="45" borderId="24" applyNumberFormat="0" applyAlignment="0" applyProtection="0"/>
    <xf numFmtId="0" fontId="72" fillId="45" borderId="24" applyNumberFormat="0" applyAlignment="0" applyProtection="0"/>
    <xf numFmtId="0" fontId="72" fillId="45" borderId="24" applyNumberFormat="0" applyAlignment="0" applyProtection="0"/>
    <xf numFmtId="173" fontId="73" fillId="0" borderId="0"/>
    <xf numFmtId="173" fontId="73" fillId="0" borderId="0"/>
    <xf numFmtId="173" fontId="73" fillId="0" borderId="0"/>
    <xf numFmtId="0" fontId="74" fillId="64" borderId="30" applyNumberFormat="0" applyBorder="0" applyAlignment="0" applyProtection="0"/>
    <xf numFmtId="0" fontId="75" fillId="65" borderId="0" applyNumberFormat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14" fontId="42" fillId="0" borderId="0">
      <alignment horizontal="center"/>
    </xf>
    <xf numFmtId="37" fontId="42" fillId="0" borderId="15">
      <alignment horizontal="right"/>
    </xf>
    <xf numFmtId="37" fontId="42" fillId="0" borderId="0">
      <alignment horizontal="center"/>
    </xf>
    <xf numFmtId="37" fontId="42" fillId="0" borderId="0">
      <alignment horizontal="center"/>
    </xf>
    <xf numFmtId="17" fontId="42" fillId="0" borderId="0">
      <alignment horizontal="center"/>
    </xf>
    <xf numFmtId="201" fontId="78" fillId="0" borderId="0" applyFont="0" applyFill="0" applyBorder="0" applyProtection="0">
      <alignment horizontal="right"/>
    </xf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173" fontId="80" fillId="38" borderId="0" applyNumberFormat="0" applyBorder="0" applyAlignment="0" applyProtection="0"/>
    <xf numFmtId="0" fontId="80" fillId="38" borderId="0" applyNumberFormat="0" applyBorder="0" applyAlignment="0" applyProtection="0"/>
    <xf numFmtId="37" fontId="26" fillId="0" borderId="0"/>
    <xf numFmtId="37" fontId="26" fillId="0" borderId="0"/>
    <xf numFmtId="37" fontId="26" fillId="0" borderId="0"/>
    <xf numFmtId="37" fontId="81" fillId="0" borderId="0"/>
    <xf numFmtId="37" fontId="82" fillId="0" borderId="0"/>
    <xf numFmtId="171" fontId="81" fillId="0" borderId="33"/>
    <xf numFmtId="202" fontId="83" fillId="0" borderId="15" applyNumberFormat="0" applyBorder="0">
      <protection locked="0"/>
    </xf>
    <xf numFmtId="202" fontId="83" fillId="0" borderId="15" applyNumberFormat="0" applyBorder="0">
      <protection locked="0"/>
    </xf>
    <xf numFmtId="202" fontId="83" fillId="0" borderId="15" applyNumberFormat="0" applyBorder="0">
      <protection locked="0"/>
    </xf>
    <xf numFmtId="173" fontId="84" fillId="0" borderId="0" applyNumberFormat="0" applyAlignment="0">
      <alignment horizontal="center"/>
    </xf>
    <xf numFmtId="173" fontId="84" fillId="0" borderId="0" applyNumberFormat="0" applyAlignment="0">
      <alignment horizontal="center"/>
    </xf>
    <xf numFmtId="202" fontId="85" fillId="0" borderId="0" applyNumberFormat="0" applyAlignment="0"/>
    <xf numFmtId="202" fontId="86" fillId="0" borderId="0" applyNumberFormat="0"/>
    <xf numFmtId="0" fontId="19" fillId="0" borderId="0"/>
    <xf numFmtId="0" fontId="19" fillId="0" borderId="0"/>
    <xf numFmtId="0" fontId="3" fillId="0" borderId="0" applyNumberFormat="0" applyFill="0" applyBorder="0" applyAlignment="0" applyProtection="0"/>
    <xf numFmtId="0" fontId="19" fillId="0" borderId="0"/>
    <xf numFmtId="173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3" fillId="0" borderId="0"/>
    <xf numFmtId="173" fontId="43" fillId="0" borderId="0"/>
    <xf numFmtId="0" fontId="3" fillId="0" borderId="0"/>
    <xf numFmtId="173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9" fillId="0" borderId="0"/>
    <xf numFmtId="0" fontId="19" fillId="0" borderId="0"/>
    <xf numFmtId="0" fontId="19" fillId="0" borderId="0"/>
    <xf numFmtId="173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44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9" fillId="0" borderId="0"/>
    <xf numFmtId="0" fontId="19" fillId="0" borderId="0"/>
    <xf numFmtId="44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173" fontId="19" fillId="0" borderId="0"/>
    <xf numFmtId="0" fontId="19" fillId="0" borderId="0">
      <alignment vertical="top"/>
    </xf>
    <xf numFmtId="0" fontId="19" fillId="0" borderId="0"/>
    <xf numFmtId="0" fontId="3" fillId="0" borderId="0"/>
    <xf numFmtId="0" fontId="19" fillId="0" borderId="0"/>
    <xf numFmtId="173" fontId="19" fillId="0" borderId="0"/>
    <xf numFmtId="173" fontId="19" fillId="0" borderId="0"/>
    <xf numFmtId="0" fontId="87" fillId="0" borderId="0"/>
    <xf numFmtId="44" fontId="19" fillId="0" borderId="0"/>
    <xf numFmtId="0" fontId="87" fillId="0" borderId="0"/>
    <xf numFmtId="44" fontId="19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173" fontId="43" fillId="0" borderId="0"/>
    <xf numFmtId="173" fontId="43" fillId="0" borderId="0"/>
    <xf numFmtId="0" fontId="19" fillId="0" borderId="0"/>
    <xf numFmtId="173" fontId="43" fillId="0" borderId="0"/>
    <xf numFmtId="39" fontId="88" fillId="0" borderId="0"/>
    <xf numFmtId="173" fontId="43" fillId="0" borderId="0"/>
    <xf numFmtId="173" fontId="43" fillId="0" borderId="0"/>
    <xf numFmtId="0" fontId="19" fillId="0" borderId="0"/>
    <xf numFmtId="173" fontId="43" fillId="0" borderId="0"/>
    <xf numFmtId="0" fontId="43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37" fontId="19" fillId="0" borderId="0"/>
    <xf numFmtId="37" fontId="19" fillId="0" borderId="0"/>
    <xf numFmtId="37" fontId="19" fillId="0" borderId="0"/>
    <xf numFmtId="173" fontId="19" fillId="0" borderId="0"/>
    <xf numFmtId="37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9" fillId="0" borderId="0"/>
    <xf numFmtId="3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19" fillId="0" borderId="0"/>
    <xf numFmtId="0" fontId="19" fillId="0" borderId="0"/>
    <xf numFmtId="0" fontId="89" fillId="0" borderId="0"/>
    <xf numFmtId="0" fontId="3" fillId="0" borderId="0"/>
    <xf numFmtId="173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173" fontId="43" fillId="0" borderId="0"/>
    <xf numFmtId="173" fontId="43" fillId="0" borderId="0"/>
    <xf numFmtId="0" fontId="43" fillId="0" borderId="0"/>
    <xf numFmtId="173" fontId="43" fillId="0" borderId="0"/>
    <xf numFmtId="0" fontId="90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173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73" fontId="19" fillId="0" borderId="0"/>
    <xf numFmtId="0" fontId="91" fillId="0" borderId="0"/>
    <xf numFmtId="0" fontId="19" fillId="0" borderId="0"/>
    <xf numFmtId="173" fontId="19" fillId="0" borderId="0"/>
    <xf numFmtId="173" fontId="19" fillId="0" borderId="0"/>
    <xf numFmtId="0" fontId="3" fillId="0" borderId="0" applyNumberForma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73" fontId="19" fillId="0" borderId="0"/>
    <xf numFmtId="0" fontId="33" fillId="0" borderId="0"/>
    <xf numFmtId="0" fontId="19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173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2" fontId="81" fillId="0" borderId="15"/>
    <xf numFmtId="202" fontId="81" fillId="0" borderId="15"/>
    <xf numFmtId="202" fontId="81" fillId="0" borderId="15"/>
    <xf numFmtId="202" fontId="73" fillId="0" borderId="0" applyNumberFormat="0" applyProtection="0"/>
    <xf numFmtId="0" fontId="43" fillId="8" borderId="11" applyNumberFormat="0" applyFont="0" applyAlignment="0" applyProtection="0"/>
    <xf numFmtId="0" fontId="19" fillId="43" borderId="34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43" fillId="43" borderId="34" applyNumberFormat="0" applyFont="0" applyAlignment="0" applyProtection="0"/>
    <xf numFmtId="0" fontId="1" fillId="8" borderId="11" applyNumberFormat="0" applyFont="0" applyAlignment="0" applyProtection="0"/>
    <xf numFmtId="0" fontId="43" fillId="43" borderId="34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43" fillId="43" borderId="34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43" fillId="43" borderId="34" applyNumberFormat="0" applyFont="0" applyAlignment="0" applyProtection="0"/>
    <xf numFmtId="0" fontId="43" fillId="8" borderId="11" applyNumberFormat="0" applyFont="0" applyAlignment="0" applyProtection="0"/>
    <xf numFmtId="0" fontId="19" fillId="43" borderId="34" applyNumberFormat="0" applyFont="0" applyAlignment="0" applyProtection="0"/>
    <xf numFmtId="0" fontId="19" fillId="43" borderId="34" applyNumberFormat="0" applyFont="0" applyAlignment="0" applyProtection="0"/>
    <xf numFmtId="0" fontId="19" fillId="43" borderId="34" applyNumberFormat="0" applyFont="0" applyAlignment="0" applyProtection="0"/>
    <xf numFmtId="0" fontId="19" fillId="43" borderId="34" applyNumberFormat="0" applyFont="0" applyAlignment="0" applyProtection="0"/>
    <xf numFmtId="0" fontId="19" fillId="43" borderId="34" applyNumberFormat="0" applyFont="0" applyAlignment="0" applyProtection="0"/>
    <xf numFmtId="203" fontId="19" fillId="0" borderId="0"/>
    <xf numFmtId="203" fontId="19" fillId="0" borderId="0"/>
    <xf numFmtId="203" fontId="19" fillId="0" borderId="0"/>
    <xf numFmtId="203" fontId="19" fillId="0" borderId="0"/>
    <xf numFmtId="203" fontId="19" fillId="0" borderId="0"/>
    <xf numFmtId="203" fontId="19" fillId="0" borderId="0"/>
    <xf numFmtId="203" fontId="19" fillId="0" borderId="0"/>
    <xf numFmtId="203" fontId="19" fillId="0" borderId="0"/>
    <xf numFmtId="37" fontId="88" fillId="66" borderId="15" applyNumberFormat="0" applyFont="0" applyFill="0" applyAlignment="0" applyProtection="0"/>
    <xf numFmtId="0" fontId="92" fillId="37" borderId="35" applyNumberFormat="0" applyAlignment="0" applyProtection="0"/>
    <xf numFmtId="0" fontId="92" fillId="60" borderId="35" applyNumberFormat="0" applyAlignment="0" applyProtection="0"/>
    <xf numFmtId="0" fontId="93" fillId="0" borderId="0" applyFill="0" applyBorder="0" applyProtection="0">
      <alignment horizontal="left"/>
    </xf>
    <xf numFmtId="0" fontId="94" fillId="0" borderId="0" applyFill="0" applyBorder="0" applyProtection="0">
      <alignment horizontal="left"/>
    </xf>
    <xf numFmtId="0" fontId="95" fillId="0" borderId="0">
      <alignment horizontal="centerContinuous"/>
    </xf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10" fontId="20" fillId="0" borderId="0"/>
    <xf numFmtId="37" fontId="42" fillId="0" borderId="0"/>
    <xf numFmtId="37" fontId="42" fillId="0" borderId="0" applyFont="0" applyFill="0" applyBorder="0" applyAlignment="0" applyProtection="0"/>
    <xf numFmtId="205" fontId="96" fillId="0" borderId="0" applyFont="0" applyFill="0" applyBorder="0" applyAlignment="0" applyProtection="0"/>
    <xf numFmtId="205" fontId="96" fillId="0" borderId="0" applyFont="0" applyFill="0" applyBorder="0" applyAlignment="0" applyProtection="0"/>
    <xf numFmtId="10" fontId="19" fillId="0" borderId="0" applyFont="0" applyFill="0" applyBorder="0" applyAlignment="0" applyProtection="0"/>
    <xf numFmtId="167" fontId="9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06" fontId="46" fillId="0" borderId="0" applyFont="0" applyFill="0" applyBorder="0" applyProtection="0">
      <alignment horizontal="right"/>
    </xf>
    <xf numFmtId="37" fontId="42" fillId="0" borderId="0"/>
    <xf numFmtId="37" fontId="42" fillId="0" borderId="0"/>
    <xf numFmtId="0" fontId="91" fillId="0" borderId="0" applyNumberFormat="0" applyFont="0" applyFill="0" applyBorder="0" applyAlignment="0" applyProtection="0">
      <alignment horizontal="left"/>
    </xf>
    <xf numFmtId="0" fontId="91" fillId="0" borderId="0" applyNumberFormat="0" applyFont="0" applyFill="0" applyBorder="0" applyAlignment="0" applyProtection="0">
      <alignment horizontal="left"/>
    </xf>
    <xf numFmtId="0" fontId="91" fillId="0" borderId="0" applyNumberFormat="0" applyFont="0" applyFill="0" applyBorder="0" applyAlignment="0" applyProtection="0">
      <alignment horizontal="left"/>
    </xf>
    <xf numFmtId="0" fontId="91" fillId="0" borderId="0" applyNumberFormat="0" applyFont="0" applyFill="0" applyBorder="0" applyAlignment="0" applyProtection="0">
      <alignment horizontal="left"/>
    </xf>
    <xf numFmtId="15" fontId="91" fillId="0" borderId="0" applyFont="0" applyFill="0" applyBorder="0" applyAlignment="0" applyProtection="0"/>
    <xf numFmtId="15" fontId="91" fillId="0" borderId="0" applyFont="0" applyFill="0" applyBorder="0" applyAlignment="0" applyProtection="0"/>
    <xf numFmtId="15" fontId="91" fillId="0" borderId="0" applyFont="0" applyFill="0" applyBorder="0" applyAlignment="0" applyProtection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98" fillId="0" borderId="18">
      <alignment horizontal="center"/>
    </xf>
    <xf numFmtId="0" fontId="98" fillId="0" borderId="18">
      <alignment horizontal="center"/>
    </xf>
    <xf numFmtId="0" fontId="98" fillId="0" borderId="18">
      <alignment horizontal="center"/>
    </xf>
    <xf numFmtId="0" fontId="98" fillId="0" borderId="18">
      <alignment horizontal="center"/>
    </xf>
    <xf numFmtId="3" fontId="91" fillId="0" borderId="0" applyFont="0" applyFill="0" applyBorder="0" applyAlignment="0" applyProtection="0"/>
    <xf numFmtId="3" fontId="91" fillId="0" borderId="0" applyFont="0" applyFill="0" applyBorder="0" applyAlignment="0" applyProtection="0"/>
    <xf numFmtId="3" fontId="91" fillId="0" borderId="0" applyFont="0" applyFill="0" applyBorder="0" applyAlignment="0" applyProtection="0"/>
    <xf numFmtId="3" fontId="91" fillId="0" borderId="0" applyFont="0" applyFill="0" applyBorder="0" applyAlignment="0" applyProtection="0"/>
    <xf numFmtId="0" fontId="91" fillId="67" borderId="0" applyNumberFormat="0" applyFont="0" applyBorder="0" applyAlignment="0" applyProtection="0"/>
    <xf numFmtId="0" fontId="91" fillId="67" borderId="0" applyNumberFormat="0" applyFont="0" applyBorder="0" applyAlignment="0" applyProtection="0"/>
    <xf numFmtId="0" fontId="91" fillId="67" borderId="0" applyNumberFormat="0" applyFont="0" applyBorder="0" applyAlignment="0" applyProtection="0"/>
    <xf numFmtId="0" fontId="91" fillId="67" borderId="0" applyNumberFormat="0" applyFont="0" applyBorder="0" applyAlignment="0" applyProtection="0"/>
    <xf numFmtId="0" fontId="28" fillId="0" borderId="16"/>
    <xf numFmtId="0" fontId="28" fillId="0" borderId="16"/>
    <xf numFmtId="0" fontId="28" fillId="0" borderId="16"/>
    <xf numFmtId="9" fontId="99" fillId="0" borderId="0" applyNumberFormat="0" applyFill="0" applyBorder="0" applyAlignment="0" applyProtection="0"/>
    <xf numFmtId="172" fontId="56" fillId="0" borderId="0"/>
    <xf numFmtId="14" fontId="100" fillId="0" borderId="0" applyNumberFormat="0" applyFill="0" applyBorder="0" applyAlignment="0" applyProtection="0">
      <alignment horizontal="left"/>
    </xf>
    <xf numFmtId="0" fontId="101" fillId="0" borderId="0"/>
    <xf numFmtId="0" fontId="102" fillId="0" borderId="0"/>
    <xf numFmtId="0" fontId="55" fillId="68" borderId="0" applyNumberFormat="0" applyFont="0" applyBorder="0" applyAlignment="0" applyProtection="0"/>
    <xf numFmtId="0" fontId="103" fillId="69" borderId="0" applyNumberFormat="0" applyFont="0" applyBorder="0" applyAlignment="0" applyProtection="0">
      <alignment horizontal="center"/>
    </xf>
    <xf numFmtId="0" fontId="104" fillId="0" borderId="0"/>
    <xf numFmtId="0" fontId="34" fillId="0" borderId="0">
      <alignment vertical="top"/>
    </xf>
    <xf numFmtId="183" fontId="19" fillId="0" borderId="0">
      <alignment horizontal="left" wrapText="1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6" fillId="0" borderId="0"/>
    <xf numFmtId="0" fontId="105" fillId="0" borderId="0"/>
    <xf numFmtId="0" fontId="29" fillId="0" borderId="17"/>
    <xf numFmtId="0" fontId="29" fillId="0" borderId="17"/>
    <xf numFmtId="0" fontId="29" fillId="0" borderId="17"/>
    <xf numFmtId="40" fontId="106" fillId="0" borderId="0" applyBorder="0">
      <alignment horizontal="right"/>
    </xf>
    <xf numFmtId="0" fontId="107" fillId="0" borderId="0" applyFill="0" applyBorder="0" applyProtection="0">
      <alignment horizontal="center" vertical="center"/>
    </xf>
    <xf numFmtId="173" fontId="108" fillId="0" borderId="0"/>
    <xf numFmtId="173" fontId="108" fillId="0" borderId="0"/>
    <xf numFmtId="173" fontId="108" fillId="0" borderId="0"/>
    <xf numFmtId="0" fontId="107" fillId="0" borderId="0" applyFill="0" applyBorder="0" applyProtection="0"/>
    <xf numFmtId="0" fontId="22" fillId="0" borderId="0" applyFill="0" applyBorder="0" applyProtection="0">
      <alignment horizontal="left"/>
    </xf>
    <xf numFmtId="0" fontId="109" fillId="0" borderId="0" applyFill="0" applyBorder="0" applyProtection="0">
      <alignment horizontal="left" vertical="top"/>
    </xf>
    <xf numFmtId="0" fontId="110" fillId="0" borderId="0">
      <alignment horizontal="centerContinuous" vertical="center" wrapText="1"/>
    </xf>
    <xf numFmtId="38" fontId="46" fillId="0" borderId="36" applyBorder="0" applyAlignment="0" applyProtection="0">
      <alignment horizontal="center"/>
    </xf>
    <xf numFmtId="38" fontId="46" fillId="0" borderId="36" applyBorder="0" applyAlignment="0" applyProtection="0">
      <alignment horizontal="center"/>
    </xf>
    <xf numFmtId="38" fontId="46" fillId="0" borderId="36" applyBorder="0" applyAlignment="0" applyProtection="0">
      <alignment horizontal="center"/>
    </xf>
    <xf numFmtId="38" fontId="46" fillId="0" borderId="36" applyBorder="0" applyAlignment="0" applyProtection="0">
      <alignment horizontal="center"/>
    </xf>
    <xf numFmtId="38" fontId="46" fillId="0" borderId="36" applyBorder="0" applyAlignment="0" applyProtection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7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208" fontId="19" fillId="0" borderId="0">
      <alignment wrapText="1"/>
    </xf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37" applyNumberForma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0" fontId="19" fillId="0" borderId="38" applyNumberFormat="0" applyFont="0" applyFill="0" applyAlignment="0" applyProtection="0"/>
    <xf numFmtId="209" fontId="115" fillId="0" borderId="0">
      <alignment horizontal="left"/>
      <protection locked="0"/>
    </xf>
    <xf numFmtId="0" fontId="116" fillId="0" borderId="0" applyNumberFormat="0" applyFont="0" applyFill="0"/>
    <xf numFmtId="37" fontId="20" fillId="36" borderId="0" applyNumberFormat="0" applyBorder="0" applyAlignment="0" applyProtection="0"/>
    <xf numFmtId="37" fontId="20" fillId="0" borderId="0"/>
    <xf numFmtId="37" fontId="20" fillId="0" borderId="0"/>
    <xf numFmtId="14" fontId="103" fillId="0" borderId="0" applyNumberFormat="0" applyFont="0" applyBorder="0" applyAlignment="0" applyProtection="0">
      <alignment horizontal="center"/>
    </xf>
    <xf numFmtId="0" fontId="76" fillId="0" borderId="0" applyNumberFormat="0" applyFill="0" applyBorder="0" applyAlignment="0" applyProtection="0"/>
    <xf numFmtId="37" fontId="42" fillId="0" borderId="0">
      <alignment horizontal="center"/>
    </xf>
    <xf numFmtId="173" fontId="117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3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43" borderId="34" applyNumberFormat="0" applyFont="0" applyAlignment="0" applyProtection="0"/>
    <xf numFmtId="0" fontId="1" fillId="0" borderId="0"/>
    <xf numFmtId="0" fontId="1" fillId="0" borderId="0"/>
    <xf numFmtId="0" fontId="43" fillId="8" borderId="11" applyNumberFormat="0" applyFont="0" applyAlignment="0" applyProtection="0"/>
    <xf numFmtId="0" fontId="43" fillId="8" borderId="11" applyNumberFormat="0" applyFont="0" applyAlignment="0" applyProtection="0"/>
    <xf numFmtId="0" fontId="43" fillId="8" borderId="11" applyNumberFormat="0" applyFont="0" applyAlignment="0" applyProtection="0"/>
    <xf numFmtId="0" fontId="43" fillId="8" borderId="11" applyNumberFormat="0" applyFont="0" applyAlignment="0" applyProtection="0"/>
    <xf numFmtId="0" fontId="19" fillId="43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9" fillId="43" borderId="34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00">
    <xf numFmtId="0" fontId="0" fillId="0" borderId="0" xfId="0"/>
    <xf numFmtId="0" fontId="118" fillId="0" borderId="0" xfId="0" applyFont="1" applyAlignment="1">
      <alignment horizontal="centerContinuous"/>
    </xf>
    <xf numFmtId="0" fontId="118" fillId="0" borderId="0" xfId="0" applyFont="1"/>
    <xf numFmtId="37" fontId="118" fillId="0" borderId="0" xfId="0" applyNumberFormat="1" applyFont="1" applyAlignment="1">
      <alignment horizontal="centerContinuous"/>
    </xf>
    <xf numFmtId="0" fontId="118" fillId="0" borderId="2" xfId="0" applyFont="1" applyBorder="1" applyAlignment="1">
      <alignment horizontal="center" wrapText="1"/>
    </xf>
    <xf numFmtId="0" fontId="118" fillId="0" borderId="0" xfId="0" applyFont="1" applyAlignment="1">
      <alignment horizontal="center"/>
    </xf>
    <xf numFmtId="37" fontId="118" fillId="0" borderId="0" xfId="0" applyNumberFormat="1" applyFont="1" applyAlignment="1">
      <alignment horizontal="center"/>
    </xf>
    <xf numFmtId="0" fontId="119" fillId="0" borderId="0" xfId="1" applyNumberFormat="1" applyFont="1" applyFill="1" applyBorder="1" applyAlignment="1"/>
    <xf numFmtId="37" fontId="118" fillId="0" borderId="0" xfId="0" applyNumberFormat="1" applyFont="1"/>
    <xf numFmtId="0" fontId="120" fillId="0" borderId="0" xfId="0" applyFont="1" applyAlignment="1">
      <alignment horizontal="centerContinuous"/>
    </xf>
    <xf numFmtId="0" fontId="121" fillId="0" borderId="0" xfId="0" applyFont="1" applyAlignment="1">
      <alignment horizontal="centerContinuous"/>
    </xf>
    <xf numFmtId="0" fontId="121" fillId="0" borderId="0" xfId="0" applyFont="1"/>
    <xf numFmtId="165" fontId="121" fillId="0" borderId="0" xfId="0" applyNumberFormat="1" applyFont="1" applyAlignment="1">
      <alignment horizontal="centerContinuous"/>
    </xf>
    <xf numFmtId="37" fontId="121" fillId="0" borderId="0" xfId="0" applyNumberFormat="1" applyFont="1" applyAlignment="1">
      <alignment horizontal="centerContinuous"/>
    </xf>
    <xf numFmtId="0" fontId="121" fillId="0" borderId="2" xfId="0" applyFont="1" applyBorder="1" applyAlignment="1">
      <alignment horizontal="center" wrapText="1"/>
    </xf>
    <xf numFmtId="165" fontId="121" fillId="0" borderId="2" xfId="0" applyNumberFormat="1" applyFont="1" applyFill="1" applyBorder="1" applyAlignment="1">
      <alignment horizontal="center" wrapText="1"/>
    </xf>
    <xf numFmtId="37" fontId="121" fillId="0" borderId="2" xfId="0" applyNumberFormat="1" applyFont="1" applyFill="1" applyBorder="1" applyAlignment="1">
      <alignment horizontal="center" wrapText="1"/>
    </xf>
    <xf numFmtId="0" fontId="121" fillId="0" borderId="0" xfId="0" applyFont="1" applyAlignment="1">
      <alignment horizontal="center"/>
    </xf>
    <xf numFmtId="165" fontId="121" fillId="0" borderId="0" xfId="0" applyNumberFormat="1" applyFont="1" applyAlignment="1">
      <alignment horizontal="center"/>
    </xf>
    <xf numFmtId="37" fontId="121" fillId="0" borderId="0" xfId="0" applyNumberFormat="1" applyFont="1" applyAlignment="1">
      <alignment horizontal="center"/>
    </xf>
    <xf numFmtId="0" fontId="55" fillId="0" borderId="0" xfId="1" applyNumberFormat="1" applyFont="1" applyFill="1" applyBorder="1" applyAlignment="1"/>
    <xf numFmtId="37" fontId="121" fillId="0" borderId="0" xfId="2" applyNumberFormat="1" applyFont="1" applyFill="1" applyBorder="1"/>
    <xf numFmtId="37" fontId="121" fillId="0" borderId="0" xfId="0" applyNumberFormat="1" applyFont="1"/>
    <xf numFmtId="165" fontId="121" fillId="0" borderId="0" xfId="0" applyNumberFormat="1" applyFont="1"/>
    <xf numFmtId="37" fontId="55" fillId="0" borderId="0" xfId="0" applyNumberFormat="1" applyFont="1" applyFill="1" applyBorder="1"/>
    <xf numFmtId="37" fontId="121" fillId="0" borderId="1" xfId="2" applyNumberFormat="1" applyFont="1" applyFill="1" applyBorder="1"/>
    <xf numFmtId="0" fontId="120" fillId="0" borderId="0" xfId="3" applyFont="1" applyAlignment="1">
      <alignment horizontal="centerContinuous"/>
    </xf>
    <xf numFmtId="0" fontId="120" fillId="0" borderId="0" xfId="3" applyFont="1" applyAlignment="1">
      <alignment horizontal="center"/>
    </xf>
    <xf numFmtId="0" fontId="121" fillId="0" borderId="2" xfId="3" applyFont="1" applyBorder="1" applyAlignment="1">
      <alignment horizontal="center"/>
    </xf>
    <xf numFmtId="37" fontId="118" fillId="0" borderId="2" xfId="0" applyNumberFormat="1" applyFont="1" applyBorder="1" applyAlignment="1">
      <alignment horizontal="center" wrapText="1"/>
    </xf>
    <xf numFmtId="0" fontId="121" fillId="0" borderId="2" xfId="3" applyFont="1" applyBorder="1" applyAlignment="1">
      <alignment horizontal="center" wrapText="1"/>
    </xf>
    <xf numFmtId="164" fontId="121" fillId="0" borderId="0" xfId="3" applyNumberFormat="1" applyFont="1" applyBorder="1" applyAlignment="1">
      <alignment horizontal="center"/>
    </xf>
    <xf numFmtId="164" fontId="121" fillId="0" borderId="0" xfId="3" applyNumberFormat="1" applyFont="1" applyFill="1" applyBorder="1" applyAlignment="1">
      <alignment horizontal="center"/>
    </xf>
    <xf numFmtId="0" fontId="122" fillId="0" borderId="0" xfId="3" applyFont="1"/>
    <xf numFmtId="37" fontId="121" fillId="0" borderId="0" xfId="4" applyNumberFormat="1" applyFont="1"/>
    <xf numFmtId="0" fontId="121" fillId="0" borderId="0" xfId="3" applyFont="1" applyFill="1"/>
    <xf numFmtId="0" fontId="121" fillId="0" borderId="0" xfId="3" applyFont="1"/>
    <xf numFmtId="0" fontId="119" fillId="0" borderId="0" xfId="1940" applyNumberFormat="1" applyFont="1" applyFill="1" applyAlignment="1">
      <alignment horizontal="left"/>
    </xf>
    <xf numFmtId="9" fontId="121" fillId="0" borderId="0" xfId="0" applyNumberFormat="1" applyFont="1" applyAlignment="1">
      <alignment horizontal="centerContinuous"/>
    </xf>
    <xf numFmtId="9" fontId="121" fillId="0" borderId="2" xfId="0" applyNumberFormat="1" applyFont="1" applyBorder="1" applyAlignment="1">
      <alignment horizontal="center" wrapText="1"/>
    </xf>
    <xf numFmtId="0" fontId="121" fillId="0" borderId="0" xfId="0" applyFont="1" applyAlignment="1">
      <alignment wrapText="1"/>
    </xf>
    <xf numFmtId="2" fontId="123" fillId="0" borderId="0" xfId="0" applyNumberFormat="1" applyFont="1" applyFill="1"/>
    <xf numFmtId="9" fontId="121" fillId="0" borderId="0" xfId="0" applyNumberFormat="1" applyFont="1"/>
    <xf numFmtId="0" fontId="120" fillId="0" borderId="0" xfId="0" applyFont="1"/>
    <xf numFmtId="9" fontId="121" fillId="0" borderId="0" xfId="0" applyNumberFormat="1" applyFont="1" applyAlignment="1">
      <alignment horizontal="center"/>
    </xf>
    <xf numFmtId="0" fontId="124" fillId="0" borderId="0" xfId="0" applyFont="1" applyAlignment="1">
      <alignment horizontal="centerContinuous"/>
    </xf>
    <xf numFmtId="0" fontId="125" fillId="0" borderId="0" xfId="0" applyFont="1" applyAlignment="1">
      <alignment horizontal="centerContinuous"/>
    </xf>
    <xf numFmtId="37" fontId="125" fillId="0" borderId="0" xfId="0" applyNumberFormat="1" applyFont="1" applyAlignment="1">
      <alignment horizontal="centerContinuous"/>
    </xf>
    <xf numFmtId="166" fontId="125" fillId="0" borderId="0" xfId="0" applyNumberFormat="1" applyFont="1" applyAlignment="1">
      <alignment horizontal="centerContinuous"/>
    </xf>
    <xf numFmtId="0" fontId="125" fillId="0" borderId="0" xfId="0" applyFont="1"/>
    <xf numFmtId="2" fontId="46" fillId="0" borderId="2" xfId="0" applyNumberFormat="1" applyFont="1" applyFill="1" applyBorder="1" applyAlignment="1">
      <alignment horizontal="center" wrapText="1"/>
    </xf>
    <xf numFmtId="0" fontId="46" fillId="0" borderId="2" xfId="0" applyNumberFormat="1" applyFont="1" applyFill="1" applyBorder="1" applyAlignment="1">
      <alignment horizontal="center" wrapText="1"/>
    </xf>
    <xf numFmtId="37" fontId="125" fillId="0" borderId="2" xfId="0" applyNumberFormat="1" applyFont="1" applyBorder="1" applyAlignment="1">
      <alignment horizontal="center" wrapText="1"/>
    </xf>
    <xf numFmtId="166" fontId="125" fillId="0" borderId="2" xfId="0" applyNumberFormat="1" applyFont="1" applyBorder="1" applyAlignment="1">
      <alignment horizontal="center" wrapText="1"/>
    </xf>
    <xf numFmtId="0" fontId="125" fillId="0" borderId="2" xfId="0" applyFont="1" applyBorder="1" applyAlignment="1">
      <alignment horizontal="center" wrapText="1"/>
    </xf>
    <xf numFmtId="0" fontId="125" fillId="0" borderId="0" xfId="0" applyFont="1" applyAlignment="1">
      <alignment wrapText="1"/>
    </xf>
    <xf numFmtId="2" fontId="46" fillId="0" borderId="0" xfId="0" applyNumberFormat="1" applyFont="1" applyFill="1" applyAlignment="1">
      <alignment horizontal="center"/>
    </xf>
    <xf numFmtId="0" fontId="46" fillId="0" borderId="0" xfId="0" applyNumberFormat="1" applyFont="1" applyFill="1" applyAlignment="1">
      <alignment horizontal="center"/>
    </xf>
    <xf numFmtId="37" fontId="125" fillId="0" borderId="0" xfId="0" applyNumberFormat="1" applyFont="1" applyAlignment="1">
      <alignment horizontal="center"/>
    </xf>
    <xf numFmtId="166" fontId="125" fillId="0" borderId="0" xfId="0" applyNumberFormat="1" applyFont="1" applyAlignment="1">
      <alignment horizontal="center"/>
    </xf>
    <xf numFmtId="0" fontId="125" fillId="0" borderId="0" xfId="0" applyFont="1" applyAlignment="1">
      <alignment horizontal="center"/>
    </xf>
    <xf numFmtId="2" fontId="126" fillId="0" borderId="0" xfId="0" applyNumberFormat="1" applyFont="1" applyFill="1" applyAlignment="1">
      <alignment horizontal="center"/>
    </xf>
    <xf numFmtId="0" fontId="46" fillId="0" borderId="0" xfId="0" applyNumberFormat="1" applyFont="1" applyFill="1" applyBorder="1" applyAlignment="1">
      <alignment horizontal="centerContinuous"/>
    </xf>
    <xf numFmtId="37" fontId="125" fillId="0" borderId="0" xfId="0" applyNumberFormat="1" applyFont="1"/>
    <xf numFmtId="166" fontId="125" fillId="0" borderId="0" xfId="0" applyNumberFormat="1" applyFont="1"/>
    <xf numFmtId="2" fontId="127" fillId="0" borderId="0" xfId="0" applyNumberFormat="1" applyFont="1" applyFill="1"/>
    <xf numFmtId="0" fontId="46" fillId="0" borderId="0" xfId="0" applyNumberFormat="1" applyFont="1" applyFill="1"/>
    <xf numFmtId="2" fontId="46" fillId="0" borderId="0" xfId="5" applyNumberFormat="1" applyFont="1" applyFill="1" applyAlignment="1">
      <alignment horizontal="center"/>
    </xf>
    <xf numFmtId="0" fontId="46" fillId="0" borderId="0" xfId="6" applyNumberFormat="1" applyFont="1" applyFill="1" applyAlignment="1">
      <alignment horizontal="left"/>
    </xf>
    <xf numFmtId="37" fontId="125" fillId="0" borderId="0" xfId="2" applyNumberFormat="1" applyFont="1" applyFill="1" applyBorder="1"/>
    <xf numFmtId="0" fontId="46" fillId="0" borderId="0" xfId="6" applyFont="1" applyFill="1" applyBorder="1" applyAlignment="1"/>
    <xf numFmtId="0" fontId="46" fillId="0" borderId="0" xfId="5" applyNumberFormat="1" applyFont="1" applyFill="1" applyAlignment="1"/>
    <xf numFmtId="0" fontId="46" fillId="0" borderId="0" xfId="5" applyNumberFormat="1" applyFont="1" applyFill="1" applyAlignment="1">
      <alignment horizontal="left"/>
    </xf>
    <xf numFmtId="0" fontId="46" fillId="0" borderId="0" xfId="5" applyFont="1" applyFill="1" applyAlignment="1"/>
    <xf numFmtId="37" fontId="127" fillId="0" borderId="3" xfId="0" applyNumberFormat="1" applyFont="1" applyFill="1" applyBorder="1"/>
    <xf numFmtId="166" fontId="124" fillId="0" borderId="3" xfId="0" applyNumberFormat="1" applyFont="1" applyBorder="1"/>
    <xf numFmtId="165" fontId="125" fillId="0" borderId="0" xfId="0" applyNumberFormat="1" applyFont="1" applyAlignment="1">
      <alignment horizontal="centerContinuous"/>
    </xf>
    <xf numFmtId="165" fontId="125" fillId="0" borderId="2" xfId="0" applyNumberFormat="1" applyFont="1" applyBorder="1" applyAlignment="1">
      <alignment horizontal="center" wrapText="1"/>
    </xf>
    <xf numFmtId="0" fontId="46" fillId="0" borderId="0" xfId="0" applyNumberFormat="1" applyFont="1" applyFill="1" applyAlignment="1">
      <alignment horizontal="centerContinuous"/>
    </xf>
    <xf numFmtId="37" fontId="46" fillId="0" borderId="0" xfId="0" applyNumberFormat="1" applyFont="1" applyFill="1" applyBorder="1" applyAlignment="1">
      <alignment horizontal="centerContinuous"/>
    </xf>
    <xf numFmtId="165" fontId="125" fillId="0" borderId="0" xfId="0" applyNumberFormat="1" applyFont="1"/>
    <xf numFmtId="2" fontId="127" fillId="0" borderId="0" xfId="0" applyNumberFormat="1" applyFont="1" applyFill="1" applyBorder="1"/>
    <xf numFmtId="0" fontId="46" fillId="0" borderId="0" xfId="0" applyNumberFormat="1" applyFont="1" applyFill="1" applyBorder="1"/>
    <xf numFmtId="37" fontId="46" fillId="0" borderId="0" xfId="0" applyNumberFormat="1" applyFont="1" applyFill="1" applyBorder="1"/>
    <xf numFmtId="2" fontId="46" fillId="0" borderId="0" xfId="6" applyNumberFormat="1" applyFont="1" applyFill="1" applyAlignment="1">
      <alignment horizontal="center"/>
    </xf>
    <xf numFmtId="2" fontId="46" fillId="0" borderId="0" xfId="6" applyNumberFormat="1" applyFont="1" applyFill="1" applyBorder="1" applyAlignment="1">
      <alignment horizontal="center"/>
    </xf>
    <xf numFmtId="0" fontId="46" fillId="0" borderId="0" xfId="6" applyFont="1" applyFill="1" applyAlignment="1"/>
    <xf numFmtId="37" fontId="124" fillId="0" borderId="3" xfId="0" applyNumberFormat="1" applyFont="1" applyBorder="1"/>
    <xf numFmtId="165" fontId="124" fillId="0" borderId="3" xfId="0" applyNumberFormat="1" applyFont="1" applyBorder="1"/>
    <xf numFmtId="2" fontId="126" fillId="0" borderId="0" xfId="0" applyNumberFormat="1" applyFont="1" applyFill="1" applyAlignment="1">
      <alignment horizontal="centerContinuous"/>
    </xf>
    <xf numFmtId="2" fontId="46" fillId="0" borderId="0" xfId="7" applyNumberFormat="1" applyFont="1" applyFill="1" applyAlignment="1">
      <alignment horizontal="center"/>
    </xf>
    <xf numFmtId="0" fontId="46" fillId="0" borderId="0" xfId="7" applyFont="1" applyFill="1" applyAlignment="1"/>
    <xf numFmtId="10" fontId="121" fillId="0" borderId="0" xfId="0" applyNumberFormat="1" applyFont="1" applyAlignment="1">
      <alignment horizontal="centerContinuous"/>
    </xf>
    <xf numFmtId="10" fontId="121" fillId="0" borderId="0" xfId="0" applyNumberFormat="1" applyFont="1"/>
    <xf numFmtId="10" fontId="121" fillId="0" borderId="0" xfId="0" applyNumberFormat="1" applyFont="1" applyBorder="1"/>
    <xf numFmtId="37" fontId="121" fillId="0" borderId="2" xfId="0" applyNumberFormat="1" applyFont="1" applyBorder="1" applyAlignment="1">
      <alignment horizontal="center" wrapText="1"/>
    </xf>
    <xf numFmtId="10" fontId="121" fillId="0" borderId="2" xfId="0" applyNumberFormat="1" applyFont="1" applyBorder="1" applyAlignment="1">
      <alignment horizontal="center" wrapText="1"/>
    </xf>
    <xf numFmtId="0" fontId="121" fillId="0" borderId="0" xfId="0" applyFont="1" applyAlignment="1">
      <alignment horizontal="center" wrapText="1"/>
    </xf>
    <xf numFmtId="37" fontId="120" fillId="0" borderId="1" xfId="0" applyNumberFormat="1" applyFont="1" applyBorder="1"/>
    <xf numFmtId="10" fontId="120" fillId="0" borderId="1" xfId="0" applyNumberFormat="1" applyFont="1" applyBorder="1"/>
  </cellXfs>
  <cellStyles count="1988">
    <cellStyle name="_x0013_" xfId="470"/>
    <cellStyle name=" 1" xfId="468"/>
    <cellStyle name=" 1 2" xfId="476"/>
    <cellStyle name=" 1 2 2" xfId="474"/>
    <cellStyle name=" 1 3" xfId="473"/>
    <cellStyle name="_x0013_ 2" xfId="472"/>
    <cellStyle name="??_HB_diagram-HHH" xfId="469"/>
    <cellStyle name="_ Other Current Expense" xfId="467"/>
    <cellStyle name="_%(SignOnly)" xfId="477"/>
    <cellStyle name="_%(SignOnly) 2" xfId="478"/>
    <cellStyle name="_%(SignOnly) 2 2" xfId="479"/>
    <cellStyle name="_%(SignOnly) 2 2 2" xfId="480"/>
    <cellStyle name="_%(SignOnly) 2 3" xfId="481"/>
    <cellStyle name="_%(SignOnly) 3" xfId="482"/>
    <cellStyle name="_%(SignOnly) 3 2" xfId="483"/>
    <cellStyle name="_%(SignOnly) 4" xfId="484"/>
    <cellStyle name="_%(SignSpaceOnly)" xfId="485"/>
    <cellStyle name="_%(SignSpaceOnly) 2" xfId="486"/>
    <cellStyle name="_%(SignSpaceOnly) 2 2" xfId="487"/>
    <cellStyle name="_%(SignSpaceOnly) 2 2 2" xfId="488"/>
    <cellStyle name="_%(SignSpaceOnly) 2 3" xfId="489"/>
    <cellStyle name="_%(SignSpaceOnly) 3" xfId="490"/>
    <cellStyle name="_%(SignSpaceOnly) 3 2" xfId="491"/>
    <cellStyle name="_%(SignSpaceOnly) 4" xfId="492"/>
    <cellStyle name="_05-2009 - Capital Expense Reconciliation" xfId="493"/>
    <cellStyle name="_1st Quarter 2009 10-Q - Regulatory Liability Reconciliation_from Neil" xfId="494"/>
    <cellStyle name="_Book200 Acq Adj by Plant Acct (w Alloc %)" xfId="495"/>
    <cellStyle name="_BS RMEC Total Depr Apr 2012 YTD" xfId="496"/>
    <cellStyle name="_Calpine DRAFT" xfId="497"/>
    <cellStyle name="_Calpine DRAFT 2" xfId="498"/>
    <cellStyle name="_Calpine DRAFT 2 2" xfId="499"/>
    <cellStyle name="_Calpine DRAFT 3" xfId="500"/>
    <cellStyle name="_Cash Flow May 09" xfId="501"/>
    <cellStyle name="_Cash Flow Reconciliations_Final Draft" xfId="502"/>
    <cellStyle name="_Cash Flow Reconciliations_Final Draft (4)" xfId="503"/>
    <cellStyle name="_Cash Flow Reconciliations_Final Draft (4) 2" xfId="504"/>
    <cellStyle name="_Cash Flow Reconciliations_Final Draft (4) 2 2" xfId="505"/>
    <cellStyle name="_Cash Flow Reconciliations_Final Draft (4) 2 2 2" xfId="506"/>
    <cellStyle name="_Cash Flow Reconciliations_Final Draft (4) 2 3" xfId="507"/>
    <cellStyle name="_Cash Flow Reconciliations_Final Draft (4) 3" xfId="508"/>
    <cellStyle name="_Cash Flow Reconciliations_Final Draft (4) 3 2" xfId="509"/>
    <cellStyle name="_Cash Flow Reconciliations_Final Draft (4) 4" xfId="510"/>
    <cellStyle name="_Cash Flow Reconciliations_Final Draft (5)" xfId="511"/>
    <cellStyle name="_Cash Flow Reconciliations_Final Draft (5) 2" xfId="512"/>
    <cellStyle name="_Cash Flow Reconciliations_Final Draft (5) 2 2" xfId="513"/>
    <cellStyle name="_Cash Flow Reconciliations_Final Draft (5) 2 2 2" xfId="514"/>
    <cellStyle name="_Cash Flow Reconciliations_Final Draft (5) 2 3" xfId="515"/>
    <cellStyle name="_Cash Flow Reconciliations_Final Draft (5) 3" xfId="516"/>
    <cellStyle name="_Cash Flow Reconciliations_Final Draft (5) 3 2" xfId="517"/>
    <cellStyle name="_Cash Flow Reconciliations_Final Draft (5) 4" xfId="518"/>
    <cellStyle name="_Cash Flow Reconciliations_Final Draft 2" xfId="519"/>
    <cellStyle name="_Cash Flow Reconciliations_Final Draft 2 2" xfId="520"/>
    <cellStyle name="_Cash Flow Reconciliations_Final Draft 2 2 2" xfId="521"/>
    <cellStyle name="_Cash Flow Reconciliations_Final Draft 2 3" xfId="522"/>
    <cellStyle name="_Cash Flow Reconciliations_Final Draft 3" xfId="523"/>
    <cellStyle name="_Cash Flow Reconciliations_Final Draft 3 2" xfId="524"/>
    <cellStyle name="_Cash Flow Reconciliations_Final Draft 3 2 2" xfId="525"/>
    <cellStyle name="_Cash Flow Reconciliations_Final Draft 3 3" xfId="526"/>
    <cellStyle name="_Cash Flow Reconciliations_Final Draft 4" xfId="527"/>
    <cellStyle name="_Cash Flow Reconciliations_Final Draft 4 2" xfId="528"/>
    <cellStyle name="_Cash Flow Reconciliations_Final Draft 5" xfId="529"/>
    <cellStyle name="_Cash Flow Reconciliations_Final Draft 6" xfId="530"/>
    <cellStyle name="_Cash Flow Reconciliations_Final Draft 7" xfId="531"/>
    <cellStyle name="_Comma" xfId="532"/>
    <cellStyle name="_Comma 2" xfId="533"/>
    <cellStyle name="_Comma 2 2" xfId="534"/>
    <cellStyle name="_Comma 2 2 2" xfId="535"/>
    <cellStyle name="_Comma 2 3" xfId="536"/>
    <cellStyle name="_Comma 3" xfId="537"/>
    <cellStyle name="_Comma 3 2" xfId="538"/>
    <cellStyle name="_Comma 4" xfId="539"/>
    <cellStyle name="_Comma_Model 03_21_02 Base Case No Weights" xfId="540"/>
    <cellStyle name="_Comma_Model 03_21_02 Base Case No Weights 2" xfId="541"/>
    <cellStyle name="_Comma_Model 03_21_02 Base Case No Weights 2 2" xfId="542"/>
    <cellStyle name="_Comma_Model 03_21_02 Base Case No Weights 2 2 2" xfId="543"/>
    <cellStyle name="_Comma_Model 03_21_02 Base Case No Weights 2 3" xfId="544"/>
    <cellStyle name="_Comma_Model 03_21_02 Base Case No Weights 3" xfId="545"/>
    <cellStyle name="_Comma_Model 03_21_02 Base Case No Weights 3 2" xfId="546"/>
    <cellStyle name="_Comma_Model 03_21_02 Base Case No Weights 4" xfId="547"/>
    <cellStyle name="_Currency" xfId="548"/>
    <cellStyle name="_Currency 2" xfId="549"/>
    <cellStyle name="_Currency 2 2" xfId="550"/>
    <cellStyle name="_Currency 2 2 2" xfId="551"/>
    <cellStyle name="_Currency 2 3" xfId="552"/>
    <cellStyle name="_Currency 3" xfId="553"/>
    <cellStyle name="_Currency 3 2" xfId="554"/>
    <cellStyle name="_Currency 4" xfId="555"/>
    <cellStyle name="_Currency_Model 03_21_02 Base Case No Weights" xfId="556"/>
    <cellStyle name="_Currency_Model 03_21_02 Base Case No Weights 2" xfId="557"/>
    <cellStyle name="_Currency_Model 03_21_02 Base Case No Weights 2 2" xfId="558"/>
    <cellStyle name="_Currency_Model 03_21_02 Base Case No Weights 2 2 2" xfId="559"/>
    <cellStyle name="_Currency_Model 03_21_02 Base Case No Weights 2 3" xfId="560"/>
    <cellStyle name="_Currency_Model 03_21_02 Base Case No Weights 3" xfId="561"/>
    <cellStyle name="_Currency_Model 03_21_02 Base Case No Weights 3 2" xfId="562"/>
    <cellStyle name="_Currency_Model 03_21_02 Base Case No Weights 4" xfId="563"/>
    <cellStyle name="_CurrencySpace" xfId="564"/>
    <cellStyle name="_CurrencySpace 2" xfId="565"/>
    <cellStyle name="_CurrencySpace 2 2" xfId="566"/>
    <cellStyle name="_CurrencySpace 2 2 2" xfId="567"/>
    <cellStyle name="_CurrencySpace 2 3" xfId="568"/>
    <cellStyle name="_CurrencySpace 3" xfId="569"/>
    <cellStyle name="_CurrencySpace 3 2" xfId="570"/>
    <cellStyle name="_CurrencySpace 4" xfId="571"/>
    <cellStyle name="_CurrencySpace_15 yr pricing model -at risk" xfId="572"/>
    <cellStyle name="_CurrencySpace_15 yr pricing model -at risk 2" xfId="573"/>
    <cellStyle name="_CurrencySpace_15 yr pricing model -at risk 2 2" xfId="574"/>
    <cellStyle name="_CurrencySpace_15 yr pricing model -at risk 2 2 2" xfId="575"/>
    <cellStyle name="_CurrencySpace_15 yr pricing model -at risk 2 3" xfId="576"/>
    <cellStyle name="_CurrencySpace_15 yr pricing model -at risk 3" xfId="577"/>
    <cellStyle name="_CurrencySpace_15 yr pricing model -at risk 3 2" xfId="578"/>
    <cellStyle name="_CurrencySpace_15 yr pricing model -at risk 4" xfId="579"/>
    <cellStyle name="_CurrencySpace_Model 03_21_02 Base Case No Weights" xfId="580"/>
    <cellStyle name="_CurrencySpace_Model 03_21_02 Base Case No Weights 2" xfId="581"/>
    <cellStyle name="_CurrencySpace_Model 03_21_02 Base Case No Weights 2 2" xfId="582"/>
    <cellStyle name="_CurrencySpace_Model 03_21_02 Base Case No Weights 2 2 2" xfId="583"/>
    <cellStyle name="_CurrencySpace_Model 03_21_02 Base Case No Weights 2 3" xfId="584"/>
    <cellStyle name="_CurrencySpace_Model 03_21_02 Base Case No Weights 3" xfId="585"/>
    <cellStyle name="_CurrencySpace_Model 03_21_02 Base Case No Weights 3 2" xfId="586"/>
    <cellStyle name="_CurrencySpace_Model 03_21_02 Base Case No Weights 4" xfId="587"/>
    <cellStyle name="_Dollar" xfId="588"/>
    <cellStyle name="_Draft Proposed" xfId="589"/>
    <cellStyle name="_Euro" xfId="590"/>
    <cellStyle name="_Euro 2" xfId="591"/>
    <cellStyle name="_Euro 2 2" xfId="592"/>
    <cellStyle name="_Euro 2 2 2" xfId="593"/>
    <cellStyle name="_Euro 2 3" xfId="594"/>
    <cellStyle name="_Euro 3" xfId="595"/>
    <cellStyle name="_Euro 3 2" xfId="596"/>
    <cellStyle name="_Euro 4" xfId="597"/>
    <cellStyle name="_FERC Filing Purchase Price Tie-out (acquisition adjustment) 6-21-11" xfId="598"/>
    <cellStyle name="_FERC Filing Purchase Price Tie-out (acquisition adjustment) 6-21-11 2" xfId="599"/>
    <cellStyle name="_FERC Filing Purchase Price Tie-out (acquisition adjustment) 6-21-11 2 2" xfId="600"/>
    <cellStyle name="_FERC Filing Purchase Price Tie-out (acquisition adjustment) 6-21-11 3" xfId="601"/>
    <cellStyle name="_GS Model2_11" xfId="602"/>
    <cellStyle name="_GS Model2_11 2" xfId="603"/>
    <cellStyle name="_GS Model2_11 2 2" xfId="604"/>
    <cellStyle name="_GS Model2_11 2 2 2" xfId="605"/>
    <cellStyle name="_GS Model2_11 2 3" xfId="606"/>
    <cellStyle name="_GS Model2_11 3" xfId="607"/>
    <cellStyle name="_GS Model2_11 3 2" xfId="608"/>
    <cellStyle name="_GS Model2_11 4" xfId="609"/>
    <cellStyle name="_Heading" xfId="610"/>
    <cellStyle name="_Heading_Model 03_21_02 Base Case No Weights" xfId="611"/>
    <cellStyle name="_Heading_Model 03_21_02 Base Case No Weights 2" xfId="612"/>
    <cellStyle name="_Highlight" xfId="613"/>
    <cellStyle name="_Highlight 2" xfId="614"/>
    <cellStyle name="_Highlight 2 2" xfId="615"/>
    <cellStyle name="_Highlight 2 2 2" xfId="616"/>
    <cellStyle name="_Highlight 2 3" xfId="617"/>
    <cellStyle name="_Highlight 3" xfId="618"/>
    <cellStyle name="_Highlight 3 2" xfId="619"/>
    <cellStyle name="_Highlight 4" xfId="620"/>
    <cellStyle name="_Multiple" xfId="621"/>
    <cellStyle name="_Multiple 2" xfId="622"/>
    <cellStyle name="_Multiple 2 2" xfId="623"/>
    <cellStyle name="_Multiple 2 2 2" xfId="624"/>
    <cellStyle name="_Multiple 2 3" xfId="625"/>
    <cellStyle name="_Multiple 3" xfId="626"/>
    <cellStyle name="_Multiple 3 2" xfId="627"/>
    <cellStyle name="_Multiple 4" xfId="628"/>
    <cellStyle name="_Multiple_GS Model2_11" xfId="629"/>
    <cellStyle name="_Multiple_GS Model2_11 2" xfId="630"/>
    <cellStyle name="_Multiple_GS Model2_11 2 2" xfId="631"/>
    <cellStyle name="_Multiple_GS Model2_11 2 2 2" xfId="632"/>
    <cellStyle name="_Multiple_GS Model2_11 2 3" xfId="633"/>
    <cellStyle name="_Multiple_GS Model2_11 3" xfId="634"/>
    <cellStyle name="_Multiple_GS Model2_11 3 2" xfId="635"/>
    <cellStyle name="_Multiple_GS Model2_11 4" xfId="636"/>
    <cellStyle name="_Multiple_Model 03_21_02 Base Case No Weights" xfId="637"/>
    <cellStyle name="_Multiple_Model 03_21_02 Base Case No Weights 2" xfId="638"/>
    <cellStyle name="_Multiple_Model 03_21_02 Base Case No Weights 2 2" xfId="639"/>
    <cellStyle name="_Multiple_Model 03_21_02 Base Case No Weights 2 2 2" xfId="640"/>
    <cellStyle name="_Multiple_Model 03_21_02 Base Case No Weights 2 3" xfId="641"/>
    <cellStyle name="_Multiple_Model 03_21_02 Base Case No Weights 3" xfId="642"/>
    <cellStyle name="_Multiple_Model 03_21_02 Base Case No Weights 3 2" xfId="643"/>
    <cellStyle name="_Multiple_Model 03_21_02 Base Case No Weights 4" xfId="644"/>
    <cellStyle name="_MultipleSpace" xfId="645"/>
    <cellStyle name="_MultipleSpace 2" xfId="646"/>
    <cellStyle name="_MultipleSpace 2 2" xfId="647"/>
    <cellStyle name="_MultipleSpace 2 2 2" xfId="648"/>
    <cellStyle name="_MultipleSpace 2 3" xfId="649"/>
    <cellStyle name="_MultipleSpace 3" xfId="650"/>
    <cellStyle name="_MultipleSpace 3 2" xfId="651"/>
    <cellStyle name="_MultipleSpace 4" xfId="652"/>
    <cellStyle name="_MultipleSpace_GS Model2_11" xfId="653"/>
    <cellStyle name="_MultipleSpace_GS Model2_11 2" xfId="654"/>
    <cellStyle name="_MultipleSpace_GS Model2_11 2 2" xfId="655"/>
    <cellStyle name="_MultipleSpace_GS Model2_11 2 2 2" xfId="656"/>
    <cellStyle name="_MultipleSpace_GS Model2_11 2 3" xfId="657"/>
    <cellStyle name="_MultipleSpace_GS Model2_11 3" xfId="658"/>
    <cellStyle name="_MultipleSpace_GS Model2_11 3 2" xfId="659"/>
    <cellStyle name="_MultipleSpace_GS Model2_11 4" xfId="660"/>
    <cellStyle name="_MultipleSpace_Model 03_21_02 Base Case No Weights" xfId="661"/>
    <cellStyle name="_MultipleSpace_Model 03_21_02 Base Case No Weights 2" xfId="662"/>
    <cellStyle name="_MultipleSpace_Model 03_21_02 Base Case No Weights 2 2" xfId="663"/>
    <cellStyle name="_MultipleSpace_Model 03_21_02 Base Case No Weights 2 2 2" xfId="664"/>
    <cellStyle name="_MultipleSpace_Model 03_21_02 Base Case No Weights 2 3" xfId="665"/>
    <cellStyle name="_MultipleSpace_Model 03_21_02 Base Case No Weights 3" xfId="666"/>
    <cellStyle name="_MultipleSpace_Model 03_21_02 Base Case No Weights 3 2" xfId="667"/>
    <cellStyle name="_MultipleSpace_Model 03_21_02 Base Case No Weights 4" xfId="668"/>
    <cellStyle name="_x0013__Ocotillo" xfId="669"/>
    <cellStyle name="_Pension Funding-Contributions April 2009" xfId="670"/>
    <cellStyle name="_Percent" xfId="671"/>
    <cellStyle name="_Percent 2" xfId="672"/>
    <cellStyle name="_Percent 2 2" xfId="673"/>
    <cellStyle name="_Percent 2 2 2" xfId="674"/>
    <cellStyle name="_Percent 2 3" xfId="675"/>
    <cellStyle name="_Percent 3" xfId="676"/>
    <cellStyle name="_Percent 3 2" xfId="677"/>
    <cellStyle name="_Percent 4" xfId="678"/>
    <cellStyle name="_Percent_GS Model2_11" xfId="679"/>
    <cellStyle name="_Percent_GS Model2_11 2" xfId="680"/>
    <cellStyle name="_Percent_GS Model2_11 2 2" xfId="681"/>
    <cellStyle name="_Percent_GS Model2_11 2 2 2" xfId="682"/>
    <cellStyle name="_Percent_GS Model2_11 2 3" xfId="683"/>
    <cellStyle name="_Percent_GS Model2_11 3" xfId="684"/>
    <cellStyle name="_Percent_GS Model2_11 3 2" xfId="685"/>
    <cellStyle name="_Percent_GS Model2_11 4" xfId="686"/>
    <cellStyle name="_PercentSpace" xfId="687"/>
    <cellStyle name="_PercentSpace 2" xfId="688"/>
    <cellStyle name="_PercentSpace 2 2" xfId="689"/>
    <cellStyle name="_PercentSpace 2 2 2" xfId="690"/>
    <cellStyle name="_PercentSpace 2 3" xfId="691"/>
    <cellStyle name="_PercentSpace 3" xfId="692"/>
    <cellStyle name="_PercentSpace 3 2" xfId="693"/>
    <cellStyle name="_PercentSpace 4" xfId="694"/>
    <cellStyle name="_PercentSpace_GS Model2_11" xfId="695"/>
    <cellStyle name="_PercentSpace_GS Model2_11 2" xfId="696"/>
    <cellStyle name="_PercentSpace_GS Model2_11 2 2" xfId="697"/>
    <cellStyle name="_PercentSpace_GS Model2_11 2 2 2" xfId="698"/>
    <cellStyle name="_PercentSpace_GS Model2_11 2 3" xfId="699"/>
    <cellStyle name="_PercentSpace_GS Model2_11 3" xfId="700"/>
    <cellStyle name="_PercentSpace_GS Model2_11 3 2" xfId="701"/>
    <cellStyle name="_PercentSpace_GS Model2_11 4" xfId="702"/>
    <cellStyle name="_Prepayments and Other Reconciliation - March 2009_from Maggie" xfId="703"/>
    <cellStyle name="_prestemp" xfId="704"/>
    <cellStyle name="_prestemp 2" xfId="705"/>
    <cellStyle name="_prestemp 2 2" xfId="706"/>
    <cellStyle name="_prestemp 2 2 2" xfId="707"/>
    <cellStyle name="_prestemp 2 3" xfId="708"/>
    <cellStyle name="_prestemp 3" xfId="709"/>
    <cellStyle name="_prestemp 3 2" xfId="710"/>
    <cellStyle name="_prestemp 4" xfId="711"/>
    <cellStyle name="_Q - Other Current Liabs" xfId="712"/>
    <cellStyle name="_Q - Other Current Liabs 2" xfId="713"/>
    <cellStyle name="_Q - Other Current Liabs 2 2" xfId="714"/>
    <cellStyle name="_Q - Other Current Liabs 2 2 2" xfId="715"/>
    <cellStyle name="_Q - Other Current Liabs 2 3" xfId="716"/>
    <cellStyle name="_Q - Other Current Liabs 3" xfId="717"/>
    <cellStyle name="_Q - Other Current Liabs 3 2" xfId="718"/>
    <cellStyle name="_Q - Other Current Liabs 4" xfId="719"/>
    <cellStyle name="_Revised Cash Flow - Sent  to D&amp;T 2.5.09" xfId="720"/>
    <cellStyle name="_SPS Utility Cash Flow and Bal Sht 04-30-09" xfId="721"/>
    <cellStyle name="_SPS Utility Cash Flow and Bal Sht 04-30-09 2" xfId="722"/>
    <cellStyle name="_SPS Utility Cash Flow and Bal Sht 04-30-09 2 2" xfId="723"/>
    <cellStyle name="_SPS Utility Cash Flow and Bal Sht 04-30-09 2 2 2" xfId="724"/>
    <cellStyle name="_SPS Utility Cash Flow and Bal Sht 04-30-09 2 3" xfId="725"/>
    <cellStyle name="_SPS Utility Cash Flow and Bal Sht 04-30-09 3" xfId="726"/>
    <cellStyle name="_SPS Utility Cash Flow and Bal Sht 04-30-09 3 2" xfId="727"/>
    <cellStyle name="_SPS Utility Cash Flow and Bal Sht 04-30-09 4" xfId="728"/>
    <cellStyle name="_SubHeading" xfId="729"/>
    <cellStyle name="_SubHeading_Model 03_21_02 Base Case No Weights" xfId="730"/>
    <cellStyle name="_SubHeading_Model 03_21_02 Base Case No Weights 2" xfId="731"/>
    <cellStyle name="_Summary Check" xfId="732"/>
    <cellStyle name="_Summary Check 2" xfId="733"/>
    <cellStyle name="_Summary Check 2 2" xfId="734"/>
    <cellStyle name="_Summary Check 2 2 2" xfId="735"/>
    <cellStyle name="_Summary Check 2 3" xfId="736"/>
    <cellStyle name="_Summary Check 3" xfId="737"/>
    <cellStyle name="_Summary Check 3 2" xfId="738"/>
    <cellStyle name="_Summary Check 4" xfId="739"/>
    <cellStyle name="_Table" xfId="740"/>
    <cellStyle name="_Table 2" xfId="741"/>
    <cellStyle name="_Table_Model 03_21_02 Base Case No Weights" xfId="742"/>
    <cellStyle name="_TableHead" xfId="743"/>
    <cellStyle name="_TableHead 2" xfId="744"/>
    <cellStyle name="_TableHead_Model 03_21_02 Base Case No Weights" xfId="745"/>
    <cellStyle name="_TableRowBorder" xfId="746"/>
    <cellStyle name="_TableRowBorder 2" xfId="747"/>
    <cellStyle name="_TableRowBorder 2 2" xfId="748"/>
    <cellStyle name="_TableRowBorder 2 2 2" xfId="749"/>
    <cellStyle name="_TableRowBorder 2 3" xfId="750"/>
    <cellStyle name="_TableRowBorder 3" xfId="751"/>
    <cellStyle name="_TableRowBorder 3 2" xfId="752"/>
    <cellStyle name="_TableRowBorder 4" xfId="753"/>
    <cellStyle name="_TableRowHead" xfId="754"/>
    <cellStyle name="_TableRowHead 2" xfId="755"/>
    <cellStyle name="_TableRowHead_Model 03_21_02 Base Case No Weights" xfId="756"/>
    <cellStyle name="_TableRowHead_Pricing Calculator7" xfId="757"/>
    <cellStyle name="_TableSuperHead" xfId="758"/>
    <cellStyle name="_TableSuperHead_Model 03_21_02 Base Case No Weights" xfId="759"/>
    <cellStyle name="_TableSuperHead_Model 03_21_02 Base Case No Weights 2" xfId="760"/>
    <cellStyle name="_U - Other LT Liabilities" xfId="761"/>
    <cellStyle name="_U - Other LT Liabilities 2" xfId="762"/>
    <cellStyle name="_U - Other LT Liabilities 2 2" xfId="763"/>
    <cellStyle name="_U - Other LT Liabilities 2 2 2" xfId="764"/>
    <cellStyle name="_U - Other LT Liabilities 2 3" xfId="765"/>
    <cellStyle name="_U - Other LT Liabilities 3" xfId="766"/>
    <cellStyle name="_U - Other LT Liabilities 3 2" xfId="767"/>
    <cellStyle name="_U - Other LT Liabilities 4" xfId="768"/>
    <cellStyle name="_Xcel Cash Flow 6-30-09" xfId="769"/>
    <cellStyle name="~Capacity (0)" xfId="770"/>
    <cellStyle name="~Capacity (1)" xfId="771"/>
    <cellStyle name="~Escalation" xfId="772"/>
    <cellStyle name="~Gas (0)" xfId="773"/>
    <cellStyle name="~Gas Price" xfId="774"/>
    <cellStyle name="~Power (0)" xfId="775"/>
    <cellStyle name="~Power Price" xfId="776"/>
    <cellStyle name="_x0010_“+ˆÉ•?pý¤" xfId="777"/>
    <cellStyle name="_x0010_“+ˆÉ•?pý¤ 2" xfId="778"/>
    <cellStyle name="20% - Accent1" xfId="25" builtinId="30" customBuiltin="1"/>
    <cellStyle name="20% - Accent1 2" xfId="64"/>
    <cellStyle name="20% - Accent1 2 2" xfId="189"/>
    <cellStyle name="20% - Accent1 2 3" xfId="299"/>
    <cellStyle name="20% - Accent1 2 4" xfId="360"/>
    <cellStyle name="20% - Accent1 2 5" xfId="396"/>
    <cellStyle name="20% - Accent1 2 6" xfId="779"/>
    <cellStyle name="20% - Accent1 3" xfId="176"/>
    <cellStyle name="20% - Accent1 3 2" xfId="780"/>
    <cellStyle name="20% - Accent1 4" xfId="298"/>
    <cellStyle name="20% - Accent1 5" xfId="359"/>
    <cellStyle name="20% - Accent1 6" xfId="452"/>
    <cellStyle name="20% - Accent2" xfId="29" builtinId="34" customBuiltin="1"/>
    <cellStyle name="20% - Accent2 2" xfId="66"/>
    <cellStyle name="20% - Accent2 2 2" xfId="190"/>
    <cellStyle name="20% - Accent2 2 3" xfId="301"/>
    <cellStyle name="20% - Accent2 2 4" xfId="362"/>
    <cellStyle name="20% - Accent2 2 5" xfId="397"/>
    <cellStyle name="20% - Accent2 2 6" xfId="781"/>
    <cellStyle name="20% - Accent2 3" xfId="178"/>
    <cellStyle name="20% - Accent2 3 2" xfId="782"/>
    <cellStyle name="20% - Accent2 4" xfId="300"/>
    <cellStyle name="20% - Accent2 5" xfId="361"/>
    <cellStyle name="20% - Accent2 6" xfId="454"/>
    <cellStyle name="20% - Accent3" xfId="33" builtinId="38" customBuiltin="1"/>
    <cellStyle name="20% - Accent3 2" xfId="67"/>
    <cellStyle name="20% - Accent3 2 2" xfId="191"/>
    <cellStyle name="20% - Accent3 2 3" xfId="303"/>
    <cellStyle name="20% - Accent3 2 4" xfId="364"/>
    <cellStyle name="20% - Accent3 2 5" xfId="398"/>
    <cellStyle name="20% - Accent3 2 6" xfId="783"/>
    <cellStyle name="20% - Accent3 3" xfId="180"/>
    <cellStyle name="20% - Accent3 3 2" xfId="784"/>
    <cellStyle name="20% - Accent3 4" xfId="302"/>
    <cellStyle name="20% - Accent3 5" xfId="363"/>
    <cellStyle name="20% - Accent3 6" xfId="456"/>
    <cellStyle name="20% - Accent4" xfId="37" builtinId="42" customBuiltin="1"/>
    <cellStyle name="20% - Accent4 2" xfId="68"/>
    <cellStyle name="20% - Accent4 2 2" xfId="192"/>
    <cellStyle name="20% - Accent4 2 3" xfId="305"/>
    <cellStyle name="20% - Accent4 2 4" xfId="366"/>
    <cellStyle name="20% - Accent4 2 5" xfId="399"/>
    <cellStyle name="20% - Accent4 2 6" xfId="785"/>
    <cellStyle name="20% - Accent4 3" xfId="182"/>
    <cellStyle name="20% - Accent4 3 2" xfId="786"/>
    <cellStyle name="20% - Accent4 4" xfId="304"/>
    <cellStyle name="20% - Accent4 5" xfId="365"/>
    <cellStyle name="20% - Accent4 6" xfId="458"/>
    <cellStyle name="20% - Accent5" xfId="41" builtinId="46" customBuiltin="1"/>
    <cellStyle name="20% - Accent5 2" xfId="69"/>
    <cellStyle name="20% - Accent5 2 2" xfId="193"/>
    <cellStyle name="20% - Accent5 2 3" xfId="307"/>
    <cellStyle name="20% - Accent5 2 4" xfId="368"/>
    <cellStyle name="20% - Accent5 2 5" xfId="400"/>
    <cellStyle name="20% - Accent5 2 6" xfId="787"/>
    <cellStyle name="20% - Accent5 3" xfId="184"/>
    <cellStyle name="20% - Accent5 4" xfId="306"/>
    <cellStyle name="20% - Accent5 5" xfId="367"/>
    <cellStyle name="20% - Accent5 6" xfId="460"/>
    <cellStyle name="20% - Accent6" xfId="45" builtinId="50" customBuiltin="1"/>
    <cellStyle name="20% - Accent6 2" xfId="70"/>
    <cellStyle name="20% - Accent6 2 2" xfId="194"/>
    <cellStyle name="20% - Accent6 2 3" xfId="309"/>
    <cellStyle name="20% - Accent6 2 4" xfId="370"/>
    <cellStyle name="20% - Accent6 2 5" xfId="401"/>
    <cellStyle name="20% - Accent6 2 6" xfId="788"/>
    <cellStyle name="20% - Accent6 3" xfId="186"/>
    <cellStyle name="20% - Accent6 3 2" xfId="789"/>
    <cellStyle name="20% - Accent6 4" xfId="308"/>
    <cellStyle name="20% - Accent6 5" xfId="369"/>
    <cellStyle name="20% - Accent6 6" xfId="462"/>
    <cellStyle name="40% - Accent1" xfId="26" builtinId="31" customBuiltin="1"/>
    <cellStyle name="40% - Accent1 2" xfId="71"/>
    <cellStyle name="40% - Accent1 2 2" xfId="195"/>
    <cellStyle name="40% - Accent1 2 3" xfId="311"/>
    <cellStyle name="40% - Accent1 2 4" xfId="372"/>
    <cellStyle name="40% - Accent1 2 5" xfId="402"/>
    <cellStyle name="40% - Accent1 2 6" xfId="790"/>
    <cellStyle name="40% - Accent1 3" xfId="177"/>
    <cellStyle name="40% - Accent1 3 2" xfId="791"/>
    <cellStyle name="40% - Accent1 4" xfId="310"/>
    <cellStyle name="40% - Accent1 5" xfId="371"/>
    <cellStyle name="40% - Accent1 6" xfId="453"/>
    <cellStyle name="40% - Accent2" xfId="30" builtinId="35" customBuiltin="1"/>
    <cellStyle name="40% - Accent2 2" xfId="72"/>
    <cellStyle name="40% - Accent2 2 2" xfId="196"/>
    <cellStyle name="40% - Accent2 2 3" xfId="313"/>
    <cellStyle name="40% - Accent2 2 4" xfId="374"/>
    <cellStyle name="40% - Accent2 2 5" xfId="403"/>
    <cellStyle name="40% - Accent2 2 6" xfId="792"/>
    <cellStyle name="40% - Accent2 3" xfId="179"/>
    <cellStyle name="40% - Accent2 4" xfId="312"/>
    <cellStyle name="40% - Accent2 5" xfId="373"/>
    <cellStyle name="40% - Accent2 6" xfId="455"/>
    <cellStyle name="40% - Accent3" xfId="34" builtinId="39" customBuiltin="1"/>
    <cellStyle name="40% - Accent3 2" xfId="73"/>
    <cellStyle name="40% - Accent3 2 2" xfId="197"/>
    <cellStyle name="40% - Accent3 2 3" xfId="315"/>
    <cellStyle name="40% - Accent3 2 4" xfId="376"/>
    <cellStyle name="40% - Accent3 2 5" xfId="404"/>
    <cellStyle name="40% - Accent3 2 6" xfId="793"/>
    <cellStyle name="40% - Accent3 3" xfId="181"/>
    <cellStyle name="40% - Accent3 3 2" xfId="794"/>
    <cellStyle name="40% - Accent3 4" xfId="314"/>
    <cellStyle name="40% - Accent3 5" xfId="375"/>
    <cellStyle name="40% - Accent3 6" xfId="457"/>
    <cellStyle name="40% - Accent4" xfId="38" builtinId="43" customBuiltin="1"/>
    <cellStyle name="40% - Accent4 2" xfId="74"/>
    <cellStyle name="40% - Accent4 2 2" xfId="198"/>
    <cellStyle name="40% - Accent4 2 3" xfId="317"/>
    <cellStyle name="40% - Accent4 2 4" xfId="378"/>
    <cellStyle name="40% - Accent4 2 5" xfId="405"/>
    <cellStyle name="40% - Accent4 2 6" xfId="795"/>
    <cellStyle name="40% - Accent4 3" xfId="183"/>
    <cellStyle name="40% - Accent4 3 2" xfId="796"/>
    <cellStyle name="40% - Accent4 4" xfId="316"/>
    <cellStyle name="40% - Accent4 5" xfId="377"/>
    <cellStyle name="40% - Accent4 6" xfId="459"/>
    <cellStyle name="40% - Accent5" xfId="42" builtinId="47" customBuiltin="1"/>
    <cellStyle name="40% - Accent5 2" xfId="75"/>
    <cellStyle name="40% - Accent5 2 2" xfId="199"/>
    <cellStyle name="40% - Accent5 2 3" xfId="319"/>
    <cellStyle name="40% - Accent5 2 4" xfId="380"/>
    <cellStyle name="40% - Accent5 2 5" xfId="406"/>
    <cellStyle name="40% - Accent5 2 6" xfId="797"/>
    <cellStyle name="40% - Accent5 3" xfId="185"/>
    <cellStyle name="40% - Accent5 3 2" xfId="798"/>
    <cellStyle name="40% - Accent5 4" xfId="318"/>
    <cellStyle name="40% - Accent5 5" xfId="379"/>
    <cellStyle name="40% - Accent5 6" xfId="461"/>
    <cellStyle name="40% - Accent6" xfId="46" builtinId="51" customBuiltin="1"/>
    <cellStyle name="40% - Accent6 2" xfId="77"/>
    <cellStyle name="40% - Accent6 2 2" xfId="200"/>
    <cellStyle name="40% - Accent6 2 3" xfId="321"/>
    <cellStyle name="40% - Accent6 2 4" xfId="382"/>
    <cellStyle name="40% - Accent6 2 5" xfId="407"/>
    <cellStyle name="40% - Accent6 2 6" xfId="799"/>
    <cellStyle name="40% - Accent6 3" xfId="187"/>
    <cellStyle name="40% - Accent6 3 2" xfId="800"/>
    <cellStyle name="40% - Accent6 4" xfId="320"/>
    <cellStyle name="40% - Accent6 5" xfId="381"/>
    <cellStyle name="40% - Accent6 6" xfId="463"/>
    <cellStyle name="60% - Accent1" xfId="27" builtinId="32" customBuiltin="1"/>
    <cellStyle name="60% - Accent1 2" xfId="801"/>
    <cellStyle name="60% - Accent1 3" xfId="802"/>
    <cellStyle name="60% - Accent2" xfId="31" builtinId="36" customBuiltin="1"/>
    <cellStyle name="60% - Accent2 2" xfId="803"/>
    <cellStyle name="60% - Accent2 3" xfId="804"/>
    <cellStyle name="60% - Accent3" xfId="35" builtinId="40" customBuiltin="1"/>
    <cellStyle name="60% - Accent3 2" xfId="805"/>
    <cellStyle name="60% - Accent3 3" xfId="806"/>
    <cellStyle name="60% - Accent4" xfId="39" builtinId="44" customBuiltin="1"/>
    <cellStyle name="60% - Accent4 2" xfId="807"/>
    <cellStyle name="60% - Accent4 3" xfId="808"/>
    <cellStyle name="60% - Accent5" xfId="43" builtinId="48" customBuiltin="1"/>
    <cellStyle name="60% - Accent5 2" xfId="809"/>
    <cellStyle name="60% - Accent5 3" xfId="810"/>
    <cellStyle name="60% - Accent6" xfId="47" builtinId="52" customBuiltin="1"/>
    <cellStyle name="60% - Accent6 2" xfId="811"/>
    <cellStyle name="60% - Accent6 3" xfId="812"/>
    <cellStyle name="Accent1" xfId="24" builtinId="29" customBuiltin="1"/>
    <cellStyle name="Accent1 2" xfId="813"/>
    <cellStyle name="Accent1 3" xfId="814"/>
    <cellStyle name="Accent2" xfId="28" builtinId="33" customBuiltin="1"/>
    <cellStyle name="Accent2 2" xfId="815"/>
    <cellStyle name="Accent2 3" xfId="816"/>
    <cellStyle name="Accent3" xfId="32" builtinId="37" customBuiltin="1"/>
    <cellStyle name="Accent3 2" xfId="817"/>
    <cellStyle name="Accent3 3" xfId="818"/>
    <cellStyle name="Accent4" xfId="36" builtinId="41" customBuiltin="1"/>
    <cellStyle name="Accent4 2" xfId="819"/>
    <cellStyle name="Accent4 3" xfId="820"/>
    <cellStyle name="Accent5" xfId="40" builtinId="45" customBuiltin="1"/>
    <cellStyle name="Accent5 2" xfId="821"/>
    <cellStyle name="Accent5 3" xfId="822"/>
    <cellStyle name="Accent6" xfId="44" builtinId="49" customBuiltin="1"/>
    <cellStyle name="Accent6 2" xfId="823"/>
    <cellStyle name="Accent6 3" xfId="824"/>
    <cellStyle name="Actual Date" xfId="81"/>
    <cellStyle name="Actual Date 2" xfId="825"/>
    <cellStyle name="Actual Date 3" xfId="826"/>
    <cellStyle name="adjusted" xfId="827"/>
    <cellStyle name="Bad" xfId="14" builtinId="27" customBuiltin="1"/>
    <cellStyle name="Bad 2" xfId="828"/>
    <cellStyle name="Bad 2 2" xfId="829"/>
    <cellStyle name="Bad 2 3" xfId="830"/>
    <cellStyle name="Bad 3" xfId="831"/>
    <cellStyle name="Border Heavy" xfId="832"/>
    <cellStyle name="Border Heavy 2" xfId="833"/>
    <cellStyle name="Border Thin" xfId="834"/>
    <cellStyle name="Border Thin 2" xfId="835"/>
    <cellStyle name="Calc Currency (0)" xfId="836"/>
    <cellStyle name="Calc Currency (0) 2" xfId="837"/>
    <cellStyle name="Calc Currency (0) 3" xfId="838"/>
    <cellStyle name="Calculation" xfId="18" builtinId="22" customBuiltin="1"/>
    <cellStyle name="Calculation 2" xfId="839"/>
    <cellStyle name="Calculation 3" xfId="840"/>
    <cellStyle name="Cancel" xfId="841"/>
    <cellStyle name="Check Cell" xfId="20" builtinId="23" customBuiltin="1"/>
    <cellStyle name="Check Cell 2" xfId="842"/>
    <cellStyle name="Check Cell 2 2" xfId="843"/>
    <cellStyle name="Check Cell 2 3" xfId="844"/>
    <cellStyle name="Check Cell 3" xfId="845"/>
    <cellStyle name="Check Cell 3 2" xfId="846"/>
    <cellStyle name="Check Cell 3 3" xfId="847"/>
    <cellStyle name="Check Cell 3 4" xfId="848"/>
    <cellStyle name="Column.Head" xfId="849"/>
    <cellStyle name="Comma  - Style1" xfId="850"/>
    <cellStyle name="Comma  - Style2" xfId="851"/>
    <cellStyle name="Comma  - Style3" xfId="852"/>
    <cellStyle name="Comma  - Style4" xfId="853"/>
    <cellStyle name="Comma  - Style5" xfId="854"/>
    <cellStyle name="Comma  - Style6" xfId="855"/>
    <cellStyle name="Comma  - Style7" xfId="856"/>
    <cellStyle name="Comma  - Style8" xfId="857"/>
    <cellStyle name="Comma [0] 2" xfId="83"/>
    <cellStyle name="Comma [0] 2 2" xfId="858"/>
    <cellStyle name="Comma [0] 2 2 2" xfId="859"/>
    <cellStyle name="Comma [0] 2 3" xfId="860"/>
    <cellStyle name="Comma [0] 3" xfId="84"/>
    <cellStyle name="Comma [0] 3 2" xfId="861"/>
    <cellStyle name="Comma [0] 4" xfId="862"/>
    <cellStyle name="Comma [0] 5" xfId="863"/>
    <cellStyle name="Comma [0] 6" xfId="864"/>
    <cellStyle name="Comma [1]" xfId="865"/>
    <cellStyle name="Comma [2]" xfId="866"/>
    <cellStyle name="Comma [2] 2" xfId="867"/>
    <cellStyle name="Comma [3]" xfId="868"/>
    <cellStyle name="Comma 0 [0]" xfId="869"/>
    <cellStyle name="Comma 0 [0] 2" xfId="870"/>
    <cellStyle name="Comma 10" xfId="85"/>
    <cellStyle name="Comma 10 2" xfId="871"/>
    <cellStyle name="Comma 100" xfId="1932"/>
    <cellStyle name="Comma 101" xfId="1935"/>
    <cellStyle name="Comma 102" xfId="1938"/>
    <cellStyle name="Comma 103" xfId="1939"/>
    <cellStyle name="Comma 104" xfId="1941"/>
    <cellStyle name="Comma 105" xfId="1943"/>
    <cellStyle name="Comma 106" xfId="1945"/>
    <cellStyle name="Comma 107" xfId="1946"/>
    <cellStyle name="Comma 108" xfId="1948"/>
    <cellStyle name="Comma 109" xfId="1950"/>
    <cellStyle name="Comma 11" xfId="86"/>
    <cellStyle name="Comma 11 2" xfId="872"/>
    <cellStyle name="Comma 110" xfId="1952"/>
    <cellStyle name="Comma 111" xfId="1954"/>
    <cellStyle name="Comma 112" xfId="1956"/>
    <cellStyle name="Comma 113" xfId="1957"/>
    <cellStyle name="Comma 114" xfId="1959"/>
    <cellStyle name="Comma 115" xfId="1961"/>
    <cellStyle name="Comma 116" xfId="1963"/>
    <cellStyle name="Comma 117" xfId="4"/>
    <cellStyle name="Comma 118" xfId="1966"/>
    <cellStyle name="Comma 119" xfId="1969"/>
    <cellStyle name="Comma 12" xfId="87"/>
    <cellStyle name="Comma 12 2" xfId="873"/>
    <cellStyle name="Comma 12 3" xfId="874"/>
    <cellStyle name="Comma 120" xfId="1972"/>
    <cellStyle name="Comma 121" xfId="1975"/>
    <cellStyle name="Comma 122" xfId="1978"/>
    <cellStyle name="Comma 123" xfId="1981"/>
    <cellStyle name="Comma 124" xfId="1984"/>
    <cellStyle name="Comma 125" xfId="1964"/>
    <cellStyle name="Comma 126" xfId="1987"/>
    <cellStyle name="Comma 13" xfId="88"/>
    <cellStyle name="Comma 13 2" xfId="875"/>
    <cellStyle name="Comma 13 3" xfId="876"/>
    <cellStyle name="Comma 14" xfId="89"/>
    <cellStyle name="Comma 15" xfId="90"/>
    <cellStyle name="Comma 15 2" xfId="878"/>
    <cellStyle name="Comma 15 3" xfId="877"/>
    <cellStyle name="Comma 16" xfId="91"/>
    <cellStyle name="Comma 16 2" xfId="880"/>
    <cellStyle name="Comma 16 3" xfId="879"/>
    <cellStyle name="Comma 17" xfId="82"/>
    <cellStyle name="Comma 17 2" xfId="881"/>
    <cellStyle name="Comma 18" xfId="134"/>
    <cellStyle name="Comma 18 2" xfId="882"/>
    <cellStyle name="Comma 19" xfId="65"/>
    <cellStyle name="Comma 19 2" xfId="883"/>
    <cellStyle name="Comma 2" xfId="53"/>
    <cellStyle name="Comma 2 2" xfId="93"/>
    <cellStyle name="Comma 2 2 2" xfId="885"/>
    <cellStyle name="Comma 2 2 2 2" xfId="886"/>
    <cellStyle name="Comma 2 2 2 3" xfId="887"/>
    <cellStyle name="Comma 2 2 3" xfId="888"/>
    <cellStyle name="Comma 2 2 4" xfId="884"/>
    <cellStyle name="Comma 2 3" xfId="92"/>
    <cellStyle name="Comma 2 3 2" xfId="889"/>
    <cellStyle name="Comma 2 4" xfId="203"/>
    <cellStyle name="Comma 2 4 2" xfId="890"/>
    <cellStyle name="Comma 2 5" xfId="329"/>
    <cellStyle name="Comma 2 5 2" xfId="891"/>
    <cellStyle name="Comma 2 6" xfId="384"/>
    <cellStyle name="Comma 2 7" xfId="409"/>
    <cellStyle name="Comma 2 8" xfId="432"/>
    <cellStyle name="Comma 2 9" xfId="1936"/>
    <cellStyle name="Comma 2_BB Abatement (2)" xfId="892"/>
    <cellStyle name="Comma 20" xfId="133"/>
    <cellStyle name="Comma 20 2" xfId="893"/>
    <cellStyle name="Comma 21" xfId="80"/>
    <cellStyle name="Comma 21 2" xfId="894"/>
    <cellStyle name="Comma 22" xfId="132"/>
    <cellStyle name="Comma 22 2" xfId="895"/>
    <cellStyle name="Comma 23" xfId="76"/>
    <cellStyle name="Comma 23 2" xfId="896"/>
    <cellStyle name="Comma 24" xfId="140"/>
    <cellStyle name="Comma 24 2" xfId="897"/>
    <cellStyle name="Comma 25" xfId="136"/>
    <cellStyle name="Comma 25 2" xfId="898"/>
    <cellStyle name="Comma 26" xfId="142"/>
    <cellStyle name="Comma 26 2" xfId="899"/>
    <cellStyle name="Comma 27" xfId="141"/>
    <cellStyle name="Comma 27 2" xfId="900"/>
    <cellStyle name="Comma 28" xfId="153"/>
    <cellStyle name="Comma 28 2" xfId="901"/>
    <cellStyle name="Comma 29" xfId="154"/>
    <cellStyle name="Comma 29 2" xfId="902"/>
    <cellStyle name="Comma 3" xfId="54"/>
    <cellStyle name="Comma 3 2" xfId="95"/>
    <cellStyle name="Comma 3 2 2" xfId="903"/>
    <cellStyle name="Comma 3 2 3" xfId="904"/>
    <cellStyle name="Comma 3 3" xfId="94"/>
    <cellStyle name="Comma 3 3 2" xfId="905"/>
    <cellStyle name="Comma 3 4" xfId="204"/>
    <cellStyle name="Comma 3 4 2" xfId="906"/>
    <cellStyle name="Comma 3 5" xfId="330"/>
    <cellStyle name="Comma 3 5 2" xfId="907"/>
    <cellStyle name="Comma 3 6" xfId="385"/>
    <cellStyle name="Comma 3 7" xfId="410"/>
    <cellStyle name="Comma 30" xfId="150"/>
    <cellStyle name="Comma 30 2" xfId="908"/>
    <cellStyle name="Comma 31" xfId="155"/>
    <cellStyle name="Comma 31 2" xfId="909"/>
    <cellStyle name="Comma 32" xfId="152"/>
    <cellStyle name="Comma 32 2" xfId="910"/>
    <cellStyle name="Comma 33" xfId="156"/>
    <cellStyle name="Comma 33 2" xfId="911"/>
    <cellStyle name="Comma 34" xfId="149"/>
    <cellStyle name="Comma 34 2" xfId="912"/>
    <cellStyle name="Comma 35" xfId="145"/>
    <cellStyle name="Comma 35 2" xfId="913"/>
    <cellStyle name="Comma 36" xfId="151"/>
    <cellStyle name="Comma 36 2" xfId="914"/>
    <cellStyle name="Comma 37" xfId="79"/>
    <cellStyle name="Comma 37 2" xfId="915"/>
    <cellStyle name="Comma 38" xfId="148"/>
    <cellStyle name="Comma 38 2" xfId="916"/>
    <cellStyle name="Comma 39" xfId="147"/>
    <cellStyle name="Comma 39 2" xfId="917"/>
    <cellStyle name="Comma 4" xfId="52"/>
    <cellStyle name="Comma 4 2" xfId="919"/>
    <cellStyle name="Comma 4 2 2" xfId="920"/>
    <cellStyle name="Comma 4 3" xfId="921"/>
    <cellStyle name="Comma 4 4" xfId="922"/>
    <cellStyle name="Comma 40" xfId="172"/>
    <cellStyle name="Comma 40 2" xfId="923"/>
    <cellStyle name="Comma 41" xfId="216"/>
    <cellStyle name="Comma 41 2" xfId="924"/>
    <cellStyle name="Comma 42" xfId="224"/>
    <cellStyle name="Comma 42 2" xfId="925"/>
    <cellStyle name="Comma 43" xfId="226"/>
    <cellStyle name="Comma 43 2" xfId="926"/>
    <cellStyle name="Comma 44" xfId="229"/>
    <cellStyle name="Comma 44 2" xfId="927"/>
    <cellStyle name="Comma 45" xfId="231"/>
    <cellStyle name="Comma 45 2" xfId="928"/>
    <cellStyle name="Comma 46" xfId="233"/>
    <cellStyle name="Comma 46 2" xfId="929"/>
    <cellStyle name="Comma 47" xfId="222"/>
    <cellStyle name="Comma 47 2" xfId="930"/>
    <cellStyle name="Comma 48" xfId="253"/>
    <cellStyle name="Comma 48 2" xfId="931"/>
    <cellStyle name="Comma 49" xfId="255"/>
    <cellStyle name="Comma 49 2" xfId="932"/>
    <cellStyle name="Comma 5" xfId="96"/>
    <cellStyle name="Comma 5 2" xfId="933"/>
    <cellStyle name="Comma 5 2 2" xfId="934"/>
    <cellStyle name="Comma 5 2 3" xfId="935"/>
    <cellStyle name="Comma 5 3" xfId="936"/>
    <cellStyle name="Comma 5 4" xfId="937"/>
    <cellStyle name="Comma 50" xfId="257"/>
    <cellStyle name="Comma 50 2" xfId="938"/>
    <cellStyle name="Comma 51" xfId="259"/>
    <cellStyle name="Comma 51 2" xfId="939"/>
    <cellStyle name="Comma 52" xfId="261"/>
    <cellStyle name="Comma 52 2" xfId="940"/>
    <cellStyle name="Comma 53" xfId="263"/>
    <cellStyle name="Comma 53 2" xfId="941"/>
    <cellStyle name="Comma 54" xfId="265"/>
    <cellStyle name="Comma 54 2" xfId="942"/>
    <cellStyle name="Comma 55" xfId="219"/>
    <cellStyle name="Comma 55 2" xfId="943"/>
    <cellStyle name="Comma 56" xfId="273"/>
    <cellStyle name="Comma 56 2" xfId="944"/>
    <cellStyle name="Comma 57" xfId="275"/>
    <cellStyle name="Comma 57 2" xfId="945"/>
    <cellStyle name="Comma 58" xfId="277"/>
    <cellStyle name="Comma 58 2" xfId="946"/>
    <cellStyle name="Comma 59" xfId="279"/>
    <cellStyle name="Comma 59 2" xfId="947"/>
    <cellStyle name="Comma 6" xfId="97"/>
    <cellStyle name="Comma 6 2" xfId="948"/>
    <cellStyle name="Comma 60" xfId="267"/>
    <cellStyle name="Comma 60 2" xfId="949"/>
    <cellStyle name="Comma 61" xfId="282"/>
    <cellStyle name="Comma 61 2" xfId="950"/>
    <cellStyle name="Comma 62" xfId="285"/>
    <cellStyle name="Comma 62 2" xfId="466"/>
    <cellStyle name="Comma 63" xfId="287"/>
    <cellStyle name="Comma 63 2" xfId="475"/>
    <cellStyle name="Comma 64" xfId="251"/>
    <cellStyle name="Comma 64 2" xfId="1884"/>
    <cellStyle name="Comma 65" xfId="266"/>
    <cellStyle name="Comma 65 2" xfId="1886"/>
    <cellStyle name="Comma 66" xfId="243"/>
    <cellStyle name="Comma 66 2" xfId="1888"/>
    <cellStyle name="Comma 67" xfId="250"/>
    <cellStyle name="Comma 68" xfId="249"/>
    <cellStyle name="Comma 69" xfId="293"/>
    <cellStyle name="Comma 7" xfId="98"/>
    <cellStyle name="Comma 70" xfId="295"/>
    <cellStyle name="Comma 71" xfId="325"/>
    <cellStyle name="Comma 72" xfId="326"/>
    <cellStyle name="Comma 73" xfId="340"/>
    <cellStyle name="Comma 74" xfId="327"/>
    <cellStyle name="Comma 75" xfId="341"/>
    <cellStyle name="Comma 76" xfId="322"/>
    <cellStyle name="Comma 77" xfId="342"/>
    <cellStyle name="Comma 78" xfId="323"/>
    <cellStyle name="Comma 79" xfId="343"/>
    <cellStyle name="Comma 8" xfId="99"/>
    <cellStyle name="Comma 80" xfId="324"/>
    <cellStyle name="Comma 81" xfId="344"/>
    <cellStyle name="Comma 82" xfId="346"/>
    <cellStyle name="Comma 83" xfId="350"/>
    <cellStyle name="Comma 84" xfId="345"/>
    <cellStyle name="Comma 85" xfId="383"/>
    <cellStyle name="Comma 86" xfId="386"/>
    <cellStyle name="Comma 87" xfId="408"/>
    <cellStyle name="Comma 88" xfId="412"/>
    <cellStyle name="Comma 89" xfId="411"/>
    <cellStyle name="Comma 9" xfId="100"/>
    <cellStyle name="Comma 90" xfId="430"/>
    <cellStyle name="Comma 91" xfId="435"/>
    <cellStyle name="Comma 92" xfId="1895"/>
    <cellStyle name="Comma 93" xfId="1911"/>
    <cellStyle name="Comma 94" xfId="1914"/>
    <cellStyle name="Comma 95" xfId="1917"/>
    <cellStyle name="Comma 96" xfId="1920"/>
    <cellStyle name="Comma 97" xfId="1923"/>
    <cellStyle name="Comma 98" xfId="1926"/>
    <cellStyle name="Comma 99" xfId="1929"/>
    <cellStyle name="Comma0" xfId="951"/>
    <cellStyle name="Comma0 2" xfId="952"/>
    <cellStyle name="Comma0 2 2" xfId="953"/>
    <cellStyle name="Comma0 2 2 2" xfId="954"/>
    <cellStyle name="Comma0 2 3" xfId="955"/>
    <cellStyle name="Comma0 3" xfId="956"/>
    <cellStyle name="Comma0 3 2" xfId="957"/>
    <cellStyle name="Comma0 4" xfId="958"/>
    <cellStyle name="Comma0 5" xfId="959"/>
    <cellStyle name="Comma0 6" xfId="960"/>
    <cellStyle name="ConvVer" xfId="961"/>
    <cellStyle name="Copied" xfId="962"/>
    <cellStyle name="COSS" xfId="963"/>
    <cellStyle name="COSS 2" xfId="964"/>
    <cellStyle name="COSS 2 2" xfId="965"/>
    <cellStyle name="COSS 3" xfId="966"/>
    <cellStyle name="Currency [2]" xfId="967"/>
    <cellStyle name="Currency [3]" xfId="968"/>
    <cellStyle name="Currency 10" xfId="1889"/>
    <cellStyle name="Currency 11" xfId="1910"/>
    <cellStyle name="Currency 12" xfId="1913"/>
    <cellStyle name="Currency 13" xfId="1916"/>
    <cellStyle name="Currency 14" xfId="1919"/>
    <cellStyle name="Currency 15" xfId="1922"/>
    <cellStyle name="Currency 16" xfId="1925"/>
    <cellStyle name="Currency 17" xfId="1928"/>
    <cellStyle name="Currency 18" xfId="1931"/>
    <cellStyle name="Currency 2" xfId="56"/>
    <cellStyle name="Currency 2 2" xfId="101"/>
    <cellStyle name="Currency 2 2 2" xfId="969"/>
    <cellStyle name="Currency 2 3" xfId="970"/>
    <cellStyle name="Currency 2 4" xfId="971"/>
    <cellStyle name="Currency 3" xfId="55"/>
    <cellStyle name="Currency 3 2" xfId="972"/>
    <cellStyle name="Currency 3 3" xfId="973"/>
    <cellStyle name="Currency 4" xfId="439"/>
    <cellStyle name="Currency 4 2" xfId="974"/>
    <cellStyle name="Currency 5" xfId="447"/>
    <cellStyle name="Currency 5 2" xfId="975"/>
    <cellStyle name="Currency 6" xfId="976"/>
    <cellStyle name="Currency 7" xfId="977"/>
    <cellStyle name="Currency 8" xfId="978"/>
    <cellStyle name="Currency 9" xfId="979"/>
    <cellStyle name="Currency0" xfId="980"/>
    <cellStyle name="Currency0 2" xfId="981"/>
    <cellStyle name="Currency0 2 2" xfId="982"/>
    <cellStyle name="Currency0 2 2 2" xfId="983"/>
    <cellStyle name="Currency0 2 3" xfId="984"/>
    <cellStyle name="Currency0 2 4" xfId="985"/>
    <cellStyle name="Currency0 2 5" xfId="986"/>
    <cellStyle name="Currency0 3" xfId="987"/>
    <cellStyle name="Currency0 3 2" xfId="988"/>
    <cellStyle name="Currency0 4" xfId="989"/>
    <cellStyle name="Currency0 5" xfId="990"/>
    <cellStyle name="Currency0 6" xfId="991"/>
    <cellStyle name="Date" xfId="102"/>
    <cellStyle name="Date 2" xfId="992"/>
    <cellStyle name="Date 2 2" xfId="993"/>
    <cellStyle name="Date 2 2 2" xfId="994"/>
    <cellStyle name="Date 2 3" xfId="995"/>
    <cellStyle name="Date 3" xfId="996"/>
    <cellStyle name="Date 3 2" xfId="997"/>
    <cellStyle name="Date 4" xfId="998"/>
    <cellStyle name="decimal" xfId="999"/>
    <cellStyle name="Dot" xfId="1000"/>
    <cellStyle name="Entered" xfId="1001"/>
    <cellStyle name="Escalation" xfId="1002"/>
    <cellStyle name="Euro" xfId="1003"/>
    <cellStyle name="Explanatory Text" xfId="22" builtinId="53" customBuiltin="1"/>
    <cellStyle name="Explanatory Text 2" xfId="1004"/>
    <cellStyle name="Fixed" xfId="104"/>
    <cellStyle name="Fixed 2" xfId="1005"/>
    <cellStyle name="Fixed 2 2" xfId="1006"/>
    <cellStyle name="Fixed 2 2 2" xfId="1007"/>
    <cellStyle name="Fixed 2 3" xfId="1008"/>
    <cellStyle name="Fixed 2 4" xfId="1009"/>
    <cellStyle name="Fixed 2 5" xfId="1010"/>
    <cellStyle name="Fixed 3" xfId="1011"/>
    <cellStyle name="Fixed 3 2" xfId="1012"/>
    <cellStyle name="Fixed 4" xfId="1013"/>
    <cellStyle name="Good" xfId="13" builtinId="26" customBuiltin="1"/>
    <cellStyle name="Good 2" xfId="1014"/>
    <cellStyle name="Good 2 2" xfId="1015"/>
    <cellStyle name="Good 2 3" xfId="1016"/>
    <cellStyle name="Good 3" xfId="1017"/>
    <cellStyle name="GrayCell" xfId="1018"/>
    <cellStyle name="Grey" xfId="105"/>
    <cellStyle name="Grey 2" xfId="1019"/>
    <cellStyle name="HEADER" xfId="106"/>
    <cellStyle name="Header1" xfId="1020"/>
    <cellStyle name="Header1 2" xfId="1021"/>
    <cellStyle name="Header2" xfId="1022"/>
    <cellStyle name="Header2 2" xfId="1023"/>
    <cellStyle name="Heading" xfId="1024"/>
    <cellStyle name="Heading 1" xfId="9" builtinId="16" customBuiltin="1"/>
    <cellStyle name="Heading 1 2" xfId="1025"/>
    <cellStyle name="Heading 1 3" xfId="1026"/>
    <cellStyle name="Heading 2" xfId="10" builtinId="17" customBuiltin="1"/>
    <cellStyle name="Heading 2 2" xfId="1027"/>
    <cellStyle name="Heading 2 3" xfId="1028"/>
    <cellStyle name="Heading 3" xfId="11" builtinId="18" customBuiltin="1"/>
    <cellStyle name="Heading 3 2" xfId="1029"/>
    <cellStyle name="Heading 3 3" xfId="1030"/>
    <cellStyle name="Heading 4" xfId="12" builtinId="19" customBuiltin="1"/>
    <cellStyle name="Heading 4 2" xfId="1031"/>
    <cellStyle name="Heading 4 3" xfId="1032"/>
    <cellStyle name="Heading1" xfId="108"/>
    <cellStyle name="Heading1 2" xfId="1033"/>
    <cellStyle name="Heading1 2 2" xfId="1034"/>
    <cellStyle name="Heading1 2 2 2" xfId="1035"/>
    <cellStyle name="Heading1 2 3" xfId="1036"/>
    <cellStyle name="Heading1 3" xfId="1037"/>
    <cellStyle name="Heading1 3 2" xfId="1038"/>
    <cellStyle name="Heading1 4" xfId="1039"/>
    <cellStyle name="Heading2" xfId="109"/>
    <cellStyle name="Heading2 2" xfId="1040"/>
    <cellStyle name="Heading2 2 2" xfId="1041"/>
    <cellStyle name="Heading2 2 2 2" xfId="1042"/>
    <cellStyle name="Heading2 2 3" xfId="1043"/>
    <cellStyle name="Heading2 3" xfId="1044"/>
    <cellStyle name="Heading2 3 2" xfId="1045"/>
    <cellStyle name="Heading2 4" xfId="1046"/>
    <cellStyle name="HEADINGS" xfId="1047"/>
    <cellStyle name="Hidden" xfId="1048"/>
    <cellStyle name="HIGHLIGHT" xfId="110"/>
    <cellStyle name="Input" xfId="16" builtinId="20" customBuiltin="1"/>
    <cellStyle name="Input [yellow]" xfId="111"/>
    <cellStyle name="Input [yellow] 2" xfId="1049"/>
    <cellStyle name="Input 2" xfId="1050"/>
    <cellStyle name="Input 2 2" xfId="1051"/>
    <cellStyle name="Input 2 3" xfId="1052"/>
    <cellStyle name="Input 3" xfId="1053"/>
    <cellStyle name="Input 3 2" xfId="1054"/>
    <cellStyle name="Input 3 3" xfId="1055"/>
    <cellStyle name="Input 3 4" xfId="1056"/>
    <cellStyle name="Input 4" xfId="1057"/>
    <cellStyle name="Input 5" xfId="1058"/>
    <cellStyle name="input data" xfId="1059"/>
    <cellStyle name="input data 2" xfId="1060"/>
    <cellStyle name="input data_Ocotillo" xfId="1061"/>
    <cellStyle name="INPUTS" xfId="1062"/>
    <cellStyle name="Inputs2" xfId="1063"/>
    <cellStyle name="Linked Cell" xfId="19" builtinId="24" customBuiltin="1"/>
    <cellStyle name="Linked Cell 2" xfId="1064"/>
    <cellStyle name="Linked Cell 3" xfId="1065"/>
    <cellStyle name="m/d/yy" xfId="1066"/>
    <cellStyle name="Month" xfId="1067"/>
    <cellStyle name="Month-long" xfId="1068"/>
    <cellStyle name="Month-short" xfId="1069"/>
    <cellStyle name="Mon-yr" xfId="1070"/>
    <cellStyle name="Multiple" xfId="1071"/>
    <cellStyle name="Neutral" xfId="15" builtinId="28" customBuiltin="1"/>
    <cellStyle name="Neutral 2" xfId="1072"/>
    <cellStyle name="Neutral 2 2" xfId="1073"/>
    <cellStyle name="Neutral 2 3" xfId="1074"/>
    <cellStyle name="Neutral 3" xfId="1075"/>
    <cellStyle name="no dec" xfId="112"/>
    <cellStyle name="no dec 2" xfId="1076"/>
    <cellStyle name="no dec 2 2" xfId="1077"/>
    <cellStyle name="no dec 3" xfId="1078"/>
    <cellStyle name="Normal" xfId="0" builtinId="0"/>
    <cellStyle name="Normal - Style1" xfId="113"/>
    <cellStyle name="Normal - Style1 2" xfId="1079"/>
    <cellStyle name="Normal - Style2" xfId="1080"/>
    <cellStyle name="Normal + box" xfId="1081"/>
    <cellStyle name="Normal + cyan" xfId="1082"/>
    <cellStyle name="Normal + cyan 2" xfId="1083"/>
    <cellStyle name="Normal + cyan 3" xfId="1084"/>
    <cellStyle name="normal + link" xfId="1085"/>
    <cellStyle name="normal + link 2" xfId="1086"/>
    <cellStyle name="normal + link2" xfId="1087"/>
    <cellStyle name="Normal + red" xfId="1088"/>
    <cellStyle name="Normal 10" xfId="135"/>
    <cellStyle name="Normal 10 2" xfId="1090"/>
    <cellStyle name="Normal 10 3" xfId="1091"/>
    <cellStyle name="Normal 10 3 2" xfId="1092"/>
    <cellStyle name="Normal 10 4" xfId="1093"/>
    <cellStyle name="Normal 10 5" xfId="1089"/>
    <cellStyle name="Normal 100" xfId="1094"/>
    <cellStyle name="Normal 101" xfId="1095"/>
    <cellStyle name="Normal 102" xfId="1096"/>
    <cellStyle name="Normal 103" xfId="1097"/>
    <cellStyle name="Normal 104" xfId="1098"/>
    <cellStyle name="Normal 105" xfId="1099"/>
    <cellStyle name="Normal 106" xfId="1100"/>
    <cellStyle name="Normal 107" xfId="1101"/>
    <cellStyle name="Normal 108" xfId="1102"/>
    <cellStyle name="Normal 109" xfId="1103"/>
    <cellStyle name="Normal 11" xfId="138"/>
    <cellStyle name="Normal 11 2" xfId="1105"/>
    <cellStyle name="Normal 11 2 2" xfId="1106"/>
    <cellStyle name="Normal 11 2 3" xfId="1107"/>
    <cellStyle name="Normal 11 3" xfId="1108"/>
    <cellStyle name="Normal 11 4" xfId="1109"/>
    <cellStyle name="Normal 11 5" xfId="1110"/>
    <cellStyle name="Normal 11 6" xfId="1104"/>
    <cellStyle name="Normal 110" xfId="1111"/>
    <cellStyle name="Normal 111" xfId="1112"/>
    <cellStyle name="Normal 112" xfId="1113"/>
    <cellStyle name="Normal 113" xfId="1114"/>
    <cellStyle name="Normal 114" xfId="1115"/>
    <cellStyle name="Normal 115" xfId="1116"/>
    <cellStyle name="Normal 116" xfId="1117"/>
    <cellStyle name="Normal 117" xfId="1118"/>
    <cellStyle name="Normal 118" xfId="1119"/>
    <cellStyle name="Normal 119" xfId="1120"/>
    <cellStyle name="Normal 12" xfId="139"/>
    <cellStyle name="Normal 12 2" xfId="1122"/>
    <cellStyle name="Normal 12 3" xfId="1123"/>
    <cellStyle name="Normal 12 3 2" xfId="1124"/>
    <cellStyle name="Normal 12 4" xfId="1121"/>
    <cellStyle name="Normal 120" xfId="1125"/>
    <cellStyle name="Normal 121" xfId="1126"/>
    <cellStyle name="Normal 122" xfId="1127"/>
    <cellStyle name="Normal 123" xfId="1128"/>
    <cellStyle name="Normal 124" xfId="1129"/>
    <cellStyle name="Normal 125" xfId="1130"/>
    <cellStyle name="Normal 126" xfId="1131"/>
    <cellStyle name="Normal 127" xfId="1132"/>
    <cellStyle name="Normal 128" xfId="1133"/>
    <cellStyle name="Normal 129" xfId="1134"/>
    <cellStyle name="Normal 13" xfId="143"/>
    <cellStyle name="Normal 13 2" xfId="1136"/>
    <cellStyle name="Normal 13 3" xfId="1137"/>
    <cellStyle name="Normal 13 4" xfId="1138"/>
    <cellStyle name="Normal 13 5" xfId="1139"/>
    <cellStyle name="Normal 13 6" xfId="1140"/>
    <cellStyle name="Normal 13 7" xfId="1135"/>
    <cellStyle name="Normal 130" xfId="1141"/>
    <cellStyle name="Normal 131" xfId="1142"/>
    <cellStyle name="Normal 132" xfId="1143"/>
    <cellStyle name="Normal 133" xfId="1144"/>
    <cellStyle name="Normal 134" xfId="1145"/>
    <cellStyle name="Normal 135" xfId="1146"/>
    <cellStyle name="Normal 136" xfId="1147"/>
    <cellStyle name="Normal 137" xfId="1148"/>
    <cellStyle name="Normal 138" xfId="1149"/>
    <cellStyle name="Normal 139" xfId="1150"/>
    <cellStyle name="Normal 14" xfId="78"/>
    <cellStyle name="Normal 14 2" xfId="1152"/>
    <cellStyle name="Normal 14 3" xfId="1153"/>
    <cellStyle name="Normal 14 4" xfId="1151"/>
    <cellStyle name="Normal 140" xfId="1154"/>
    <cellStyle name="Normal 141" xfId="1155"/>
    <cellStyle name="Normal 142" xfId="1156"/>
    <cellStyle name="Normal 143" xfId="1157"/>
    <cellStyle name="Normal 144" xfId="1158"/>
    <cellStyle name="Normal 145" xfId="1159"/>
    <cellStyle name="Normal 146" xfId="1160"/>
    <cellStyle name="Normal 147" xfId="1161"/>
    <cellStyle name="Normal 148" xfId="1162"/>
    <cellStyle name="Normal 149" xfId="1163"/>
    <cellStyle name="Normal 15" xfId="144"/>
    <cellStyle name="Normal 15 2" xfId="1165"/>
    <cellStyle name="Normal 15 3" xfId="1166"/>
    <cellStyle name="Normal 15 4" xfId="1167"/>
    <cellStyle name="Normal 15 5" xfId="1164"/>
    <cellStyle name="Normal 150" xfId="1168"/>
    <cellStyle name="Normal 151" xfId="1169"/>
    <cellStyle name="Normal 152" xfId="1170"/>
    <cellStyle name="Normal 153" xfId="1171"/>
    <cellStyle name="Normal 154" xfId="1172"/>
    <cellStyle name="Normal 155" xfId="1173"/>
    <cellStyle name="Normal 156" xfId="1174"/>
    <cellStyle name="Normal 157" xfId="1175"/>
    <cellStyle name="Normal 158" xfId="1176"/>
    <cellStyle name="Normal 159" xfId="1177"/>
    <cellStyle name="Normal 16" xfId="146"/>
    <cellStyle name="Normal 16 2" xfId="1178"/>
    <cellStyle name="Normal 160" xfId="1179"/>
    <cellStyle name="Normal 161" xfId="1180"/>
    <cellStyle name="Normal 162" xfId="1181"/>
    <cellStyle name="Normal 163" xfId="1182"/>
    <cellStyle name="Normal 164" xfId="1183"/>
    <cellStyle name="Normal 165" xfId="1184"/>
    <cellStyle name="Normal 166" xfId="1185"/>
    <cellStyle name="Normal 167" xfId="1186"/>
    <cellStyle name="Normal 168" xfId="1187"/>
    <cellStyle name="Normal 169" xfId="1188"/>
    <cellStyle name="Normal 17" xfId="103"/>
    <cellStyle name="Normal 17 2" xfId="1190"/>
    <cellStyle name="Normal 17 3" xfId="1189"/>
    <cellStyle name="Normal 170" xfId="1191"/>
    <cellStyle name="Normal 171" xfId="1192"/>
    <cellStyle name="Normal 172" xfId="1193"/>
    <cellStyle name="Normal 173" xfId="1194"/>
    <cellStyle name="Normal 174" xfId="1195"/>
    <cellStyle name="Normal 175" xfId="1196"/>
    <cellStyle name="Normal 176" xfId="1197"/>
    <cellStyle name="Normal 177" xfId="1198"/>
    <cellStyle name="Normal 178" xfId="1199"/>
    <cellStyle name="Normal 179" xfId="1200"/>
    <cellStyle name="Normal 18" xfId="159"/>
    <cellStyle name="Normal 18 2" xfId="1202"/>
    <cellStyle name="Normal 18 3" xfId="1203"/>
    <cellStyle name="Normal 18 4" xfId="1201"/>
    <cellStyle name="Normal 180" xfId="1204"/>
    <cellStyle name="Normal 181" xfId="1205"/>
    <cellStyle name="Normal 182" xfId="1206"/>
    <cellStyle name="Normal 183" xfId="1207"/>
    <cellStyle name="Normal 184" xfId="1208"/>
    <cellStyle name="Normal 185" xfId="1209"/>
    <cellStyle name="Normal 186" xfId="1210"/>
    <cellStyle name="Normal 187" xfId="1211"/>
    <cellStyle name="Normal 188" xfId="1212"/>
    <cellStyle name="Normal 189" xfId="1213"/>
    <cellStyle name="Normal 19" xfId="162"/>
    <cellStyle name="Normal 19 2" xfId="1215"/>
    <cellStyle name="Normal 19 3" xfId="1216"/>
    <cellStyle name="Normal 19 4" xfId="1214"/>
    <cellStyle name="Normal 190" xfId="1217"/>
    <cellStyle name="Normal 191" xfId="1218"/>
    <cellStyle name="Normal 192" xfId="1219"/>
    <cellStyle name="Normal 193" xfId="1220"/>
    <cellStyle name="Normal 194" xfId="1221"/>
    <cellStyle name="Normal 195" xfId="1222"/>
    <cellStyle name="Normal 196" xfId="1223"/>
    <cellStyle name="Normal 197" xfId="1224"/>
    <cellStyle name="Normal 198" xfId="1225"/>
    <cellStyle name="Normal 199" xfId="1226"/>
    <cellStyle name="Normal 2" xfId="49"/>
    <cellStyle name="Normal 2 10" xfId="1227"/>
    <cellStyle name="Normal 2 11" xfId="1228"/>
    <cellStyle name="Normal 2 12" xfId="1229"/>
    <cellStyle name="Normal 2 13" xfId="465"/>
    <cellStyle name="Normal 2 2" xfId="57"/>
    <cellStyle name="Normal 2 2 2" xfId="1231"/>
    <cellStyle name="Normal 2 2 2 2" xfId="1232"/>
    <cellStyle name="Normal 2 2 2 2 2" xfId="1233"/>
    <cellStyle name="Normal 2 2 2 3" xfId="1234"/>
    <cellStyle name="Normal 2 2 3" xfId="1235"/>
    <cellStyle name="Normal 2 2 4" xfId="1236"/>
    <cellStyle name="Normal 2 2 5" xfId="1230"/>
    <cellStyle name="Normal 2 2_PSC_p. 230ab 182.2 Reg Asset 2012" xfId="1237"/>
    <cellStyle name="Normal 2 3" xfId="114"/>
    <cellStyle name="Normal 2 3 2" xfId="1239"/>
    <cellStyle name="Normal 2 3 2 2" xfId="1240"/>
    <cellStyle name="Normal 2 3 3" xfId="1241"/>
    <cellStyle name="Normal 2 3 4" xfId="1242"/>
    <cellStyle name="Normal 2 3 5" xfId="1893"/>
    <cellStyle name="Normal 2 3 6" xfId="1238"/>
    <cellStyle name="Normal 2 4" xfId="208"/>
    <cellStyle name="Normal 2 4 2" xfId="1244"/>
    <cellStyle name="Normal 2 4 3" xfId="1245"/>
    <cellStyle name="Normal 2 4 4" xfId="1246"/>
    <cellStyle name="Normal 2 4 5" xfId="1894"/>
    <cellStyle name="Normal 2 4 6" xfId="1243"/>
    <cellStyle name="Normal 2 5" xfId="332"/>
    <cellStyle name="Normal 2 5 2" xfId="1248"/>
    <cellStyle name="Normal 2 5 3" xfId="1249"/>
    <cellStyle name="Normal 2 5 4" xfId="1250"/>
    <cellStyle name="Normal 2 5 5" xfId="1247"/>
    <cellStyle name="Normal 2 6" xfId="387"/>
    <cellStyle name="Normal 2 6 2" xfId="1251"/>
    <cellStyle name="Normal 2 7" xfId="413"/>
    <cellStyle name="Normal 2 7 2" xfId="1252"/>
    <cellStyle name="Normal 2 8" xfId="1253"/>
    <cellStyle name="Normal 2 9" xfId="1254"/>
    <cellStyle name="Normal 2_Arapahoe-Cherokee-Ft Lupton-FSV-Xcel_140128" xfId="1255"/>
    <cellStyle name="Normal 20" xfId="163"/>
    <cellStyle name="Normal 20 2" xfId="1257"/>
    <cellStyle name="Normal 20 3" xfId="1258"/>
    <cellStyle name="Normal 20 4" xfId="1256"/>
    <cellStyle name="Normal 200" xfId="1259"/>
    <cellStyle name="Normal 201" xfId="1260"/>
    <cellStyle name="Normal 202" xfId="1261"/>
    <cellStyle name="Normal 203" xfId="1262"/>
    <cellStyle name="Normal 204" xfId="1263"/>
    <cellStyle name="Normal 205" xfId="1264"/>
    <cellStyle name="Normal 206" xfId="1265"/>
    <cellStyle name="Normal 207" xfId="1266"/>
    <cellStyle name="Normal 208" xfId="1267"/>
    <cellStyle name="Normal 209" xfId="1268"/>
    <cellStyle name="Normal 21" xfId="161"/>
    <cellStyle name="Normal 21 2" xfId="1270"/>
    <cellStyle name="Normal 21 3" xfId="1269"/>
    <cellStyle name="Normal 210" xfId="437"/>
    <cellStyle name="Normal 210 2" xfId="1271"/>
    <cellStyle name="Normal 211" xfId="1272"/>
    <cellStyle name="Normal 212" xfId="1273"/>
    <cellStyle name="Normal 213" xfId="1274"/>
    <cellStyle name="Normal 214" xfId="1275"/>
    <cellStyle name="Normal 215" xfId="1276"/>
    <cellStyle name="Normal 216" xfId="1277"/>
    <cellStyle name="Normal 217" xfId="1278"/>
    <cellStyle name="Normal 218" xfId="1279"/>
    <cellStyle name="Normal 219" xfId="1280"/>
    <cellStyle name="Normal 22" xfId="164"/>
    <cellStyle name="Normal 22 2" xfId="1282"/>
    <cellStyle name="Normal 22 3" xfId="1281"/>
    <cellStyle name="Normal 220" xfId="1283"/>
    <cellStyle name="Normal 221" xfId="1284"/>
    <cellStyle name="Normal 222" xfId="1285"/>
    <cellStyle name="Normal 223" xfId="1286"/>
    <cellStyle name="Normal 224" xfId="1287"/>
    <cellStyle name="Normal 225" xfId="1288"/>
    <cellStyle name="Normal 226" xfId="1289"/>
    <cellStyle name="Normal 227" xfId="1290"/>
    <cellStyle name="Normal 228" xfId="1291"/>
    <cellStyle name="Normal 229" xfId="1292"/>
    <cellStyle name="Normal 23" xfId="160"/>
    <cellStyle name="Normal 23 2" xfId="1294"/>
    <cellStyle name="Normal 23 3" xfId="1293"/>
    <cellStyle name="Normal 230" xfId="1295"/>
    <cellStyle name="Normal 231" xfId="1296"/>
    <cellStyle name="Normal 232" xfId="1297"/>
    <cellStyle name="Normal 233" xfId="1298"/>
    <cellStyle name="Normal 234" xfId="1299"/>
    <cellStyle name="Normal 235" xfId="1300"/>
    <cellStyle name="Normal 236" xfId="1301"/>
    <cellStyle name="Normal 237" xfId="1302"/>
    <cellStyle name="Normal 238" xfId="1303"/>
    <cellStyle name="Normal 239" xfId="1304"/>
    <cellStyle name="Normal 24" xfId="165"/>
    <cellStyle name="Normal 24 2" xfId="1306"/>
    <cellStyle name="Normal 24 3" xfId="1305"/>
    <cellStyle name="Normal 240" xfId="1307"/>
    <cellStyle name="Normal 241" xfId="1308"/>
    <cellStyle name="Normal 242" xfId="1309"/>
    <cellStyle name="Normal 243" xfId="1310"/>
    <cellStyle name="Normal 244" xfId="1311"/>
    <cellStyle name="Normal 245" xfId="1312"/>
    <cellStyle name="Normal 246" xfId="1313"/>
    <cellStyle name="Normal 247" xfId="1314"/>
    <cellStyle name="Normal 248" xfId="1315"/>
    <cellStyle name="Normal 249" xfId="1316"/>
    <cellStyle name="Normal 25" xfId="166"/>
    <cellStyle name="Normal 25 2" xfId="1318"/>
    <cellStyle name="Normal 25 3" xfId="1317"/>
    <cellStyle name="Normal 250" xfId="1319"/>
    <cellStyle name="Normal 251" xfId="1320"/>
    <cellStyle name="Normal 252" xfId="1321"/>
    <cellStyle name="Normal 253" xfId="1322"/>
    <cellStyle name="Normal 254" xfId="1323"/>
    <cellStyle name="Normal 255" xfId="1324"/>
    <cellStyle name="Normal 256" xfId="1325"/>
    <cellStyle name="Normal 257" xfId="1326"/>
    <cellStyle name="Normal 258" xfId="471"/>
    <cellStyle name="Normal 258 2" xfId="1881"/>
    <cellStyle name="Normal 259" xfId="1327"/>
    <cellStyle name="Normal 26" xfId="158"/>
    <cellStyle name="Normal 26 2" xfId="1329"/>
    <cellStyle name="Normal 26 3" xfId="1328"/>
    <cellStyle name="Normal 260" xfId="1330"/>
    <cellStyle name="Normal 261" xfId="1878"/>
    <cellStyle name="Normal 262" xfId="1879"/>
    <cellStyle name="Normal 263" xfId="1880"/>
    <cellStyle name="Normal 264" xfId="1883"/>
    <cellStyle name="Normal 265" xfId="1885"/>
    <cellStyle name="Normal 266" xfId="1887"/>
    <cellStyle name="Normal 267" xfId="449"/>
    <cellStyle name="Normal 268" xfId="451"/>
    <cellStyle name="Normal 269" xfId="1909"/>
    <cellStyle name="Normal 27" xfId="168"/>
    <cellStyle name="Normal 27 2" xfId="1332"/>
    <cellStyle name="Normal 27 3" xfId="1331"/>
    <cellStyle name="Normal 270" xfId="464"/>
    <cellStyle name="Normal 271" xfId="1907"/>
    <cellStyle name="Normal 272" xfId="1898"/>
    <cellStyle name="Normal 273" xfId="1906"/>
    <cellStyle name="Normal 274" xfId="1899"/>
    <cellStyle name="Normal 275" xfId="1905"/>
    <cellStyle name="Normal 276" xfId="1934"/>
    <cellStyle name="Normal 277" xfId="1"/>
    <cellStyle name="Normal 278" xfId="1937"/>
    <cellStyle name="Normal 279" xfId="1940"/>
    <cellStyle name="Normal 28" xfId="169"/>
    <cellStyle name="Normal 28 2" xfId="1334"/>
    <cellStyle name="Normal 28 3" xfId="1333"/>
    <cellStyle name="Normal 280" xfId="1942"/>
    <cellStyle name="Normal 281" xfId="1944"/>
    <cellStyle name="Normal 282" xfId="6"/>
    <cellStyle name="Normal 283" xfId="1947"/>
    <cellStyle name="Normal 284" xfId="7"/>
    <cellStyle name="Normal 285" xfId="1949"/>
    <cellStyle name="Normal 286" xfId="1951"/>
    <cellStyle name="Normal 287" xfId="1953"/>
    <cellStyle name="Normal 288" xfId="1955"/>
    <cellStyle name="Normal 289" xfId="5"/>
    <cellStyle name="Normal 29" xfId="170"/>
    <cellStyle name="Normal 29 2" xfId="1336"/>
    <cellStyle name="Normal 29 3" xfId="1335"/>
    <cellStyle name="Normal 290" xfId="1958"/>
    <cellStyle name="Normal 291" xfId="1960"/>
    <cellStyle name="Normal 292" xfId="1962"/>
    <cellStyle name="Normal 293" xfId="3"/>
    <cellStyle name="Normal 294" xfId="1968"/>
    <cellStyle name="Normal 295" xfId="1971"/>
    <cellStyle name="Normal 296" xfId="1974"/>
    <cellStyle name="Normal 297" xfId="1977"/>
    <cellStyle name="Normal 298" xfId="1980"/>
    <cellStyle name="Normal 299" xfId="1983"/>
    <cellStyle name="Normal 3" xfId="50"/>
    <cellStyle name="Normal 3 2" xfId="58"/>
    <cellStyle name="Normal 3 2 2" xfId="116"/>
    <cellStyle name="Normal 3 2 2 2" xfId="1337"/>
    <cellStyle name="Normal 3 2 3" xfId="1338"/>
    <cellStyle name="Normal 3 2 4" xfId="1339"/>
    <cellStyle name="Normal 3 2 5" xfId="1340"/>
    <cellStyle name="Normal 3 3" xfId="115"/>
    <cellStyle name="Normal 3 3 2" xfId="1342"/>
    <cellStyle name="Normal 3 3 3" xfId="1341"/>
    <cellStyle name="Normal 3 4" xfId="210"/>
    <cellStyle name="Normal 3 4 2" xfId="1343"/>
    <cellStyle name="Normal 3 5" xfId="333"/>
    <cellStyle name="Normal 3 5 2" xfId="1344"/>
    <cellStyle name="Normal 3 6" xfId="388"/>
    <cellStyle name="Normal 3 6 2" xfId="1345"/>
    <cellStyle name="Normal 3 7" xfId="414"/>
    <cellStyle name="Normal 3_Hydro Proposed Expense" xfId="1346"/>
    <cellStyle name="Normal 30" xfId="157"/>
    <cellStyle name="Normal 30 2" xfId="1348"/>
    <cellStyle name="Normal 30 3" xfId="1347"/>
    <cellStyle name="Normal 300" xfId="48"/>
    <cellStyle name="Normal 301" xfId="62"/>
    <cellStyle name="Normal 31" xfId="167"/>
    <cellStyle name="Normal 31 2" xfId="1350"/>
    <cellStyle name="Normal 31 3" xfId="1349"/>
    <cellStyle name="Normal 32" xfId="171"/>
    <cellStyle name="Normal 32 2" xfId="1352"/>
    <cellStyle name="Normal 32 3" xfId="1351"/>
    <cellStyle name="Normal 33" xfId="174"/>
    <cellStyle name="Normal 33 2" xfId="1354"/>
    <cellStyle name="Normal 33 3" xfId="1353"/>
    <cellStyle name="Normal 34" xfId="209"/>
    <cellStyle name="Normal 34 2" xfId="1356"/>
    <cellStyle name="Normal 34 3" xfId="1355"/>
    <cellStyle name="Normal 35" xfId="221"/>
    <cellStyle name="Normal 35 2" xfId="1358"/>
    <cellStyle name="Normal 35 3" xfId="1357"/>
    <cellStyle name="Normal 36" xfId="202"/>
    <cellStyle name="Normal 36 2" xfId="1360"/>
    <cellStyle name="Normal 36 3" xfId="1359"/>
    <cellStyle name="Normal 37" xfId="218"/>
    <cellStyle name="Normal 37 2" xfId="1361"/>
    <cellStyle name="Normal 38" xfId="206"/>
    <cellStyle name="Normal 38 2" xfId="1362"/>
    <cellStyle name="Normal 39" xfId="217"/>
    <cellStyle name="Normal 39 2" xfId="1363"/>
    <cellStyle name="Normal 4" xfId="51"/>
    <cellStyle name="Normal 4 2" xfId="1365"/>
    <cellStyle name="Normal 4 2 2" xfId="1366"/>
    <cellStyle name="Normal 4 2 3" xfId="1367"/>
    <cellStyle name="Normal 4 2 4" xfId="1368"/>
    <cellStyle name="Normal 4 3" xfId="1369"/>
    <cellStyle name="Normal 4 4" xfId="1370"/>
    <cellStyle name="Normal 4 4 2" xfId="1371"/>
    <cellStyle name="Normal 4 5" xfId="1372"/>
    <cellStyle name="Normal 4 6" xfId="1373"/>
    <cellStyle name="Normal 4 7" xfId="1374"/>
    <cellStyle name="Normal 4 8" xfId="1375"/>
    <cellStyle name="Normal 4 9" xfId="1364"/>
    <cellStyle name="Normal 4_ARO calc 2009 PI 1 2 Est Cash Flow" xfId="1376"/>
    <cellStyle name="Normal 40" xfId="201"/>
    <cellStyle name="Normal 40 2" xfId="1377"/>
    <cellStyle name="Normal 41" xfId="247"/>
    <cellStyle name="Normal 41 2" xfId="1378"/>
    <cellStyle name="Normal 42" xfId="236"/>
    <cellStyle name="Normal 42 2" xfId="1379"/>
    <cellStyle name="Normal 43" xfId="241"/>
    <cellStyle name="Normal 43 2" xfId="1380"/>
    <cellStyle name="Normal 44" xfId="220"/>
    <cellStyle name="Normal 44 2" xfId="1381"/>
    <cellStyle name="Normal 45" xfId="244"/>
    <cellStyle name="Normal 45 2" xfId="1382"/>
    <cellStyle name="Normal 46" xfId="205"/>
    <cellStyle name="Normal 46 2" xfId="1383"/>
    <cellStyle name="Normal 47" xfId="237"/>
    <cellStyle name="Normal 47 2" xfId="1384"/>
    <cellStyle name="Normal 48" xfId="234"/>
    <cellStyle name="Normal 48 2" xfId="1385"/>
    <cellStyle name="Normal 49" xfId="269"/>
    <cellStyle name="Normal 49 2" xfId="1386"/>
    <cellStyle name="Normal 5" xfId="117"/>
    <cellStyle name="Normal 5 2" xfId="1387"/>
    <cellStyle name="Normal 5 2 2" xfId="1388"/>
    <cellStyle name="Normal 5 2 3" xfId="1389"/>
    <cellStyle name="Normal 5 2 4" xfId="1390"/>
    <cellStyle name="Normal 5 3" xfId="1391"/>
    <cellStyle name="Normal 5 4" xfId="1392"/>
    <cellStyle name="Normal 5 4 2" xfId="1393"/>
    <cellStyle name="Normal 5 5" xfId="1394"/>
    <cellStyle name="Normal 5_ARO calc 2009 PI 1 2 Est Cash Flow" xfId="1395"/>
    <cellStyle name="Normal 50" xfId="245"/>
    <cellStyle name="Normal 50 2" xfId="1396"/>
    <cellStyle name="Normal 51" xfId="240"/>
    <cellStyle name="Normal 51 2" xfId="1397"/>
    <cellStyle name="Normal 52" xfId="239"/>
    <cellStyle name="Normal 52 2" xfId="1398"/>
    <cellStyle name="Normal 53" xfId="283"/>
    <cellStyle name="Normal 53 2" xfId="1399"/>
    <cellStyle name="Normal 54" xfId="280"/>
    <cellStyle name="Normal 54 2" xfId="1400"/>
    <cellStyle name="Normal 55" xfId="248"/>
    <cellStyle name="Normal 55 2" xfId="1401"/>
    <cellStyle name="Normal 56" xfId="268"/>
    <cellStyle name="Normal 56 2" xfId="1402"/>
    <cellStyle name="Normal 57" xfId="289"/>
    <cellStyle name="Normal 57 2" xfId="1403"/>
    <cellStyle name="Normal 58" xfId="291"/>
    <cellStyle name="Normal 58 2" xfId="1404"/>
    <cellStyle name="Normal 59" xfId="292"/>
    <cellStyle name="Normal 59 2" xfId="1405"/>
    <cellStyle name="Normal 6" xfId="63"/>
    <cellStyle name="Normal 6 10" xfId="1407"/>
    <cellStyle name="Normal 6 11" xfId="1408"/>
    <cellStyle name="Normal 6 12" xfId="1409"/>
    <cellStyle name="Normal 6 13" xfId="1410"/>
    <cellStyle name="Normal 6 14" xfId="1892"/>
    <cellStyle name="Normal 6 15" xfId="1406"/>
    <cellStyle name="Normal 6 2" xfId="1411"/>
    <cellStyle name="Normal 6 2 2" xfId="1412"/>
    <cellStyle name="Normal 6 2 2 2" xfId="1413"/>
    <cellStyle name="Normal 6 2 2 3" xfId="1414"/>
    <cellStyle name="Normal 6 2 3" xfId="1415"/>
    <cellStyle name="Normal 6 2 4" xfId="1416"/>
    <cellStyle name="Normal 6 2 5" xfId="1417"/>
    <cellStyle name="Normal 6 2_Ocotillo" xfId="1418"/>
    <cellStyle name="Normal 6 3" xfId="1419"/>
    <cellStyle name="Normal 6 3 2" xfId="1420"/>
    <cellStyle name="Normal 6 3 2 2" xfId="1421"/>
    <cellStyle name="Normal 6 3 2 3" xfId="1422"/>
    <cellStyle name="Normal 6 3 3" xfId="1423"/>
    <cellStyle name="Normal 6 3 4" xfId="1424"/>
    <cellStyle name="Normal 6 3_Ocotillo" xfId="1425"/>
    <cellStyle name="Normal 6 4" xfId="1426"/>
    <cellStyle name="Normal 6 4 2" xfId="1427"/>
    <cellStyle name="Normal 6 4 2 2" xfId="1428"/>
    <cellStyle name="Normal 6 4 2 3" xfId="1429"/>
    <cellStyle name="Normal 6 4 3" xfId="1430"/>
    <cellStyle name="Normal 6 4 4" xfId="1431"/>
    <cellStyle name="Normal 6 4_Ocotillo" xfId="1432"/>
    <cellStyle name="Normal 6 5" xfId="1433"/>
    <cellStyle name="Normal 6 5 2" xfId="1434"/>
    <cellStyle name="Normal 6 5 2 2" xfId="1435"/>
    <cellStyle name="Normal 6 5 2 3" xfId="1436"/>
    <cellStyle name="Normal 6 5 3" xfId="1437"/>
    <cellStyle name="Normal 6 5 3 2" xfId="1438"/>
    <cellStyle name="Normal 6 5 3 3" xfId="1439"/>
    <cellStyle name="Normal 6 5 4" xfId="1440"/>
    <cellStyle name="Normal 6 5 5" xfId="1441"/>
    <cellStyle name="Normal 6 5_Ocotillo" xfId="1442"/>
    <cellStyle name="Normal 6 6" xfId="1443"/>
    <cellStyle name="Normal 6 6 2" xfId="1444"/>
    <cellStyle name="Normal 6 6 3" xfId="1445"/>
    <cellStyle name="Normal 6 7" xfId="1446"/>
    <cellStyle name="Normal 6 7 2" xfId="1447"/>
    <cellStyle name="Normal 6 7 3" xfId="1448"/>
    <cellStyle name="Normal 6 8" xfId="1449"/>
    <cellStyle name="Normal 6 8 2" xfId="1450"/>
    <cellStyle name="Normal 6 8 3" xfId="1451"/>
    <cellStyle name="Normal 6 9" xfId="1452"/>
    <cellStyle name="Normal 6 9 2" xfId="1453"/>
    <cellStyle name="Normal 6 9 3" xfId="1454"/>
    <cellStyle name="Normal 6_Ocotillo" xfId="1455"/>
    <cellStyle name="Normal 60" xfId="270"/>
    <cellStyle name="Normal 60 2" xfId="1456"/>
    <cellStyle name="Normal 61" xfId="294"/>
    <cellStyle name="Normal 61 2" xfId="1457"/>
    <cellStyle name="Normal 62" xfId="296"/>
    <cellStyle name="Normal 62 2" xfId="1458"/>
    <cellStyle name="Normal 63" xfId="297"/>
    <cellStyle name="Normal 63 2" xfId="1459"/>
    <cellStyle name="Normal 64" xfId="339"/>
    <cellStyle name="Normal 64 2" xfId="1461"/>
    <cellStyle name="Normal 64 3" xfId="1460"/>
    <cellStyle name="Normal 65" xfId="347"/>
    <cellStyle name="Normal 65 2" xfId="1463"/>
    <cellStyle name="Normal 65 3" xfId="1462"/>
    <cellStyle name="Normal 66" xfId="348"/>
    <cellStyle name="Normal 66 2" xfId="1465"/>
    <cellStyle name="Normal 66 3" xfId="1464"/>
    <cellStyle name="Normal 67" xfId="349"/>
    <cellStyle name="Normal 67 2" xfId="1467"/>
    <cellStyle name="Normal 67 3" xfId="1466"/>
    <cellStyle name="Normal 68" xfId="331"/>
    <cellStyle name="Normal 68 2" xfId="1469"/>
    <cellStyle name="Normal 68 3" xfId="1468"/>
    <cellStyle name="Normal 69" xfId="351"/>
    <cellStyle name="Normal 69 2" xfId="1471"/>
    <cellStyle name="Normal 69 3" xfId="1470"/>
    <cellStyle name="Normal 7" xfId="107"/>
    <cellStyle name="Normal 7 2" xfId="1473"/>
    <cellStyle name="Normal 7 2 2" xfId="1474"/>
    <cellStyle name="Normal 7 2 3" xfId="1475"/>
    <cellStyle name="Normal 7 3" xfId="1476"/>
    <cellStyle name="Normal 7 3 2" xfId="1477"/>
    <cellStyle name="Normal 7 4" xfId="1478"/>
    <cellStyle name="Normal 7 5" xfId="1891"/>
    <cellStyle name="Normal 7 6" xfId="1472"/>
    <cellStyle name="Normal 7_Ocotillo" xfId="1479"/>
    <cellStyle name="Normal 70" xfId="352"/>
    <cellStyle name="Normal 70 2" xfId="1481"/>
    <cellStyle name="Normal 70 3" xfId="1480"/>
    <cellStyle name="Normal 71" xfId="353"/>
    <cellStyle name="Normal 71 2" xfId="1483"/>
    <cellStyle name="Normal 71 3" xfId="1482"/>
    <cellStyle name="Normal 72" xfId="354"/>
    <cellStyle name="Normal 72 2" xfId="1485"/>
    <cellStyle name="Normal 72 3" xfId="1484"/>
    <cellStyle name="Normal 73" xfId="355"/>
    <cellStyle name="Normal 73 2" xfId="1487"/>
    <cellStyle name="Normal 73 3" xfId="1486"/>
    <cellStyle name="Normal 74" xfId="328"/>
    <cellStyle name="Normal 74 2" xfId="1489"/>
    <cellStyle name="Normal 74 3" xfId="1488"/>
    <cellStyle name="Normal 75" xfId="356"/>
    <cellStyle name="Normal 75 2" xfId="1491"/>
    <cellStyle name="Normal 75 3" xfId="1490"/>
    <cellStyle name="Normal 76" xfId="357"/>
    <cellStyle name="Normal 76 2" xfId="1493"/>
    <cellStyle name="Normal 76 3" xfId="1492"/>
    <cellStyle name="Normal 77" xfId="358"/>
    <cellStyle name="Normal 77 2" xfId="1495"/>
    <cellStyle name="Normal 77 3" xfId="1494"/>
    <cellStyle name="Normal 78" xfId="394"/>
    <cellStyle name="Normal 78 2" xfId="1497"/>
    <cellStyle name="Normal 78 3" xfId="1882"/>
    <cellStyle name="Normal 78 4" xfId="1496"/>
    <cellStyle name="Normal 79" xfId="395"/>
    <cellStyle name="Normal 79 2" xfId="1498"/>
    <cellStyle name="Normal 8" xfId="2"/>
    <cellStyle name="Normal 8 2" xfId="1500"/>
    <cellStyle name="Normal 8 2 2" xfId="1501"/>
    <cellStyle name="Normal 8 2 3" xfId="1502"/>
    <cellStyle name="Normal 8 3" xfId="1503"/>
    <cellStyle name="Normal 8 3 2" xfId="1504"/>
    <cellStyle name="Normal 8 3 3" xfId="1505"/>
    <cellStyle name="Normal 8 3 4" xfId="1506"/>
    <cellStyle name="Normal 8 4" xfId="1507"/>
    <cellStyle name="Normal 8 5" xfId="1499"/>
    <cellStyle name="Normal 8_Ocotillo" xfId="1508"/>
    <cellStyle name="Normal 80" xfId="420"/>
    <cellStyle name="Normal 80 2" xfId="1509"/>
    <cellStyle name="Normal 81" xfId="421"/>
    <cellStyle name="Normal 81 2" xfId="1510"/>
    <cellStyle name="Normal 82" xfId="424"/>
    <cellStyle name="Normal 82 2" xfId="1511"/>
    <cellStyle name="Normal 83" xfId="426"/>
    <cellStyle name="Normal 83 2" xfId="1512"/>
    <cellStyle name="Normal 84" xfId="429"/>
    <cellStyle name="Normal 84 2" xfId="1513"/>
    <cellStyle name="Normal 85" xfId="434"/>
    <cellStyle name="Normal 85 2" xfId="1514"/>
    <cellStyle name="Normal 86" xfId="438"/>
    <cellStyle name="Normal 86 2" xfId="1515"/>
    <cellStyle name="Normal 87" xfId="440"/>
    <cellStyle name="Normal 88" xfId="441"/>
    <cellStyle name="Normal 89" xfId="442"/>
    <cellStyle name="Normal 89 2" xfId="1516"/>
    <cellStyle name="Normal 9" xfId="137"/>
    <cellStyle name="Normal 9 2" xfId="1518"/>
    <cellStyle name="Normal 9 2 2" xfId="1519"/>
    <cellStyle name="Normal 9 3" xfId="1520"/>
    <cellStyle name="Normal 9 3 2" xfId="1521"/>
    <cellStyle name="Normal 9 4" xfId="1522"/>
    <cellStyle name="Normal 9 5" xfId="1517"/>
    <cellStyle name="Normal 9_Tab 9 Reserve by Unit" xfId="1523"/>
    <cellStyle name="Normal 90" xfId="443"/>
    <cellStyle name="Normal 90 2" xfId="1524"/>
    <cellStyle name="Normal 91" xfId="444"/>
    <cellStyle name="Normal 91 2" xfId="1525"/>
    <cellStyle name="Normal 92" xfId="445"/>
    <cellStyle name="Normal 92 2" xfId="1526"/>
    <cellStyle name="Normal 93" xfId="446"/>
    <cellStyle name="Normal 93 2" xfId="1527"/>
    <cellStyle name="Normal 94" xfId="448"/>
    <cellStyle name="Normal 94 2" xfId="1528"/>
    <cellStyle name="Normal 95" xfId="1529"/>
    <cellStyle name="Normal 96" xfId="1530"/>
    <cellStyle name="Normal 97" xfId="1531"/>
    <cellStyle name="Normal 98" xfId="1532"/>
    <cellStyle name="Normal 99" xfId="1533"/>
    <cellStyle name="Normal+border" xfId="1534"/>
    <cellStyle name="Normal+border 2" xfId="1535"/>
    <cellStyle name="Normal+border 3" xfId="1536"/>
    <cellStyle name="Normal+shade" xfId="1537"/>
    <cellStyle name="Note 2" xfId="119"/>
    <cellStyle name="Note 2 10" xfId="1901"/>
    <cellStyle name="Note 2 2" xfId="211"/>
    <cellStyle name="Note 2 2 10" xfId="1897"/>
    <cellStyle name="Note 2 2 2" xfId="1540"/>
    <cellStyle name="Note 2 2 2 2" xfId="1541"/>
    <cellStyle name="Note 2 2 2 2 2" xfId="1542"/>
    <cellStyle name="Note 2 2 2 2_Tab 9 Reserve by Unit" xfId="1543"/>
    <cellStyle name="Note 2 2 2 3" xfId="1544"/>
    <cellStyle name="Note 2 2 2_Tab 9 Reserve by Unit" xfId="1545"/>
    <cellStyle name="Note 2 2 3" xfId="1546"/>
    <cellStyle name="Note 2 2 3 2" xfId="1547"/>
    <cellStyle name="Note 2 2 3_Tab 9 Reserve by Unit" xfId="1548"/>
    <cellStyle name="Note 2 2 4" xfId="1549"/>
    <cellStyle name="Note 2 2 5" xfId="1550"/>
    <cellStyle name="Note 2 2 6" xfId="1539"/>
    <cellStyle name="Note 2 2 7" xfId="1904"/>
    <cellStyle name="Note 2 2 8" xfId="918"/>
    <cellStyle name="Note 2 2 9" xfId="1908"/>
    <cellStyle name="Note 2 2_Tab 9 Reserve by Unit" xfId="1551"/>
    <cellStyle name="Note 2 3" xfId="335"/>
    <cellStyle name="Note 2 3 2" xfId="1552"/>
    <cellStyle name="Note 2 4" xfId="390"/>
    <cellStyle name="Note 2 5" xfId="415"/>
    <cellStyle name="Note 2 6" xfId="1538"/>
    <cellStyle name="Note 2 7" xfId="1903"/>
    <cellStyle name="Note 2 8" xfId="1900"/>
    <cellStyle name="Note 2 9" xfId="1902"/>
    <cellStyle name="Note 3" xfId="120"/>
    <cellStyle name="Note 3 2" xfId="212"/>
    <cellStyle name="Note 3 2 2" xfId="1555"/>
    <cellStyle name="Note 3 2 3" xfId="1554"/>
    <cellStyle name="Note 3 3" xfId="336"/>
    <cellStyle name="Note 3 3 2" xfId="1556"/>
    <cellStyle name="Note 3 4" xfId="391"/>
    <cellStyle name="Note 3 5" xfId="416"/>
    <cellStyle name="Note 3 6" xfId="1553"/>
    <cellStyle name="Note 4" xfId="118"/>
    <cellStyle name="Note 4 2" xfId="1557"/>
    <cellStyle name="Note 5" xfId="175"/>
    <cellStyle name="Note 6" xfId="334"/>
    <cellStyle name="Note 7" xfId="389"/>
    <cellStyle name="Note 8" xfId="450"/>
    <cellStyle name="nozero" xfId="1558"/>
    <cellStyle name="nozero 2" xfId="1559"/>
    <cellStyle name="nozero 2 2" xfId="1560"/>
    <cellStyle name="nozero 2 2 2" xfId="1561"/>
    <cellStyle name="nozero 2 3" xfId="1562"/>
    <cellStyle name="nozero 3" xfId="1563"/>
    <cellStyle name="nozero 3 2" xfId="1564"/>
    <cellStyle name="nozero 4" xfId="1565"/>
    <cellStyle name="Outlined" xfId="1566"/>
    <cellStyle name="Output" xfId="17" builtinId="21" customBuiltin="1"/>
    <cellStyle name="Output 2" xfId="1567"/>
    <cellStyle name="Output 3" xfId="1568"/>
    <cellStyle name="Page Heading Large" xfId="1569"/>
    <cellStyle name="Page Heading Small" xfId="1570"/>
    <cellStyle name="Page Title" xfId="1571"/>
    <cellStyle name="Percent (0)" xfId="1572"/>
    <cellStyle name="Percent (0) 2" xfId="1573"/>
    <cellStyle name="Percent (0) 2 2" xfId="1574"/>
    <cellStyle name="Percent (0) 3" xfId="1575"/>
    <cellStyle name="Percent (0) 3 2" xfId="1576"/>
    <cellStyle name="Percent (0) 3 2 2" xfId="1577"/>
    <cellStyle name="Percent (0) 3 3" xfId="1578"/>
    <cellStyle name="Percent (0) 4" xfId="1579"/>
    <cellStyle name="Percent [.00%]" xfId="1580"/>
    <cellStyle name="Percent [0]" xfId="1581"/>
    <cellStyle name="Percent [1]" xfId="1582"/>
    <cellStyle name="Percent [2]" xfId="121"/>
    <cellStyle name="Percent [2] 2" xfId="1583"/>
    <cellStyle name="Percent [2] 2 2" xfId="1584"/>
    <cellStyle name="Percent [2] 2 3" xfId="1585"/>
    <cellStyle name="Percent 1" xfId="1586"/>
    <cellStyle name="Percent 10" xfId="230"/>
    <cellStyle name="Percent 10 2" xfId="1587"/>
    <cellStyle name="Percent 100" xfId="1588"/>
    <cellStyle name="Percent 101" xfId="1589"/>
    <cellStyle name="Percent 102" xfId="1590"/>
    <cellStyle name="Percent 103" xfId="1591"/>
    <cellStyle name="Percent 104" xfId="1592"/>
    <cellStyle name="Percent 105" xfId="1593"/>
    <cellStyle name="Percent 106" xfId="1594"/>
    <cellStyle name="Percent 107" xfId="1595"/>
    <cellStyle name="Percent 108" xfId="1596"/>
    <cellStyle name="Percent 109" xfId="1597"/>
    <cellStyle name="Percent 11" xfId="232"/>
    <cellStyle name="Percent 11 2" xfId="1598"/>
    <cellStyle name="Percent 110" xfId="1599"/>
    <cellStyle name="Percent 111" xfId="1600"/>
    <cellStyle name="Percent 112" xfId="1601"/>
    <cellStyle name="Percent 113" xfId="1602"/>
    <cellStyle name="Percent 114" xfId="1603"/>
    <cellStyle name="Percent 115" xfId="1604"/>
    <cellStyle name="Percent 116" xfId="1605"/>
    <cellStyle name="Percent 117" xfId="1606"/>
    <cellStyle name="Percent 118" xfId="1607"/>
    <cellStyle name="Percent 119" xfId="1608"/>
    <cellStyle name="Percent 12" xfId="207"/>
    <cellStyle name="Percent 12 2" xfId="1609"/>
    <cellStyle name="Percent 120" xfId="1610"/>
    <cellStyle name="Percent 121" xfId="1611"/>
    <cellStyle name="Percent 122" xfId="1612"/>
    <cellStyle name="Percent 123" xfId="1613"/>
    <cellStyle name="Percent 124" xfId="1614"/>
    <cellStyle name="Percent 125" xfId="1615"/>
    <cellStyle name="Percent 126" xfId="1616"/>
    <cellStyle name="Percent 127" xfId="1617"/>
    <cellStyle name="Percent 128" xfId="1618"/>
    <cellStyle name="Percent 129" xfId="1619"/>
    <cellStyle name="Percent 13" xfId="252"/>
    <cellStyle name="Percent 13 2" xfId="1620"/>
    <cellStyle name="Percent 130" xfId="1621"/>
    <cellStyle name="Percent 131" xfId="1622"/>
    <cellStyle name="Percent 132" xfId="1623"/>
    <cellStyle name="Percent 133" xfId="1624"/>
    <cellStyle name="Percent 134" xfId="1625"/>
    <cellStyle name="Percent 135" xfId="1626"/>
    <cellStyle name="Percent 136" xfId="1627"/>
    <cellStyle name="Percent 137" xfId="1628"/>
    <cellStyle name="Percent 138" xfId="1629"/>
    <cellStyle name="Percent 139" xfId="1630"/>
    <cellStyle name="Percent 14" xfId="254"/>
    <cellStyle name="Percent 14 2" xfId="1631"/>
    <cellStyle name="Percent 140" xfId="1632"/>
    <cellStyle name="Percent 141" xfId="1633"/>
    <cellStyle name="Percent 142" xfId="1634"/>
    <cellStyle name="Percent 143" xfId="1635"/>
    <cellStyle name="Percent 144" xfId="1636"/>
    <cellStyle name="Percent 145" xfId="1637"/>
    <cellStyle name="Percent 146" xfId="1638"/>
    <cellStyle name="Percent 147" xfId="1639"/>
    <cellStyle name="Percent 148" xfId="1640"/>
    <cellStyle name="Percent 149" xfId="1641"/>
    <cellStyle name="Percent 15" xfId="256"/>
    <cellStyle name="Percent 15 2" xfId="1642"/>
    <cellStyle name="Percent 150" xfId="1643"/>
    <cellStyle name="Percent 151" xfId="1644"/>
    <cellStyle name="Percent 152" xfId="1645"/>
    <cellStyle name="Percent 153" xfId="1646"/>
    <cellStyle name="Percent 154" xfId="1647"/>
    <cellStyle name="Percent 155" xfId="1890"/>
    <cellStyle name="Percent 156" xfId="1896"/>
    <cellStyle name="Percent 157" xfId="1912"/>
    <cellStyle name="Percent 158" xfId="1915"/>
    <cellStyle name="Percent 159" xfId="1918"/>
    <cellStyle name="Percent 16" xfId="258"/>
    <cellStyle name="Percent 16 2" xfId="1648"/>
    <cellStyle name="Percent 160" xfId="1921"/>
    <cellStyle name="Percent 161" xfId="1924"/>
    <cellStyle name="Percent 162" xfId="1927"/>
    <cellStyle name="Percent 163" xfId="1930"/>
    <cellStyle name="Percent 164" xfId="1933"/>
    <cellStyle name="Percent 165" xfId="1965"/>
    <cellStyle name="Percent 166" xfId="1967"/>
    <cellStyle name="Percent 167" xfId="1970"/>
    <cellStyle name="Percent 168" xfId="1973"/>
    <cellStyle name="Percent 169" xfId="1976"/>
    <cellStyle name="Percent 17" xfId="260"/>
    <cellStyle name="Percent 17 2" xfId="1649"/>
    <cellStyle name="Percent 170" xfId="1979"/>
    <cellStyle name="Percent 171" xfId="1982"/>
    <cellStyle name="Percent 172" xfId="1985"/>
    <cellStyle name="Percent 173" xfId="428"/>
    <cellStyle name="Percent 174" xfId="1986"/>
    <cellStyle name="Percent 18" xfId="262"/>
    <cellStyle name="Percent 18 2" xfId="1650"/>
    <cellStyle name="Percent 19" xfId="264"/>
    <cellStyle name="Percent 19 2" xfId="1651"/>
    <cellStyle name="Percent 2" xfId="60"/>
    <cellStyle name="Percent 2 2" xfId="123"/>
    <cellStyle name="Percent 2 2 2" xfId="1653"/>
    <cellStyle name="Percent 2 3" xfId="122"/>
    <cellStyle name="Percent 2 3 2" xfId="1655"/>
    <cellStyle name="Percent 2 3 3" xfId="1656"/>
    <cellStyle name="Percent 2 3 4" xfId="1654"/>
    <cellStyle name="Percent 2 4" xfId="213"/>
    <cellStyle name="Percent 2 4 2" xfId="1657"/>
    <cellStyle name="Percent 2 5" xfId="337"/>
    <cellStyle name="Percent 2 5 2" xfId="1658"/>
    <cellStyle name="Percent 2 6" xfId="392"/>
    <cellStyle name="Percent 2 6 2" xfId="1659"/>
    <cellStyle name="Percent 2 7" xfId="418"/>
    <cellStyle name="Percent 2 7 2" xfId="1660"/>
    <cellStyle name="Percent 2 8" xfId="433"/>
    <cellStyle name="Percent 2 9" xfId="1652"/>
    <cellStyle name="Percent 20" xfId="235"/>
    <cellStyle name="Percent 20 2" xfId="1661"/>
    <cellStyle name="Percent 21" xfId="272"/>
    <cellStyle name="Percent 21 2" xfId="1662"/>
    <cellStyle name="Percent 22" xfId="274"/>
    <cellStyle name="Percent 22 2" xfId="1663"/>
    <cellStyle name="Percent 23" xfId="276"/>
    <cellStyle name="Percent 23 2" xfId="1664"/>
    <cellStyle name="Percent 24" xfId="278"/>
    <cellStyle name="Percent 24 2" xfId="1665"/>
    <cellStyle name="Percent 25" xfId="271"/>
    <cellStyle name="Percent 25 2" xfId="1666"/>
    <cellStyle name="Percent 26" xfId="227"/>
    <cellStyle name="Percent 26 2" xfId="1667"/>
    <cellStyle name="Percent 27" xfId="284"/>
    <cellStyle name="Percent 27 2" xfId="1668"/>
    <cellStyle name="Percent 28" xfId="286"/>
    <cellStyle name="Percent 28 2" xfId="1669"/>
    <cellStyle name="Percent 29" xfId="188"/>
    <cellStyle name="Percent 29 2" xfId="1670"/>
    <cellStyle name="Percent 3" xfId="61"/>
    <cellStyle name="Percent 3 2" xfId="125"/>
    <cellStyle name="Percent 3 2 2" xfId="1673"/>
    <cellStyle name="Percent 3 2 2 2" xfId="1674"/>
    <cellStyle name="Percent 3 2 2 3" xfId="1675"/>
    <cellStyle name="Percent 3 2 3" xfId="1676"/>
    <cellStyle name="Percent 3 2 4" xfId="1677"/>
    <cellStyle name="Percent 3 2 5" xfId="1678"/>
    <cellStyle name="Percent 3 2 6" xfId="1679"/>
    <cellStyle name="Percent 3 2 7" xfId="1672"/>
    <cellStyle name="Percent 3 3" xfId="124"/>
    <cellStyle name="Percent 3 3 2" xfId="1681"/>
    <cellStyle name="Percent 3 3 3" xfId="1682"/>
    <cellStyle name="Percent 3 3 4" xfId="1680"/>
    <cellStyle name="Percent 3 4" xfId="214"/>
    <cellStyle name="Percent 3 4 2" xfId="1684"/>
    <cellStyle name="Percent 3 4 3" xfId="1685"/>
    <cellStyle name="Percent 3 4 4" xfId="1683"/>
    <cellStyle name="Percent 3 5" xfId="338"/>
    <cellStyle name="Percent 3 5 2" xfId="1686"/>
    <cellStyle name="Percent 3 6" xfId="393"/>
    <cellStyle name="Percent 3 6 2" xfId="1687"/>
    <cellStyle name="Percent 3 7" xfId="419"/>
    <cellStyle name="Percent 3 7 2" xfId="1688"/>
    <cellStyle name="Percent 3 8" xfId="1689"/>
    <cellStyle name="Percent 3 9" xfId="1671"/>
    <cellStyle name="Percent 30" xfId="242"/>
    <cellStyle name="Percent 30 2" xfId="1690"/>
    <cellStyle name="Percent 31" xfId="288"/>
    <cellStyle name="Percent 31 2" xfId="1691"/>
    <cellStyle name="Percent 32" xfId="290"/>
    <cellStyle name="Percent 32 2" xfId="1692"/>
    <cellStyle name="Percent 33" xfId="246"/>
    <cellStyle name="Percent 33 2" xfId="1693"/>
    <cellStyle name="Percent 34" xfId="238"/>
    <cellStyle name="Percent 34 2" xfId="1694"/>
    <cellStyle name="Percent 35" xfId="281"/>
    <cellStyle name="Percent 35 2" xfId="1695"/>
    <cellStyle name="Percent 36" xfId="417"/>
    <cellStyle name="Percent 36 2" xfId="1696"/>
    <cellStyle name="Percent 37" xfId="422"/>
    <cellStyle name="Percent 37 2" xfId="1697"/>
    <cellStyle name="Percent 38" xfId="423"/>
    <cellStyle name="Percent 38 2" xfId="1698"/>
    <cellStyle name="Percent 39" xfId="425"/>
    <cellStyle name="Percent 39 2" xfId="1699"/>
    <cellStyle name="Percent 4" xfId="59"/>
    <cellStyle name="Percent 4 2" xfId="1700"/>
    <cellStyle name="Percent 40" xfId="427"/>
    <cellStyle name="Percent 40 2" xfId="1701"/>
    <cellStyle name="Percent 41" xfId="431"/>
    <cellStyle name="Percent 41 2" xfId="1702"/>
    <cellStyle name="Percent 42" xfId="436"/>
    <cellStyle name="Percent 42 2" xfId="1703"/>
    <cellStyle name="Percent 43" xfId="1704"/>
    <cellStyle name="Percent 44" xfId="1705"/>
    <cellStyle name="Percent 45" xfId="1706"/>
    <cellStyle name="Percent 46" xfId="1707"/>
    <cellStyle name="Percent 47" xfId="1708"/>
    <cellStyle name="Percent 48" xfId="1709"/>
    <cellStyle name="Percent 49" xfId="1710"/>
    <cellStyle name="Percent 5" xfId="173"/>
    <cellStyle name="Percent 5 2" xfId="1711"/>
    <cellStyle name="Percent 50" xfId="1712"/>
    <cellStyle name="Percent 51" xfId="1713"/>
    <cellStyle name="Percent 52" xfId="1714"/>
    <cellStyle name="Percent 53" xfId="1715"/>
    <cellStyle name="Percent 54" xfId="1716"/>
    <cellStyle name="Percent 55" xfId="1717"/>
    <cellStyle name="Percent 56" xfId="1718"/>
    <cellStyle name="Percent 57" xfId="1719"/>
    <cellStyle name="Percent 58" xfId="1720"/>
    <cellStyle name="Percent 59" xfId="1721"/>
    <cellStyle name="Percent 6" xfId="215"/>
    <cellStyle name="Percent 6 2" xfId="1723"/>
    <cellStyle name="Percent 6 2 2" xfId="1724"/>
    <cellStyle name="Percent 6 3" xfId="1725"/>
    <cellStyle name="Percent 6 4" xfId="1722"/>
    <cellStyle name="Percent 60" xfId="1726"/>
    <cellStyle name="Percent 61" xfId="1727"/>
    <cellStyle name="Percent 62" xfId="1728"/>
    <cellStyle name="Percent 63" xfId="1729"/>
    <cellStyle name="Percent 64" xfId="1730"/>
    <cellStyle name="Percent 65" xfId="1731"/>
    <cellStyle name="Percent 66" xfId="1732"/>
    <cellStyle name="Percent 67" xfId="1733"/>
    <cellStyle name="Percent 68" xfId="1734"/>
    <cellStyle name="Percent 69" xfId="1735"/>
    <cellStyle name="Percent 7" xfId="223"/>
    <cellStyle name="Percent 7 2" xfId="1737"/>
    <cellStyle name="Percent 7 2 2" xfId="1738"/>
    <cellStyle name="Percent 7 3" xfId="1739"/>
    <cellStyle name="Percent 7 4" xfId="1736"/>
    <cellStyle name="Percent 70" xfId="1740"/>
    <cellStyle name="Percent 71" xfId="1741"/>
    <cellStyle name="Percent 72" xfId="1742"/>
    <cellStyle name="Percent 73" xfId="1743"/>
    <cellStyle name="Percent 74" xfId="1744"/>
    <cellStyle name="Percent 75" xfId="1745"/>
    <cellStyle name="Percent 76" xfId="1746"/>
    <cellStyle name="Percent 77" xfId="1747"/>
    <cellStyle name="Percent 78" xfId="1748"/>
    <cellStyle name="Percent 79" xfId="1749"/>
    <cellStyle name="Percent 8" xfId="225"/>
    <cellStyle name="Percent 8 2" xfId="1751"/>
    <cellStyle name="Percent 8 3" xfId="1750"/>
    <cellStyle name="Percent 80" xfId="1752"/>
    <cellStyle name="Percent 81" xfId="1753"/>
    <cellStyle name="Percent 82" xfId="1754"/>
    <cellStyle name="Percent 83" xfId="1755"/>
    <cellStyle name="Percent 84" xfId="1756"/>
    <cellStyle name="Percent 85" xfId="1757"/>
    <cellStyle name="Percent 86" xfId="1758"/>
    <cellStyle name="Percent 87" xfId="1759"/>
    <cellStyle name="Percent 88" xfId="1760"/>
    <cellStyle name="Percent 89" xfId="1761"/>
    <cellStyle name="Percent 9" xfId="228"/>
    <cellStyle name="Percent 9 2" xfId="1762"/>
    <cellStyle name="Percent 90" xfId="1763"/>
    <cellStyle name="Percent 91" xfId="1764"/>
    <cellStyle name="Percent 92" xfId="1765"/>
    <cellStyle name="Percent 93" xfId="1766"/>
    <cellStyle name="Percent 94" xfId="1767"/>
    <cellStyle name="Percent 95" xfId="1768"/>
    <cellStyle name="Percent 96" xfId="1769"/>
    <cellStyle name="Percent 97" xfId="1770"/>
    <cellStyle name="Percent 98" xfId="1771"/>
    <cellStyle name="Percent 99" xfId="1772"/>
    <cellStyle name="Percent Hard" xfId="1773"/>
    <cellStyle name="Power Price" xfId="1774"/>
    <cellStyle name="Present Value" xfId="1775"/>
    <cellStyle name="PSChar" xfId="1776"/>
    <cellStyle name="PSChar 2" xfId="1777"/>
    <cellStyle name="PSChar 2 2" xfId="1778"/>
    <cellStyle name="PSChar 3" xfId="1779"/>
    <cellStyle name="PSDate" xfId="1780"/>
    <cellStyle name="PSDate 2" xfId="1781"/>
    <cellStyle name="PSDate 2 2" xfId="1782"/>
    <cellStyle name="PSDate 3" xfId="1783"/>
    <cellStyle name="PSDec" xfId="1784"/>
    <cellStyle name="PSDec 2" xfId="1785"/>
    <cellStyle name="PSDec 2 2" xfId="1786"/>
    <cellStyle name="PSDec 3" xfId="1787"/>
    <cellStyle name="PSHeading" xfId="1788"/>
    <cellStyle name="PSHeading 2" xfId="1789"/>
    <cellStyle name="PSHeading 2 2" xfId="1790"/>
    <cellStyle name="PSHeading 3" xfId="1791"/>
    <cellStyle name="PSInt" xfId="1792"/>
    <cellStyle name="PSInt 2" xfId="1793"/>
    <cellStyle name="PSInt 2 2" xfId="1794"/>
    <cellStyle name="PSInt 3" xfId="1795"/>
    <cellStyle name="PSSpacer" xfId="1796"/>
    <cellStyle name="PSSpacer 2" xfId="1797"/>
    <cellStyle name="PSSpacer 2 2" xfId="1798"/>
    <cellStyle name="PSSpacer 3" xfId="1799"/>
    <cellStyle name="RangeBelow" xfId="126"/>
    <cellStyle name="RangeBelow 2" xfId="1800"/>
    <cellStyle name="RangeBelow 2 2" xfId="1801"/>
    <cellStyle name="RangeBelow 3" xfId="1802"/>
    <cellStyle name="Regular" xfId="1803"/>
    <cellStyle name="Reports" xfId="1804"/>
    <cellStyle name="RevList" xfId="1805"/>
    <cellStyle name="Section Heading-Large" xfId="1806"/>
    <cellStyle name="Section Heading-Small" xfId="1807"/>
    <cellStyle name="Shaded" xfId="1808"/>
    <cellStyle name="Shading" xfId="1809"/>
    <cellStyle name="SMALL HEADINGS" xfId="1810"/>
    <cellStyle name="Style 1" xfId="1811"/>
    <cellStyle name="Style 1 2" xfId="1812"/>
    <cellStyle name="Style 1 3" xfId="1813"/>
    <cellStyle name="Style 1 3 2" xfId="1814"/>
    <cellStyle name="Style 1 4" xfId="1815"/>
    <cellStyle name="Style 1_ Other Current Expense" xfId="1816"/>
    <cellStyle name="SUB HEADING" xfId="1817"/>
    <cellStyle name="SubRoutine" xfId="127"/>
    <cellStyle name="SubRoutine 2" xfId="1818"/>
    <cellStyle name="SubRoutine 2 2" xfId="1819"/>
    <cellStyle name="SubRoutine 3" xfId="1820"/>
    <cellStyle name="Subtotal" xfId="1821"/>
    <cellStyle name="Table Col Head" xfId="1822"/>
    <cellStyle name="table lookup" xfId="1823"/>
    <cellStyle name="table lookup 2" xfId="1824"/>
    <cellStyle name="table lookup_Ocotillo" xfId="1825"/>
    <cellStyle name="Table Sub Head" xfId="1826"/>
    <cellStyle name="Table Title" xfId="1827"/>
    <cellStyle name="Table Units" xfId="1828"/>
    <cellStyle name="Tabs" xfId="1829"/>
    <cellStyle name="Test" xfId="1830"/>
    <cellStyle name="Test 2" xfId="1831"/>
    <cellStyle name="Test 2 2" xfId="1832"/>
    <cellStyle name="Test 2 3" xfId="1833"/>
    <cellStyle name="Test 3" xfId="1834"/>
    <cellStyle name="þ(Î'_x000c_ïþ÷_x000c_âþÖ_x0006__x0002_Þ”_x0013__x0007__x0001__x0001_" xfId="128"/>
    <cellStyle name="þ(Î'_x000c_ïþ÷_x000c_âþÖ_x0006__x0002_Þ”_x0013__x0007__x0001__x0001_ 2" xfId="1835"/>
    <cellStyle name="þ(Î'_x000c_ïþ÷_x000c_âþÖ_x0006__x0002_Þ”_x0013__x0007__x0001__x0001_ 2 2" xfId="1836"/>
    <cellStyle name="þ(Î'_x000c_ïþ÷_x000c_âþÖ_x0006__x0002_Þ”_x0013__x0007__x0001__x0001_ 2 2 2" xfId="1837"/>
    <cellStyle name="þ(Î'_x000c_ïþ÷_x000c_âþÖ_x0006__x0002_Þ”_x0013__x0007__x0001__x0001_ 2 3" xfId="1838"/>
    <cellStyle name="þ(Î'_x000c_ïþ÷_x000c_âþÖ_x0006__x0002_Þ”_x0013__x0007__x0001__x0001_ 3" xfId="1839"/>
    <cellStyle name="þ(Î'_x000c_ïþ÷_x000c_âþÖ_x0006__x0002_Þ”_x0013__x0007__x0001__x0001_ 3 2" xfId="1840"/>
    <cellStyle name="þ(Î'_x000c_ïþ÷_x000c_âþÖ_x0006__x0002_Þ”_x0013__x0007__x0001__x0001_ 4" xfId="1841"/>
    <cellStyle name="Thousands" xfId="1842"/>
    <cellStyle name="Thousands 2" xfId="1843"/>
    <cellStyle name="Thousands 2 2" xfId="1844"/>
    <cellStyle name="Thousands 2 2 2" xfId="1845"/>
    <cellStyle name="Thousands 2 3" xfId="1846"/>
    <cellStyle name="Thousands 3" xfId="1847"/>
    <cellStyle name="Thousands 3 2" xfId="1848"/>
    <cellStyle name="Thousands 4" xfId="1849"/>
    <cellStyle name="Thousands1" xfId="1850"/>
    <cellStyle name="Thousands1 2" xfId="1851"/>
    <cellStyle name="Thousands1 2 2" xfId="1852"/>
    <cellStyle name="Thousands1 2 2 2" xfId="1853"/>
    <cellStyle name="Thousands1 2 3" xfId="1854"/>
    <cellStyle name="Thousands1 3" xfId="1855"/>
    <cellStyle name="Thousands1 3 2" xfId="1856"/>
    <cellStyle name="Thousands1 4" xfId="1857"/>
    <cellStyle name="Tickmark" xfId="1858"/>
    <cellStyle name="Title" xfId="8" builtinId="15" customBuiltin="1"/>
    <cellStyle name="Title 2" xfId="1859"/>
    <cellStyle name="Title 3" xfId="1860"/>
    <cellStyle name="Total" xfId="23" builtinId="25" customBuiltin="1"/>
    <cellStyle name="Total 2" xfId="1861"/>
    <cellStyle name="Total 3" xfId="1862"/>
    <cellStyle name="Total 3 2" xfId="1863"/>
    <cellStyle name="Total 3 2 2" xfId="1864"/>
    <cellStyle name="Total 3 3" xfId="1865"/>
    <cellStyle name="Total 4" xfId="1866"/>
    <cellStyle name="Total 4 2" xfId="1867"/>
    <cellStyle name="Total 5" xfId="1868"/>
    <cellStyle name="ubordinated Debt" xfId="1869"/>
    <cellStyle name="UNITS" xfId="1870"/>
    <cellStyle name="Unprot" xfId="129"/>
    <cellStyle name="Unprot 2" xfId="1871"/>
    <cellStyle name="Unprot$" xfId="130"/>
    <cellStyle name="Unprot$ 2" xfId="1872"/>
    <cellStyle name="Unprot$ 3" xfId="1873"/>
    <cellStyle name="Unprotect" xfId="131"/>
    <cellStyle name="UNSHADED" xfId="1874"/>
    <cellStyle name="Warning Text" xfId="21" builtinId="11" customBuiltin="1"/>
    <cellStyle name="Warning Text 2" xfId="1875"/>
    <cellStyle name="Year" xfId="1876"/>
    <cellStyle name="標準_HB_diagram-HHH" xfId="18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MM-3%20(Summary%20Tabl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MM-7&amp;8%20(Salvage-Nat%20Ga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MM-10&amp;11%20(Salvage-Elec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hedule"/>
    </sheetNames>
    <sheetDataSet>
      <sheetData sheetId="0">
        <row r="7">
          <cell r="B7">
            <v>1277134227.6500003</v>
          </cell>
          <cell r="D7">
            <v>1.7412997116326691E-2</v>
          </cell>
          <cell r="E7">
            <v>22238734.623231571</v>
          </cell>
          <cell r="G7">
            <v>4.4506465937092753E-2</v>
          </cell>
          <cell r="H7">
            <v>56840731</v>
          </cell>
          <cell r="J7">
            <v>3.1967425063532305E-2</v>
          </cell>
          <cell r="K7">
            <v>40826692.718473591</v>
          </cell>
        </row>
        <row r="8">
          <cell r="B8">
            <v>704883822.71000016</v>
          </cell>
          <cell r="D8">
            <v>1.4393116661663591E-2</v>
          </cell>
          <cell r="E8">
            <v>10145475.093184428</v>
          </cell>
          <cell r="G8">
            <v>2.6826758383104155E-2</v>
          </cell>
          <cell r="H8">
            <v>18909748</v>
          </cell>
          <cell r="J8">
            <v>2.6673138250962528E-2</v>
          </cell>
          <cell r="K8">
            <v>18801463.654010795</v>
          </cell>
        </row>
        <row r="9">
          <cell r="B9">
            <v>1895861022.3200006</v>
          </cell>
          <cell r="D9">
            <v>3.6350707728864298E-2</v>
          </cell>
          <cell r="E9">
            <v>68915889.916900218</v>
          </cell>
          <cell r="G9">
            <v>4.2360889883016166E-2</v>
          </cell>
          <cell r="H9">
            <v>80310360</v>
          </cell>
          <cell r="J9">
            <v>4.2360889883016166E-2</v>
          </cell>
          <cell r="K9">
            <v>80310360</v>
          </cell>
        </row>
        <row r="10">
          <cell r="B10">
            <v>1408833111.48</v>
          </cell>
          <cell r="D10">
            <v>2.2863426386479133E-2</v>
          </cell>
          <cell r="E10">
            <v>32210752.135157332</v>
          </cell>
          <cell r="G10">
            <v>2.2320567101780819E-2</v>
          </cell>
          <cell r="H10">
            <v>31445954</v>
          </cell>
          <cell r="J10">
            <v>2.1389250488285716E-2</v>
          </cell>
          <cell r="K10">
            <v>30133884.317636676</v>
          </cell>
        </row>
        <row r="11">
          <cell r="B11">
            <v>3556655872.5100002</v>
          </cell>
          <cell r="D11">
            <v>2.8264261950116148E-2</v>
          </cell>
          <cell r="E11">
            <v>100526253.24704155</v>
          </cell>
          <cell r="G11">
            <v>3.3489883831786173E-2</v>
          </cell>
          <cell r="H11">
            <v>119111992</v>
          </cell>
          <cell r="J11">
            <v>3.1308946565933554E-2</v>
          </cell>
          <cell r="K11">
            <v>111355148.66582938</v>
          </cell>
        </row>
        <row r="12">
          <cell r="B12">
            <v>215779074.54999998</v>
          </cell>
          <cell r="D12">
            <v>7.275553920998952E-2</v>
          </cell>
          <cell r="E12">
            <v>15699122.919117777</v>
          </cell>
          <cell r="G12">
            <v>5.7601164644535276E-2</v>
          </cell>
          <cell r="H12">
            <v>12429126</v>
          </cell>
          <cell r="J12">
            <v>5.7601164644535276E-2</v>
          </cell>
          <cell r="K12">
            <v>12429126</v>
          </cell>
        </row>
        <row r="13">
          <cell r="D13">
            <v>2.7567300135128807E-2</v>
          </cell>
          <cell r="G13">
            <v>3.5218316512432402E-2</v>
          </cell>
          <cell r="J13">
            <v>3.2437565159224489E-2</v>
          </cell>
        </row>
        <row r="16">
          <cell r="B16">
            <v>6583872.2299999995</v>
          </cell>
          <cell r="D16">
            <v>9.1456501920906819E-3</v>
          </cell>
          <cell r="E16">
            <v>60213.792325000002</v>
          </cell>
          <cell r="G16">
            <v>5.5490141247774493E-3</v>
          </cell>
          <cell r="H16">
            <v>36534</v>
          </cell>
          <cell r="J16">
            <v>5.5490141247774493E-3</v>
          </cell>
          <cell r="K16">
            <v>36534</v>
          </cell>
        </row>
        <row r="17">
          <cell r="B17">
            <v>42322152.729999997</v>
          </cell>
          <cell r="D17">
            <v>2.0425390449272642E-2</v>
          </cell>
          <cell r="E17">
            <v>864446.49416399992</v>
          </cell>
          <cell r="G17">
            <v>2.491801413618688E-2</v>
          </cell>
          <cell r="H17">
            <v>1054584</v>
          </cell>
          <cell r="J17">
            <v>2.491801413618688E-2</v>
          </cell>
          <cell r="K17">
            <v>1054584</v>
          </cell>
        </row>
        <row r="18">
          <cell r="B18">
            <v>12793443.07</v>
          </cell>
          <cell r="D18">
            <v>3.1954307802614081E-2</v>
          </cell>
          <cell r="E18">
            <v>408805.61771400005</v>
          </cell>
          <cell r="G18">
            <v>2.8068675339014894E-2</v>
          </cell>
          <cell r="H18">
            <v>359095</v>
          </cell>
          <cell r="J18">
            <v>2.8068675339014894E-2</v>
          </cell>
          <cell r="K18">
            <v>359095</v>
          </cell>
        </row>
        <row r="19">
          <cell r="B19">
            <v>3348858871.8499999</v>
          </cell>
          <cell r="D19">
            <v>3.5523432231137582E-2</v>
          </cell>
          <cell r="E19">
            <v>118962961.18580733</v>
          </cell>
          <cell r="G19">
            <v>2.7963634653934304E-2</v>
          </cell>
          <cell r="H19">
            <v>93646266</v>
          </cell>
          <cell r="J19">
            <v>2.3273484770622205E-2</v>
          </cell>
          <cell r="K19">
            <v>77939615.952964038</v>
          </cell>
        </row>
        <row r="20">
          <cell r="B20">
            <v>35223866.689999998</v>
          </cell>
          <cell r="D20">
            <v>0.11932962969208309</v>
          </cell>
          <cell r="E20">
            <v>4203250.9684410002</v>
          </cell>
          <cell r="G20">
            <v>3.397784265234511E-2</v>
          </cell>
          <cell r="H20">
            <v>1196831</v>
          </cell>
          <cell r="J20">
            <v>3.397784265234511E-2</v>
          </cell>
          <cell r="K20">
            <v>1196831</v>
          </cell>
        </row>
        <row r="21">
          <cell r="D21">
            <v>3.6131035159758622E-2</v>
          </cell>
          <cell r="G21">
            <v>2.7945268803234162E-2</v>
          </cell>
          <cell r="J21">
            <v>2.3387043963286815E-2</v>
          </cell>
        </row>
        <row r="24">
          <cell r="B24">
            <v>280165405.31999993</v>
          </cell>
          <cell r="D24">
            <v>8.8985294152580011E-2</v>
          </cell>
          <cell r="E24">
            <v>24930601.003776997</v>
          </cell>
          <cell r="G24">
            <v>7.1755315318243182E-2</v>
          </cell>
          <cell r="H24">
            <v>20103357</v>
          </cell>
          <cell r="J24">
            <v>7.1755315318243182E-2</v>
          </cell>
          <cell r="K24">
            <v>20103357</v>
          </cell>
        </row>
        <row r="25">
          <cell r="D25">
            <v>8.8985294152580011E-2</v>
          </cell>
          <cell r="G25">
            <v>7.1755315318243182E-2</v>
          </cell>
          <cell r="J25">
            <v>7.1755315318243182E-2</v>
          </cell>
        </row>
        <row r="28">
          <cell r="B28">
            <v>0</v>
          </cell>
          <cell r="E28">
            <v>0</v>
          </cell>
          <cell r="H28">
            <v>2788097</v>
          </cell>
          <cell r="K28">
            <v>2788097</v>
          </cell>
        </row>
        <row r="29">
          <cell r="B29">
            <v>0</v>
          </cell>
          <cell r="E29">
            <v>0</v>
          </cell>
          <cell r="H29">
            <v>566148</v>
          </cell>
          <cell r="K29">
            <v>566148</v>
          </cell>
        </row>
        <row r="30">
          <cell r="B30">
            <v>0</v>
          </cell>
          <cell r="E30">
            <v>0</v>
          </cell>
          <cell r="H30">
            <v>1657869</v>
          </cell>
          <cell r="K30">
            <v>1657869</v>
          </cell>
        </row>
        <row r="33">
          <cell r="B33">
            <v>12785094743.110001</v>
          </cell>
          <cell r="D33">
            <v>3.1221239655809006E-2</v>
          </cell>
          <cell r="G33">
            <v>3.4450796091078324E-2</v>
          </cell>
          <cell r="J33">
            <v>3.1251923770392091E-2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MM-8 PC NS"/>
      <sheetName val="RMM-7 PSE NS"/>
      <sheetName val="PC Salv Comp"/>
      <sheetName val="PSE Salv Comp"/>
      <sheetName val="Cur Salv Comp"/>
      <sheetName val="5-yr"/>
      <sheetName val="table"/>
      <sheetName val="ICNU DR 27"/>
    </sheetNames>
    <sheetDataSet>
      <sheetData sheetId="0">
        <row r="12">
          <cell r="L12">
            <v>0</v>
          </cell>
          <cell r="N12">
            <v>0</v>
          </cell>
        </row>
        <row r="13">
          <cell r="L13">
            <v>44058.837464553231</v>
          </cell>
          <cell r="N13">
            <v>1929.2959999999998</v>
          </cell>
        </row>
        <row r="14">
          <cell r="L14">
            <v>4997268.3213531412</v>
          </cell>
          <cell r="N14">
            <v>1673594.4840000002</v>
          </cell>
        </row>
        <row r="15">
          <cell r="L15">
            <v>0</v>
          </cell>
          <cell r="N15">
            <v>540.52800000000002</v>
          </cell>
        </row>
        <row r="16">
          <cell r="L16">
            <v>568383.82023809536</v>
          </cell>
          <cell r="N16">
            <v>304316.04399999999</v>
          </cell>
        </row>
        <row r="17">
          <cell r="L17">
            <v>10632922.163781235</v>
          </cell>
          <cell r="N17">
            <v>3723573.0579999997</v>
          </cell>
        </row>
        <row r="18">
          <cell r="L18">
            <v>645593.11418032786</v>
          </cell>
          <cell r="N18">
            <v>804971.23800000001</v>
          </cell>
        </row>
        <row r="19">
          <cell r="L19">
            <v>339854.28513661202</v>
          </cell>
          <cell r="N19">
            <v>230684.39199999999</v>
          </cell>
        </row>
        <row r="20">
          <cell r="L20">
            <v>0</v>
          </cell>
          <cell r="N20">
            <v>938.16199999999992</v>
          </cell>
        </row>
        <row r="21">
          <cell r="L21">
            <v>0</v>
          </cell>
          <cell r="N21">
            <v>466.6339999999999</v>
          </cell>
        </row>
        <row r="22">
          <cell r="L22">
            <v>236585.12116715542</v>
          </cell>
          <cell r="N22">
            <v>343042.71799999999</v>
          </cell>
        </row>
        <row r="23">
          <cell r="L23">
            <v>0</v>
          </cell>
          <cell r="N23">
            <v>0</v>
          </cell>
        </row>
        <row r="24">
          <cell r="L24">
            <v>0</v>
          </cell>
          <cell r="N24">
            <v>0</v>
          </cell>
        </row>
      </sheetData>
      <sheetData sheetId="1">
        <row r="12">
          <cell r="L12">
            <v>0</v>
          </cell>
        </row>
        <row r="13">
          <cell r="L13">
            <v>44081.714285714283</v>
          </cell>
        </row>
        <row r="14">
          <cell r="L14">
            <v>13569877.666666664</v>
          </cell>
        </row>
        <row r="15">
          <cell r="L15">
            <v>0</v>
          </cell>
        </row>
        <row r="16">
          <cell r="L16">
            <v>1507047.3333333333</v>
          </cell>
        </row>
        <row r="17">
          <cell r="L17">
            <v>13810391.571428571</v>
          </cell>
        </row>
        <row r="18">
          <cell r="L18">
            <v>644836.60000000009</v>
          </cell>
        </row>
        <row r="19">
          <cell r="L19">
            <v>339582.27272727276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237175.90909090909</v>
          </cell>
        </row>
        <row r="23">
          <cell r="L23">
            <v>0</v>
          </cell>
        </row>
        <row r="24">
          <cell r="L24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MM-11 PC NS"/>
      <sheetName val="RMM-10 PSE NS"/>
      <sheetName val="PC Salv Comp"/>
      <sheetName val="PSE Salv Comp"/>
      <sheetName val="Curr Salv Comp"/>
      <sheetName val="5-yr"/>
      <sheetName val="table"/>
      <sheetName val="ICNU DR 27"/>
    </sheetNames>
    <sheetDataSet>
      <sheetData sheetId="0">
        <row r="12">
          <cell r="L12">
            <v>0</v>
          </cell>
          <cell r="N12">
            <v>0</v>
          </cell>
        </row>
        <row r="13">
          <cell r="L13">
            <v>6936.6911168750612</v>
          </cell>
          <cell r="N13">
            <v>0</v>
          </cell>
        </row>
        <row r="14">
          <cell r="L14">
            <v>1269882.6638376592</v>
          </cell>
          <cell r="N14">
            <v>613269.05800000008</v>
          </cell>
        </row>
        <row r="15">
          <cell r="L15">
            <v>150391.48435008107</v>
          </cell>
          <cell r="N15">
            <v>0</v>
          </cell>
        </row>
        <row r="16">
          <cell r="L16">
            <v>2364441.3626959068</v>
          </cell>
          <cell r="N16">
            <v>1057822.46</v>
          </cell>
        </row>
        <row r="17">
          <cell r="L17">
            <v>172170.94028354349</v>
          </cell>
          <cell r="N17">
            <v>123660.18400000002</v>
          </cell>
        </row>
        <row r="18">
          <cell r="L18">
            <v>0</v>
          </cell>
          <cell r="N18">
            <v>0</v>
          </cell>
        </row>
        <row r="19">
          <cell r="L19">
            <v>0</v>
          </cell>
          <cell r="N19">
            <v>0</v>
          </cell>
        </row>
        <row r="20">
          <cell r="L20">
            <v>0</v>
          </cell>
          <cell r="N20">
            <v>0</v>
          </cell>
        </row>
        <row r="24">
          <cell r="L24">
            <v>0</v>
          </cell>
          <cell r="N24">
            <v>0</v>
          </cell>
        </row>
        <row r="25">
          <cell r="L25">
            <v>12778.50806694395</v>
          </cell>
          <cell r="N25">
            <v>6351.2719999999999</v>
          </cell>
        </row>
        <row r="26">
          <cell r="L26">
            <v>759060.01266279805</v>
          </cell>
          <cell r="N26">
            <v>272048.13</v>
          </cell>
        </row>
        <row r="27">
          <cell r="L27">
            <v>0</v>
          </cell>
          <cell r="N27">
            <v>0</v>
          </cell>
        </row>
        <row r="28">
          <cell r="L28">
            <v>3567248.0549364612</v>
          </cell>
          <cell r="N28">
            <v>2600667.2340000002</v>
          </cell>
        </row>
        <row r="29">
          <cell r="L29">
            <v>3055618.1890429687</v>
          </cell>
          <cell r="N29">
            <v>1936403.9219999998</v>
          </cell>
        </row>
        <row r="30">
          <cell r="L30">
            <v>1082027.4449525101</v>
          </cell>
          <cell r="N30">
            <v>-5399.7179999999989</v>
          </cell>
        </row>
        <row r="31">
          <cell r="L31">
            <v>4430301.8652700922</v>
          </cell>
          <cell r="N31">
            <v>1985431.088</v>
          </cell>
        </row>
        <row r="32">
          <cell r="L32">
            <v>6262497.6974358978</v>
          </cell>
          <cell r="N32">
            <v>2352591.7920000004</v>
          </cell>
        </row>
        <row r="33">
          <cell r="L33">
            <v>1710566.4449726774</v>
          </cell>
          <cell r="N33">
            <v>597977.93599999999</v>
          </cell>
        </row>
        <row r="34">
          <cell r="L34">
            <v>1069988.1426470592</v>
          </cell>
          <cell r="N34">
            <v>1157315.118</v>
          </cell>
        </row>
        <row r="35">
          <cell r="L35">
            <v>333803.10809006204</v>
          </cell>
          <cell r="N35">
            <v>312465.49400000001</v>
          </cell>
        </row>
      </sheetData>
      <sheetData sheetId="1">
        <row r="12">
          <cell r="L12">
            <v>0</v>
          </cell>
        </row>
        <row r="13">
          <cell r="L13">
            <v>6935.0952380952376</v>
          </cell>
        </row>
        <row r="14">
          <cell r="L14">
            <v>1270148.0909090911</v>
          </cell>
        </row>
        <row r="15">
          <cell r="L15">
            <v>150486.78260869565</v>
          </cell>
        </row>
        <row r="16">
          <cell r="L16">
            <v>3208891.4285714291</v>
          </cell>
        </row>
        <row r="17">
          <cell r="L17">
            <v>358404.72727272729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4">
          <cell r="L24">
            <v>0</v>
          </cell>
        </row>
        <row r="25">
          <cell r="L25">
            <v>12772.636363636364</v>
          </cell>
        </row>
        <row r="26">
          <cell r="L26">
            <v>1157142</v>
          </cell>
        </row>
        <row r="27">
          <cell r="L27">
            <v>0</v>
          </cell>
        </row>
        <row r="28">
          <cell r="L28">
            <v>3571300.333333333</v>
          </cell>
        </row>
        <row r="29">
          <cell r="L29">
            <v>3061310.6</v>
          </cell>
        </row>
        <row r="30">
          <cell r="L30">
            <v>1082974.4545454546</v>
          </cell>
        </row>
        <row r="31">
          <cell r="L31">
            <v>9491712.2857142873</v>
          </cell>
        </row>
        <row r="32">
          <cell r="L32">
            <v>6268592.333333333</v>
          </cell>
        </row>
        <row r="33">
          <cell r="L33">
            <v>2147849.6249999995</v>
          </cell>
        </row>
        <row r="34">
          <cell r="L34">
            <v>1066402.9090909092</v>
          </cell>
        </row>
        <row r="35">
          <cell r="L35">
            <v>332937.13043478259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/>
  </sheetViews>
  <sheetFormatPr defaultRowHeight="12.75"/>
  <cols>
    <col min="1" max="1" width="22.28515625" style="11" bestFit="1" customWidth="1"/>
    <col min="2" max="2" width="14.5703125" style="22" bestFit="1" customWidth="1"/>
    <col min="3" max="3" width="1.7109375" style="11" customWidth="1"/>
    <col min="4" max="4" width="8.85546875" style="93" bestFit="1" customWidth="1"/>
    <col min="5" max="5" width="1.7109375" style="11" customWidth="1"/>
    <col min="6" max="6" width="8.28515625" style="93" bestFit="1" customWidth="1"/>
    <col min="7" max="7" width="1.7109375" style="11" customWidth="1"/>
    <col min="8" max="8" width="8.28515625" style="93" bestFit="1" customWidth="1"/>
    <col min="9" max="9" width="10.85546875" style="93" bestFit="1" customWidth="1"/>
    <col min="10" max="16384" width="9.140625" style="11"/>
  </cols>
  <sheetData>
    <row r="1" spans="1:9">
      <c r="A1" s="9" t="s">
        <v>145</v>
      </c>
      <c r="B1" s="13"/>
      <c r="C1" s="10"/>
      <c r="D1" s="92"/>
      <c r="E1" s="10"/>
      <c r="F1" s="92"/>
      <c r="G1" s="10"/>
      <c r="H1" s="92"/>
      <c r="I1" s="92"/>
    </row>
    <row r="2" spans="1:9">
      <c r="I2" s="94"/>
    </row>
    <row r="3" spans="1:9" s="97" customFormat="1" ht="51">
      <c r="A3" s="14" t="s">
        <v>115</v>
      </c>
      <c r="B3" s="95" t="s">
        <v>116</v>
      </c>
      <c r="C3" s="14"/>
      <c r="D3" s="96" t="s">
        <v>117</v>
      </c>
      <c r="E3" s="95"/>
      <c r="F3" s="96" t="s">
        <v>118</v>
      </c>
      <c r="G3" s="14"/>
      <c r="H3" s="96" t="s">
        <v>119</v>
      </c>
      <c r="I3" s="96" t="s">
        <v>120</v>
      </c>
    </row>
    <row r="5" spans="1:9">
      <c r="A5" s="43" t="s">
        <v>121</v>
      </c>
    </row>
    <row r="6" spans="1:9">
      <c r="A6" s="11" t="s">
        <v>122</v>
      </c>
      <c r="B6" s="22">
        <f>[1]Schedule!B7</f>
        <v>1277134227.6500003</v>
      </c>
      <c r="D6" s="94">
        <f>[1]Schedule!D7</f>
        <v>1.7412997116326691E-2</v>
      </c>
      <c r="F6" s="94">
        <f>[1]Schedule!G7</f>
        <v>4.4506465937092753E-2</v>
      </c>
      <c r="H6" s="94">
        <f>[1]Schedule!J7</f>
        <v>3.1967425063532305E-2</v>
      </c>
      <c r="I6" s="93">
        <f>H6-F6</f>
        <v>-1.2539040873560447E-2</v>
      </c>
    </row>
    <row r="7" spans="1:9">
      <c r="A7" s="11" t="s">
        <v>123</v>
      </c>
      <c r="B7" s="22">
        <f>[1]Schedule!B8</f>
        <v>704883822.71000016</v>
      </c>
      <c r="D7" s="94">
        <f>[1]Schedule!D8</f>
        <v>1.4393116661663591E-2</v>
      </c>
      <c r="F7" s="94">
        <f>[1]Schedule!G8</f>
        <v>2.6826758383104155E-2</v>
      </c>
      <c r="H7" s="94">
        <f>[1]Schedule!J8</f>
        <v>2.6673138250962528E-2</v>
      </c>
      <c r="I7" s="93">
        <f t="shared" ref="I7:I12" si="0">H7-F7</f>
        <v>-1.5362013214162765E-4</v>
      </c>
    </row>
    <row r="8" spans="1:9">
      <c r="A8" s="11" t="s">
        <v>124</v>
      </c>
      <c r="B8" s="22">
        <f>[1]Schedule!B9</f>
        <v>1895861022.3200006</v>
      </c>
      <c r="D8" s="94">
        <f>[1]Schedule!D9</f>
        <v>3.6350707728864298E-2</v>
      </c>
      <c r="F8" s="94">
        <f>[1]Schedule!G9</f>
        <v>4.2360889883016166E-2</v>
      </c>
      <c r="H8" s="94">
        <f>[1]Schedule!J9</f>
        <v>4.2360889883016166E-2</v>
      </c>
      <c r="I8" s="93">
        <f t="shared" si="0"/>
        <v>0</v>
      </c>
    </row>
    <row r="9" spans="1:9">
      <c r="A9" s="11" t="s">
        <v>125</v>
      </c>
      <c r="B9" s="22">
        <f>[1]Schedule!B10</f>
        <v>1408833111.48</v>
      </c>
      <c r="D9" s="94">
        <f>[1]Schedule!D10</f>
        <v>2.2863426386479133E-2</v>
      </c>
      <c r="F9" s="94">
        <f>[1]Schedule!G10</f>
        <v>2.2320567101780819E-2</v>
      </c>
      <c r="H9" s="94">
        <f>[1]Schedule!J10</f>
        <v>2.1389250488285716E-2</v>
      </c>
      <c r="I9" s="93">
        <f t="shared" si="0"/>
        <v>-9.3131661349510342E-4</v>
      </c>
    </row>
    <row r="10" spans="1:9">
      <c r="A10" s="11" t="s">
        <v>126</v>
      </c>
      <c r="B10" s="22">
        <f>[1]Schedule!B11</f>
        <v>3556655872.5100002</v>
      </c>
      <c r="D10" s="94">
        <f>[1]Schedule!D11</f>
        <v>2.8264261950116148E-2</v>
      </c>
      <c r="F10" s="94">
        <f>[1]Schedule!G11</f>
        <v>3.3489883831786173E-2</v>
      </c>
      <c r="H10" s="94">
        <f>[1]Schedule!J11</f>
        <v>3.1308946565933554E-2</v>
      </c>
      <c r="I10" s="93">
        <f t="shared" si="0"/>
        <v>-2.1809372658526185E-3</v>
      </c>
    </row>
    <row r="11" spans="1:9">
      <c r="A11" s="11" t="s">
        <v>127</v>
      </c>
      <c r="B11" s="22">
        <f>[1]Schedule!B12</f>
        <v>215779074.54999998</v>
      </c>
      <c r="D11" s="94">
        <f>[1]Schedule!D12</f>
        <v>7.275553920998952E-2</v>
      </c>
      <c r="F11" s="94">
        <f>[1]Schedule!G12</f>
        <v>5.7601164644535276E-2</v>
      </c>
      <c r="H11" s="94">
        <f>[1]Schedule!J12</f>
        <v>5.7601164644535276E-2</v>
      </c>
      <c r="I11" s="93">
        <f t="shared" si="0"/>
        <v>0</v>
      </c>
    </row>
    <row r="12" spans="1:9">
      <c r="A12" s="43" t="s">
        <v>128</v>
      </c>
      <c r="B12" s="98">
        <f>SUBTOTAL(9,B6:B11)</f>
        <v>9059147131.2200012</v>
      </c>
      <c r="D12" s="99">
        <f>[1]Schedule!D13</f>
        <v>2.7567300135128807E-2</v>
      </c>
      <c r="F12" s="99">
        <f>[1]Schedule!G13</f>
        <v>3.5218316512432402E-2</v>
      </c>
      <c r="H12" s="99">
        <f>[1]Schedule!J13</f>
        <v>3.2437565159224489E-2</v>
      </c>
      <c r="I12" s="99">
        <f t="shared" si="0"/>
        <v>-2.7807513532079123E-3</v>
      </c>
    </row>
    <row r="14" spans="1:9">
      <c r="A14" s="43" t="s">
        <v>129</v>
      </c>
    </row>
    <row r="15" spans="1:9">
      <c r="A15" s="11" t="s">
        <v>130</v>
      </c>
      <c r="B15" s="22">
        <f>[1]Schedule!B16</f>
        <v>6583872.2299999995</v>
      </c>
      <c r="D15" s="94">
        <f>[1]Schedule!D16</f>
        <v>9.1456501920906819E-3</v>
      </c>
      <c r="F15" s="94">
        <f>[1]Schedule!G16</f>
        <v>5.5490141247774493E-3</v>
      </c>
      <c r="H15" s="94">
        <f>[1]Schedule!J16</f>
        <v>5.5490141247774493E-3</v>
      </c>
      <c r="I15" s="93">
        <f>H15-F15</f>
        <v>0</v>
      </c>
    </row>
    <row r="16" spans="1:9">
      <c r="A16" s="11" t="s">
        <v>131</v>
      </c>
      <c r="B16" s="22">
        <f>[1]Schedule!B17</f>
        <v>42322152.729999997</v>
      </c>
      <c r="D16" s="94">
        <f>[1]Schedule!D17</f>
        <v>2.0425390449272642E-2</v>
      </c>
      <c r="F16" s="94">
        <f>[1]Schedule!G17</f>
        <v>2.491801413618688E-2</v>
      </c>
      <c r="H16" s="94">
        <f>[1]Schedule!J17</f>
        <v>2.491801413618688E-2</v>
      </c>
      <c r="I16" s="93">
        <f>H16-F16</f>
        <v>0</v>
      </c>
    </row>
    <row r="17" spans="1:9">
      <c r="A17" s="11" t="s">
        <v>132</v>
      </c>
      <c r="B17" s="22">
        <f>[1]Schedule!B18</f>
        <v>12793443.07</v>
      </c>
      <c r="D17" s="94">
        <f>[1]Schedule!D18</f>
        <v>3.1954307802614081E-2</v>
      </c>
      <c r="F17" s="94">
        <f>[1]Schedule!G18</f>
        <v>2.8068675339014894E-2</v>
      </c>
      <c r="H17" s="94">
        <f>[1]Schedule!J18</f>
        <v>2.8068675339014894E-2</v>
      </c>
      <c r="I17" s="93">
        <f>H17-F17</f>
        <v>0</v>
      </c>
    </row>
    <row r="18" spans="1:9">
      <c r="A18" s="11" t="s">
        <v>126</v>
      </c>
      <c r="B18" s="22">
        <f>[1]Schedule!B19</f>
        <v>3348858871.8499999</v>
      </c>
      <c r="D18" s="94">
        <f>[1]Schedule!D19</f>
        <v>3.5523432231137582E-2</v>
      </c>
      <c r="F18" s="94">
        <f>[1]Schedule!G19</f>
        <v>2.7963634653934304E-2</v>
      </c>
      <c r="H18" s="94">
        <f>[1]Schedule!J19</f>
        <v>2.3273484770622205E-2</v>
      </c>
      <c r="I18" s="93">
        <f>H18-F18</f>
        <v>-4.6901498833120982E-3</v>
      </c>
    </row>
    <row r="19" spans="1:9">
      <c r="A19" s="11" t="s">
        <v>127</v>
      </c>
      <c r="B19" s="22">
        <f>[1]Schedule!B20</f>
        <v>35223866.689999998</v>
      </c>
      <c r="D19" s="94">
        <f>[1]Schedule!D20</f>
        <v>0.11932962969208309</v>
      </c>
      <c r="F19" s="94">
        <f>[1]Schedule!G20</f>
        <v>3.397784265234511E-2</v>
      </c>
      <c r="H19" s="94">
        <f>[1]Schedule!J20</f>
        <v>3.397784265234511E-2</v>
      </c>
      <c r="I19" s="93">
        <f>H19-F19</f>
        <v>0</v>
      </c>
    </row>
    <row r="20" spans="1:9">
      <c r="A20" s="43" t="s">
        <v>133</v>
      </c>
      <c r="B20" s="98">
        <f>SUBTOTAL(9,B15:B19)</f>
        <v>3445782206.5700002</v>
      </c>
      <c r="D20" s="99">
        <f>[1]Schedule!D21</f>
        <v>3.6131035159758622E-2</v>
      </c>
      <c r="F20" s="99">
        <f>[1]Schedule!G21</f>
        <v>2.7945268803234162E-2</v>
      </c>
      <c r="H20" s="99">
        <f>[1]Schedule!J21</f>
        <v>2.3387043963286815E-2</v>
      </c>
      <c r="I20" s="99">
        <f t="shared" ref="I20" si="1">H20-F20</f>
        <v>-4.5582248399473474E-3</v>
      </c>
    </row>
    <row r="22" spans="1:9">
      <c r="A22" s="43" t="s">
        <v>134</v>
      </c>
    </row>
    <row r="23" spans="1:9">
      <c r="A23" s="11" t="s">
        <v>127</v>
      </c>
      <c r="B23" s="22">
        <f>[1]Schedule!B24</f>
        <v>280165405.31999993</v>
      </c>
      <c r="D23" s="94">
        <f>[1]Schedule!D24</f>
        <v>8.8985294152580011E-2</v>
      </c>
      <c r="F23" s="94">
        <f>[1]Schedule!G24</f>
        <v>7.1755315318243182E-2</v>
      </c>
      <c r="H23" s="94">
        <f>[1]Schedule!J24</f>
        <v>7.1755315318243182E-2</v>
      </c>
      <c r="I23" s="93">
        <f>H23-F23</f>
        <v>0</v>
      </c>
    </row>
    <row r="24" spans="1:9">
      <c r="A24" s="43" t="s">
        <v>135</v>
      </c>
      <c r="B24" s="98">
        <f>SUBTOTAL(9,B23:B23)</f>
        <v>280165405.31999993</v>
      </c>
      <c r="D24" s="99">
        <f>[1]Schedule!D25</f>
        <v>8.8985294152580011E-2</v>
      </c>
      <c r="F24" s="99">
        <f>[1]Schedule!G25</f>
        <v>7.1755315318243182E-2</v>
      </c>
      <c r="H24" s="99">
        <f>[1]Schedule!J25</f>
        <v>7.1755315318243182E-2</v>
      </c>
      <c r="I24" s="99">
        <f t="shared" ref="I24" si="2">H24-F24</f>
        <v>0</v>
      </c>
    </row>
    <row r="26" spans="1:9">
      <c r="A26" s="43" t="s">
        <v>136</v>
      </c>
      <c r="B26" s="98">
        <f>[1]Schedule!B33</f>
        <v>12785094743.110001</v>
      </c>
      <c r="C26" s="43"/>
      <c r="D26" s="99">
        <f>[1]Schedule!D33</f>
        <v>3.1221239655809006E-2</v>
      </c>
      <c r="E26" s="43"/>
      <c r="F26" s="99">
        <f>[1]Schedule!G33</f>
        <v>3.4450796091078324E-2</v>
      </c>
      <c r="G26" s="43"/>
      <c r="H26" s="99">
        <f>[1]Schedule!J33</f>
        <v>3.1251923770392091E-2</v>
      </c>
      <c r="I26" s="99">
        <f>H26-F26</f>
        <v>-3.198872320686233E-3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workbookViewId="0"/>
  </sheetViews>
  <sheetFormatPr defaultRowHeight="12.75"/>
  <cols>
    <col min="1" max="1" width="22.28515625" style="11" bestFit="1" customWidth="1"/>
    <col min="2" max="2" width="14" style="22" bestFit="1" customWidth="1"/>
    <col min="3" max="3" width="1.7109375" style="11" customWidth="1"/>
    <col min="4" max="4" width="11.42578125" style="22" bestFit="1" customWidth="1"/>
    <col min="5" max="5" width="1.7109375" style="11" customWidth="1"/>
    <col min="6" max="6" width="11.7109375" style="22" bestFit="1" customWidth="1"/>
    <col min="7" max="7" width="1.7109375" style="11" customWidth="1"/>
    <col min="8" max="8" width="11.7109375" style="22" bestFit="1" customWidth="1"/>
    <col min="9" max="9" width="11" style="11" bestFit="1" customWidth="1"/>
    <col min="10" max="16384" width="9.140625" style="11"/>
  </cols>
  <sheetData>
    <row r="1" spans="1:9">
      <c r="A1" s="9" t="s">
        <v>146</v>
      </c>
      <c r="B1" s="13"/>
      <c r="C1" s="10"/>
      <c r="D1" s="13"/>
      <c r="E1" s="10"/>
      <c r="F1" s="13"/>
      <c r="G1" s="10"/>
      <c r="H1" s="13"/>
      <c r="I1" s="13"/>
    </row>
    <row r="3" spans="1:9" s="97" customFormat="1" ht="51">
      <c r="A3" s="14" t="s">
        <v>115</v>
      </c>
      <c r="B3" s="95" t="s">
        <v>116</v>
      </c>
      <c r="C3" s="14"/>
      <c r="D3" s="95" t="s">
        <v>137</v>
      </c>
      <c r="E3" s="95"/>
      <c r="F3" s="95" t="s">
        <v>138</v>
      </c>
      <c r="G3" s="14"/>
      <c r="H3" s="95" t="s">
        <v>139</v>
      </c>
      <c r="I3" s="14" t="s">
        <v>120</v>
      </c>
    </row>
    <row r="5" spans="1:9">
      <c r="A5" s="43" t="s">
        <v>121</v>
      </c>
    </row>
    <row r="6" spans="1:9">
      <c r="A6" s="11" t="s">
        <v>122</v>
      </c>
      <c r="B6" s="22">
        <f>[1]Schedule!B7</f>
        <v>1277134227.6500003</v>
      </c>
      <c r="D6" s="22">
        <f>[1]Schedule!E7</f>
        <v>22238734.623231571</v>
      </c>
      <c r="F6" s="22">
        <f>[1]Schedule!H7</f>
        <v>56840731</v>
      </c>
      <c r="H6" s="22">
        <f>[1]Schedule!K7</f>
        <v>40826692.718473591</v>
      </c>
      <c r="I6" s="22">
        <f t="shared" ref="I6:I11" si="0">H6-F6</f>
        <v>-16014038.281526409</v>
      </c>
    </row>
    <row r="7" spans="1:9">
      <c r="A7" s="11" t="s">
        <v>123</v>
      </c>
      <c r="B7" s="22">
        <f>[1]Schedule!B8</f>
        <v>704883822.71000016</v>
      </c>
      <c r="D7" s="22">
        <f>[1]Schedule!E8</f>
        <v>10145475.093184428</v>
      </c>
      <c r="F7" s="22">
        <f>[1]Schedule!H8</f>
        <v>18909748</v>
      </c>
      <c r="H7" s="22">
        <f>[1]Schedule!K8</f>
        <v>18801463.654010795</v>
      </c>
      <c r="I7" s="22">
        <f t="shared" si="0"/>
        <v>-108284.34598920494</v>
      </c>
    </row>
    <row r="8" spans="1:9">
      <c r="A8" s="11" t="s">
        <v>124</v>
      </c>
      <c r="B8" s="22">
        <f>[1]Schedule!B9</f>
        <v>1895861022.3200006</v>
      </c>
      <c r="D8" s="22">
        <f>[1]Schedule!E9</f>
        <v>68915889.916900218</v>
      </c>
      <c r="F8" s="22">
        <f>[1]Schedule!H9</f>
        <v>80310360</v>
      </c>
      <c r="H8" s="22">
        <f>[1]Schedule!K9</f>
        <v>80310360</v>
      </c>
      <c r="I8" s="22">
        <f t="shared" si="0"/>
        <v>0</v>
      </c>
    </row>
    <row r="9" spans="1:9">
      <c r="A9" s="11" t="s">
        <v>125</v>
      </c>
      <c r="B9" s="22">
        <f>[1]Schedule!B10</f>
        <v>1408833111.48</v>
      </c>
      <c r="D9" s="22">
        <f>[1]Schedule!E10</f>
        <v>32210752.135157332</v>
      </c>
      <c r="F9" s="22">
        <f>[1]Schedule!H10</f>
        <v>31445954</v>
      </c>
      <c r="H9" s="22">
        <f>[1]Schedule!K10</f>
        <v>30133884.317636676</v>
      </c>
      <c r="I9" s="22">
        <f t="shared" si="0"/>
        <v>-1312069.6823633239</v>
      </c>
    </row>
    <row r="10" spans="1:9">
      <c r="A10" s="11" t="s">
        <v>126</v>
      </c>
      <c r="B10" s="22">
        <f>[1]Schedule!B11</f>
        <v>3556655872.5100002</v>
      </c>
      <c r="D10" s="22">
        <f>[1]Schedule!E11</f>
        <v>100526253.24704155</v>
      </c>
      <c r="F10" s="22">
        <f>[1]Schedule!H11</f>
        <v>119111992</v>
      </c>
      <c r="H10" s="22">
        <f>[1]Schedule!K11</f>
        <v>111355148.66582938</v>
      </c>
      <c r="I10" s="22">
        <f t="shared" si="0"/>
        <v>-7756843.3341706246</v>
      </c>
    </row>
    <row r="11" spans="1:9">
      <c r="A11" s="11" t="s">
        <v>127</v>
      </c>
      <c r="B11" s="22">
        <f>[1]Schedule!B12</f>
        <v>215779074.54999998</v>
      </c>
      <c r="D11" s="22">
        <f>[1]Schedule!E12</f>
        <v>15699122.919117777</v>
      </c>
      <c r="F11" s="22">
        <f>[1]Schedule!H12</f>
        <v>12429126</v>
      </c>
      <c r="H11" s="22">
        <f>[1]Schedule!K12</f>
        <v>12429126</v>
      </c>
      <c r="I11" s="22">
        <f t="shared" si="0"/>
        <v>0</v>
      </c>
    </row>
    <row r="12" spans="1:9">
      <c r="A12" s="43" t="s">
        <v>128</v>
      </c>
      <c r="B12" s="98">
        <f>SUBTOTAL(9,B6:B11)</f>
        <v>9059147131.2200012</v>
      </c>
      <c r="D12" s="98">
        <f>SUBTOTAL(9,D6:D11)</f>
        <v>249736227.93463287</v>
      </c>
      <c r="F12" s="98">
        <f>SUBTOTAL(9,F6:F11)</f>
        <v>319047911</v>
      </c>
      <c r="H12" s="98">
        <f>SUBTOTAL(9,H6:H11)</f>
        <v>293856675.35595042</v>
      </c>
      <c r="I12" s="98">
        <f>SUBTOTAL(9,I6:I11)</f>
        <v>-25191235.644049563</v>
      </c>
    </row>
    <row r="14" spans="1:9">
      <c r="A14" s="43" t="s">
        <v>129</v>
      </c>
    </row>
    <row r="15" spans="1:9">
      <c r="A15" s="11" t="s">
        <v>130</v>
      </c>
      <c r="B15" s="22">
        <f>[1]Schedule!B16</f>
        <v>6583872.2299999995</v>
      </c>
      <c r="D15" s="22">
        <f>[1]Schedule!E16</f>
        <v>60213.792325000002</v>
      </c>
      <c r="F15" s="22">
        <f>[1]Schedule!H16</f>
        <v>36534</v>
      </c>
      <c r="H15" s="22">
        <f>[1]Schedule!K16</f>
        <v>36534</v>
      </c>
      <c r="I15" s="22">
        <f>H15-F15</f>
        <v>0</v>
      </c>
    </row>
    <row r="16" spans="1:9">
      <c r="A16" s="11" t="s">
        <v>131</v>
      </c>
      <c r="B16" s="22">
        <f>[1]Schedule!B17</f>
        <v>42322152.729999997</v>
      </c>
      <c r="D16" s="22">
        <f>[1]Schedule!E17</f>
        <v>864446.49416399992</v>
      </c>
      <c r="F16" s="22">
        <f>[1]Schedule!H17</f>
        <v>1054584</v>
      </c>
      <c r="H16" s="22">
        <f>[1]Schedule!K17</f>
        <v>1054584</v>
      </c>
      <c r="I16" s="22">
        <f>H16-F16</f>
        <v>0</v>
      </c>
    </row>
    <row r="17" spans="1:9">
      <c r="A17" s="11" t="s">
        <v>132</v>
      </c>
      <c r="B17" s="22">
        <f>[1]Schedule!B18</f>
        <v>12793443.07</v>
      </c>
      <c r="D17" s="22">
        <f>[1]Schedule!E18</f>
        <v>408805.61771400005</v>
      </c>
      <c r="F17" s="22">
        <f>[1]Schedule!H18</f>
        <v>359095</v>
      </c>
      <c r="H17" s="22">
        <f>[1]Schedule!K18</f>
        <v>359095</v>
      </c>
      <c r="I17" s="22">
        <f>H17-F17</f>
        <v>0</v>
      </c>
    </row>
    <row r="18" spans="1:9">
      <c r="A18" s="11" t="s">
        <v>126</v>
      </c>
      <c r="B18" s="22">
        <f>[1]Schedule!B19</f>
        <v>3348858871.8499999</v>
      </c>
      <c r="D18" s="22">
        <f>[1]Schedule!E19</f>
        <v>118962961.18580733</v>
      </c>
      <c r="F18" s="22">
        <f>[1]Schedule!H19</f>
        <v>93646266</v>
      </c>
      <c r="H18" s="22">
        <f>[1]Schedule!K19</f>
        <v>77939615.952964038</v>
      </c>
      <c r="I18" s="22">
        <f>H18-F18</f>
        <v>-15706650.047035962</v>
      </c>
    </row>
    <row r="19" spans="1:9">
      <c r="A19" s="11" t="s">
        <v>127</v>
      </c>
      <c r="B19" s="22">
        <f>[1]Schedule!B20</f>
        <v>35223866.689999998</v>
      </c>
      <c r="D19" s="22">
        <f>[1]Schedule!E20</f>
        <v>4203250.9684410002</v>
      </c>
      <c r="F19" s="22">
        <f>[1]Schedule!H20</f>
        <v>1196831</v>
      </c>
      <c r="H19" s="22">
        <f>[1]Schedule!K20</f>
        <v>1196831</v>
      </c>
      <c r="I19" s="22">
        <f>H19-F19</f>
        <v>0</v>
      </c>
    </row>
    <row r="20" spans="1:9">
      <c r="A20" s="43" t="s">
        <v>133</v>
      </c>
      <c r="B20" s="98">
        <f>SUBTOTAL(9,B15:B19)</f>
        <v>3445782206.5700002</v>
      </c>
      <c r="D20" s="98">
        <f>SUBTOTAL(9,D15:D19)</f>
        <v>124499678.05845132</v>
      </c>
      <c r="F20" s="98">
        <f>SUBTOTAL(9,F15:F19)</f>
        <v>96293310</v>
      </c>
      <c r="H20" s="98">
        <f>SUBTOTAL(9,H15:H19)</f>
        <v>80586659.952964038</v>
      </c>
      <c r="I20" s="98">
        <f>SUBTOTAL(9,I15:I19)</f>
        <v>-15706650.047035962</v>
      </c>
    </row>
    <row r="22" spans="1:9">
      <c r="A22" s="43" t="s">
        <v>134</v>
      </c>
    </row>
    <row r="23" spans="1:9">
      <c r="A23" s="11" t="s">
        <v>127</v>
      </c>
      <c r="B23" s="22">
        <f>[1]Schedule!B24</f>
        <v>280165405.31999993</v>
      </c>
      <c r="D23" s="22">
        <f>[1]Schedule!E24</f>
        <v>24930601.003776997</v>
      </c>
      <c r="F23" s="22">
        <f>[1]Schedule!H24</f>
        <v>20103357</v>
      </c>
      <c r="H23" s="22">
        <f>[1]Schedule!K24</f>
        <v>20103357</v>
      </c>
      <c r="I23" s="22">
        <f>H23-F23</f>
        <v>0</v>
      </c>
    </row>
    <row r="24" spans="1:9">
      <c r="A24" s="43" t="s">
        <v>135</v>
      </c>
      <c r="B24" s="98">
        <f>SUBTOTAL(9,B23:B23)</f>
        <v>280165405.31999993</v>
      </c>
      <c r="D24" s="98">
        <f>SUBTOTAL(9,D23:D23)</f>
        <v>24930601.003776997</v>
      </c>
      <c r="F24" s="98">
        <f>SUBTOTAL(9,F23:F23)</f>
        <v>20103357</v>
      </c>
      <c r="H24" s="98">
        <f>SUBTOTAL(9,H23:H23)</f>
        <v>20103357</v>
      </c>
      <c r="I24" s="98">
        <f>SUBTOTAL(9,I23:I23)</f>
        <v>0</v>
      </c>
    </row>
    <row r="26" spans="1:9">
      <c r="A26" s="43" t="s">
        <v>140</v>
      </c>
    </row>
    <row r="27" spans="1:9">
      <c r="A27" s="11" t="s">
        <v>121</v>
      </c>
      <c r="B27" s="22">
        <f>[1]Schedule!B28</f>
        <v>0</v>
      </c>
      <c r="D27" s="22">
        <f>[1]Schedule!E28</f>
        <v>0</v>
      </c>
      <c r="F27" s="22">
        <f>[1]Schedule!H28</f>
        <v>2788097</v>
      </c>
      <c r="H27" s="22">
        <f>[1]Schedule!K28</f>
        <v>2788097</v>
      </c>
      <c r="I27" s="22">
        <f>H27-F27</f>
        <v>0</v>
      </c>
    </row>
    <row r="28" spans="1:9">
      <c r="A28" s="11" t="s">
        <v>129</v>
      </c>
      <c r="B28" s="22">
        <f>[1]Schedule!B29</f>
        <v>0</v>
      </c>
      <c r="D28" s="22">
        <f>[1]Schedule!E29</f>
        <v>0</v>
      </c>
      <c r="F28" s="22">
        <f>[1]Schedule!H29</f>
        <v>566148</v>
      </c>
      <c r="H28" s="22">
        <f>[1]Schedule!K29</f>
        <v>566148</v>
      </c>
      <c r="I28" s="22">
        <f>H28-F28</f>
        <v>0</v>
      </c>
    </row>
    <row r="29" spans="1:9">
      <c r="A29" s="11" t="s">
        <v>134</v>
      </c>
      <c r="B29" s="22">
        <f>[1]Schedule!B30</f>
        <v>0</v>
      </c>
      <c r="D29" s="22">
        <f>[1]Schedule!E30</f>
        <v>0</v>
      </c>
      <c r="F29" s="22">
        <f>[1]Schedule!H30</f>
        <v>1657869</v>
      </c>
      <c r="H29" s="22">
        <f>[1]Schedule!K30</f>
        <v>1657869</v>
      </c>
      <c r="I29" s="22">
        <f>H29-F29</f>
        <v>0</v>
      </c>
    </row>
    <row r="30" spans="1:9">
      <c r="A30" s="43" t="s">
        <v>141</v>
      </c>
      <c r="B30" s="98">
        <f>SUBTOTAL(9,B27:B29)</f>
        <v>0</v>
      </c>
      <c r="D30" s="98">
        <f>SUBTOTAL(9,D27:D29)</f>
        <v>0</v>
      </c>
      <c r="F30" s="98">
        <f>SUBTOTAL(9,F27:F29)</f>
        <v>5012114</v>
      </c>
      <c r="H30" s="98">
        <f>SUBTOTAL(9,H27:H29)</f>
        <v>5012114</v>
      </c>
      <c r="I30" s="98">
        <f>SUBTOTAL(9,I27:I29)</f>
        <v>0</v>
      </c>
    </row>
    <row r="31" spans="1:9">
      <c r="I31" s="22"/>
    </row>
    <row r="32" spans="1:9">
      <c r="A32" s="43" t="s">
        <v>136</v>
      </c>
      <c r="B32" s="98">
        <f>SUBTOTAL(9,B6:B30)</f>
        <v>12785094743.110001</v>
      </c>
      <c r="D32" s="98">
        <f>SUBTOTAL(9,D6:D30)</f>
        <v>399166506.99686122</v>
      </c>
      <c r="F32" s="98">
        <f>SUBTOTAL(9,F6:F30)</f>
        <v>440456692</v>
      </c>
      <c r="H32" s="98">
        <f>SUBTOTAL(9,H6:H30)</f>
        <v>399558806.30891442</v>
      </c>
      <c r="I32" s="98">
        <f>SUBTOTAL(9,I6:I30)</f>
        <v>-40897885.691085525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/>
  </sheetViews>
  <sheetFormatPr defaultRowHeight="15"/>
  <cols>
    <col min="2" max="2" width="10.140625" bestFit="1" customWidth="1"/>
    <col min="3" max="3" width="10.85546875" customWidth="1"/>
    <col min="4" max="4" width="10.5703125" customWidth="1"/>
  </cols>
  <sheetData>
    <row r="1" spans="1:6">
      <c r="A1" s="9" t="s">
        <v>143</v>
      </c>
      <c r="B1" s="10"/>
      <c r="C1" s="10"/>
      <c r="D1" s="10"/>
      <c r="E1" s="12"/>
      <c r="F1" s="13"/>
    </row>
    <row r="2" spans="1:6" ht="51.75">
      <c r="A2" s="14" t="s">
        <v>0</v>
      </c>
      <c r="B2" s="14" t="s">
        <v>8</v>
      </c>
      <c r="C2" s="14" t="s">
        <v>10</v>
      </c>
      <c r="D2" s="14" t="s">
        <v>11</v>
      </c>
      <c r="E2" s="15" t="s">
        <v>28</v>
      </c>
      <c r="F2" s="16" t="s">
        <v>30</v>
      </c>
    </row>
    <row r="3" spans="1:6">
      <c r="A3" s="17" t="s">
        <v>2</v>
      </c>
      <c r="B3" s="17" t="s">
        <v>3</v>
      </c>
      <c r="C3" s="17" t="s">
        <v>4</v>
      </c>
      <c r="D3" s="17" t="s">
        <v>6</v>
      </c>
      <c r="E3" s="18" t="s">
        <v>5</v>
      </c>
      <c r="F3" s="19" t="s">
        <v>29</v>
      </c>
    </row>
    <row r="4" spans="1:6">
      <c r="A4" s="11"/>
      <c r="B4" s="11"/>
      <c r="C4" s="11"/>
      <c r="D4" s="11"/>
      <c r="E4" s="23"/>
      <c r="F4" s="22"/>
    </row>
    <row r="5" spans="1:6">
      <c r="A5" s="20" t="s">
        <v>78</v>
      </c>
      <c r="B5" s="21">
        <v>42279305.32</v>
      </c>
      <c r="C5" s="21">
        <v>63433049</v>
      </c>
      <c r="D5" s="22">
        <f t="shared" ref="D5:D16" si="0">B5-C5</f>
        <v>-21153743.68</v>
      </c>
      <c r="E5" s="23">
        <v>5.7</v>
      </c>
      <c r="F5" s="22">
        <f>-D5/E5</f>
        <v>3711183.101754386</v>
      </c>
    </row>
    <row r="6" spans="1:6">
      <c r="A6" s="20" t="s">
        <v>79</v>
      </c>
      <c r="B6" s="21">
        <v>36998691.5</v>
      </c>
      <c r="C6" s="21">
        <v>60721457</v>
      </c>
      <c r="D6" s="22">
        <f t="shared" si="0"/>
        <v>-23722765.5</v>
      </c>
      <c r="E6" s="23">
        <v>5.7</v>
      </c>
      <c r="F6" s="22">
        <f t="shared" ref="F6:F16" si="1">-D6/E6</f>
        <v>4161888.6842105263</v>
      </c>
    </row>
    <row r="7" spans="1:6">
      <c r="A7" s="20" t="s">
        <v>80</v>
      </c>
      <c r="B7" s="21">
        <v>88664394.599999994</v>
      </c>
      <c r="C7" s="24">
        <v>82086559</v>
      </c>
      <c r="D7" s="22">
        <f t="shared" si="0"/>
        <v>6577835.599999994</v>
      </c>
      <c r="E7" s="23">
        <v>17.600000000000001</v>
      </c>
      <c r="F7" s="22">
        <f t="shared" si="1"/>
        <v>-373740.65909090871</v>
      </c>
    </row>
    <row r="8" spans="1:6">
      <c r="A8" s="20" t="s">
        <v>81</v>
      </c>
      <c r="B8" s="21">
        <v>74762985.319999993</v>
      </c>
      <c r="C8" s="24">
        <v>72613068</v>
      </c>
      <c r="D8" s="22">
        <f t="shared" si="0"/>
        <v>2149917.3199999928</v>
      </c>
      <c r="E8" s="23">
        <v>17.600000000000001</v>
      </c>
      <c r="F8" s="22">
        <f t="shared" si="1"/>
        <v>-122154.39318181777</v>
      </c>
    </row>
    <row r="9" spans="1:6">
      <c r="A9" s="20" t="s">
        <v>82</v>
      </c>
      <c r="B9" s="21">
        <v>5184006.7300000004</v>
      </c>
      <c r="C9" s="24">
        <v>5766890</v>
      </c>
      <c r="D9" s="22">
        <f t="shared" si="0"/>
        <v>-582883.26999999955</v>
      </c>
      <c r="E9" s="23">
        <v>5.6</v>
      </c>
      <c r="F9" s="22">
        <f t="shared" si="1"/>
        <v>104086.29821428563</v>
      </c>
    </row>
    <row r="10" spans="1:6">
      <c r="A10" s="20" t="s">
        <v>83</v>
      </c>
      <c r="B10" s="21">
        <v>10094597.470000001</v>
      </c>
      <c r="C10" s="24">
        <v>10442054</v>
      </c>
      <c r="D10" s="22">
        <f t="shared" si="0"/>
        <v>-347456.52999999933</v>
      </c>
      <c r="E10" s="23">
        <v>17.3</v>
      </c>
      <c r="F10" s="22">
        <f t="shared" si="1"/>
        <v>20084.192485549094</v>
      </c>
    </row>
    <row r="11" spans="1:6">
      <c r="A11" s="20" t="s">
        <v>84</v>
      </c>
      <c r="B11" s="21">
        <v>34057590.030000001</v>
      </c>
      <c r="C11" s="24">
        <v>21846851</v>
      </c>
      <c r="D11" s="22">
        <f t="shared" si="0"/>
        <v>12210739.030000001</v>
      </c>
      <c r="E11" s="23">
        <v>16</v>
      </c>
      <c r="F11" s="22">
        <f t="shared" si="1"/>
        <v>-763171.18937500007</v>
      </c>
    </row>
    <row r="12" spans="1:6">
      <c r="A12" s="20" t="s">
        <v>85</v>
      </c>
      <c r="B12" s="21">
        <v>7308605.0700000003</v>
      </c>
      <c r="C12" s="24">
        <v>6143948</v>
      </c>
      <c r="D12" s="22">
        <f t="shared" si="0"/>
        <v>1164657.0700000003</v>
      </c>
      <c r="E12" s="23">
        <v>24</v>
      </c>
      <c r="F12" s="22">
        <f t="shared" si="1"/>
        <v>-48527.377916666679</v>
      </c>
    </row>
    <row r="13" spans="1:6">
      <c r="A13" s="20" t="s">
        <v>86</v>
      </c>
      <c r="B13" s="21">
        <v>66841916.810000002</v>
      </c>
      <c r="C13" s="24">
        <v>22846712</v>
      </c>
      <c r="D13" s="22">
        <f t="shared" si="0"/>
        <v>43995204.810000002</v>
      </c>
      <c r="E13" s="23">
        <v>25.9</v>
      </c>
      <c r="F13" s="22">
        <f t="shared" si="1"/>
        <v>-1698656.5563706565</v>
      </c>
    </row>
    <row r="14" spans="1:6">
      <c r="A14" s="20" t="s">
        <v>87</v>
      </c>
      <c r="B14" s="21">
        <v>3059103.69</v>
      </c>
      <c r="C14" s="24">
        <v>5463024</v>
      </c>
      <c r="D14" s="22">
        <f t="shared" si="0"/>
        <v>-2403920.31</v>
      </c>
      <c r="E14" s="23">
        <v>28.5</v>
      </c>
      <c r="F14" s="22">
        <f t="shared" si="1"/>
        <v>84348.081052631576</v>
      </c>
    </row>
    <row r="15" spans="1:6">
      <c r="A15" s="20" t="s">
        <v>88</v>
      </c>
      <c r="B15" s="21">
        <v>13938346.76</v>
      </c>
      <c r="C15" s="24">
        <v>5446472</v>
      </c>
      <c r="D15" s="22">
        <f t="shared" si="0"/>
        <v>8491874.7599999998</v>
      </c>
      <c r="E15" s="23">
        <v>16.2</v>
      </c>
      <c r="F15" s="22">
        <f t="shared" si="1"/>
        <v>-524189.8</v>
      </c>
    </row>
    <row r="16" spans="1:6">
      <c r="A16" s="20" t="s">
        <v>89</v>
      </c>
      <c r="B16" s="21">
        <v>30590588.719999999</v>
      </c>
      <c r="C16" s="24">
        <v>9138763</v>
      </c>
      <c r="D16" s="22">
        <f t="shared" si="0"/>
        <v>21451825.719999999</v>
      </c>
      <c r="E16" s="23">
        <v>17.2</v>
      </c>
      <c r="F16" s="22">
        <f t="shared" si="1"/>
        <v>-1247199.1697674419</v>
      </c>
    </row>
    <row r="17" spans="1:6">
      <c r="A17" s="20" t="s">
        <v>1</v>
      </c>
      <c r="B17" s="25">
        <f>SUBTOTAL(9,B5:B16)</f>
        <v>413780132.01999998</v>
      </c>
      <c r="C17" s="25">
        <f t="shared" ref="C17:F17" si="2">SUBTOTAL(9,C5:C16)</f>
        <v>365948847</v>
      </c>
      <c r="D17" s="25">
        <f t="shared" si="2"/>
        <v>47831285.019999988</v>
      </c>
      <c r="E17" s="23"/>
      <c r="F17" s="25">
        <f t="shared" si="2"/>
        <v>3303951.2120148875</v>
      </c>
    </row>
    <row r="18" spans="1:6">
      <c r="A18" s="11"/>
      <c r="B18" s="11"/>
      <c r="C18" s="11"/>
      <c r="D18" s="11"/>
      <c r="E18" s="23"/>
      <c r="F18" s="22"/>
    </row>
    <row r="19" spans="1:6">
      <c r="A19" s="20" t="s">
        <v>23</v>
      </c>
      <c r="B19" s="11"/>
      <c r="C19" s="11"/>
      <c r="D19" s="11"/>
      <c r="E19" s="23"/>
      <c r="F19" s="22"/>
    </row>
    <row r="20" spans="1:6">
      <c r="A20" s="20" t="s">
        <v>31</v>
      </c>
      <c r="B20" s="11"/>
      <c r="C20" s="11"/>
      <c r="D20" s="11"/>
      <c r="E20" s="23"/>
      <c r="F20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5"/>
  <cols>
    <col min="2" max="2" width="10.140625" bestFit="1" customWidth="1"/>
    <col min="3" max="3" width="11" customWidth="1"/>
    <col min="4" max="4" width="10.140625" bestFit="1" customWidth="1"/>
    <col min="5" max="5" width="13" customWidth="1"/>
  </cols>
  <sheetData>
    <row r="1" spans="1:7">
      <c r="A1" s="9" t="s">
        <v>142</v>
      </c>
      <c r="B1" s="10"/>
      <c r="C1" s="10"/>
      <c r="D1" s="10"/>
      <c r="E1" s="10"/>
      <c r="F1" s="12"/>
      <c r="G1" s="13"/>
    </row>
    <row r="2" spans="1:7" ht="64.5">
      <c r="A2" s="14" t="s">
        <v>0</v>
      </c>
      <c r="B2" s="14" t="s">
        <v>8</v>
      </c>
      <c r="C2" s="14" t="s">
        <v>10</v>
      </c>
      <c r="D2" s="14" t="s">
        <v>9</v>
      </c>
      <c r="E2" s="14" t="s">
        <v>21</v>
      </c>
      <c r="F2" s="15" t="s">
        <v>28</v>
      </c>
      <c r="G2" s="16" t="s">
        <v>30</v>
      </c>
    </row>
    <row r="3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7</v>
      </c>
      <c r="F3" s="18" t="s">
        <v>5</v>
      </c>
      <c r="G3" s="19" t="s">
        <v>29</v>
      </c>
    </row>
    <row r="4" spans="1:7">
      <c r="A4" s="11"/>
      <c r="B4" s="11"/>
      <c r="C4" s="11"/>
      <c r="D4" s="11"/>
      <c r="E4" s="11"/>
      <c r="F4" s="23"/>
      <c r="G4" s="22"/>
    </row>
    <row r="5" spans="1:7">
      <c r="A5" s="20" t="s">
        <v>78</v>
      </c>
      <c r="B5" s="21">
        <v>42279305.32</v>
      </c>
      <c r="C5" s="21">
        <v>63433049</v>
      </c>
      <c r="D5" s="21">
        <f>$B$17*($C5/$C$17)</f>
        <v>71724055.437865958</v>
      </c>
      <c r="E5" s="22">
        <f t="shared" ref="E5:E16" si="0">D5-C5</f>
        <v>8291006.4378659576</v>
      </c>
      <c r="F5" s="23">
        <v>5.7</v>
      </c>
      <c r="G5" s="22">
        <f>-E5/F5</f>
        <v>-1454562.5329589399</v>
      </c>
    </row>
    <row r="6" spans="1:7">
      <c r="A6" s="20" t="s">
        <v>79</v>
      </c>
      <c r="B6" s="21">
        <v>36998691.5</v>
      </c>
      <c r="C6" s="21">
        <v>60721457</v>
      </c>
      <c r="D6" s="21">
        <f t="shared" ref="D6:D16" si="1">$B$17*($C6/$C$17)</f>
        <v>68658045.242882684</v>
      </c>
      <c r="E6" s="22">
        <f t="shared" si="0"/>
        <v>7936588.2428826839</v>
      </c>
      <c r="F6" s="23">
        <v>5.7</v>
      </c>
      <c r="G6" s="22">
        <f t="shared" ref="G6:G16" si="2">-E6/F6</f>
        <v>-1392383.90226012</v>
      </c>
    </row>
    <row r="7" spans="1:7">
      <c r="A7" s="20" t="s">
        <v>80</v>
      </c>
      <c r="B7" s="21">
        <v>88664394.599999994</v>
      </c>
      <c r="C7" s="24">
        <v>82086559</v>
      </c>
      <c r="D7" s="21">
        <f t="shared" si="1"/>
        <v>92815669.453625903</v>
      </c>
      <c r="E7" s="22">
        <f t="shared" si="0"/>
        <v>10729110.453625903</v>
      </c>
      <c r="F7" s="23">
        <v>17.600000000000001</v>
      </c>
      <c r="G7" s="22">
        <f t="shared" si="2"/>
        <v>-609608.54850147164</v>
      </c>
    </row>
    <row r="8" spans="1:7">
      <c r="A8" s="20" t="s">
        <v>81</v>
      </c>
      <c r="B8" s="21">
        <v>74762985.319999993</v>
      </c>
      <c r="C8" s="24">
        <v>72613068</v>
      </c>
      <c r="D8" s="21">
        <f t="shared" si="1"/>
        <v>82103947.340534285</v>
      </c>
      <c r="E8" s="22">
        <f t="shared" si="0"/>
        <v>9490879.3405342847</v>
      </c>
      <c r="F8" s="23">
        <v>17.600000000000001</v>
      </c>
      <c r="G8" s="22">
        <f t="shared" si="2"/>
        <v>-539254.50798490248</v>
      </c>
    </row>
    <row r="9" spans="1:7">
      <c r="A9" s="20" t="s">
        <v>82</v>
      </c>
      <c r="B9" s="21">
        <v>5184006.7300000004</v>
      </c>
      <c r="C9" s="24">
        <v>5766890</v>
      </c>
      <c r="D9" s="21">
        <f t="shared" si="1"/>
        <v>6520650.4272571672</v>
      </c>
      <c r="E9" s="22">
        <f t="shared" si="0"/>
        <v>753760.42725716718</v>
      </c>
      <c r="F9" s="23">
        <v>5.6</v>
      </c>
      <c r="G9" s="22">
        <f t="shared" si="2"/>
        <v>-134600.07629592271</v>
      </c>
    </row>
    <row r="10" spans="1:7">
      <c r="A10" s="20" t="s">
        <v>83</v>
      </c>
      <c r="B10" s="21">
        <v>10094597.470000001</v>
      </c>
      <c r="C10" s="24">
        <v>10442054</v>
      </c>
      <c r="D10" s="21">
        <f t="shared" si="1"/>
        <v>11806880.983778503</v>
      </c>
      <c r="E10" s="22">
        <f t="shared" si="0"/>
        <v>1364826.9837785028</v>
      </c>
      <c r="F10" s="23">
        <v>17.3</v>
      </c>
      <c r="G10" s="22">
        <f t="shared" si="2"/>
        <v>-78891.733166387436</v>
      </c>
    </row>
    <row r="11" spans="1:7">
      <c r="A11" s="20" t="s">
        <v>84</v>
      </c>
      <c r="B11" s="21">
        <v>34057590.030000001</v>
      </c>
      <c r="C11" s="24">
        <v>21846851</v>
      </c>
      <c r="D11" s="21">
        <f t="shared" si="1"/>
        <v>24702340.136082649</v>
      </c>
      <c r="E11" s="22">
        <f t="shared" si="0"/>
        <v>2855489.1360826492</v>
      </c>
      <c r="F11" s="23">
        <v>16</v>
      </c>
      <c r="G11" s="22">
        <f t="shared" si="2"/>
        <v>-178468.07100516558</v>
      </c>
    </row>
    <row r="12" spans="1:7">
      <c r="A12" s="20" t="s">
        <v>85</v>
      </c>
      <c r="B12" s="21">
        <v>7308605.0700000003</v>
      </c>
      <c r="C12" s="24">
        <v>6143948</v>
      </c>
      <c r="D12" s="21">
        <f t="shared" si="1"/>
        <v>6946991.7323281383</v>
      </c>
      <c r="E12" s="22">
        <f t="shared" si="0"/>
        <v>803043.73232813831</v>
      </c>
      <c r="F12" s="23">
        <v>24</v>
      </c>
      <c r="G12" s="22">
        <f t="shared" si="2"/>
        <v>-33460.155513672427</v>
      </c>
    </row>
    <row r="13" spans="1:7">
      <c r="A13" s="20" t="s">
        <v>86</v>
      </c>
      <c r="B13" s="21">
        <v>66841916.810000002</v>
      </c>
      <c r="C13" s="24">
        <v>22846712</v>
      </c>
      <c r="D13" s="21">
        <f t="shared" si="1"/>
        <v>25832887.806811202</v>
      </c>
      <c r="E13" s="22">
        <f t="shared" si="0"/>
        <v>2986175.8068112023</v>
      </c>
      <c r="F13" s="23">
        <v>25.9</v>
      </c>
      <c r="G13" s="22">
        <f t="shared" si="2"/>
        <v>-115296.36319734373</v>
      </c>
    </row>
    <row r="14" spans="1:7">
      <c r="A14" s="20" t="s">
        <v>87</v>
      </c>
      <c r="B14" s="21">
        <v>3059103.69</v>
      </c>
      <c r="C14" s="24">
        <v>5463024</v>
      </c>
      <c r="D14" s="21">
        <f t="shared" si="1"/>
        <v>6177067.6707404098</v>
      </c>
      <c r="E14" s="22">
        <f t="shared" si="0"/>
        <v>714043.67074040975</v>
      </c>
      <c r="F14" s="23">
        <v>28.5</v>
      </c>
      <c r="G14" s="22">
        <f t="shared" si="2"/>
        <v>-25054.163885628412</v>
      </c>
    </row>
    <row r="15" spans="1:7">
      <c r="A15" s="20" t="s">
        <v>88</v>
      </c>
      <c r="B15" s="21">
        <v>13938346.76</v>
      </c>
      <c r="C15" s="24">
        <v>5446472</v>
      </c>
      <c r="D15" s="21">
        <f t="shared" si="1"/>
        <v>6158352.2442502286</v>
      </c>
      <c r="E15" s="22">
        <f t="shared" si="0"/>
        <v>711880.24425022863</v>
      </c>
      <c r="F15" s="23">
        <v>16.2</v>
      </c>
      <c r="G15" s="22">
        <f t="shared" si="2"/>
        <v>-43943.224953717821</v>
      </c>
    </row>
    <row r="16" spans="1:7">
      <c r="A16" s="20" t="s">
        <v>89</v>
      </c>
      <c r="B16" s="21">
        <v>30590588.719999999</v>
      </c>
      <c r="C16" s="24">
        <v>9138763</v>
      </c>
      <c r="D16" s="21">
        <f t="shared" si="1"/>
        <v>10333243.543842867</v>
      </c>
      <c r="E16" s="22">
        <f t="shared" si="0"/>
        <v>1194480.543842867</v>
      </c>
      <c r="F16" s="23">
        <v>17.2</v>
      </c>
      <c r="G16" s="22">
        <f t="shared" si="2"/>
        <v>-69446.543246678324</v>
      </c>
    </row>
    <row r="17" spans="1:7">
      <c r="A17" s="20" t="s">
        <v>1</v>
      </c>
      <c r="B17" s="25">
        <f>SUBTOTAL(9,B5:B16)</f>
        <v>413780132.01999998</v>
      </c>
      <c r="C17" s="25">
        <f t="shared" ref="C17:E17" si="3">SUBTOTAL(9,C5:C16)</f>
        <v>365948847</v>
      </c>
      <c r="D17" s="25">
        <f t="shared" si="3"/>
        <v>413780132.01999998</v>
      </c>
      <c r="E17" s="25">
        <f t="shared" si="3"/>
        <v>47831285.020000003</v>
      </c>
      <c r="F17" s="23"/>
      <c r="G17" s="25">
        <f t="shared" ref="G17" si="4">SUBTOTAL(9,G5:G16)</f>
        <v>-4674969.8229699489</v>
      </c>
    </row>
    <row r="18" spans="1:7">
      <c r="A18" s="11"/>
      <c r="B18" s="11"/>
      <c r="C18" s="11"/>
      <c r="D18" s="11"/>
      <c r="E18" s="11"/>
      <c r="F18" s="23"/>
      <c r="G18" s="22"/>
    </row>
    <row r="19" spans="1:7">
      <c r="A19" s="20" t="s">
        <v>23</v>
      </c>
      <c r="B19" s="11"/>
      <c r="C19" s="11"/>
      <c r="D19" s="11"/>
      <c r="E19" s="11"/>
      <c r="F19" s="23"/>
      <c r="G19" s="22"/>
    </row>
    <row r="20" spans="1:7">
      <c r="A20" s="20" t="s">
        <v>22</v>
      </c>
      <c r="B20" s="11"/>
      <c r="C20" s="11"/>
      <c r="D20" s="11"/>
      <c r="E20" s="11"/>
      <c r="F20" s="23"/>
      <c r="G20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7"/>
  <sheetViews>
    <sheetView workbookViewId="0"/>
  </sheetViews>
  <sheetFormatPr defaultRowHeight="15"/>
  <cols>
    <col min="1" max="1" width="16.5703125" style="2" customWidth="1"/>
    <col min="2" max="2" width="11.28515625" style="8" bestFit="1" customWidth="1"/>
    <col min="3" max="3" width="9.140625" style="2"/>
    <col min="4" max="4" width="11" style="2" customWidth="1"/>
    <col min="5" max="5" width="12.42578125" style="8" bestFit="1" customWidth="1"/>
    <col min="6" max="6" width="9.140625" style="2"/>
    <col min="7" max="7" width="10.7109375" style="8" bestFit="1" customWidth="1"/>
    <col min="8" max="9" width="9.140625" style="2"/>
    <col min="10" max="10" width="10.7109375" style="2" bestFit="1" customWidth="1"/>
    <col min="11" max="11" width="9.140625" style="2"/>
    <col min="12" max="12" width="10.7109375" style="2" bestFit="1" customWidth="1"/>
    <col min="13" max="16384" width="9.140625" style="2"/>
  </cols>
  <sheetData>
    <row r="1" spans="1:13">
      <c r="A1" s="26" t="s">
        <v>144</v>
      </c>
      <c r="B1" s="3"/>
      <c r="C1" s="1"/>
      <c r="D1" s="1"/>
      <c r="E1" s="3"/>
      <c r="F1" s="1"/>
      <c r="G1" s="3"/>
    </row>
    <row r="2" spans="1:13">
      <c r="C2" s="27"/>
      <c r="D2" s="27"/>
    </row>
    <row r="3" spans="1:13" ht="90">
      <c r="A3" s="28" t="s">
        <v>13</v>
      </c>
      <c r="B3" s="29" t="s">
        <v>12</v>
      </c>
      <c r="C3" s="30" t="s">
        <v>14</v>
      </c>
      <c r="D3" s="30" t="s">
        <v>15</v>
      </c>
      <c r="E3" s="29" t="s">
        <v>20</v>
      </c>
      <c r="F3" s="4" t="s">
        <v>18</v>
      </c>
      <c r="G3" s="29" t="s">
        <v>19</v>
      </c>
    </row>
    <row r="4" spans="1:13" s="5" customFormat="1">
      <c r="A4" s="31" t="s">
        <v>2</v>
      </c>
      <c r="B4" s="6" t="s">
        <v>3</v>
      </c>
      <c r="C4" s="31" t="s">
        <v>4</v>
      </c>
      <c r="D4" s="31" t="s">
        <v>24</v>
      </c>
      <c r="E4" s="6" t="s">
        <v>5</v>
      </c>
      <c r="F4" s="32" t="s">
        <v>25</v>
      </c>
      <c r="G4" s="6" t="s">
        <v>26</v>
      </c>
    </row>
    <row r="5" spans="1:13">
      <c r="A5" s="33"/>
      <c r="C5" s="33"/>
      <c r="D5" s="33"/>
    </row>
    <row r="6" spans="1:13">
      <c r="A6" s="7" t="s">
        <v>82</v>
      </c>
      <c r="B6" s="34">
        <v>28930000</v>
      </c>
      <c r="C6" s="35">
        <v>2016</v>
      </c>
      <c r="D6" s="35">
        <v>2022</v>
      </c>
      <c r="E6" s="34">
        <f>$B6*(1.025)^(D6-$C6)</f>
        <v>33549930.588898912</v>
      </c>
      <c r="F6" s="35">
        <v>2018</v>
      </c>
      <c r="G6" s="34">
        <f>$B6*(1.025)^(F6-$C6)</f>
        <v>30394581.249999996</v>
      </c>
      <c r="J6" s="34"/>
      <c r="K6" s="8"/>
      <c r="L6" s="34"/>
      <c r="M6" s="8"/>
    </row>
    <row r="7" spans="1:13">
      <c r="A7" s="7" t="s">
        <v>83</v>
      </c>
      <c r="B7" s="34">
        <v>36375000</v>
      </c>
      <c r="C7" s="35">
        <v>2016</v>
      </c>
      <c r="D7" s="35">
        <v>2035</v>
      </c>
      <c r="E7" s="34">
        <f t="shared" ref="E7:E11" si="0">$B7*(1.025)^(D7-$C7)</f>
        <v>58150900.502988435</v>
      </c>
      <c r="F7" s="35">
        <v>2018</v>
      </c>
      <c r="G7" s="34">
        <f t="shared" ref="G7:G11" si="1">$B7*(1.025)^(F7-$C7)</f>
        <v>38216484.375</v>
      </c>
      <c r="J7" s="34"/>
      <c r="K7" s="8"/>
      <c r="L7" s="34"/>
      <c r="M7" s="8"/>
    </row>
    <row r="8" spans="1:13">
      <c r="A8" s="36" t="s">
        <v>90</v>
      </c>
      <c r="B8" s="34">
        <v>1150000</v>
      </c>
      <c r="C8" s="35">
        <v>2016</v>
      </c>
      <c r="D8" s="35">
        <v>2058</v>
      </c>
      <c r="E8" s="34">
        <f t="shared" si="0"/>
        <v>3244144.474489728</v>
      </c>
      <c r="F8" s="35">
        <v>2018</v>
      </c>
      <c r="G8" s="34">
        <f t="shared" si="1"/>
        <v>1208218.75</v>
      </c>
      <c r="J8" s="34"/>
      <c r="K8" s="8"/>
      <c r="L8" s="34"/>
      <c r="M8" s="8"/>
    </row>
    <row r="9" spans="1:13">
      <c r="A9" s="36" t="s">
        <v>107</v>
      </c>
      <c r="B9" s="34">
        <v>1000000</v>
      </c>
      <c r="C9" s="35">
        <v>2016</v>
      </c>
      <c r="D9" s="35">
        <v>2058</v>
      </c>
      <c r="E9" s="34">
        <f t="shared" si="0"/>
        <v>2820995.1952084592</v>
      </c>
      <c r="F9" s="35">
        <v>2018</v>
      </c>
      <c r="G9" s="34">
        <f t="shared" si="1"/>
        <v>1050625</v>
      </c>
      <c r="J9" s="34"/>
      <c r="K9" s="8"/>
      <c r="L9" s="34"/>
      <c r="M9" s="8"/>
    </row>
    <row r="10" spans="1:13">
      <c r="A10" s="37" t="s">
        <v>91</v>
      </c>
      <c r="B10" s="34">
        <v>140000</v>
      </c>
      <c r="C10" s="35">
        <v>2016</v>
      </c>
      <c r="D10" s="35">
        <v>2044</v>
      </c>
      <c r="E10" s="34">
        <f t="shared" si="0"/>
        <v>279509.30262600869</v>
      </c>
      <c r="F10" s="35">
        <v>2018</v>
      </c>
      <c r="G10" s="34">
        <f t="shared" si="1"/>
        <v>147087.5</v>
      </c>
      <c r="J10" s="34"/>
      <c r="K10" s="8"/>
      <c r="L10" s="34"/>
      <c r="M10" s="8"/>
    </row>
    <row r="11" spans="1:13">
      <c r="A11" s="37" t="s">
        <v>92</v>
      </c>
      <c r="B11" s="34">
        <v>400000</v>
      </c>
      <c r="C11" s="35">
        <v>2016</v>
      </c>
      <c r="D11" s="35">
        <v>2044</v>
      </c>
      <c r="E11" s="34">
        <f t="shared" si="0"/>
        <v>798598.00750288193</v>
      </c>
      <c r="F11" s="35">
        <v>2018</v>
      </c>
      <c r="G11" s="34">
        <f t="shared" si="1"/>
        <v>420249.99999999994</v>
      </c>
      <c r="J11" s="34"/>
      <c r="K11" s="8"/>
      <c r="L11" s="34"/>
      <c r="M11" s="8"/>
    </row>
    <row r="15" spans="1:13">
      <c r="A15" s="2" t="s">
        <v>16</v>
      </c>
    </row>
    <row r="16" spans="1:13">
      <c r="A16" s="2" t="s">
        <v>17</v>
      </c>
    </row>
    <row r="17" spans="1:1">
      <c r="A17" s="2" t="s">
        <v>27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"/>
  <sheetViews>
    <sheetView workbookViewId="0"/>
  </sheetViews>
  <sheetFormatPr defaultRowHeight="12.75"/>
  <cols>
    <col min="1" max="1" width="39.42578125" style="11" bestFit="1" customWidth="1"/>
    <col min="2" max="2" width="9.7109375" style="42" customWidth="1"/>
    <col min="3" max="4" width="9.140625" style="42"/>
    <col min="5" max="16384" width="9.140625" style="11"/>
  </cols>
  <sheetData>
    <row r="1" spans="1:4">
      <c r="A1" s="9" t="s">
        <v>41</v>
      </c>
      <c r="B1" s="38"/>
      <c r="C1" s="38"/>
      <c r="D1" s="38"/>
    </row>
    <row r="3" spans="1:4" s="40" customFormat="1" ht="38.25">
      <c r="A3" s="14" t="s">
        <v>32</v>
      </c>
      <c r="B3" s="39" t="s">
        <v>34</v>
      </c>
      <c r="C3" s="39" t="s">
        <v>35</v>
      </c>
      <c r="D3" s="39" t="s">
        <v>33</v>
      </c>
    </row>
    <row r="5" spans="1:4">
      <c r="A5" s="41" t="s">
        <v>36</v>
      </c>
    </row>
    <row r="6" spans="1:4">
      <c r="A6" s="11" t="s">
        <v>37</v>
      </c>
      <c r="B6" s="44">
        <v>-0.35</v>
      </c>
      <c r="C6" s="44">
        <v>-0.5</v>
      </c>
      <c r="D6" s="44">
        <v>-0.2</v>
      </c>
    </row>
    <row r="7" spans="1:4">
      <c r="A7" s="11" t="s">
        <v>42</v>
      </c>
      <c r="B7" s="44">
        <v>-0.5</v>
      </c>
      <c r="C7" s="44">
        <v>-0.5</v>
      </c>
      <c r="D7" s="44">
        <v>-0.2</v>
      </c>
    </row>
    <row r="8" spans="1:4">
      <c r="A8" s="11" t="s">
        <v>38</v>
      </c>
      <c r="B8" s="44">
        <v>-0.2</v>
      </c>
      <c r="C8" s="44">
        <v>-0.5</v>
      </c>
      <c r="D8" s="44">
        <v>-0.2</v>
      </c>
    </row>
    <row r="9" spans="1:4">
      <c r="A9" s="11" t="s">
        <v>39</v>
      </c>
      <c r="B9" s="44">
        <v>-0.75</v>
      </c>
      <c r="C9" s="44">
        <v>-0.75</v>
      </c>
      <c r="D9" s="44">
        <v>-0.6</v>
      </c>
    </row>
    <row r="10" spans="1:4">
      <c r="A10" s="11" t="s">
        <v>40</v>
      </c>
      <c r="B10" s="44">
        <v>-0.75</v>
      </c>
      <c r="C10" s="44">
        <v>-0.75</v>
      </c>
      <c r="D10" s="44">
        <v>-0.6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1.25"/>
  <cols>
    <col min="1" max="1" width="24.28515625" style="49" bestFit="1" customWidth="1"/>
    <col min="2" max="2" width="21.140625" style="49" bestFit="1" customWidth="1"/>
    <col min="3" max="3" width="9.85546875" style="63" bestFit="1" customWidth="1"/>
    <col min="4" max="4" width="10.85546875" style="63" bestFit="1" customWidth="1"/>
    <col min="5" max="5" width="9.140625" style="64"/>
    <col min="6" max="6" width="10.85546875" style="63" bestFit="1" customWidth="1"/>
    <col min="7" max="16384" width="9.140625" style="49"/>
  </cols>
  <sheetData>
    <row r="1" spans="1:7">
      <c r="A1" s="45" t="s">
        <v>61</v>
      </c>
      <c r="B1" s="46"/>
      <c r="C1" s="47"/>
      <c r="D1" s="47"/>
      <c r="E1" s="48"/>
      <c r="F1" s="47"/>
      <c r="G1" s="46"/>
    </row>
    <row r="3" spans="1:7" s="55" customFormat="1" ht="67.5">
      <c r="A3" s="50" t="s">
        <v>32</v>
      </c>
      <c r="B3" s="51" t="s">
        <v>50</v>
      </c>
      <c r="C3" s="52" t="s">
        <v>56</v>
      </c>
      <c r="D3" s="52" t="s">
        <v>57</v>
      </c>
      <c r="E3" s="53" t="s">
        <v>58</v>
      </c>
      <c r="F3" s="52" t="s">
        <v>60</v>
      </c>
      <c r="G3" s="54" t="s">
        <v>59</v>
      </c>
    </row>
    <row r="4" spans="1:7" s="60" customFormat="1">
      <c r="A4" s="56" t="s">
        <v>2</v>
      </c>
      <c r="B4" s="57" t="s">
        <v>3</v>
      </c>
      <c r="C4" s="58" t="s">
        <v>4</v>
      </c>
      <c r="D4" s="58" t="s">
        <v>24</v>
      </c>
      <c r="E4" s="59" t="s">
        <v>108</v>
      </c>
      <c r="F4" s="58" t="s">
        <v>25</v>
      </c>
      <c r="G4" s="60" t="s">
        <v>109</v>
      </c>
    </row>
    <row r="5" spans="1:7">
      <c r="A5" s="61" t="s">
        <v>51</v>
      </c>
      <c r="B5" s="62"/>
    </row>
    <row r="6" spans="1:7">
      <c r="A6" s="65" t="s">
        <v>36</v>
      </c>
      <c r="B6" s="66"/>
    </row>
    <row r="7" spans="1:7">
      <c r="A7" s="67" t="s">
        <v>52</v>
      </c>
      <c r="B7" s="68" t="s">
        <v>64</v>
      </c>
      <c r="C7" s="69">
        <f>'[2]RMM-8 PC NS'!$N12</f>
        <v>0</v>
      </c>
      <c r="D7" s="63">
        <f>'[2]RMM-7 PSE NS'!$L12</f>
        <v>0</v>
      </c>
      <c r="E7" s="64">
        <f t="shared" ref="E7:E20" si="0">IFERROR(D7/$C7,0)</f>
        <v>0</v>
      </c>
      <c r="F7" s="63">
        <f>'[2]RMM-8 PC NS'!$L12</f>
        <v>0</v>
      </c>
      <c r="G7" s="64">
        <f>IFERROR(F7/$C7,0)</f>
        <v>0</v>
      </c>
    </row>
    <row r="8" spans="1:7">
      <c r="A8" s="67">
        <v>375</v>
      </c>
      <c r="B8" s="70" t="s">
        <v>105</v>
      </c>
      <c r="C8" s="69">
        <f>'[2]RMM-8 PC NS'!$N13</f>
        <v>1929.2959999999998</v>
      </c>
      <c r="D8" s="63">
        <f>'[2]RMM-7 PSE NS'!$L13</f>
        <v>44081.714285714283</v>
      </c>
      <c r="E8" s="64">
        <f t="shared" si="0"/>
        <v>22.848600881209666</v>
      </c>
      <c r="F8" s="63">
        <f>'[2]RMM-8 PC NS'!$L13</f>
        <v>44058.837464553231</v>
      </c>
      <c r="G8" s="64">
        <f t="shared" ref="G8:G19" si="1">IFERROR(F8/$C8,0)</f>
        <v>22.836743280737242</v>
      </c>
    </row>
    <row r="9" spans="1:7">
      <c r="A9" s="67" t="s">
        <v>53</v>
      </c>
      <c r="B9" s="71" t="s">
        <v>99</v>
      </c>
      <c r="C9" s="69">
        <f>'[2]RMM-8 PC NS'!$N14</f>
        <v>1673594.4840000002</v>
      </c>
      <c r="D9" s="63">
        <f>'[2]RMM-7 PSE NS'!$L14</f>
        <v>13569877.666666664</v>
      </c>
      <c r="E9" s="64">
        <f t="shared" si="0"/>
        <v>8.1082232263539549</v>
      </c>
      <c r="F9" s="63">
        <f>'[2]RMM-8 PC NS'!$L14</f>
        <v>4997268.3213531412</v>
      </c>
      <c r="G9" s="64">
        <f t="shared" si="1"/>
        <v>2.9859493259139716</v>
      </c>
    </row>
    <row r="10" spans="1:7">
      <c r="A10" s="67">
        <v>376.5</v>
      </c>
      <c r="B10" s="71" t="s">
        <v>100</v>
      </c>
      <c r="C10" s="69">
        <f>'[2]RMM-8 PC NS'!$N15</f>
        <v>540.52800000000002</v>
      </c>
      <c r="D10" s="63">
        <f>'[2]RMM-7 PSE NS'!$L15</f>
        <v>0</v>
      </c>
      <c r="E10" s="64">
        <f t="shared" si="0"/>
        <v>0</v>
      </c>
      <c r="F10" s="63">
        <f>'[2]RMM-8 PC NS'!$L15</f>
        <v>0</v>
      </c>
      <c r="G10" s="64">
        <f t="shared" si="1"/>
        <v>0</v>
      </c>
    </row>
    <row r="11" spans="1:7">
      <c r="A11" s="67">
        <v>378</v>
      </c>
      <c r="B11" s="71" t="s">
        <v>104</v>
      </c>
      <c r="C11" s="69">
        <f>'[2]RMM-8 PC NS'!$N16</f>
        <v>304316.04399999999</v>
      </c>
      <c r="D11" s="63">
        <f>'[2]RMM-7 PSE NS'!$L16</f>
        <v>1507047.3333333333</v>
      </c>
      <c r="E11" s="64">
        <f t="shared" si="0"/>
        <v>4.9522440996680848</v>
      </c>
      <c r="F11" s="63">
        <f>'[2]RMM-8 PC NS'!$L16</f>
        <v>568383.82023809536</v>
      </c>
      <c r="G11" s="64">
        <f t="shared" si="1"/>
        <v>1.8677418803396884</v>
      </c>
    </row>
    <row r="12" spans="1:7">
      <c r="A12" s="67" t="s">
        <v>54</v>
      </c>
      <c r="B12" s="71" t="s">
        <v>97</v>
      </c>
      <c r="C12" s="69">
        <f>'[2]RMM-8 PC NS'!$N17</f>
        <v>3723573.0579999997</v>
      </c>
      <c r="D12" s="63">
        <f>'[2]RMM-7 PSE NS'!$L17</f>
        <v>13810391.571428571</v>
      </c>
      <c r="E12" s="64">
        <f t="shared" si="0"/>
        <v>3.7089084479643293</v>
      </c>
      <c r="F12" s="63">
        <f>'[2]RMM-8 PC NS'!$L17</f>
        <v>10632922.163781235</v>
      </c>
      <c r="G12" s="64">
        <f t="shared" si="1"/>
        <v>2.8555696365179886</v>
      </c>
    </row>
    <row r="13" spans="1:7">
      <c r="A13" s="67">
        <v>381</v>
      </c>
      <c r="B13" s="71" t="s">
        <v>98</v>
      </c>
      <c r="C13" s="69">
        <f>'[2]RMM-8 PC NS'!$N18</f>
        <v>804971.23800000001</v>
      </c>
      <c r="D13" s="63">
        <f>'[2]RMM-7 PSE NS'!$L18</f>
        <v>644836.60000000009</v>
      </c>
      <c r="E13" s="64">
        <f t="shared" si="0"/>
        <v>0.80106787616677566</v>
      </c>
      <c r="F13" s="63">
        <f>'[2]RMM-8 PC NS'!$L18</f>
        <v>645593.11418032786</v>
      </c>
      <c r="G13" s="64">
        <f t="shared" si="1"/>
        <v>0.80200767891327795</v>
      </c>
    </row>
    <row r="14" spans="1:7">
      <c r="A14" s="67">
        <v>382</v>
      </c>
      <c r="B14" s="71" t="s">
        <v>101</v>
      </c>
      <c r="C14" s="69">
        <f>'[2]RMM-8 PC NS'!$N19</f>
        <v>230684.39199999999</v>
      </c>
      <c r="D14" s="63">
        <f>'[2]RMM-7 PSE NS'!$L19</f>
        <v>339582.27272727276</v>
      </c>
      <c r="E14" s="64">
        <f t="shared" si="0"/>
        <v>1.4720643637098463</v>
      </c>
      <c r="F14" s="63">
        <f>'[2]RMM-8 PC NS'!$L19</f>
        <v>339854.28513661202</v>
      </c>
      <c r="G14" s="64">
        <f t="shared" si="1"/>
        <v>1.4732435176481815</v>
      </c>
    </row>
    <row r="15" spans="1:7">
      <c r="A15" s="67">
        <v>383</v>
      </c>
      <c r="B15" s="71" t="s">
        <v>102</v>
      </c>
      <c r="C15" s="69">
        <f>'[2]RMM-8 PC NS'!$N20</f>
        <v>938.16199999999992</v>
      </c>
      <c r="D15" s="63">
        <f>'[2]RMM-7 PSE NS'!$L20</f>
        <v>0</v>
      </c>
      <c r="E15" s="64">
        <f t="shared" si="0"/>
        <v>0</v>
      </c>
      <c r="F15" s="63">
        <f>'[2]RMM-8 PC NS'!$L20</f>
        <v>0</v>
      </c>
      <c r="G15" s="64">
        <f t="shared" si="1"/>
        <v>0</v>
      </c>
    </row>
    <row r="16" spans="1:7">
      <c r="A16" s="67">
        <v>384</v>
      </c>
      <c r="B16" s="71" t="s">
        <v>103</v>
      </c>
      <c r="C16" s="69">
        <f>'[2]RMM-8 PC NS'!$N21</f>
        <v>466.6339999999999</v>
      </c>
      <c r="D16" s="63">
        <f>'[2]RMM-7 PSE NS'!$L21</f>
        <v>0</v>
      </c>
      <c r="E16" s="64">
        <f t="shared" si="0"/>
        <v>0</v>
      </c>
      <c r="F16" s="63">
        <f>'[2]RMM-8 PC NS'!$L21</f>
        <v>0</v>
      </c>
      <c r="G16" s="64">
        <f t="shared" si="1"/>
        <v>0</v>
      </c>
    </row>
    <row r="17" spans="1:7">
      <c r="A17" s="67">
        <v>385</v>
      </c>
      <c r="B17" s="71" t="s">
        <v>110</v>
      </c>
      <c r="C17" s="69">
        <f>'[2]RMM-8 PC NS'!$N22</f>
        <v>343042.71799999999</v>
      </c>
      <c r="D17" s="63">
        <f>'[2]RMM-7 PSE NS'!$L22</f>
        <v>237175.90909090909</v>
      </c>
      <c r="E17" s="64">
        <f t="shared" si="0"/>
        <v>0.69138884647861576</v>
      </c>
      <c r="F17" s="63">
        <f>'[2]RMM-8 PC NS'!$L22</f>
        <v>236585.12116715542</v>
      </c>
      <c r="G17" s="64">
        <f t="shared" si="1"/>
        <v>0.68966664719335458</v>
      </c>
    </row>
    <row r="18" spans="1:7">
      <c r="A18" s="67">
        <v>386</v>
      </c>
      <c r="B18" s="72" t="s">
        <v>111</v>
      </c>
      <c r="C18" s="69">
        <f>'[2]RMM-8 PC NS'!$N23</f>
        <v>0</v>
      </c>
      <c r="D18" s="63">
        <f>'[2]RMM-7 PSE NS'!$L23</f>
        <v>0</v>
      </c>
      <c r="E18" s="64">
        <f t="shared" si="0"/>
        <v>0</v>
      </c>
      <c r="F18" s="63">
        <f>'[2]RMM-8 PC NS'!$L23</f>
        <v>0</v>
      </c>
      <c r="G18" s="64">
        <f t="shared" si="1"/>
        <v>0</v>
      </c>
    </row>
    <row r="19" spans="1:7">
      <c r="A19" s="67">
        <v>387</v>
      </c>
      <c r="B19" s="73" t="s">
        <v>106</v>
      </c>
      <c r="C19" s="69">
        <f>'[2]RMM-8 PC NS'!$N24</f>
        <v>0</v>
      </c>
      <c r="D19" s="63">
        <f>'[2]RMM-7 PSE NS'!$L24</f>
        <v>0</v>
      </c>
      <c r="E19" s="64">
        <f t="shared" si="0"/>
        <v>0</v>
      </c>
      <c r="F19" s="63">
        <f>'[2]RMM-8 PC NS'!$L24</f>
        <v>0</v>
      </c>
      <c r="G19" s="64">
        <f t="shared" si="1"/>
        <v>0</v>
      </c>
    </row>
    <row r="20" spans="1:7">
      <c r="A20" s="65" t="s">
        <v>55</v>
      </c>
      <c r="B20" s="66"/>
      <c r="C20" s="74">
        <f>SUM(C7:C19)</f>
        <v>7084056.5539999995</v>
      </c>
      <c r="D20" s="74">
        <f>SUM(D7:D19)</f>
        <v>30152993.067532469</v>
      </c>
      <c r="E20" s="75">
        <f t="shared" si="0"/>
        <v>4.2564585471168543</v>
      </c>
      <c r="F20" s="74">
        <f>SUM(F7:F19)</f>
        <v>17464665.663321119</v>
      </c>
      <c r="G20" s="75">
        <f>IFERROR(F20/$C20,0)</f>
        <v>2.465348142013311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RowHeight="15"/>
  <cols>
    <col min="1" max="1" width="33.28515625" bestFit="1" customWidth="1"/>
    <col min="2" max="2" width="8.85546875" bestFit="1" customWidth="1"/>
    <col min="3" max="4" width="8.28515625" bestFit="1" customWidth="1"/>
  </cols>
  <sheetData>
    <row r="1" spans="1:4">
      <c r="A1" s="9" t="s">
        <v>49</v>
      </c>
      <c r="B1" s="38"/>
      <c r="C1" s="38"/>
      <c r="D1" s="38"/>
    </row>
    <row r="2" spans="1:4">
      <c r="A2" s="11"/>
      <c r="B2" s="42"/>
      <c r="C2" s="42"/>
      <c r="D2" s="42"/>
    </row>
    <row r="3" spans="1:4" ht="39">
      <c r="A3" s="14" t="s">
        <v>32</v>
      </c>
      <c r="B3" s="39" t="s">
        <v>34</v>
      </c>
      <c r="C3" s="39" t="s">
        <v>35</v>
      </c>
      <c r="D3" s="39" t="s">
        <v>33</v>
      </c>
    </row>
    <row r="4" spans="1:4">
      <c r="A4" s="11"/>
      <c r="B4" s="42"/>
      <c r="C4" s="42"/>
      <c r="D4" s="42"/>
    </row>
    <row r="5" spans="1:4">
      <c r="A5" s="43" t="s">
        <v>43</v>
      </c>
      <c r="B5" s="42"/>
      <c r="C5" s="42"/>
      <c r="D5" s="42"/>
    </row>
    <row r="6" spans="1:4">
      <c r="A6" s="11" t="s">
        <v>44</v>
      </c>
      <c r="B6" s="44">
        <v>-0.3</v>
      </c>
      <c r="C6" s="44">
        <v>-0.4</v>
      </c>
      <c r="D6" s="44">
        <v>-0.3</v>
      </c>
    </row>
    <row r="7" spans="1:4">
      <c r="A7" s="11" t="s">
        <v>45</v>
      </c>
      <c r="B7" s="44">
        <v>-0.2</v>
      </c>
      <c r="C7" s="44">
        <v>-0.1</v>
      </c>
      <c r="D7" s="44">
        <v>-0.05</v>
      </c>
    </row>
    <row r="8" spans="1:4">
      <c r="A8" s="11"/>
      <c r="B8" s="44"/>
      <c r="C8" s="44"/>
      <c r="D8" s="44"/>
    </row>
    <row r="9" spans="1:4">
      <c r="A9" s="41" t="s">
        <v>36</v>
      </c>
      <c r="B9" s="44"/>
      <c r="C9" s="44"/>
      <c r="D9" s="44"/>
    </row>
    <row r="10" spans="1:4">
      <c r="A10" s="11" t="s">
        <v>46</v>
      </c>
      <c r="B10" s="44">
        <v>-0.1</v>
      </c>
      <c r="C10" s="44">
        <v>-0.15</v>
      </c>
      <c r="D10" s="44">
        <v>-0.1</v>
      </c>
    </row>
    <row r="11" spans="1:4">
      <c r="A11" s="11" t="s">
        <v>47</v>
      </c>
      <c r="B11" s="44">
        <v>-0.2</v>
      </c>
      <c r="C11" s="44">
        <v>-0.4</v>
      </c>
      <c r="D11" s="44">
        <v>-0.2</v>
      </c>
    </row>
    <row r="12" spans="1:4">
      <c r="A12" s="11" t="s">
        <v>48</v>
      </c>
      <c r="B12" s="44">
        <v>-0.2</v>
      </c>
      <c r="C12" s="44">
        <v>-0.6</v>
      </c>
      <c r="D12" s="44">
        <v>-0.5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1"/>
  <sheetViews>
    <sheetView workbookViewId="0"/>
  </sheetViews>
  <sheetFormatPr defaultRowHeight="11.25"/>
  <cols>
    <col min="1" max="1" width="27.42578125" style="49" bestFit="1" customWidth="1"/>
    <col min="2" max="2" width="19.140625" style="49" bestFit="1" customWidth="1"/>
    <col min="3" max="4" width="10.85546875" style="63" bestFit="1" customWidth="1"/>
    <col min="5" max="5" width="9.140625" style="80"/>
    <col min="6" max="6" width="10.85546875" style="63" bestFit="1" customWidth="1"/>
    <col min="7" max="7" width="9.140625" style="80"/>
    <col min="8" max="16384" width="9.140625" style="49"/>
  </cols>
  <sheetData>
    <row r="1" spans="1:7">
      <c r="A1" s="45" t="s">
        <v>61</v>
      </c>
      <c r="B1" s="46"/>
      <c r="C1" s="47"/>
      <c r="D1" s="47"/>
      <c r="E1" s="76"/>
      <c r="F1" s="47"/>
      <c r="G1" s="76"/>
    </row>
    <row r="3" spans="1:7" s="55" customFormat="1" ht="67.5">
      <c r="A3" s="50" t="s">
        <v>32</v>
      </c>
      <c r="B3" s="51" t="s">
        <v>50</v>
      </c>
      <c r="C3" s="52" t="s">
        <v>56</v>
      </c>
      <c r="D3" s="52" t="s">
        <v>57</v>
      </c>
      <c r="E3" s="77" t="s">
        <v>58</v>
      </c>
      <c r="F3" s="52" t="s">
        <v>60</v>
      </c>
      <c r="G3" s="77" t="s">
        <v>59</v>
      </c>
    </row>
    <row r="4" spans="1:7" s="60" customFormat="1">
      <c r="A4" s="56" t="s">
        <v>2</v>
      </c>
      <c r="B4" s="57" t="s">
        <v>3</v>
      </c>
      <c r="C4" s="58" t="s">
        <v>4</v>
      </c>
      <c r="D4" s="58" t="s">
        <v>24</v>
      </c>
      <c r="E4" s="59" t="s">
        <v>108</v>
      </c>
      <c r="F4" s="58" t="s">
        <v>25</v>
      </c>
      <c r="G4" s="60" t="s">
        <v>109</v>
      </c>
    </row>
    <row r="5" spans="1:7">
      <c r="A5" s="61" t="s">
        <v>62</v>
      </c>
      <c r="B5" s="78"/>
      <c r="C5" s="79"/>
    </row>
    <row r="6" spans="1:7">
      <c r="A6" s="81" t="s">
        <v>43</v>
      </c>
      <c r="B6" s="82"/>
      <c r="C6" s="83"/>
    </row>
    <row r="7" spans="1:7">
      <c r="A7" s="84" t="s">
        <v>63</v>
      </c>
      <c r="B7" s="68" t="s">
        <v>64</v>
      </c>
      <c r="C7" s="63">
        <f>'[3]RMM-11 PC NS'!$N12</f>
        <v>0</v>
      </c>
      <c r="D7" s="63">
        <f>'[3]RMM-10 PSE NS'!$L12</f>
        <v>0</v>
      </c>
      <c r="E7" s="80">
        <f t="shared" ref="E7:E16" si="0">IFERROR(D7/$C7,0)</f>
        <v>0</v>
      </c>
      <c r="F7" s="63">
        <f>'[3]RMM-11 PC NS'!$L12</f>
        <v>0</v>
      </c>
      <c r="G7" s="80">
        <f>IFERROR(F7/$C7,0)</f>
        <v>0</v>
      </c>
    </row>
    <row r="8" spans="1:7">
      <c r="A8" s="85" t="s">
        <v>65</v>
      </c>
      <c r="B8" s="70" t="s">
        <v>105</v>
      </c>
      <c r="C8" s="63">
        <f>'[3]RMM-11 PC NS'!$N13</f>
        <v>0</v>
      </c>
      <c r="D8" s="63">
        <f>'[3]RMM-10 PSE NS'!$L13</f>
        <v>6935.0952380952376</v>
      </c>
      <c r="E8" s="80">
        <f t="shared" si="0"/>
        <v>0</v>
      </c>
      <c r="F8" s="63">
        <f>'[3]RMM-11 PC NS'!$L13</f>
        <v>6936.6911168750612</v>
      </c>
      <c r="G8" s="80">
        <f t="shared" ref="G8:G15" si="1">IFERROR(F8/$C8,0)</f>
        <v>0</v>
      </c>
    </row>
    <row r="9" spans="1:7">
      <c r="A9" s="84" t="s">
        <v>66</v>
      </c>
      <c r="B9" s="86" t="s">
        <v>67</v>
      </c>
      <c r="C9" s="63">
        <f>'[3]RMM-11 PC NS'!$N14</f>
        <v>613269.05800000008</v>
      </c>
      <c r="D9" s="63">
        <f>'[3]RMM-10 PSE NS'!$L14</f>
        <v>1270148.0909090911</v>
      </c>
      <c r="E9" s="80">
        <f t="shared" si="0"/>
        <v>2.0711106721270305</v>
      </c>
      <c r="F9" s="63">
        <f>'[3]RMM-11 PC NS'!$L14</f>
        <v>1269882.6638376592</v>
      </c>
      <c r="G9" s="80">
        <f t="shared" si="1"/>
        <v>2.0706778652407718</v>
      </c>
    </row>
    <row r="10" spans="1:7">
      <c r="A10" s="84" t="s">
        <v>68</v>
      </c>
      <c r="B10" s="86" t="s">
        <v>69</v>
      </c>
      <c r="C10" s="63">
        <f>'[3]RMM-11 PC NS'!$N15</f>
        <v>0</v>
      </c>
      <c r="D10" s="63">
        <f>'[3]RMM-10 PSE NS'!$L15</f>
        <v>150486.78260869565</v>
      </c>
      <c r="E10" s="80">
        <f t="shared" si="0"/>
        <v>0</v>
      </c>
      <c r="F10" s="63">
        <f>'[3]RMM-11 PC NS'!$L15</f>
        <v>150391.48435008107</v>
      </c>
      <c r="G10" s="80">
        <f t="shared" si="1"/>
        <v>0</v>
      </c>
    </row>
    <row r="11" spans="1:7">
      <c r="A11" s="84" t="s">
        <v>70</v>
      </c>
      <c r="B11" s="86" t="s">
        <v>71</v>
      </c>
      <c r="C11" s="63">
        <f>'[3]RMM-11 PC NS'!$N16</f>
        <v>1057822.46</v>
      </c>
      <c r="D11" s="63">
        <f>'[3]RMM-10 PSE NS'!$L16</f>
        <v>3208891.4285714291</v>
      </c>
      <c r="E11" s="80">
        <f t="shared" si="0"/>
        <v>3.0334877069744097</v>
      </c>
      <c r="F11" s="63">
        <f>'[3]RMM-11 PC NS'!$L16</f>
        <v>2364441.3626959068</v>
      </c>
      <c r="G11" s="80">
        <f t="shared" si="1"/>
        <v>2.2351967859482835</v>
      </c>
    </row>
    <row r="12" spans="1:7">
      <c r="A12" s="84" t="s">
        <v>72</v>
      </c>
      <c r="B12" s="86" t="s">
        <v>113</v>
      </c>
      <c r="C12" s="63">
        <f>'[3]RMM-11 PC NS'!$N17</f>
        <v>123660.18400000002</v>
      </c>
      <c r="D12" s="63">
        <f>'[3]RMM-10 PSE NS'!$L17</f>
        <v>358404.72727272729</v>
      </c>
      <c r="E12" s="80">
        <f t="shared" si="0"/>
        <v>2.8983033639407103</v>
      </c>
      <c r="F12" s="63">
        <f>'[3]RMM-11 PC NS'!$L17</f>
        <v>172170.94028354349</v>
      </c>
      <c r="G12" s="80">
        <f t="shared" si="1"/>
        <v>1.3922908305194133</v>
      </c>
    </row>
    <row r="13" spans="1:7">
      <c r="A13" s="84" t="s">
        <v>73</v>
      </c>
      <c r="B13" s="86" t="s">
        <v>95</v>
      </c>
      <c r="C13" s="63">
        <f>'[3]RMM-11 PC NS'!$N18</f>
        <v>0</v>
      </c>
      <c r="D13" s="63">
        <f>'[3]RMM-10 PSE NS'!$L18</f>
        <v>0</v>
      </c>
      <c r="E13" s="80">
        <f t="shared" si="0"/>
        <v>0</v>
      </c>
      <c r="F13" s="63">
        <f>'[3]RMM-11 PC NS'!$L18</f>
        <v>0</v>
      </c>
      <c r="G13" s="80">
        <f t="shared" si="1"/>
        <v>0</v>
      </c>
    </row>
    <row r="14" spans="1:7">
      <c r="A14" s="84" t="s">
        <v>74</v>
      </c>
      <c r="B14" s="86" t="s">
        <v>114</v>
      </c>
      <c r="C14" s="63">
        <f>'[3]RMM-11 PC NS'!$N19</f>
        <v>0</v>
      </c>
      <c r="D14" s="63">
        <f>'[3]RMM-10 PSE NS'!$L19</f>
        <v>0</v>
      </c>
      <c r="E14" s="80">
        <f t="shared" si="0"/>
        <v>0</v>
      </c>
      <c r="F14" s="63">
        <f>'[3]RMM-11 PC NS'!$L19</f>
        <v>0</v>
      </c>
      <c r="G14" s="80">
        <f t="shared" si="1"/>
        <v>0</v>
      </c>
    </row>
    <row r="15" spans="1:7">
      <c r="A15" s="84" t="s">
        <v>75</v>
      </c>
      <c r="B15" s="86" t="s">
        <v>76</v>
      </c>
      <c r="C15" s="63">
        <f>'[3]RMM-11 PC NS'!$N20</f>
        <v>0</v>
      </c>
      <c r="D15" s="63">
        <f>'[3]RMM-10 PSE NS'!$L20</f>
        <v>0</v>
      </c>
      <c r="E15" s="80">
        <f t="shared" si="0"/>
        <v>0</v>
      </c>
      <c r="F15" s="63">
        <f>'[3]RMM-11 PC NS'!$L20</f>
        <v>0</v>
      </c>
      <c r="G15" s="80">
        <f t="shared" si="1"/>
        <v>0</v>
      </c>
    </row>
    <row r="16" spans="1:7">
      <c r="A16" s="65" t="s">
        <v>77</v>
      </c>
      <c r="B16" s="66"/>
      <c r="C16" s="87">
        <f>SUM(C7:C15)</f>
        <v>1794751.7020000003</v>
      </c>
      <c r="D16" s="87">
        <f>SUM(D7:D15)</f>
        <v>4994866.1246000389</v>
      </c>
      <c r="E16" s="88">
        <f t="shared" si="0"/>
        <v>2.7830401938240024</v>
      </c>
      <c r="F16" s="87">
        <f>SUM(F7:F15)</f>
        <v>3963823.1422840655</v>
      </c>
      <c r="G16" s="88">
        <f t="shared" ref="G16" si="2">IFERROR(F16/$C16,0)</f>
        <v>2.2085635232254899</v>
      </c>
    </row>
    <row r="17" spans="1:7">
      <c r="A17" s="89"/>
      <c r="B17" s="62"/>
    </row>
    <row r="18" spans="1:7">
      <c r="A18" s="65" t="s">
        <v>36</v>
      </c>
      <c r="B18" s="66"/>
    </row>
    <row r="19" spans="1:7">
      <c r="A19" s="90">
        <v>360.1</v>
      </c>
      <c r="B19" s="68" t="s">
        <v>64</v>
      </c>
      <c r="C19" s="63">
        <f>'[3]RMM-11 PC NS'!$N24</f>
        <v>0</v>
      </c>
      <c r="D19" s="63">
        <f>'[3]RMM-10 PSE NS'!$L24</f>
        <v>0</v>
      </c>
      <c r="E19" s="80">
        <f t="shared" ref="E19:E31" si="3">IFERROR(D19/$C19,0)</f>
        <v>0</v>
      </c>
      <c r="F19" s="63">
        <f>'[3]RMM-11 PC NS'!$L24</f>
        <v>0</v>
      </c>
      <c r="G19" s="80">
        <f t="shared" ref="G19:G31" si="4">IFERROR(F19/$C19,0)</f>
        <v>0</v>
      </c>
    </row>
    <row r="20" spans="1:7">
      <c r="A20" s="90">
        <v>361</v>
      </c>
      <c r="B20" s="70" t="s">
        <v>105</v>
      </c>
      <c r="C20" s="63">
        <f>'[3]RMM-11 PC NS'!$N25</f>
        <v>6351.2719999999999</v>
      </c>
      <c r="D20" s="63">
        <f>'[3]RMM-10 PSE NS'!$L25</f>
        <v>12772.636363636364</v>
      </c>
      <c r="E20" s="80">
        <f t="shared" si="3"/>
        <v>2.0110359568345308</v>
      </c>
      <c r="F20" s="63">
        <f>'[3]RMM-11 PC NS'!$L25</f>
        <v>12778.50806694395</v>
      </c>
      <c r="G20" s="80">
        <f t="shared" si="4"/>
        <v>2.0119604493310868</v>
      </c>
    </row>
    <row r="21" spans="1:7">
      <c r="A21" s="90">
        <v>362</v>
      </c>
      <c r="B21" s="86" t="s">
        <v>67</v>
      </c>
      <c r="C21" s="63">
        <f>'[3]RMM-11 PC NS'!$N26</f>
        <v>272048.13</v>
      </c>
      <c r="D21" s="63">
        <f>'[3]RMM-10 PSE NS'!$L26</f>
        <v>1157142</v>
      </c>
      <c r="E21" s="80">
        <f t="shared" si="3"/>
        <v>4.2534458884168771</v>
      </c>
      <c r="F21" s="63">
        <f>'[3]RMM-11 PC NS'!$L26</f>
        <v>759060.01266279805</v>
      </c>
      <c r="G21" s="80">
        <f t="shared" si="4"/>
        <v>2.7901680951190442</v>
      </c>
    </row>
    <row r="22" spans="1:7">
      <c r="A22" s="90">
        <v>363</v>
      </c>
      <c r="B22" s="91" t="s">
        <v>93</v>
      </c>
      <c r="C22" s="63">
        <f>'[3]RMM-11 PC NS'!$N27</f>
        <v>0</v>
      </c>
      <c r="D22" s="63">
        <f>'[3]RMM-10 PSE NS'!$L27</f>
        <v>0</v>
      </c>
      <c r="E22" s="80">
        <f t="shared" si="3"/>
        <v>0</v>
      </c>
      <c r="F22" s="63">
        <f>'[3]RMM-11 PC NS'!$L27</f>
        <v>0</v>
      </c>
      <c r="G22" s="80">
        <f t="shared" si="4"/>
        <v>0</v>
      </c>
    </row>
    <row r="23" spans="1:7">
      <c r="A23" s="90">
        <v>364</v>
      </c>
      <c r="B23" s="91" t="s">
        <v>94</v>
      </c>
      <c r="C23" s="63">
        <f>'[3]RMM-11 PC NS'!$N28</f>
        <v>2600667.2340000002</v>
      </c>
      <c r="D23" s="63">
        <f>'[3]RMM-10 PSE NS'!$L28</f>
        <v>3571300.333333333</v>
      </c>
      <c r="E23" s="80">
        <f t="shared" si="3"/>
        <v>1.3732246427546342</v>
      </c>
      <c r="F23" s="63">
        <f>'[3]RMM-11 PC NS'!$L28</f>
        <v>3567248.0549364612</v>
      </c>
      <c r="G23" s="80">
        <f t="shared" si="4"/>
        <v>1.3716664740109004</v>
      </c>
    </row>
    <row r="24" spans="1:7">
      <c r="A24" s="90">
        <v>365</v>
      </c>
      <c r="B24" s="86" t="s">
        <v>113</v>
      </c>
      <c r="C24" s="63">
        <f>'[3]RMM-11 PC NS'!$N29</f>
        <v>1936403.9219999998</v>
      </c>
      <c r="D24" s="63">
        <f>'[3]RMM-10 PSE NS'!$L29</f>
        <v>3061310.6</v>
      </c>
      <c r="E24" s="80">
        <f t="shared" si="3"/>
        <v>1.5809256349977587</v>
      </c>
      <c r="F24" s="63">
        <f>'[3]RMM-11 PC NS'!$L29</f>
        <v>3055618.1890429687</v>
      </c>
      <c r="G24" s="80">
        <f t="shared" si="4"/>
        <v>1.5779859534094505</v>
      </c>
    </row>
    <row r="25" spans="1:7">
      <c r="A25" s="90">
        <v>366</v>
      </c>
      <c r="B25" s="86" t="s">
        <v>95</v>
      </c>
      <c r="C25" s="63">
        <f>'[3]RMM-11 PC NS'!$N30</f>
        <v>-5399.7179999999989</v>
      </c>
      <c r="D25" s="63">
        <f>'[3]RMM-10 PSE NS'!$L30</f>
        <v>1082974.4545454546</v>
      </c>
      <c r="E25" s="80">
        <f t="shared" si="3"/>
        <v>-200.56129867253341</v>
      </c>
      <c r="F25" s="63">
        <f>'[3]RMM-11 PC NS'!$L30</f>
        <v>1082027.4449525101</v>
      </c>
      <c r="G25" s="80">
        <f t="shared" si="4"/>
        <v>-200.38591736689031</v>
      </c>
    </row>
    <row r="26" spans="1:7">
      <c r="A26" s="90">
        <v>367</v>
      </c>
      <c r="B26" s="86" t="s">
        <v>114</v>
      </c>
      <c r="C26" s="63">
        <f>'[3]RMM-11 PC NS'!$N31</f>
        <v>1985431.088</v>
      </c>
      <c r="D26" s="63">
        <f>'[3]RMM-10 PSE NS'!$L31</f>
        <v>9491712.2857142873</v>
      </c>
      <c r="E26" s="80">
        <f t="shared" si="3"/>
        <v>4.7806808018079581</v>
      </c>
      <c r="F26" s="63">
        <f>'[3]RMM-11 PC NS'!$L31</f>
        <v>4430301.8652700922</v>
      </c>
      <c r="G26" s="80">
        <f t="shared" si="4"/>
        <v>2.2314055078753214</v>
      </c>
    </row>
    <row r="27" spans="1:7">
      <c r="A27" s="90">
        <v>368</v>
      </c>
      <c r="B27" s="91" t="s">
        <v>96</v>
      </c>
      <c r="C27" s="63">
        <f>'[3]RMM-11 PC NS'!$N32</f>
        <v>2352591.7920000004</v>
      </c>
      <c r="D27" s="63">
        <f>'[3]RMM-10 PSE NS'!$L32</f>
        <v>6268592.333333333</v>
      </c>
      <c r="E27" s="80">
        <f t="shared" si="3"/>
        <v>2.6645473960462294</v>
      </c>
      <c r="F27" s="63">
        <f>'[3]RMM-11 PC NS'!$L32</f>
        <v>6262497.6974358978</v>
      </c>
      <c r="G27" s="80">
        <f t="shared" si="4"/>
        <v>2.6619567911150379</v>
      </c>
    </row>
    <row r="28" spans="1:7">
      <c r="A28" s="90">
        <v>369</v>
      </c>
      <c r="B28" s="91" t="s">
        <v>97</v>
      </c>
      <c r="C28" s="63">
        <f>'[3]RMM-11 PC NS'!$N33</f>
        <v>597977.93599999999</v>
      </c>
      <c r="D28" s="63">
        <f>'[3]RMM-10 PSE NS'!$L33</f>
        <v>2147849.6249999995</v>
      </c>
      <c r="E28" s="80">
        <f t="shared" si="3"/>
        <v>3.5918543071462081</v>
      </c>
      <c r="F28" s="63">
        <f>'[3]RMM-11 PC NS'!$L33</f>
        <v>1710566.4449726774</v>
      </c>
      <c r="G28" s="80">
        <f t="shared" si="4"/>
        <v>2.8605845500170384</v>
      </c>
    </row>
    <row r="29" spans="1:7">
      <c r="A29" s="90">
        <v>370</v>
      </c>
      <c r="B29" s="91" t="s">
        <v>98</v>
      </c>
      <c r="C29" s="63">
        <f>'[3]RMM-11 PC NS'!$N34</f>
        <v>1157315.118</v>
      </c>
      <c r="D29" s="63">
        <f>'[3]RMM-10 PSE NS'!$L34</f>
        <v>1066402.9090909092</v>
      </c>
      <c r="E29" s="80">
        <f t="shared" si="3"/>
        <v>0.9214455877270491</v>
      </c>
      <c r="F29" s="63">
        <f>'[3]RMM-11 PC NS'!$L34</f>
        <v>1069988.1426470592</v>
      </c>
      <c r="G29" s="80">
        <f t="shared" si="4"/>
        <v>0.92454347653916946</v>
      </c>
    </row>
    <row r="30" spans="1:7">
      <c r="A30" s="90">
        <v>373</v>
      </c>
      <c r="B30" s="91" t="s">
        <v>112</v>
      </c>
      <c r="C30" s="63">
        <f>'[3]RMM-11 PC NS'!$N35</f>
        <v>312465.49400000001</v>
      </c>
      <c r="D30" s="63">
        <f>'[3]RMM-10 PSE NS'!$L35</f>
        <v>332937.13043478259</v>
      </c>
      <c r="E30" s="80">
        <f t="shared" si="3"/>
        <v>1.0655164708676044</v>
      </c>
      <c r="F30" s="63">
        <f>'[3]RMM-11 PC NS'!$L35</f>
        <v>333803.10809006204</v>
      </c>
      <c r="G30" s="80">
        <f t="shared" si="4"/>
        <v>1.0682879053840808</v>
      </c>
    </row>
    <row r="31" spans="1:7">
      <c r="A31" s="65" t="s">
        <v>55</v>
      </c>
      <c r="B31" s="66"/>
      <c r="C31" s="74">
        <f>SUM(C19:C30)</f>
        <v>11215852.268000001</v>
      </c>
      <c r="D31" s="74">
        <f>SUM(D19:D30)</f>
        <v>28192994.307815738</v>
      </c>
      <c r="E31" s="88">
        <f t="shared" si="3"/>
        <v>2.5136738282701261</v>
      </c>
      <c r="F31" s="74">
        <f>SUM(F19:F30)</f>
        <v>22283889.46807747</v>
      </c>
      <c r="G31" s="88">
        <f t="shared" si="4"/>
        <v>1.9868208795559599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5022DA4-91A2-4D3D-9D8A-232E79DFC662}"/>
</file>

<file path=customXml/itemProps2.xml><?xml version="1.0" encoding="utf-8"?>
<ds:datastoreItem xmlns:ds="http://schemas.openxmlformats.org/officeDocument/2006/customXml" ds:itemID="{ED2AB907-E118-458A-89B9-B1233E5E1C21}"/>
</file>

<file path=customXml/itemProps3.xml><?xml version="1.0" encoding="utf-8"?>
<ds:datastoreItem xmlns:ds="http://schemas.openxmlformats.org/officeDocument/2006/customXml" ds:itemID="{CACE16E6-458A-4226-94AD-BEF3052E1FF0}"/>
</file>

<file path=customXml/itemProps4.xml><?xml version="1.0" encoding="utf-8"?>
<ds:datastoreItem xmlns:ds="http://schemas.openxmlformats.org/officeDocument/2006/customXml" ds:itemID="{AF6EE7DC-A53A-49E1-AB16-4B4585D7D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tbl 1 rates</vt:lpstr>
      <vt:lpstr>tbl 2 accrual</vt:lpstr>
      <vt:lpstr>tbl 3 PSE acct 312 res</vt:lpstr>
      <vt:lpstr>tbl 4 PC acct 312 res</vt:lpstr>
      <vt:lpstr>tbl 5 terminal NS</vt:lpstr>
      <vt:lpstr>tbl 6 NG FNS%</vt:lpstr>
      <vt:lpstr>tbl 7 NG Salv</vt:lpstr>
      <vt:lpstr>tbl 8 Elec FNS%</vt:lpstr>
      <vt:lpstr>tbl 9 Elec Salv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Roxie McCullar</dc:creator>
  <cp:lastModifiedBy>Roxie McCullar</cp:lastModifiedBy>
  <dcterms:created xsi:type="dcterms:W3CDTF">2017-06-06T15:39:22Z</dcterms:created>
  <dcterms:modified xsi:type="dcterms:W3CDTF">2017-06-26T19:24:21Z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