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drawings/drawing7.xml" ContentType="application/vnd.openxmlformats-officedocument.drawing+xml"/>
  <Override PartName="/xl/worksheets/sheet1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4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46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UG_220066-67_PSE_2022_GRC\1_Filings\Testimony_Direct_Response\PC\Woolridge\Workpapers\Work Sheets - WA - PSE\"/>
    </mc:Choice>
  </mc:AlternateContent>
  <bookViews>
    <workbookView xWindow="2183" yWindow="420" windowWidth="19298" windowHeight="13515" firstSheet="23" activeTab="30"/>
  </bookViews>
  <sheets>
    <sheet name="jrw-3.1" sheetId="393" r:id="rId1"/>
    <sheet name="JRW-3.2" sheetId="516" r:id="rId2"/>
    <sheet name="JRW-4.1a " sheetId="294" r:id="rId3"/>
    <sheet name="JRW-4.2a" sheetId="291" r:id="rId4"/>
    <sheet name="JRW-4.3" sheetId="289" r:id="rId5"/>
    <sheet name="JRW-5.1" sheetId="326" r:id="rId6"/>
    <sheet name="JRW-5.2" sheetId="458" r:id="rId7"/>
    <sheet name="JRW-5.3" sheetId="465" r:id="rId8"/>
    <sheet name="JRW-7.1" sheetId="181" r:id="rId9"/>
    <sheet name="JRW-8.1 (2)" sheetId="420" r:id="rId10"/>
    <sheet name="JRW-9.1" sheetId="156" r:id="rId11"/>
    <sheet name="JRW-9.2" sheetId="177" r:id="rId12"/>
    <sheet name="JRW-9.3" sheetId="278" r:id="rId13"/>
    <sheet name="JRW-9.4" sheetId="279" r:id="rId14"/>
    <sheet name="JRW-9.5" sheetId="280" r:id="rId15"/>
    <sheet name="JRW-9.6" sheetId="281" r:id="rId16"/>
    <sheet name="JRW-10.1" sheetId="159" r:id="rId17"/>
    <sheet name="JRW-10.2" sheetId="303" r:id="rId18"/>
    <sheet name="JRW-10.3" sheetId="304" r:id="rId19"/>
    <sheet name="JRW-10.4" sheetId="428" r:id="rId20"/>
    <sheet name="JRW-10.5 " sheetId="506" r:id="rId21"/>
    <sheet name="JRW-10.6" sheetId="507" r:id="rId22"/>
    <sheet name="JRW10.7" sheetId="508" r:id="rId23"/>
    <sheet name="JRW-11.1" sheetId="499" r:id="rId24"/>
    <sheet name="JRW-11.2" sheetId="518" r:id="rId25"/>
    <sheet name="JRW-12.1X" sheetId="509" r:id="rId26"/>
    <sheet name="JRW-12.2 (2)" sheetId="510" r:id="rId27"/>
    <sheet name="JRW-12.3X" sheetId="511" r:id="rId28"/>
    <sheet name="JRW-12.4X" sheetId="512" r:id="rId29"/>
    <sheet name="JRW-12.5X" sheetId="513" r:id="rId30"/>
    <sheet name="JRW-12.6X" sheetId="51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22">'[1]Jun 99'!#REF!</definedName>
    <definedName name="\A" localSheetId="16">#REF!</definedName>
    <definedName name="\A" localSheetId="20">#REF!</definedName>
    <definedName name="\A" localSheetId="21">#REF!</definedName>
    <definedName name="\A" localSheetId="22">#REF!</definedName>
    <definedName name="\A" localSheetId="26">#REF!</definedName>
    <definedName name="\A" localSheetId="0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>#REF!</definedName>
    <definedName name="\B" localSheetId="16">#REF!</definedName>
    <definedName name="\B" localSheetId="20">#REF!</definedName>
    <definedName name="\B" localSheetId="21">#REF!</definedName>
    <definedName name="\B" localSheetId="22">#REF!</definedName>
    <definedName name="\B" localSheetId="26">#REF!</definedName>
    <definedName name="\B" localSheetId="0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>#REF!</definedName>
    <definedName name="\C" localSheetId="16">#REF!</definedName>
    <definedName name="\C" localSheetId="20">#REF!</definedName>
    <definedName name="\C" localSheetId="21">#REF!</definedName>
    <definedName name="\C" localSheetId="22">#REF!</definedName>
    <definedName name="\C" localSheetId="26">#REF!</definedName>
    <definedName name="\C" localSheetId="0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>#REF!</definedName>
    <definedName name="\d" localSheetId="16">#REF!</definedName>
    <definedName name="\d" localSheetId="20">#REF!</definedName>
    <definedName name="\d" localSheetId="21">#REF!</definedName>
    <definedName name="\d" localSheetId="22">#REF!</definedName>
    <definedName name="\d" localSheetId="26">#REF!</definedName>
    <definedName name="\d" localSheetId="0">#REF!</definedName>
    <definedName name="\d" localSheetId="5">#REF!</definedName>
    <definedName name="\d" localSheetId="6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>#REF!</definedName>
    <definedName name="\E" localSheetId="16">#REF!</definedName>
    <definedName name="\E" localSheetId="20">#REF!</definedName>
    <definedName name="\E" localSheetId="21">#REF!</definedName>
    <definedName name="\E" localSheetId="22">#REF!</definedName>
    <definedName name="\E" localSheetId="26">#REF!</definedName>
    <definedName name="\E" localSheetId="0">#REF!</definedName>
    <definedName name="\E" localSheetId="5">#REF!</definedName>
    <definedName name="\E" localSheetId="6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>#REF!</definedName>
    <definedName name="\F" localSheetId="16">#REF!</definedName>
    <definedName name="\F" localSheetId="20">#REF!</definedName>
    <definedName name="\F" localSheetId="21">#REF!</definedName>
    <definedName name="\F" localSheetId="22">#REF!</definedName>
    <definedName name="\F" localSheetId="26">#REF!</definedName>
    <definedName name="\F" localSheetId="0">#REF!</definedName>
    <definedName name="\F" localSheetId="5">#REF!</definedName>
    <definedName name="\F" localSheetId="6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>#REF!</definedName>
    <definedName name="\G" localSheetId="16">#REF!</definedName>
    <definedName name="\G" localSheetId="20">#REF!</definedName>
    <definedName name="\G" localSheetId="21">#REF!</definedName>
    <definedName name="\G" localSheetId="22">#REF!</definedName>
    <definedName name="\G" localSheetId="26">#REF!</definedName>
    <definedName name="\G" localSheetId="0">#REF!</definedName>
    <definedName name="\G" localSheetId="5">#REF!</definedName>
    <definedName name="\G" localSheetId="6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>#REF!</definedName>
    <definedName name="\h" localSheetId="16">#REF!</definedName>
    <definedName name="\h" localSheetId="20">#REF!</definedName>
    <definedName name="\h" localSheetId="21">#REF!</definedName>
    <definedName name="\h" localSheetId="22">#REF!</definedName>
    <definedName name="\h" localSheetId="26">#REF!</definedName>
    <definedName name="\h" localSheetId="0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>#REF!</definedName>
    <definedName name="\I" localSheetId="20">#REF!</definedName>
    <definedName name="\I" localSheetId="21">#REF!</definedName>
    <definedName name="\I" localSheetId="22">#REF!</definedName>
    <definedName name="\I" localSheetId="26">#REF!</definedName>
    <definedName name="\I" localSheetId="0">#REF!</definedName>
    <definedName name="\I">#REF!</definedName>
    <definedName name="\J" localSheetId="16">#REF!</definedName>
    <definedName name="\J" localSheetId="20">#REF!</definedName>
    <definedName name="\J" localSheetId="21">#REF!</definedName>
    <definedName name="\J" localSheetId="22">#REF!</definedName>
    <definedName name="\J" localSheetId="26">#REF!</definedName>
    <definedName name="\J" localSheetId="0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>#REF!</definedName>
    <definedName name="\K" localSheetId="16">#REF!</definedName>
    <definedName name="\K" localSheetId="20">#REF!</definedName>
    <definedName name="\K" localSheetId="21">#REF!</definedName>
    <definedName name="\K" localSheetId="22">#REF!</definedName>
    <definedName name="\K" localSheetId="26">#REF!</definedName>
    <definedName name="\K" localSheetId="0">#REF!</definedName>
    <definedName name="\K" localSheetId="5">#REF!</definedName>
    <definedName name="\K" localSheetId="6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>#REF!</definedName>
    <definedName name="\L" localSheetId="16">#REF!</definedName>
    <definedName name="\L" localSheetId="20">#REF!</definedName>
    <definedName name="\L" localSheetId="21">#REF!</definedName>
    <definedName name="\L" localSheetId="22">#REF!</definedName>
    <definedName name="\L" localSheetId="26">#REF!</definedName>
    <definedName name="\L" localSheetId="0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>#REF!</definedName>
    <definedName name="\M" localSheetId="16">#REF!</definedName>
    <definedName name="\M" localSheetId="20">#REF!</definedName>
    <definedName name="\M" localSheetId="21">#REF!</definedName>
    <definedName name="\M" localSheetId="22">#REF!</definedName>
    <definedName name="\M" localSheetId="26">#REF!</definedName>
    <definedName name="\M" localSheetId="0">#REF!</definedName>
    <definedName name="\M" localSheetId="5">#REF!</definedName>
    <definedName name="\M" localSheetId="6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>#REF!</definedName>
    <definedName name="\n" localSheetId="20">#REF!</definedName>
    <definedName name="\n" localSheetId="21">#REF!</definedName>
    <definedName name="\n" localSheetId="22">#REF!</definedName>
    <definedName name="\n" localSheetId="26">#REF!</definedName>
    <definedName name="\n">#REF!</definedName>
    <definedName name="\O" localSheetId="16">#REF!</definedName>
    <definedName name="\O" localSheetId="20">#REF!</definedName>
    <definedName name="\O" localSheetId="21">#REF!</definedName>
    <definedName name="\O" localSheetId="22">#REF!</definedName>
    <definedName name="\O" localSheetId="26">#REF!</definedName>
    <definedName name="\O" localSheetId="0">#REF!</definedName>
    <definedName name="\O" localSheetId="5">#REF!</definedName>
    <definedName name="\O" localSheetId="6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>#REF!</definedName>
    <definedName name="\p" localSheetId="16">#REF!</definedName>
    <definedName name="\p" localSheetId="20">#REF!</definedName>
    <definedName name="\p" localSheetId="21">#REF!</definedName>
    <definedName name="\p" localSheetId="22">#REF!</definedName>
    <definedName name="\p" localSheetId="26">#REF!</definedName>
    <definedName name="\p" localSheetId="0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>#REF!</definedName>
    <definedName name="\Q">#REF!</definedName>
    <definedName name="\R" localSheetId="16">#REF!</definedName>
    <definedName name="\R" localSheetId="20">#REF!</definedName>
    <definedName name="\R" localSheetId="21">#REF!</definedName>
    <definedName name="\R" localSheetId="22">#REF!</definedName>
    <definedName name="\R" localSheetId="26">#REF!</definedName>
    <definedName name="\R" localSheetId="0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>#REF!</definedName>
    <definedName name="\S" localSheetId="16">#REF!</definedName>
    <definedName name="\S" localSheetId="20">#REF!</definedName>
    <definedName name="\S" localSheetId="21">#REF!</definedName>
    <definedName name="\S" localSheetId="22">#REF!</definedName>
    <definedName name="\S" localSheetId="26">#REF!</definedName>
    <definedName name="\S" localSheetId="0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>#REF!</definedName>
    <definedName name="\T" localSheetId="16">#REF!</definedName>
    <definedName name="\T" localSheetId="20">#REF!</definedName>
    <definedName name="\T" localSheetId="21">#REF!</definedName>
    <definedName name="\T" localSheetId="22">#REF!</definedName>
    <definedName name="\T" localSheetId="26">#REF!</definedName>
    <definedName name="\T" localSheetId="0">#REF!</definedName>
    <definedName name="\T" localSheetId="5">#REF!</definedName>
    <definedName name="\T" localSheetId="6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>#REF!</definedName>
    <definedName name="\U">#REF!</definedName>
    <definedName name="\V" localSheetId="16">#REF!</definedName>
    <definedName name="\V" localSheetId="20">#REF!</definedName>
    <definedName name="\V" localSheetId="21">#REF!</definedName>
    <definedName name="\V" localSheetId="22">#REF!</definedName>
    <definedName name="\V" localSheetId="26">#REF!</definedName>
    <definedName name="\V" localSheetId="0">#REF!</definedName>
    <definedName name="\V" localSheetId="5">#REF!</definedName>
    <definedName name="\V" localSheetId="6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>#REF!</definedName>
    <definedName name="\w" localSheetId="16">#REF!</definedName>
    <definedName name="\w" localSheetId="20">#REF!</definedName>
    <definedName name="\w" localSheetId="21">#REF!</definedName>
    <definedName name="\w" localSheetId="22">#REF!</definedName>
    <definedName name="\w" localSheetId="26">#REF!</definedName>
    <definedName name="\w" localSheetId="0">#REF!</definedName>
    <definedName name="\w" localSheetId="5">#REF!</definedName>
    <definedName name="\w" localSheetId="6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>#REF!</definedName>
    <definedName name="\X" localSheetId="16">#REF!</definedName>
    <definedName name="\X" localSheetId="20">#REF!</definedName>
    <definedName name="\X" localSheetId="21">#REF!</definedName>
    <definedName name="\X" localSheetId="22">#REF!</definedName>
    <definedName name="\X" localSheetId="26">#REF!</definedName>
    <definedName name="\X" localSheetId="0">#REF!</definedName>
    <definedName name="\X" localSheetId="5">#REF!</definedName>
    <definedName name="\X" localSheetId="6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>#REF!</definedName>
    <definedName name="\Z" localSheetId="16">#REF!</definedName>
    <definedName name="\Z" localSheetId="20">#REF!</definedName>
    <definedName name="\Z" localSheetId="21">#REF!</definedName>
    <definedName name="\Z" localSheetId="22">#REF!</definedName>
    <definedName name="\Z" localSheetId="26">#REF!</definedName>
    <definedName name="\Z" localSheetId="0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 localSheetId="26">#REF!</definedName>
    <definedName name="______________________DAT3" localSheetId="5">#REF!</definedName>
    <definedName name="______________________DAT3" localSheetId="6">#REF!</definedName>
    <definedName name="______________________DAT3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 localSheetId="26">#REF!</definedName>
    <definedName name="______________________DAT5" localSheetId="5">#REF!</definedName>
    <definedName name="______________________DAT5" localSheetId="6">#REF!</definedName>
    <definedName name="______________________DAT5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 localSheetId="26">#REF!</definedName>
    <definedName name="______________________DAT6" localSheetId="5">#REF!</definedName>
    <definedName name="______________________DAT6" localSheetId="6">#REF!</definedName>
    <definedName name="______________________DAT6">#REF!</definedName>
    <definedName name="___________DAT3" localSheetId="20">#REF!</definedName>
    <definedName name="___________DAT3" localSheetId="21">#REF!</definedName>
    <definedName name="___________DAT3" localSheetId="22">#REF!</definedName>
    <definedName name="___________DAT3">#REF!</definedName>
    <definedName name="___________DAT5" localSheetId="20">#REF!</definedName>
    <definedName name="___________DAT5" localSheetId="21">#REF!</definedName>
    <definedName name="___________DAT5" localSheetId="22">#REF!</definedName>
    <definedName name="___________DAT5">#REF!</definedName>
    <definedName name="___________DAT6" localSheetId="20">#REF!</definedName>
    <definedName name="___________DAT6" localSheetId="21">#REF!</definedName>
    <definedName name="___________DAT6" localSheetId="22">#REF!</definedName>
    <definedName name="___________DAT6">#REF!</definedName>
    <definedName name="__________bb" localSheetId="20" hidden="1">#REF!</definedName>
    <definedName name="__________bb" localSheetId="21" hidden="1">#REF!</definedName>
    <definedName name="__________bb" localSheetId="22" hidden="1">#REF!</definedName>
    <definedName name="__________bb" hidden="1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 localSheetId="26">#REF!</definedName>
    <definedName name="__________DAT3" localSheetId="5">#REF!</definedName>
    <definedName name="__________DAT3" localSheetId="6">#REF!</definedName>
    <definedName name="__________DAT3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 localSheetId="26">#REF!</definedName>
    <definedName name="__________DAT5" localSheetId="5">#REF!</definedName>
    <definedName name="__________DAT5" localSheetId="6">#REF!</definedName>
    <definedName name="__________DAT5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 localSheetId="26">#REF!</definedName>
    <definedName name="__________DAT6" localSheetId="5">#REF!</definedName>
    <definedName name="__________DAT6" localSheetId="6">#REF!</definedName>
    <definedName name="__________DAT6">#REF!</definedName>
    <definedName name="__________sort" localSheetId="20" hidden="1">#REF!</definedName>
    <definedName name="__________sort" localSheetId="21" hidden="1">#REF!</definedName>
    <definedName name="__________sort" localSheetId="22" hidden="1">#REF!</definedName>
    <definedName name="__________sort" hidden="1">#REF!</definedName>
    <definedName name="_________bb" localSheetId="20" hidden="1">#REF!</definedName>
    <definedName name="_________bb" localSheetId="21" hidden="1">#REF!</definedName>
    <definedName name="_________bb" localSheetId="22" hidden="1">#REF!</definedName>
    <definedName name="_________bb" hidden="1">#REF!</definedName>
    <definedName name="_________DAT3" localSheetId="20">#REF!</definedName>
    <definedName name="_________DAT3" localSheetId="21">#REF!</definedName>
    <definedName name="_________DAT3" localSheetId="22">#REF!</definedName>
    <definedName name="_________DAT3" localSheetId="26">#REF!</definedName>
    <definedName name="_________DAT3">#REF!</definedName>
    <definedName name="_________DAT5" localSheetId="20">#REF!</definedName>
    <definedName name="_________DAT5" localSheetId="21">#REF!</definedName>
    <definedName name="_________DAT5" localSheetId="22">#REF!</definedName>
    <definedName name="_________DAT5" localSheetId="26">#REF!</definedName>
    <definedName name="_________DAT5">#REF!</definedName>
    <definedName name="_________DAT6" localSheetId="20">#REF!</definedName>
    <definedName name="_________DAT6" localSheetId="21">#REF!</definedName>
    <definedName name="_________DAT6" localSheetId="22">#REF!</definedName>
    <definedName name="_________DAT6" localSheetId="26">#REF!</definedName>
    <definedName name="_________DAT6">#REF!</definedName>
    <definedName name="_________Sort" localSheetId="20" hidden="1">#REF!</definedName>
    <definedName name="_________Sort" localSheetId="21" hidden="1">#REF!</definedName>
    <definedName name="_________Sort" localSheetId="22" hidden="1">#REF!</definedName>
    <definedName name="_________Sort" hidden="1">#REF!</definedName>
    <definedName name="________DAT1" localSheetId="20">#REF!</definedName>
    <definedName name="________DAT1" localSheetId="21">#REF!</definedName>
    <definedName name="________DAT1" localSheetId="22">#REF!</definedName>
    <definedName name="________DAT1" localSheetId="26">#REF!</definedName>
    <definedName name="________DAT1">#REF!</definedName>
    <definedName name="________DAT2" localSheetId="20">#REF!</definedName>
    <definedName name="________DAT2" localSheetId="21">#REF!</definedName>
    <definedName name="________DAT2" localSheetId="22">#REF!</definedName>
    <definedName name="________DAT2" localSheetId="26">#REF!</definedName>
    <definedName name="________DAT2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 localSheetId="26">#REF!</definedName>
    <definedName name="________DAT3" localSheetId="5">#REF!</definedName>
    <definedName name="________DAT3" localSheetId="6">#REF!</definedName>
    <definedName name="________DAT3">#REF!</definedName>
    <definedName name="________DAT4" localSheetId="20">#REF!</definedName>
    <definedName name="________DAT4" localSheetId="21">#REF!</definedName>
    <definedName name="________DAT4" localSheetId="22">#REF!</definedName>
    <definedName name="________DAT4" localSheetId="26">#REF!</definedName>
    <definedName name="________DAT4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 localSheetId="26">#REF!</definedName>
    <definedName name="________DAT5" localSheetId="5">#REF!</definedName>
    <definedName name="________DAT5" localSheetId="6">#REF!</definedName>
    <definedName name="________DAT5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 localSheetId="26">#REF!</definedName>
    <definedName name="________DAT6" localSheetId="5">#REF!</definedName>
    <definedName name="________DAT6" localSheetId="6">#REF!</definedName>
    <definedName name="________DAT6">#REF!</definedName>
    <definedName name="_______DAT1" localSheetId="20">#REF!</definedName>
    <definedName name="_______DAT1" localSheetId="21">#REF!</definedName>
    <definedName name="_______DAT1" localSheetId="22">#REF!</definedName>
    <definedName name="_______DAT1">#REF!</definedName>
    <definedName name="_______DAT2" localSheetId="20">#REF!</definedName>
    <definedName name="_______DAT2" localSheetId="21">#REF!</definedName>
    <definedName name="_______DAT2" localSheetId="22">#REF!</definedName>
    <definedName name="_______DAT2">#REF!</definedName>
    <definedName name="_______DAT3" localSheetId="20">#REF!</definedName>
    <definedName name="_______DAT3" localSheetId="21">#REF!</definedName>
    <definedName name="_______DAT3" localSheetId="22">#REF!</definedName>
    <definedName name="_______DAT3" localSheetId="26">#REF!</definedName>
    <definedName name="_______DAT3" localSheetId="5">#REF!</definedName>
    <definedName name="_______DAT3" localSheetId="6">#REF!</definedName>
    <definedName name="_______DAT3">#REF!</definedName>
    <definedName name="_______DAT4" localSheetId="20">#REF!</definedName>
    <definedName name="_______DAT4" localSheetId="21">#REF!</definedName>
    <definedName name="_______DAT4" localSheetId="22">#REF!</definedName>
    <definedName name="_______DAT4">#REF!</definedName>
    <definedName name="_______DAT5" localSheetId="20">#REF!</definedName>
    <definedName name="_______DAT5" localSheetId="21">#REF!</definedName>
    <definedName name="_______DAT5" localSheetId="22">#REF!</definedName>
    <definedName name="_______DAT5" localSheetId="26">#REF!</definedName>
    <definedName name="_______DAT5" localSheetId="5">#REF!</definedName>
    <definedName name="_______DAT5" localSheetId="6">#REF!</definedName>
    <definedName name="_______DAT5">#REF!</definedName>
    <definedName name="_______DAT6" localSheetId="20">#REF!</definedName>
    <definedName name="_______DAT6" localSheetId="21">#REF!</definedName>
    <definedName name="_______DAT6" localSheetId="22">#REF!</definedName>
    <definedName name="_______DAT6" localSheetId="26">#REF!</definedName>
    <definedName name="_______DAT6" localSheetId="5">#REF!</definedName>
    <definedName name="_______DAT6" localSheetId="6">#REF!</definedName>
    <definedName name="_______DAT6">#REF!</definedName>
    <definedName name="_______kay1" localSheetId="20" hidden="1">#REF!</definedName>
    <definedName name="_______kay1" localSheetId="21" hidden="1">#REF!</definedName>
    <definedName name="_______kay1" localSheetId="22" hidden="1">#REF!</definedName>
    <definedName name="_______kay1" hidden="1">#REF!</definedName>
    <definedName name="_______ke1" localSheetId="20" hidden="1">#REF!</definedName>
    <definedName name="_______ke1" localSheetId="21" hidden="1">#REF!</definedName>
    <definedName name="_______ke1" localSheetId="22" hidden="1">#REF!</definedName>
    <definedName name="_______ke1" hidden="1">#REF!</definedName>
    <definedName name="_______key1" localSheetId="20" hidden="1">#REF!</definedName>
    <definedName name="_______key1" localSheetId="21" hidden="1">#REF!</definedName>
    <definedName name="_______key1" localSheetId="22" hidden="1">#REF!</definedName>
    <definedName name="_______key1" hidden="1">#REF!</definedName>
    <definedName name="_______sort" localSheetId="20" hidden="1">#REF!</definedName>
    <definedName name="_______sort" localSheetId="21" hidden="1">#REF!</definedName>
    <definedName name="_______sort" localSheetId="22" hidden="1">#REF!</definedName>
    <definedName name="_______sort" hidden="1">#REF!</definedName>
    <definedName name="______DAT1" localSheetId="20">#REF!</definedName>
    <definedName name="______DAT1" localSheetId="21">#REF!</definedName>
    <definedName name="______DAT1" localSheetId="22">#REF!</definedName>
    <definedName name="______DAT1" localSheetId="26">#REF!</definedName>
    <definedName name="______DAT1">#REF!</definedName>
    <definedName name="______DAT2" localSheetId="20">#REF!</definedName>
    <definedName name="______DAT2" localSheetId="21">#REF!</definedName>
    <definedName name="______DAT2" localSheetId="22">#REF!</definedName>
    <definedName name="______DAT2" localSheetId="26">#REF!</definedName>
    <definedName name="______DAT2">#REF!</definedName>
    <definedName name="______DAT3" localSheetId="3">#REF!</definedName>
    <definedName name="______DAT4" localSheetId="20">#REF!</definedName>
    <definedName name="______DAT4" localSheetId="21">#REF!</definedName>
    <definedName name="______DAT4" localSheetId="22">#REF!</definedName>
    <definedName name="______DAT4" localSheetId="26">#REF!</definedName>
    <definedName name="______DAT4">#REF!</definedName>
    <definedName name="______DAT5" localSheetId="3">#REF!</definedName>
    <definedName name="______DAT6" localSheetId="3">#REF!</definedName>
    <definedName name="______key1" localSheetId="20" hidden="1">#REF!</definedName>
    <definedName name="______key1" localSheetId="21" hidden="1">#REF!</definedName>
    <definedName name="______key1" localSheetId="22" hidden="1">#REF!</definedName>
    <definedName name="______key1" hidden="1">#REF!</definedName>
    <definedName name="______sort1" localSheetId="20" hidden="1">#REF!</definedName>
    <definedName name="______sort1" localSheetId="21" hidden="1">#REF!</definedName>
    <definedName name="______sort1" localSheetId="22" hidden="1">#REF!</definedName>
    <definedName name="______sort1" hidden="1">#REF!</definedName>
    <definedName name="_____BB" localSheetId="20" hidden="1">#REF!</definedName>
    <definedName name="_____BB" localSheetId="21" hidden="1">#REF!</definedName>
    <definedName name="_____BB" localSheetId="22" hidden="1">#REF!</definedName>
    <definedName name="_____BB" hidden="1">#REF!</definedName>
    <definedName name="_____DAT1" localSheetId="20">#REF!</definedName>
    <definedName name="_____DAT1" localSheetId="21">#REF!</definedName>
    <definedName name="_____DAT1" localSheetId="22">#REF!</definedName>
    <definedName name="_____DAT1" localSheetId="26">#REF!</definedName>
    <definedName name="_____DAT1">#REF!</definedName>
    <definedName name="_____DAT2" localSheetId="20">#REF!</definedName>
    <definedName name="_____DAT2" localSheetId="21">#REF!</definedName>
    <definedName name="_____DAT2" localSheetId="22">#REF!</definedName>
    <definedName name="_____DAT2" localSheetId="26">#REF!</definedName>
    <definedName name="_____DAT2">#REF!</definedName>
    <definedName name="_____DAT4" localSheetId="20">#REF!</definedName>
    <definedName name="_____DAT4" localSheetId="21">#REF!</definedName>
    <definedName name="_____DAT4" localSheetId="22">#REF!</definedName>
    <definedName name="_____DAT4" localSheetId="26">#REF!</definedName>
    <definedName name="_____DAT4">#REF!</definedName>
    <definedName name="_____ebe1" localSheetId="20">#REF!</definedName>
    <definedName name="_____ebe1" localSheetId="21">#REF!</definedName>
    <definedName name="_____ebe1" localSheetId="22">#REF!</definedName>
    <definedName name="_____ebe1">#REF!</definedName>
    <definedName name="_____ebe2" localSheetId="20">#REF!</definedName>
    <definedName name="_____ebe2" localSheetId="21">#REF!</definedName>
    <definedName name="_____ebe2" localSheetId="22">#REF!</definedName>
    <definedName name="_____ebe2">#REF!</definedName>
    <definedName name="_____ebe3" localSheetId="20">#REF!</definedName>
    <definedName name="_____ebe3" localSheetId="21">#REF!</definedName>
    <definedName name="_____ebe3" localSheetId="22">#REF!</definedName>
    <definedName name="_____ebe3">#REF!</definedName>
    <definedName name="_____ebe4" localSheetId="20">#REF!</definedName>
    <definedName name="_____ebe4" localSheetId="21">#REF!</definedName>
    <definedName name="_____ebe4" localSheetId="22">#REF!</definedName>
    <definedName name="_____ebe4">#REF!</definedName>
    <definedName name="_____ebe5" localSheetId="20">#REF!</definedName>
    <definedName name="_____ebe5" localSheetId="21">#REF!</definedName>
    <definedName name="_____ebe5" localSheetId="22">#REF!</definedName>
    <definedName name="_____ebe5">#REF!</definedName>
    <definedName name="_____ebe6" localSheetId="20">#REF!</definedName>
    <definedName name="_____ebe6" localSheetId="21">#REF!</definedName>
    <definedName name="_____ebe6" localSheetId="22">#REF!</definedName>
    <definedName name="_____ebe6">#REF!</definedName>
    <definedName name="_____ebe7" localSheetId="20">#REF!</definedName>
    <definedName name="_____ebe7" localSheetId="21">#REF!</definedName>
    <definedName name="_____ebe7" localSheetId="22">#REF!</definedName>
    <definedName name="_____ebe7">#REF!</definedName>
    <definedName name="_____ebx1" localSheetId="20">#REF!</definedName>
    <definedName name="_____ebx1" localSheetId="21">#REF!</definedName>
    <definedName name="_____ebx1" localSheetId="22">#REF!</definedName>
    <definedName name="_____ebx1">#REF!</definedName>
    <definedName name="_____ebx2" localSheetId="20">#REF!</definedName>
    <definedName name="_____ebx2" localSheetId="21">#REF!</definedName>
    <definedName name="_____ebx2" localSheetId="22">#REF!</definedName>
    <definedName name="_____ebx2">#REF!</definedName>
    <definedName name="_____Sort" localSheetId="20" hidden="1">#REF!</definedName>
    <definedName name="_____Sort" localSheetId="21" hidden="1">#REF!</definedName>
    <definedName name="_____Sort" localSheetId="22" hidden="1">#REF!</definedName>
    <definedName name="_____Sort" hidden="1">#REF!</definedName>
    <definedName name="____DAT1" localSheetId="20">#REF!</definedName>
    <definedName name="____DAT1" localSheetId="21">#REF!</definedName>
    <definedName name="____DAT1" localSheetId="22">#REF!</definedName>
    <definedName name="____DAT1" localSheetId="26">#REF!</definedName>
    <definedName name="____DAT1">#REF!</definedName>
    <definedName name="____DAT2" localSheetId="20">#REF!</definedName>
    <definedName name="____DAT2" localSheetId="21">#REF!</definedName>
    <definedName name="____DAT2" localSheetId="22">#REF!</definedName>
    <definedName name="____DAT2" localSheetId="26">#REF!</definedName>
    <definedName name="____DAT2">#REF!</definedName>
    <definedName name="____DAT3" localSheetId="20">#REF!</definedName>
    <definedName name="____DAT3" localSheetId="21">#REF!</definedName>
    <definedName name="____DAT3" localSheetId="22">#REF!</definedName>
    <definedName name="____DAT3" localSheetId="26">#REF!</definedName>
    <definedName name="____DAT3">#REF!</definedName>
    <definedName name="____DAT4" localSheetId="20">#REF!</definedName>
    <definedName name="____DAT4" localSheetId="21">#REF!</definedName>
    <definedName name="____DAT4" localSheetId="22">#REF!</definedName>
    <definedName name="____DAT4" localSheetId="26">#REF!</definedName>
    <definedName name="____DAT4">#REF!</definedName>
    <definedName name="____DAT5" localSheetId="20">#REF!</definedName>
    <definedName name="____DAT5" localSheetId="21">#REF!</definedName>
    <definedName name="____DAT5" localSheetId="22">#REF!</definedName>
    <definedName name="____DAT5" localSheetId="26">#REF!</definedName>
    <definedName name="____DAT5">#REF!</definedName>
    <definedName name="____DAT6" localSheetId="20">#REF!</definedName>
    <definedName name="____DAT6" localSheetId="21">#REF!</definedName>
    <definedName name="____DAT6" localSheetId="22">#REF!</definedName>
    <definedName name="____DAT6" localSheetId="26">#REF!</definedName>
    <definedName name="____DAT6">#REF!</definedName>
    <definedName name="____ebe1" localSheetId="20">#REF!</definedName>
    <definedName name="____ebe1" localSheetId="21">#REF!</definedName>
    <definedName name="____ebe1" localSheetId="22">#REF!</definedName>
    <definedName name="____ebe1" localSheetId="26">#REF!</definedName>
    <definedName name="____ebe1">#REF!</definedName>
    <definedName name="____ebe2" localSheetId="20">#REF!</definedName>
    <definedName name="____ebe2" localSheetId="21">#REF!</definedName>
    <definedName name="____ebe2" localSheetId="22">#REF!</definedName>
    <definedName name="____ebe2" localSheetId="26">#REF!</definedName>
    <definedName name="____ebe2">#REF!</definedName>
    <definedName name="____ebe3" localSheetId="20">#REF!</definedName>
    <definedName name="____ebe3" localSheetId="21">#REF!</definedName>
    <definedName name="____ebe3" localSheetId="22">#REF!</definedName>
    <definedName name="____ebe3" localSheetId="26">#REF!</definedName>
    <definedName name="____ebe3">#REF!</definedName>
    <definedName name="____ebe4" localSheetId="20">#REF!</definedName>
    <definedName name="____ebe4" localSheetId="21">#REF!</definedName>
    <definedName name="____ebe4" localSheetId="22">#REF!</definedName>
    <definedName name="____ebe4" localSheetId="26">#REF!</definedName>
    <definedName name="____ebe4">#REF!</definedName>
    <definedName name="____ebe5" localSheetId="20">#REF!</definedName>
    <definedName name="____ebe5" localSheetId="21">#REF!</definedName>
    <definedName name="____ebe5" localSheetId="22">#REF!</definedName>
    <definedName name="____ebe5" localSheetId="26">#REF!</definedName>
    <definedName name="____ebe5">#REF!</definedName>
    <definedName name="____ebe6" localSheetId="20">#REF!</definedName>
    <definedName name="____ebe6" localSheetId="21">#REF!</definedName>
    <definedName name="____ebe6" localSheetId="22">#REF!</definedName>
    <definedName name="____ebe6" localSheetId="26">#REF!</definedName>
    <definedName name="____ebe6">#REF!</definedName>
    <definedName name="____ebe7" localSheetId="20">#REF!</definedName>
    <definedName name="____ebe7" localSheetId="21">#REF!</definedName>
    <definedName name="____ebe7" localSheetId="22">#REF!</definedName>
    <definedName name="____ebe7" localSheetId="26">#REF!</definedName>
    <definedName name="____ebe7">#REF!</definedName>
    <definedName name="____ebx1" localSheetId="20">#REF!</definedName>
    <definedName name="____ebx1" localSheetId="21">#REF!</definedName>
    <definedName name="____ebx1" localSheetId="22">#REF!</definedName>
    <definedName name="____ebx1" localSheetId="26">#REF!</definedName>
    <definedName name="____ebx1">#REF!</definedName>
    <definedName name="____ebx2" localSheetId="20">#REF!</definedName>
    <definedName name="____ebx2" localSheetId="21">#REF!</definedName>
    <definedName name="____ebx2" localSheetId="22">#REF!</definedName>
    <definedName name="____ebx2" localSheetId="26">#REF!</definedName>
    <definedName name="____ebx2">#REF!</definedName>
    <definedName name="____sort" localSheetId="20" hidden="1">#REF!</definedName>
    <definedName name="____sort" localSheetId="21" hidden="1">#REF!</definedName>
    <definedName name="____sort" localSheetId="22" hidden="1">#REF!</definedName>
    <definedName name="____sort" hidden="1">#REF!</definedName>
    <definedName name="___bb" localSheetId="20" hidden="1">#REF!</definedName>
    <definedName name="___bb" localSheetId="21" hidden="1">#REF!</definedName>
    <definedName name="___bb" localSheetId="22" hidden="1">#REF!</definedName>
    <definedName name="___bb" hidden="1">#REF!</definedName>
    <definedName name="___DAT1" localSheetId="20">#REF!</definedName>
    <definedName name="___DAT1" localSheetId="21">#REF!</definedName>
    <definedName name="___DAT1" localSheetId="22">#REF!</definedName>
    <definedName name="___DAT1" localSheetId="26">#REF!</definedName>
    <definedName name="___DAT1">#REF!</definedName>
    <definedName name="___DAT2" localSheetId="20">#REF!</definedName>
    <definedName name="___DAT2" localSheetId="21">#REF!</definedName>
    <definedName name="___DAT2" localSheetId="22">#REF!</definedName>
    <definedName name="___DAT2" localSheetId="26">#REF!</definedName>
    <definedName name="___DAT2">#REF!</definedName>
    <definedName name="___DAT3" localSheetId="20">#REF!</definedName>
    <definedName name="___DAT3" localSheetId="21">#REF!</definedName>
    <definedName name="___DAT3" localSheetId="22">#REF!</definedName>
    <definedName name="___DAT3" localSheetId="26">#REF!</definedName>
    <definedName name="___DAT3" localSheetId="5">#REF!</definedName>
    <definedName name="___DAT3" localSheetId="6">#REF!</definedName>
    <definedName name="___DAT3">#REF!</definedName>
    <definedName name="___DAT4" localSheetId="20">#REF!</definedName>
    <definedName name="___DAT4" localSheetId="21">#REF!</definedName>
    <definedName name="___DAT4" localSheetId="22">#REF!</definedName>
    <definedName name="___DAT4" localSheetId="26">#REF!</definedName>
    <definedName name="___DAT4">#REF!</definedName>
    <definedName name="___DAT5" localSheetId="20">#REF!</definedName>
    <definedName name="___DAT5" localSheetId="21">#REF!</definedName>
    <definedName name="___DAT5" localSheetId="22">#REF!</definedName>
    <definedName name="___DAT5" localSheetId="26">#REF!</definedName>
    <definedName name="___DAT5" localSheetId="5">#REF!</definedName>
    <definedName name="___DAT5" localSheetId="6">#REF!</definedName>
    <definedName name="___DAT5">#REF!</definedName>
    <definedName name="___DAT6" localSheetId="20">#REF!</definedName>
    <definedName name="___DAT6" localSheetId="21">#REF!</definedName>
    <definedName name="___DAT6" localSheetId="22">#REF!</definedName>
    <definedName name="___DAT6" localSheetId="26">#REF!</definedName>
    <definedName name="___DAT6" localSheetId="5">#REF!</definedName>
    <definedName name="___DAT6" localSheetId="6">#REF!</definedName>
    <definedName name="___DAT6">#REF!</definedName>
    <definedName name="___ebe1" localSheetId="20">#REF!</definedName>
    <definedName name="___ebe1" localSheetId="21">#REF!</definedName>
    <definedName name="___ebe1" localSheetId="22">#REF!</definedName>
    <definedName name="___ebe1" localSheetId="26">#REF!</definedName>
    <definedName name="___ebe1">#REF!</definedName>
    <definedName name="___ebe2" localSheetId="20">#REF!</definedName>
    <definedName name="___ebe2" localSheetId="21">#REF!</definedName>
    <definedName name="___ebe2" localSheetId="22">#REF!</definedName>
    <definedName name="___ebe2" localSheetId="26">#REF!</definedName>
    <definedName name="___ebe2">#REF!</definedName>
    <definedName name="___ebe3" localSheetId="20">#REF!</definedName>
    <definedName name="___ebe3" localSheetId="21">#REF!</definedName>
    <definedName name="___ebe3" localSheetId="22">#REF!</definedName>
    <definedName name="___ebe3" localSheetId="26">#REF!</definedName>
    <definedName name="___ebe3">#REF!</definedName>
    <definedName name="___ebe4" localSheetId="20">#REF!</definedName>
    <definedName name="___ebe4" localSheetId="21">#REF!</definedName>
    <definedName name="___ebe4" localSheetId="22">#REF!</definedName>
    <definedName name="___ebe4" localSheetId="26">#REF!</definedName>
    <definedName name="___ebe4">#REF!</definedName>
    <definedName name="___ebe5" localSheetId="20">#REF!</definedName>
    <definedName name="___ebe5" localSheetId="21">#REF!</definedName>
    <definedName name="___ebe5" localSheetId="22">#REF!</definedName>
    <definedName name="___ebe5" localSheetId="26">#REF!</definedName>
    <definedName name="___ebe5">#REF!</definedName>
    <definedName name="___ebe6" localSheetId="20">#REF!</definedName>
    <definedName name="___ebe6" localSheetId="21">#REF!</definedName>
    <definedName name="___ebe6" localSheetId="22">#REF!</definedName>
    <definedName name="___ebe6" localSheetId="26">#REF!</definedName>
    <definedName name="___ebe6">#REF!</definedName>
    <definedName name="___ebe7" localSheetId="20">#REF!</definedName>
    <definedName name="___ebe7" localSheetId="21">#REF!</definedName>
    <definedName name="___ebe7" localSheetId="22">#REF!</definedName>
    <definedName name="___ebe7" localSheetId="26">#REF!</definedName>
    <definedName name="___ebe7">#REF!</definedName>
    <definedName name="___ebx1" localSheetId="20">#REF!</definedName>
    <definedName name="___ebx1" localSheetId="21">#REF!</definedName>
    <definedName name="___ebx1" localSheetId="22">#REF!</definedName>
    <definedName name="___ebx1" localSheetId="26">#REF!</definedName>
    <definedName name="___ebx1">#REF!</definedName>
    <definedName name="___ebx2" localSheetId="20">#REF!</definedName>
    <definedName name="___ebx2" localSheetId="21">#REF!</definedName>
    <definedName name="___ebx2" localSheetId="22">#REF!</definedName>
    <definedName name="___ebx2" localSheetId="26">#REF!</definedName>
    <definedName name="___ebx2">#REF!</definedName>
    <definedName name="___Key1" localSheetId="20" hidden="1">#REF!</definedName>
    <definedName name="___Key1" localSheetId="21" hidden="1">#REF!</definedName>
    <definedName name="___Key1" localSheetId="22" hidden="1">#REF!</definedName>
    <definedName name="___Key1" hidden="1">#REF!</definedName>
    <definedName name="___Sort" localSheetId="20" hidden="1">#REF!</definedName>
    <definedName name="___Sort" localSheetId="21" hidden="1">#REF!</definedName>
    <definedName name="___Sort" localSheetId="22" hidden="1">#REF!</definedName>
    <definedName name="___Sort" hidden="1">#REF!</definedName>
    <definedName name="__123Graph_A" localSheetId="16" hidden="1">[2]G!#REF!</definedName>
    <definedName name="__123Graph_A" localSheetId="20" hidden="1">[2]G!#REF!</definedName>
    <definedName name="__123Graph_A" localSheetId="21" hidden="1">[2]G!#REF!</definedName>
    <definedName name="__123Graph_A" localSheetId="26" hidden="1">[3]G!#REF!</definedName>
    <definedName name="__123Graph_A" localSheetId="0" hidden="1">[2]G!#REF!</definedName>
    <definedName name="__123Graph_A" localSheetId="2" hidden="1">[4]G!#REF!</definedName>
    <definedName name="__123Graph_A" localSheetId="3" hidden="1">[4]G!#REF!</definedName>
    <definedName name="__123Graph_A" localSheetId="5" hidden="1">[2]G!#REF!</definedName>
    <definedName name="__123Graph_A" localSheetId="6" hidden="1">[2]G!#REF!</definedName>
    <definedName name="__123Graph_A" localSheetId="8" hidden="1">[2]G!#REF!</definedName>
    <definedName name="__123Graph_A" localSheetId="9" hidden="1">[2]G!#REF!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4" hidden="1">[2]G!#REF!</definedName>
    <definedName name="__123Graph_A" localSheetId="15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6" hidden="1">[2]G!#REF!</definedName>
    <definedName name="__123Graph_B" localSheetId="20" hidden="1">[2]G!#REF!</definedName>
    <definedName name="__123Graph_B" localSheetId="21" hidden="1">[2]G!#REF!</definedName>
    <definedName name="__123Graph_B" localSheetId="26" hidden="1">[3]G!#REF!</definedName>
    <definedName name="__123Graph_B" localSheetId="0" hidden="1">[2]G!#REF!</definedName>
    <definedName name="__123Graph_B" localSheetId="2" hidden="1">[4]G!#REF!</definedName>
    <definedName name="__123Graph_B" localSheetId="3" hidden="1">[4]G!#REF!</definedName>
    <definedName name="__123Graph_B" localSheetId="5" hidden="1">[2]G!#REF!</definedName>
    <definedName name="__123Graph_B" localSheetId="6" hidden="1">[2]G!#REF!</definedName>
    <definedName name="__123Graph_B" localSheetId="8" hidden="1">[2]G!#REF!</definedName>
    <definedName name="__123Graph_B" localSheetId="9" hidden="1">[2]G!#REF!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4" hidden="1">[2]G!#REF!</definedName>
    <definedName name="__123Graph_B" localSheetId="15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6" hidden="1">[2]G!#REF!</definedName>
    <definedName name="__123Graph_C" localSheetId="20" hidden="1">[2]G!#REF!</definedName>
    <definedName name="__123Graph_C" localSheetId="21" hidden="1">[2]G!#REF!</definedName>
    <definedName name="__123Graph_C" localSheetId="26" hidden="1">[3]G!#REF!</definedName>
    <definedName name="__123Graph_C" localSheetId="0" hidden="1">[2]G!#REF!</definedName>
    <definedName name="__123Graph_C" localSheetId="2" hidden="1">[4]G!#REF!</definedName>
    <definedName name="__123Graph_C" localSheetId="3" hidden="1">[4]G!#REF!</definedName>
    <definedName name="__123Graph_C" localSheetId="5" hidden="1">[2]G!#REF!</definedName>
    <definedName name="__123Graph_C" localSheetId="6" hidden="1">[2]G!#REF!</definedName>
    <definedName name="__123Graph_C" localSheetId="8" hidden="1">[2]G!#REF!</definedName>
    <definedName name="__123Graph_C" localSheetId="9" hidden="1">[2]G!#REF!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4" hidden="1">[2]G!#REF!</definedName>
    <definedName name="__123Graph_C" localSheetId="15" hidden="1">[2]G!#REF!</definedName>
    <definedName name="__123Graph_C" hidden="1">[4]G!#REF!</definedName>
    <definedName name="__123Graph_D" localSheetId="16" hidden="1">'[7]C-3.10'!#REF!</definedName>
    <definedName name="__123Graph_D" localSheetId="20" hidden="1">'[7]C-3.10'!#REF!</definedName>
    <definedName name="__123Graph_D" localSheetId="21" hidden="1">'[7]C-3.10'!#REF!</definedName>
    <definedName name="__123Graph_D" localSheetId="26" hidden="1">'[8]C-3.10'!#REF!</definedName>
    <definedName name="__123Graph_D" localSheetId="0" hidden="1">'[7]C-3.10'!#REF!</definedName>
    <definedName name="__123Graph_D" localSheetId="2" hidden="1">'[9]C-3.10'!#REF!</definedName>
    <definedName name="__123Graph_D" localSheetId="3" hidden="1">'[9]C-3.10'!#REF!</definedName>
    <definedName name="__123Graph_D" localSheetId="5" hidden="1">'[7]C-3.10'!#REF!</definedName>
    <definedName name="__123Graph_D" localSheetId="6" hidden="1">'[7]C-3.10'!#REF!</definedName>
    <definedName name="__123Graph_D" localSheetId="8" hidden="1">'[7]C-3.10'!#REF!</definedName>
    <definedName name="__123Graph_D" localSheetId="9" hidden="1">'[7]C-3.10'!#REF!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4" hidden="1">'[7]C-3.10'!#REF!</definedName>
    <definedName name="__123Graph_D" localSheetId="15" hidden="1">'[7]C-3.10'!#REF!</definedName>
    <definedName name="__123Graph_D" hidden="1">'[9]C-3.10'!#REF!</definedName>
    <definedName name="__123Graph_E" localSheetId="16" hidden="1">[2]G!#REF!</definedName>
    <definedName name="__123Graph_E" localSheetId="20" hidden="1">[2]G!#REF!</definedName>
    <definedName name="__123Graph_E" localSheetId="21" hidden="1">[2]G!#REF!</definedName>
    <definedName name="__123Graph_E" localSheetId="26" hidden="1">[3]G!#REF!</definedName>
    <definedName name="__123Graph_E" localSheetId="0" hidden="1">[2]G!#REF!</definedName>
    <definedName name="__123Graph_E" localSheetId="2" hidden="1">[4]G!#REF!</definedName>
    <definedName name="__123Graph_E" localSheetId="3" hidden="1">[4]G!#REF!</definedName>
    <definedName name="__123Graph_E" localSheetId="5" hidden="1">[2]G!#REF!</definedName>
    <definedName name="__123Graph_E" localSheetId="6" hidden="1">[2]G!#REF!</definedName>
    <definedName name="__123Graph_E" localSheetId="8" hidden="1">[2]G!#REF!</definedName>
    <definedName name="__123Graph_E" localSheetId="9" hidden="1">[2]G!#REF!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4" hidden="1">[2]G!#REF!</definedName>
    <definedName name="__123Graph_E" localSheetId="15" hidden="1">[2]G!#REF!</definedName>
    <definedName name="__123Graph_E" hidden="1">[4]G!#REF!</definedName>
    <definedName name="__123Graph_ECURRENT" hidden="1">[10]coss!#REF!</definedName>
    <definedName name="__123Graph_F" localSheetId="16" hidden="1">[2]G!#REF!</definedName>
    <definedName name="__123Graph_F" localSheetId="20" hidden="1">[2]G!#REF!</definedName>
    <definedName name="__123Graph_F" localSheetId="21" hidden="1">[2]G!#REF!</definedName>
    <definedName name="__123Graph_F" localSheetId="26" hidden="1">[3]G!#REF!</definedName>
    <definedName name="__123Graph_F" localSheetId="0" hidden="1">[2]G!#REF!</definedName>
    <definedName name="__123Graph_F" localSheetId="2" hidden="1">[4]G!#REF!</definedName>
    <definedName name="__123Graph_F" localSheetId="3" hidden="1">[4]G!#REF!</definedName>
    <definedName name="__123Graph_F" localSheetId="5" hidden="1">[2]G!#REF!</definedName>
    <definedName name="__123Graph_F" localSheetId="6" hidden="1">[2]G!#REF!</definedName>
    <definedName name="__123Graph_F" localSheetId="8" hidden="1">[2]G!#REF!</definedName>
    <definedName name="__123Graph_F" localSheetId="9" hidden="1">[2]G!#REF!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4" hidden="1">[2]G!#REF!</definedName>
    <definedName name="__123Graph_F" localSheetId="15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 localSheetId="20">#REF!</definedName>
    <definedName name="__181" localSheetId="21">#REF!</definedName>
    <definedName name="__181" localSheetId="22">#REF!</definedName>
    <definedName name="__181">#REF!</definedName>
    <definedName name="__BB" localSheetId="20" hidden="1">#REF!</definedName>
    <definedName name="__BB" localSheetId="21" hidden="1">#REF!</definedName>
    <definedName name="__BB" localSheetId="22" hidden="1">#REF!</definedName>
    <definedName name="__BB" hidden="1">#REF!</definedName>
    <definedName name="__DAT1" localSheetId="20">#REF!</definedName>
    <definedName name="__DAT1" localSheetId="21">#REF!</definedName>
    <definedName name="__DAT1" localSheetId="22">#REF!</definedName>
    <definedName name="__DAT1" localSheetId="26">#REF!</definedName>
    <definedName name="__DAT1">#REF!</definedName>
    <definedName name="__DAT2" localSheetId="20">#REF!</definedName>
    <definedName name="__DAT2" localSheetId="21">#REF!</definedName>
    <definedName name="__DAT2" localSheetId="22">#REF!</definedName>
    <definedName name="__DAT2" localSheetId="26">#REF!</definedName>
    <definedName name="__DAT2">#REF!</definedName>
    <definedName name="__DAT3" localSheetId="20">#REF!</definedName>
    <definedName name="__DAT3" localSheetId="21">#REF!</definedName>
    <definedName name="__DAT3" localSheetId="22">#REF!</definedName>
    <definedName name="__DAT3" localSheetId="26">#REF!</definedName>
    <definedName name="__DAT3" localSheetId="5">#REF!</definedName>
    <definedName name="__DAT3" localSheetId="6">#REF!</definedName>
    <definedName name="__DAT3">#REF!</definedName>
    <definedName name="__DAT4" localSheetId="20">#REF!</definedName>
    <definedName name="__DAT4" localSheetId="21">#REF!</definedName>
    <definedName name="__DAT4" localSheetId="22">#REF!</definedName>
    <definedName name="__DAT4" localSheetId="26">#REF!</definedName>
    <definedName name="__DAT4">#REF!</definedName>
    <definedName name="__DAT5" localSheetId="20">#REF!</definedName>
    <definedName name="__DAT5" localSheetId="21">#REF!</definedName>
    <definedName name="__DAT5" localSheetId="22">#REF!</definedName>
    <definedName name="__DAT5" localSheetId="26">#REF!</definedName>
    <definedName name="__DAT5" localSheetId="5">#REF!</definedName>
    <definedName name="__DAT5" localSheetId="6">#REF!</definedName>
    <definedName name="__DAT5">#REF!</definedName>
    <definedName name="__DAT6" localSheetId="20">#REF!</definedName>
    <definedName name="__DAT6" localSheetId="21">#REF!</definedName>
    <definedName name="__DAT6" localSheetId="22">#REF!</definedName>
    <definedName name="__DAT6" localSheetId="26">#REF!</definedName>
    <definedName name="__DAT6" localSheetId="5">#REF!</definedName>
    <definedName name="__DAT6" localSheetId="6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0">#REF!</definedName>
    <definedName name="__ebe1" localSheetId="21">#REF!</definedName>
    <definedName name="__ebe1" localSheetId="22">#REF!</definedName>
    <definedName name="__ebe1" localSheetId="26">#REF!</definedName>
    <definedName name="__ebe1">#REF!</definedName>
    <definedName name="__ebe2" localSheetId="20">#REF!</definedName>
    <definedName name="__ebe2" localSheetId="21">#REF!</definedName>
    <definedName name="__ebe2" localSheetId="22">#REF!</definedName>
    <definedName name="__ebe2" localSheetId="26">#REF!</definedName>
    <definedName name="__ebe2">#REF!</definedName>
    <definedName name="__ebe3" localSheetId="20">#REF!</definedName>
    <definedName name="__ebe3" localSheetId="21">#REF!</definedName>
    <definedName name="__ebe3" localSheetId="22">#REF!</definedName>
    <definedName name="__ebe3" localSheetId="26">#REF!</definedName>
    <definedName name="__ebe3">#REF!</definedName>
    <definedName name="__ebe4" localSheetId="20">#REF!</definedName>
    <definedName name="__ebe4" localSheetId="21">#REF!</definedName>
    <definedName name="__ebe4" localSheetId="22">#REF!</definedName>
    <definedName name="__ebe4" localSheetId="26">#REF!</definedName>
    <definedName name="__ebe4">#REF!</definedName>
    <definedName name="__ebe5" localSheetId="20">#REF!</definedName>
    <definedName name="__ebe5" localSheetId="21">#REF!</definedName>
    <definedName name="__ebe5" localSheetId="22">#REF!</definedName>
    <definedName name="__ebe5" localSheetId="26">#REF!</definedName>
    <definedName name="__ebe5">#REF!</definedName>
    <definedName name="__ebe6" localSheetId="20">#REF!</definedName>
    <definedName name="__ebe6" localSheetId="21">#REF!</definedName>
    <definedName name="__ebe6" localSheetId="22">#REF!</definedName>
    <definedName name="__ebe6" localSheetId="26">#REF!</definedName>
    <definedName name="__ebe6">#REF!</definedName>
    <definedName name="__ebe7" localSheetId="20">#REF!</definedName>
    <definedName name="__ebe7" localSheetId="21">#REF!</definedName>
    <definedName name="__ebe7" localSheetId="22">#REF!</definedName>
    <definedName name="__ebe7" localSheetId="26">#REF!</definedName>
    <definedName name="__ebe7">#REF!</definedName>
    <definedName name="__ebx1" localSheetId="20">#REF!</definedName>
    <definedName name="__ebx1" localSheetId="21">#REF!</definedName>
    <definedName name="__ebx1" localSheetId="22">#REF!</definedName>
    <definedName name="__ebx1" localSheetId="26">#REF!</definedName>
    <definedName name="__ebx1">#REF!</definedName>
    <definedName name="__ebx2" localSheetId="20">#REF!</definedName>
    <definedName name="__ebx2" localSheetId="21">#REF!</definedName>
    <definedName name="__ebx2" localSheetId="22">#REF!</definedName>
    <definedName name="__ebx2" localSheetId="26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>#REF!</definedName>
    <definedName name="__pg2">#REF!</definedName>
    <definedName name="__Sort" localSheetId="20" hidden="1">#REF!</definedName>
    <definedName name="__Sort" localSheetId="21" hidden="1">#REF!</definedName>
    <definedName name="__Sort" localSheetId="22" hidden="1">#REF!</definedName>
    <definedName name="__Sort" hidden="1">#REF!</definedName>
    <definedName name="__Sort1" localSheetId="20" hidden="1">#REF!</definedName>
    <definedName name="__Sort1" localSheetId="21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16">#REF!</definedName>
    <definedName name="_1" localSheetId="20">#REF!</definedName>
    <definedName name="_1" localSheetId="21">#REF!</definedName>
    <definedName name="_1" localSheetId="22">#REF!</definedName>
    <definedName name="_1" localSheetId="26">#REF!</definedName>
    <definedName name="_1" localSheetId="0">#REF!</definedName>
    <definedName name="_1" localSheetId="5">#REF!</definedName>
    <definedName name="_1" localSheetId="6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0">#REF!</definedName>
    <definedName name="_1_181" localSheetId="21">#REF!</definedName>
    <definedName name="_1_181" localSheetId="22">#REF!</definedName>
    <definedName name="_1_181" localSheetId="26">#REF!</definedName>
    <definedName name="_1_181">#REF!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1">'[22]Page 1'!#REF!</definedName>
    <definedName name="_12MEACT" localSheetId="26">'[22]Page 1'!#REF!</definedName>
    <definedName name="_12MEACT" localSheetId="2">'[22]Page 1'!#REF!</definedName>
    <definedName name="_12MEACT" localSheetId="3">'[22]Page 1'!#REF!</definedName>
    <definedName name="_12MEACT" localSheetId="5">'[22]Page 1'!#REF!</definedName>
    <definedName name="_12MEACT" localSheetId="6">'[22]Page 1'!#REF!</definedName>
    <definedName name="_12MEACT">'[22]Page 1'!#REF!</definedName>
    <definedName name="_12MEBUD" localSheetId="21">'[22]Page 1'!#REF!</definedName>
    <definedName name="_12MEBUD" localSheetId="26">'[22]Page 1'!#REF!</definedName>
    <definedName name="_12MEBUD" localSheetId="2">'[22]Page 1'!#REF!</definedName>
    <definedName name="_12MEBUD" localSheetId="3">'[22]Page 1'!#REF!</definedName>
    <definedName name="_12MEBUD" localSheetId="5">'[22]Page 1'!#REF!</definedName>
    <definedName name="_12MEBUD" localSheetId="6">'[22]Page 1'!#REF!</definedName>
    <definedName name="_12MEBUD">'[22]Page 1'!#REF!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0">#REF!</definedName>
    <definedName name="_181" localSheetId="21">#REF!</definedName>
    <definedName name="_181" localSheetId="22">#REF!</definedName>
    <definedName name="_181" localSheetId="26">#REF!</definedName>
    <definedName name="_181">#REF!</definedName>
    <definedName name="_186__123Graph_CCHART_6" hidden="1">[19]Data!#REF!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16">#REF!</definedName>
    <definedName name="_2" localSheetId="20">#REF!</definedName>
    <definedName name="_2" localSheetId="21">#REF!</definedName>
    <definedName name="_2" localSheetId="22">#REF!</definedName>
    <definedName name="_2" localSheetId="26">#REF!</definedName>
    <definedName name="_2" localSheetId="0">#REF!</definedName>
    <definedName name="_2" localSheetId="5">#REF!</definedName>
    <definedName name="_2" localSheetId="6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0">#REF!</definedName>
    <definedName name="_2_181" localSheetId="21">#REF!</definedName>
    <definedName name="_2_181" localSheetId="22">#REF!</definedName>
    <definedName name="_2_181" localSheetId="26">#REF!</definedName>
    <definedName name="_2_181">#REF!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0">#REF!</definedName>
    <definedName name="_2B_15" localSheetId="21">#REF!</definedName>
    <definedName name="_2B_15" localSheetId="22">#REF!</definedName>
    <definedName name="_2B_15" localSheetId="26">#REF!</definedName>
    <definedName name="_2B_15">#REF!</definedName>
    <definedName name="_2LTD_EFFECTIVE">[23]A!$B$1:$T$36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16">#REF!</definedName>
    <definedName name="_3" localSheetId="20">#REF!</definedName>
    <definedName name="_3" localSheetId="21">#REF!</definedName>
    <definedName name="_3" localSheetId="22">#REF!</definedName>
    <definedName name="_3" localSheetId="26">#REF!</definedName>
    <definedName name="_3" localSheetId="0">#REF!</definedName>
    <definedName name="_3" localSheetId="5">#REF!</definedName>
    <definedName name="_3" localSheetId="6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16">'[7]C-3.10'!#REF!</definedName>
    <definedName name="_331" localSheetId="20">'[7]C-3.10'!#REF!</definedName>
    <definedName name="_331" localSheetId="21">'[7]C-3.10'!#REF!</definedName>
    <definedName name="_331" localSheetId="26">'[8]C-3.10'!#REF!</definedName>
    <definedName name="_331" localSheetId="0">'[7]C-3.10'!#REF!</definedName>
    <definedName name="_331" localSheetId="2">'[9]C-3.10'!#REF!</definedName>
    <definedName name="_331" localSheetId="3">'[9]C-3.10'!#REF!</definedName>
    <definedName name="_331" localSheetId="5">'[7]C-3.10'!#REF!</definedName>
    <definedName name="_331" localSheetId="6">'[7]C-3.10'!#REF!</definedName>
    <definedName name="_331" localSheetId="8">'[7]C-3.10'!#REF!</definedName>
    <definedName name="_331" localSheetId="9">'[7]C-3.10'!#REF!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4">'[7]C-3.10'!#REF!</definedName>
    <definedName name="_331" localSheetId="15">'[7]C-3.10'!#REF!</definedName>
    <definedName name="_331">'[9]C-3.10'!#REF!</definedName>
    <definedName name="_34" localSheetId="16">'[7]C-3.10'!#REF!</definedName>
    <definedName name="_34" localSheetId="20">'[7]C-3.10'!#REF!</definedName>
    <definedName name="_34" localSheetId="21">'[7]C-3.10'!#REF!</definedName>
    <definedName name="_34" localSheetId="26">'[8]C-3.10'!#REF!</definedName>
    <definedName name="_34" localSheetId="0">'[7]C-3.10'!#REF!</definedName>
    <definedName name="_34" localSheetId="2">'[9]C-3.10'!#REF!</definedName>
    <definedName name="_34" localSheetId="3">'[9]C-3.10'!#REF!</definedName>
    <definedName name="_34" localSheetId="5">'[7]C-3.10'!#REF!</definedName>
    <definedName name="_34" localSheetId="6">'[7]C-3.10'!#REF!</definedName>
    <definedName name="_34" localSheetId="8">'[7]C-3.10'!#REF!</definedName>
    <definedName name="_34" localSheetId="9">'[7]C-3.10'!#REF!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4">'[7]C-3.10'!#REF!</definedName>
    <definedName name="_34" localSheetId="15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6">'[7]C-3.10'!#REF!</definedName>
    <definedName name="_347" localSheetId="20">'[7]C-3.10'!#REF!</definedName>
    <definedName name="_347" localSheetId="21">'[7]C-3.10'!#REF!</definedName>
    <definedName name="_347" localSheetId="26">'[8]C-3.10'!#REF!</definedName>
    <definedName name="_347" localSheetId="0">'[7]C-3.10'!#REF!</definedName>
    <definedName name="_347" localSheetId="2">'[9]C-3.10'!#REF!</definedName>
    <definedName name="_347" localSheetId="3">'[9]C-3.10'!#REF!</definedName>
    <definedName name="_347" localSheetId="5">'[7]C-3.10'!#REF!</definedName>
    <definedName name="_347" localSheetId="6">'[7]C-3.10'!#REF!</definedName>
    <definedName name="_347" localSheetId="8">'[7]C-3.10'!#REF!</definedName>
    <definedName name="_347" localSheetId="9">'[7]C-3.10'!#REF!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4">'[7]C-3.10'!#REF!</definedName>
    <definedName name="_347" localSheetId="15">'[7]C-3.10'!#REF!</definedName>
    <definedName name="_347">'[9]C-3.10'!#REF!</definedName>
    <definedName name="_348" localSheetId="16">'[7]C-3.10'!#REF!</definedName>
    <definedName name="_348" localSheetId="20">'[7]C-3.10'!#REF!</definedName>
    <definedName name="_348" localSheetId="21">'[7]C-3.10'!#REF!</definedName>
    <definedName name="_348" localSheetId="26">'[8]C-3.10'!#REF!</definedName>
    <definedName name="_348" localSheetId="0">'[7]C-3.10'!#REF!</definedName>
    <definedName name="_348" localSheetId="2">'[9]C-3.10'!#REF!</definedName>
    <definedName name="_348" localSheetId="3">'[9]C-3.10'!#REF!</definedName>
    <definedName name="_348" localSheetId="5">'[7]C-3.10'!#REF!</definedName>
    <definedName name="_348" localSheetId="6">'[7]C-3.10'!#REF!</definedName>
    <definedName name="_348" localSheetId="8">'[7]C-3.10'!#REF!</definedName>
    <definedName name="_348" localSheetId="9">'[7]C-3.10'!#REF!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4">'[7]C-3.10'!#REF!</definedName>
    <definedName name="_348" localSheetId="15">'[7]C-3.10'!#REF!</definedName>
    <definedName name="_348">'[9]C-3.10'!#REF!</definedName>
    <definedName name="_34a1" localSheetId="16">'[7]C-3.10'!#REF!</definedName>
    <definedName name="_34a1" localSheetId="20">'[7]C-3.10'!#REF!</definedName>
    <definedName name="_34a1" localSheetId="21">'[7]C-3.10'!#REF!</definedName>
    <definedName name="_34a1" localSheetId="26">'[8]C-3.10'!#REF!</definedName>
    <definedName name="_34a1" localSheetId="0">'[7]C-3.10'!#REF!</definedName>
    <definedName name="_34a1" localSheetId="2">'[9]C-3.10'!#REF!</definedName>
    <definedName name="_34a1" localSheetId="3">'[9]C-3.10'!#REF!</definedName>
    <definedName name="_34a1" localSheetId="5">'[7]C-3.10'!#REF!</definedName>
    <definedName name="_34a1" localSheetId="6">'[7]C-3.10'!#REF!</definedName>
    <definedName name="_34a1" localSheetId="8">'[7]C-3.10'!#REF!</definedName>
    <definedName name="_34a1" localSheetId="9">'[7]C-3.10'!#REF!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4">'[7]C-3.10'!#REF!</definedName>
    <definedName name="_34a1" localSheetId="15">'[7]C-3.10'!#REF!</definedName>
    <definedName name="_34a1">'[9]C-3.10'!#REF!</definedName>
    <definedName name="_34a2" localSheetId="16">'[7]C-3.10'!#REF!</definedName>
    <definedName name="_34a2" localSheetId="20">'[7]C-3.10'!#REF!</definedName>
    <definedName name="_34a2" localSheetId="21">'[7]C-3.10'!#REF!</definedName>
    <definedName name="_34a2" localSheetId="26">'[8]C-3.10'!#REF!</definedName>
    <definedName name="_34a2" localSheetId="0">'[7]C-3.10'!#REF!</definedName>
    <definedName name="_34a2" localSheetId="2">'[9]C-3.10'!#REF!</definedName>
    <definedName name="_34a2" localSheetId="3">'[9]C-3.10'!#REF!</definedName>
    <definedName name="_34a2" localSheetId="5">'[7]C-3.10'!#REF!</definedName>
    <definedName name="_34a2" localSheetId="6">'[7]C-3.10'!#REF!</definedName>
    <definedName name="_34a2" localSheetId="8">'[7]C-3.10'!#REF!</definedName>
    <definedName name="_34a2" localSheetId="9">'[7]C-3.10'!#REF!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4">'[7]C-3.10'!#REF!</definedName>
    <definedName name="_34a2" localSheetId="15">'[7]C-3.10'!#REF!</definedName>
    <definedName name="_34a2">'[9]C-3.10'!#REF!</definedName>
    <definedName name="_34E" localSheetId="16">'[7]C-3.10'!#REF!</definedName>
    <definedName name="_34E" localSheetId="20">'[7]C-3.10'!#REF!</definedName>
    <definedName name="_34E" localSheetId="21">'[7]C-3.10'!#REF!</definedName>
    <definedName name="_34E" localSheetId="26">'[8]C-3.10'!#REF!</definedName>
    <definedName name="_34E" localSheetId="0">'[7]C-3.10'!#REF!</definedName>
    <definedName name="_34E" localSheetId="2">'[9]C-3.10'!#REF!</definedName>
    <definedName name="_34E" localSheetId="3">'[9]C-3.10'!#REF!</definedName>
    <definedName name="_34E" localSheetId="5">'[7]C-3.10'!#REF!</definedName>
    <definedName name="_34E" localSheetId="6">'[7]C-3.10'!#REF!</definedName>
    <definedName name="_34E" localSheetId="8">'[7]C-3.10'!#REF!</definedName>
    <definedName name="_34E" localSheetId="9">'[7]C-3.10'!#REF!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4">'[7]C-3.10'!#REF!</definedName>
    <definedName name="_34E" localSheetId="15">'[7]C-3.10'!#REF!</definedName>
    <definedName name="_34E">'[9]C-3.10'!#REF!</definedName>
    <definedName name="_35" localSheetId="16">'[7]C-3.10'!#REF!</definedName>
    <definedName name="_35" localSheetId="20">'[7]C-3.10'!#REF!</definedName>
    <definedName name="_35" localSheetId="21">'[7]C-3.10'!#REF!</definedName>
    <definedName name="_35" localSheetId="26">'[8]C-3.10'!#REF!</definedName>
    <definedName name="_35" localSheetId="0">'[7]C-3.10'!#REF!</definedName>
    <definedName name="_35" localSheetId="2">'[9]C-3.10'!#REF!</definedName>
    <definedName name="_35" localSheetId="3">'[9]C-3.10'!#REF!</definedName>
    <definedName name="_35" localSheetId="5">'[7]C-3.10'!#REF!</definedName>
    <definedName name="_35" localSheetId="6">'[7]C-3.10'!#REF!</definedName>
    <definedName name="_35" localSheetId="8">'[7]C-3.10'!#REF!</definedName>
    <definedName name="_35" localSheetId="9">'[7]C-3.10'!#REF!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4">'[7]C-3.10'!#REF!</definedName>
    <definedName name="_35" localSheetId="15">'[7]C-3.10'!#REF!</definedName>
    <definedName name="_35">'[9]C-3.10'!#REF!</definedName>
    <definedName name="_351" localSheetId="16">'[7]C-3.10'!#REF!</definedName>
    <definedName name="_351" localSheetId="20">'[7]C-3.10'!#REF!</definedName>
    <definedName name="_351" localSheetId="21">'[7]C-3.10'!#REF!</definedName>
    <definedName name="_351" localSheetId="26">'[8]C-3.10'!#REF!</definedName>
    <definedName name="_351" localSheetId="0">'[7]C-3.10'!#REF!</definedName>
    <definedName name="_351" localSheetId="2">'[9]C-3.10'!#REF!</definedName>
    <definedName name="_351" localSheetId="3">'[9]C-3.10'!#REF!</definedName>
    <definedName name="_351" localSheetId="5">'[7]C-3.10'!#REF!</definedName>
    <definedName name="_351" localSheetId="6">'[7]C-3.10'!#REF!</definedName>
    <definedName name="_351" localSheetId="8">'[7]C-3.10'!#REF!</definedName>
    <definedName name="_351" localSheetId="9">'[7]C-3.10'!#REF!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4">'[7]C-3.10'!#REF!</definedName>
    <definedName name="_351" localSheetId="15">'[7]C-3.10'!#REF!</definedName>
    <definedName name="_351">'[9]C-3.10'!#REF!</definedName>
    <definedName name="_36" localSheetId="16">'[7]C-3.10'!#REF!</definedName>
    <definedName name="_36" localSheetId="20">'[7]C-3.10'!#REF!</definedName>
    <definedName name="_36" localSheetId="21">'[7]C-3.10'!#REF!</definedName>
    <definedName name="_36" localSheetId="26">'[8]C-3.10'!#REF!</definedName>
    <definedName name="_36" localSheetId="0">'[7]C-3.10'!#REF!</definedName>
    <definedName name="_36" localSheetId="2">'[9]C-3.10'!#REF!</definedName>
    <definedName name="_36" localSheetId="3">'[9]C-3.10'!#REF!</definedName>
    <definedName name="_36" localSheetId="5">'[7]C-3.10'!#REF!</definedName>
    <definedName name="_36" localSheetId="6">'[7]C-3.10'!#REF!</definedName>
    <definedName name="_36" localSheetId="8">'[7]C-3.10'!#REF!</definedName>
    <definedName name="_36" localSheetId="9">'[7]C-3.10'!#REF!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4">'[7]C-3.10'!#REF!</definedName>
    <definedName name="_36" localSheetId="15">'[7]C-3.10'!#REF!</definedName>
    <definedName name="_36">'[9]C-3.10'!#REF!</definedName>
    <definedName name="_36__123Graph_ACHART_2" hidden="1">[19]Data!$G$30:$G$229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 localSheetId="26">#REF!</definedName>
    <definedName name="_3TEFIS_00_08">#REF!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0">#REF!</definedName>
    <definedName name="_4B_15" localSheetId="21">#REF!</definedName>
    <definedName name="_4B_15" localSheetId="22">#REF!</definedName>
    <definedName name="_4B_15" localSheetId="26">#REF!</definedName>
    <definedName name="_4B_15">#REF!</definedName>
    <definedName name="_4SERIES_T">#REF!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 localSheetId="26">#REF!</definedName>
    <definedName name="_6TEFIS_00_08">#REF!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0">#REF!</definedName>
    <definedName name="_DAT1" localSheetId="21">#REF!</definedName>
    <definedName name="_DAT1" localSheetId="22">#REF!</definedName>
    <definedName name="_DAT1" localSheetId="26">#REF!</definedName>
    <definedName name="_DAT1">#REF!</definedName>
    <definedName name="_DAT2" localSheetId="20">#REF!</definedName>
    <definedName name="_DAT2" localSheetId="21">#REF!</definedName>
    <definedName name="_DAT2" localSheetId="22">#REF!</definedName>
    <definedName name="_DAT2" localSheetId="26">#REF!</definedName>
    <definedName name="_DAT2">#REF!</definedName>
    <definedName name="_DAT3" localSheetId="20">#REF!</definedName>
    <definedName name="_DAT3" localSheetId="21">#REF!</definedName>
    <definedName name="_DAT3" localSheetId="22">#REF!</definedName>
    <definedName name="_DAT3" localSheetId="26">#REF!</definedName>
    <definedName name="_DAT3" localSheetId="5">#REF!</definedName>
    <definedName name="_DAT3" localSheetId="6">#REF!</definedName>
    <definedName name="_DAT3">#REF!</definedName>
    <definedName name="_DAT4" localSheetId="20">#REF!</definedName>
    <definedName name="_DAT4" localSheetId="21">#REF!</definedName>
    <definedName name="_DAT4" localSheetId="22">#REF!</definedName>
    <definedName name="_DAT4" localSheetId="26">#REF!</definedName>
    <definedName name="_DAT4">#REF!</definedName>
    <definedName name="_DAT5" localSheetId="20">#REF!</definedName>
    <definedName name="_DAT5" localSheetId="21">#REF!</definedName>
    <definedName name="_DAT5" localSheetId="22">#REF!</definedName>
    <definedName name="_DAT5" localSheetId="26">#REF!</definedName>
    <definedName name="_DAT5" localSheetId="5">#REF!</definedName>
    <definedName name="_DAT5" localSheetId="6">#REF!</definedName>
    <definedName name="_DAT5">#REF!</definedName>
    <definedName name="_DAT6" localSheetId="20">#REF!</definedName>
    <definedName name="_DAT6" localSheetId="21">#REF!</definedName>
    <definedName name="_DAT6" localSheetId="22">#REF!</definedName>
    <definedName name="_DAT6" localSheetId="26">#REF!</definedName>
    <definedName name="_DAT6" localSheetId="5">#REF!</definedName>
    <definedName name="_DAT6" localSheetId="6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0">#REF!</definedName>
    <definedName name="_ebe1" localSheetId="21">#REF!</definedName>
    <definedName name="_ebe1" localSheetId="22">#REF!</definedName>
    <definedName name="_ebe1" localSheetId="26">#REF!</definedName>
    <definedName name="_ebe1">#REF!</definedName>
    <definedName name="_ebe2" localSheetId="20">#REF!</definedName>
    <definedName name="_ebe2" localSheetId="21">#REF!</definedName>
    <definedName name="_ebe2" localSheetId="22">#REF!</definedName>
    <definedName name="_ebe2" localSheetId="26">#REF!</definedName>
    <definedName name="_ebe2">#REF!</definedName>
    <definedName name="_ebe3" localSheetId="20">#REF!</definedName>
    <definedName name="_ebe3" localSheetId="21">#REF!</definedName>
    <definedName name="_ebe3" localSheetId="22">#REF!</definedName>
    <definedName name="_ebe3" localSheetId="26">#REF!</definedName>
    <definedName name="_ebe3">#REF!</definedName>
    <definedName name="_ebe4" localSheetId="20">#REF!</definedName>
    <definedName name="_ebe4" localSheetId="21">#REF!</definedName>
    <definedName name="_ebe4" localSheetId="22">#REF!</definedName>
    <definedName name="_ebe4" localSheetId="26">#REF!</definedName>
    <definedName name="_ebe4">#REF!</definedName>
    <definedName name="_ebe5" localSheetId="20">#REF!</definedName>
    <definedName name="_ebe5" localSheetId="21">#REF!</definedName>
    <definedName name="_ebe5" localSheetId="22">#REF!</definedName>
    <definedName name="_ebe5" localSheetId="26">#REF!</definedName>
    <definedName name="_ebe5">#REF!</definedName>
    <definedName name="_ebe6" localSheetId="20">#REF!</definedName>
    <definedName name="_ebe6" localSheetId="21">#REF!</definedName>
    <definedName name="_ebe6" localSheetId="22">#REF!</definedName>
    <definedName name="_ebe6" localSheetId="26">#REF!</definedName>
    <definedName name="_ebe6">#REF!</definedName>
    <definedName name="_ebe7" localSheetId="20">#REF!</definedName>
    <definedName name="_ebe7" localSheetId="21">#REF!</definedName>
    <definedName name="_ebe7" localSheetId="22">#REF!</definedName>
    <definedName name="_ebe7" localSheetId="26">#REF!</definedName>
    <definedName name="_ebe7">#REF!</definedName>
    <definedName name="_ebx1" localSheetId="20">#REF!</definedName>
    <definedName name="_ebx1" localSheetId="21">#REF!</definedName>
    <definedName name="_ebx1" localSheetId="22">#REF!</definedName>
    <definedName name="_ebx1" localSheetId="26">#REF!</definedName>
    <definedName name="_ebx1">#REF!</definedName>
    <definedName name="_ebx2" localSheetId="20">#REF!</definedName>
    <definedName name="_ebx2" localSheetId="21">#REF!</definedName>
    <definedName name="_ebx2" localSheetId="22">#REF!</definedName>
    <definedName name="_ebx2" localSheetId="26">#REF!</definedName>
    <definedName name="_ebx2">#REF!</definedName>
    <definedName name="_EXH1">#REF!</definedName>
    <definedName name="_EXH6">#REF!</definedName>
    <definedName name="_Fill" localSheetId="16" hidden="1">'[25]Bond Returns'!$A$8:$A$107</definedName>
    <definedName name="_Fill" localSheetId="20" hidden="1">'[26]Bond Returns'!$A$8:$A$107</definedName>
    <definedName name="_Fill" localSheetId="21" hidden="1">'[26]Bond Returns'!$A$8:$A$107</definedName>
    <definedName name="_Fill" localSheetId="26" hidden="1">'[26]Bond Returns'!$A$8:$A$107</definedName>
    <definedName name="_Fill" localSheetId="0" hidden="1">'[25]Bond Returns'!$A$8:$A$107</definedName>
    <definedName name="_Fill" localSheetId="5" hidden="1">'[25]Bond Returns'!$A$8:$A$107</definedName>
    <definedName name="_Fill" localSheetId="6" hidden="1">'[25]Bond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'[27]Bond Returns'!$A$8:$A$107</definedName>
    <definedName name="_Fill" localSheetId="14" hidden="1">'[27]Bond Returns'!$A$8:$A$107</definedName>
    <definedName name="_Fill" localSheetId="15" hidden="1">'[25]Bond Returns'!$A$8:$A$107</definedName>
    <definedName name="_Fill" hidden="1">'[28]Bond Returns'!$A$8:$A$107</definedName>
    <definedName name="_Key1" localSheetId="16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6" hidden="1">#REF!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hidden="1">#REF!</definedName>
    <definedName name="_Key2" localSheetId="16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6" hidden="1">#REF!</definedName>
    <definedName name="_Key2" localSheetId="0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hidden="1">#REF!</definedName>
    <definedName name="_lslkdjf" localSheetId="20" hidden="1">#REF!</definedName>
    <definedName name="_lslkdjf" localSheetId="21" hidden="1">#REF!</definedName>
    <definedName name="_lslkdjf" localSheetId="22" hidden="1">#REF!</definedName>
    <definedName name="_lslkdjf" hidden="1">#REF!</definedName>
    <definedName name="_M" localSheetId="16">#REF!</definedName>
    <definedName name="_M" localSheetId="20">#REF!</definedName>
    <definedName name="_M" localSheetId="21">#REF!</definedName>
    <definedName name="_M" localSheetId="22">#REF!</definedName>
    <definedName name="_M" localSheetId="26">#REF!</definedName>
    <definedName name="_M" localSheetId="0">#REF!</definedName>
    <definedName name="_M" localSheetId="5">#REF!</definedName>
    <definedName name="_M" localSheetId="6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>#REF!</definedName>
    <definedName name="_MatInverse_In" hidden="1">#REF!</definedName>
    <definedName name="_MatInverse_Out" hidden="1">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6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6" hidden="1">#REF!</definedName>
    <definedName name="_Regression_Out" localSheetId="0" hidden="1">#REF!</definedName>
    <definedName name="_Regression_Out" localSheetId="5" hidden="1">#REF!</definedName>
    <definedName name="_Regression_Out" localSheetId="6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hidden="1">#REF!</definedName>
    <definedName name="_Regression_X" localSheetId="16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6" hidden="1">#REF!</definedName>
    <definedName name="_Regression_X" localSheetId="0" hidden="1">#REF!</definedName>
    <definedName name="_Regression_X" localSheetId="5" hidden="1">#REF!</definedName>
    <definedName name="_Regression_X" localSheetId="6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hidden="1">#REF!</definedName>
    <definedName name="_Regression_Y" localSheetId="16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6" hidden="1">#REF!</definedName>
    <definedName name="_Regression_Y" localSheetId="0" hidden="1">#REF!</definedName>
    <definedName name="_Regression_Y" localSheetId="5" hidden="1">#REF!</definedName>
    <definedName name="_Regression_Y" localSheetId="6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hidden="1">#REF!</definedName>
    <definedName name="_RMA1">#REF!</definedName>
    <definedName name="_RMA2">#REF!</definedName>
    <definedName name="_Sort" localSheetId="16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6" hidden="1">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hidden="1">#REF!</definedName>
    <definedName name="_sort2" localSheetId="20" hidden="1">#REF!</definedName>
    <definedName name="_sort2" localSheetId="21" hidden="1">#REF!</definedName>
    <definedName name="_sort2" localSheetId="22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0" hidden="1">#REF!</definedName>
    <definedName name="_x" localSheetId="21" hidden="1">#REF!</definedName>
    <definedName name="_x" localSheetId="22" hidden="1">#REF!</definedName>
    <definedName name="_x" localSheetId="26" hidden="1">#REF!</definedName>
    <definedName name="_x" hidden="1">#REF!</definedName>
    <definedName name="A" localSheetId="16">#REF!</definedName>
    <definedName name="A" localSheetId="20">#REF!</definedName>
    <definedName name="A" localSheetId="21">#REF!</definedName>
    <definedName name="A" localSheetId="22">#REF!</definedName>
    <definedName name="A" localSheetId="26">#REF!</definedName>
    <definedName name="A" localSheetId="0">#REF!</definedName>
    <definedName name="A" localSheetId="5">#REF!</definedName>
    <definedName name="A" localSheetId="6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>#REF!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0">#REF!</definedName>
    <definedName name="ADJTS" localSheetId="21">#REF!</definedName>
    <definedName name="ADJTS" localSheetId="22">#REF!</definedName>
    <definedName name="ADJTS" localSheetId="26">#REF!</definedName>
    <definedName name="ADJTS">#REF!</definedName>
    <definedName name="aedf" localSheetId="20" hidden="1">#REF!</definedName>
    <definedName name="aedf" localSheetId="21" hidden="1">#REF!</definedName>
    <definedName name="aedf" localSheetId="22" hidden="1">#REF!</definedName>
    <definedName name="aedf" hidden="1">#REF!</definedName>
    <definedName name="aewc12" localSheetId="20" hidden="1">#REF!</definedName>
    <definedName name="aewc12" localSheetId="21" hidden="1">#REF!</definedName>
    <definedName name="aewc12" localSheetId="22" hidden="1">#REF!</definedName>
    <definedName name="aewc12" hidden="1">#REF!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6">[32]A!$P$10:$Q$117</definedName>
    <definedName name="ALL">[32]A!$P$10:$Q$117</definedName>
    <definedName name="AMORT">#REF!</definedName>
    <definedName name="anscount">1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0">#REF!</definedName>
    <definedName name="AP_OTHER" localSheetId="21">#REF!</definedName>
    <definedName name="AP_OTHER" localSheetId="22">#REF!</definedName>
    <definedName name="AP_OTHER" localSheetId="26">#REF!</definedName>
    <definedName name="AP_OTHER">#REF!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0">#REF!</definedName>
    <definedName name="ASD" localSheetId="21">#REF!</definedName>
    <definedName name="ASD" localSheetId="22">#REF!</definedName>
    <definedName name="ASD" localSheetId="26">#REF!</definedName>
    <definedName name="ASD">#REF!</definedName>
    <definedName name="asdf" localSheetId="20" hidden="1">#REF!</definedName>
    <definedName name="asdf" localSheetId="21" hidden="1">#REF!</definedName>
    <definedName name="asdf" localSheetId="22" hidden="1">#REF!</definedName>
    <definedName name="asdf" hidden="1">#REF!</definedName>
    <definedName name="asdij" localSheetId="20" hidden="1">#REF!</definedName>
    <definedName name="asdij" localSheetId="21" hidden="1">#REF!</definedName>
    <definedName name="asdij" localSheetId="22" hidden="1">#REF!</definedName>
    <definedName name="asdij" hidden="1">#REF!</definedName>
    <definedName name="asf" localSheetId="20" hidden="1">#REF!</definedName>
    <definedName name="asf" localSheetId="21" hidden="1">#REF!</definedName>
    <definedName name="asf" localSheetId="22" hidden="1">#REF!</definedName>
    <definedName name="asf" hidden="1">#REF!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0">#REF!</definedName>
    <definedName name="ASSUMPTIONS" localSheetId="21">#REF!</definedName>
    <definedName name="ASSUMPTIONS" localSheetId="22">#REF!</definedName>
    <definedName name="ASSUMPTIONS" localSheetId="26">#REF!</definedName>
    <definedName name="ASSUMPTIONS">#REF!</definedName>
    <definedName name="aswac" localSheetId="20" hidden="1">#REF!</definedName>
    <definedName name="aswac" localSheetId="21" hidden="1">#REF!</definedName>
    <definedName name="aswac" localSheetId="22" hidden="1">#REF!</definedName>
    <definedName name="aswac" hidden="1">#REF!</definedName>
    <definedName name="aswc" localSheetId="20" hidden="1">#REF!</definedName>
    <definedName name="aswc" localSheetId="21" hidden="1">#REF!</definedName>
    <definedName name="aswc" localSheetId="22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20" hidden="1">#REF!</definedName>
    <definedName name="awd" localSheetId="21" hidden="1">#REF!</definedName>
    <definedName name="awd" localSheetId="22" hidden="1">#REF!</definedName>
    <definedName name="awd" hidden="1">#REF!</definedName>
    <definedName name="awef" localSheetId="20" hidden="1">#REF!</definedName>
    <definedName name="awef" localSheetId="21" hidden="1">#REF!</definedName>
    <definedName name="awef" localSheetId="22" hidden="1">#REF!</definedName>
    <definedName name="awef" hidden="1">#REF!</definedName>
    <definedName name="AWS" localSheetId="20" hidden="1">#REF!</definedName>
    <definedName name="AWS" localSheetId="21" hidden="1">#REF!</definedName>
    <definedName name="AWS" localSheetId="22" hidden="1">#REF!</definedName>
    <definedName name="AWS" hidden="1">#REF!</definedName>
    <definedName name="az" localSheetId="20" hidden="1">#REF!</definedName>
    <definedName name="az" localSheetId="21" hidden="1">#REF!</definedName>
    <definedName name="az" localSheetId="22" hidden="1">#REF!</definedName>
    <definedName name="az" hidden="1">#REF!</definedName>
    <definedName name="B" localSheetId="16">#REF!</definedName>
    <definedName name="B" localSheetId="20">#REF!</definedName>
    <definedName name="B" localSheetId="21">#REF!</definedName>
    <definedName name="B" localSheetId="22">#REF!</definedName>
    <definedName name="B" localSheetId="26">#REF!</definedName>
    <definedName name="B" localSheetId="0">#REF!</definedName>
    <definedName name="B" localSheetId="5">#REF!</definedName>
    <definedName name="B" localSheetId="6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0">#REF!</definedName>
    <definedName name="BAL" localSheetId="21">#REF!</definedName>
    <definedName name="BAL" localSheetId="22">#REF!</definedName>
    <definedName name="BAL" localSheetId="26">#REF!</definedName>
    <definedName name="BAL">#REF!</definedName>
    <definedName name="BalDatData" localSheetId="20">#REF!</definedName>
    <definedName name="BalDatData" localSheetId="21">#REF!</definedName>
    <definedName name="BalDatData" localSheetId="22">#REF!</definedName>
    <definedName name="BalDatData" localSheetId="26">#REF!</definedName>
    <definedName name="BalDatData">#REF!</definedName>
    <definedName name="BB" localSheetId="20" hidden="1">#REF!</definedName>
    <definedName name="BB" localSheetId="21" hidden="1">#REF!</definedName>
    <definedName name="BB" localSheetId="22" hidden="1">#REF!</definedName>
    <definedName name="BB" hidden="1">#REF!</definedName>
    <definedName name="bb_mdm" localSheetId="20" hidden="1">#REF!</definedName>
    <definedName name="bb_mdm" localSheetId="21" hidden="1">#REF!</definedName>
    <definedName name="bb_mdm" localSheetId="22" hidden="1">#REF!</definedName>
    <definedName name="bb_mdm" hidden="1">#REF!</definedName>
    <definedName name="bb_MDMyNTU0NDRBODY1NDVEQz" localSheetId="20" hidden="1">#REF!</definedName>
    <definedName name="bb_MDMyNTU0NDRBODY1NDVEQz" localSheetId="21" hidden="1">#REF!</definedName>
    <definedName name="bb_MDMyNTU0NDRBODY1NDVEQz" localSheetId="22" hidden="1">#REF!</definedName>
    <definedName name="bb_MDMyNTU0NDRBODY1NDVEQz" hidden="1">#REF!</definedName>
    <definedName name="BBB">#REF!</definedName>
    <definedName name="bbbb" localSheetId="20" hidden="1">#REF!</definedName>
    <definedName name="bbbb" localSheetId="21" hidden="1">#REF!</definedName>
    <definedName name="bbbb" localSheetId="22" hidden="1">#REF!</definedName>
    <definedName name="bbbb" hidden="1">#REF!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0">#REF!</definedName>
    <definedName name="BegMonth" localSheetId="21">#REF!</definedName>
    <definedName name="BegMonth" localSheetId="22">#REF!</definedName>
    <definedName name="BegMonth" localSheetId="26">#REF!</definedName>
    <definedName name="BegMonth">#REF!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0">#REF!</definedName>
    <definedName name="BENEFITS_EXP" localSheetId="21">#REF!</definedName>
    <definedName name="BENEFITS_EXP" localSheetId="22">#REF!</definedName>
    <definedName name="BENEFITS_EXP" localSheetId="26">#REF!</definedName>
    <definedName name="BENEFITS_EXP">#REF!</definedName>
    <definedName name="BETA" localSheetId="20">#REF!</definedName>
    <definedName name="BETA" localSheetId="21">#REF!</definedName>
    <definedName name="BETA" localSheetId="22">#REF!</definedName>
    <definedName name="BETA" localSheetId="26">#REF!</definedName>
    <definedName name="BETA" localSheetId="0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0">#REF!</definedName>
    <definedName name="betaadj" localSheetId="21">#REF!</definedName>
    <definedName name="betaadj" localSheetId="22">#REF!</definedName>
    <definedName name="betaadj" localSheetId="26">#REF!</definedName>
    <definedName name="betaadj" localSheetId="0">#REF!</definedName>
    <definedName name="betaadj">#REF!</definedName>
    <definedName name="bl" localSheetId="20" hidden="1">#REF!</definedName>
    <definedName name="bl" localSheetId="21" hidden="1">#REF!</definedName>
    <definedName name="bl" localSheetId="22" hidden="1">#REF!</definedName>
    <definedName name="bl" hidden="1">#REF!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20" hidden="1">#REF!</definedName>
    <definedName name="bned" localSheetId="21" hidden="1">#REF!</definedName>
    <definedName name="bned" localSheetId="22" hidden="1">#REF!</definedName>
    <definedName name="bned" hidden="1">#REF!</definedName>
    <definedName name="BORDER1" localSheetId="20">#REF!</definedName>
    <definedName name="BORDER1" localSheetId="21">#REF!</definedName>
    <definedName name="BORDER1" localSheetId="22">#REF!</definedName>
    <definedName name="BORDER1" localSheetId="26">#REF!</definedName>
    <definedName name="BORDER1">#REF!</definedName>
    <definedName name="BORDER2" localSheetId="20">#REF!</definedName>
    <definedName name="BORDER2" localSheetId="21">#REF!</definedName>
    <definedName name="BORDER2" localSheetId="22">#REF!</definedName>
    <definedName name="BORDER2" localSheetId="26">#REF!</definedName>
    <definedName name="BORDER2">#REF!</definedName>
    <definedName name="borst" localSheetId="20" hidden="1">#REF!</definedName>
    <definedName name="borst" localSheetId="21" hidden="1">#REF!</definedName>
    <definedName name="borst" localSheetId="22" hidden="1">#REF!</definedName>
    <definedName name="borst" hidden="1">#REF!</definedName>
    <definedName name="BOTH" localSheetId="20">#REF!</definedName>
    <definedName name="BOTH" localSheetId="21">#REF!</definedName>
    <definedName name="BOTH" localSheetId="22">#REF!</definedName>
    <definedName name="BOTH" localSheetId="26">#REF!</definedName>
    <definedName name="BOTH">#REF!</definedName>
    <definedName name="bruce" localSheetId="16">#REF!</definedName>
    <definedName name="bruce" localSheetId="20">#REF!</definedName>
    <definedName name="bruce" localSheetId="21">#REF!</definedName>
    <definedName name="bruce" localSheetId="22">#REF!</definedName>
    <definedName name="bruce" localSheetId="26">#REF!</definedName>
    <definedName name="bruce" localSheetId="0">#REF!</definedName>
    <definedName name="bruce" localSheetId="5">#REF!</definedName>
    <definedName name="bruce" localSheetId="6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>#REF!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0">#REF!</definedName>
    <definedName name="BS_Forecast" localSheetId="21">#REF!</definedName>
    <definedName name="BS_Forecast" localSheetId="22">#REF!</definedName>
    <definedName name="BS_Forecast" localSheetId="26">#REF!</definedName>
    <definedName name="BS_Forecast">#REF!</definedName>
    <definedName name="BS_Plan" localSheetId="20">#REF!</definedName>
    <definedName name="BS_Plan" localSheetId="21">#REF!</definedName>
    <definedName name="BS_Plan" localSheetId="22">#REF!</definedName>
    <definedName name="BS_Plan" localSheetId="26">#REF!</definedName>
    <definedName name="BS_Plan">#REF!</definedName>
    <definedName name="BS_Plan2" localSheetId="20">#REF!</definedName>
    <definedName name="BS_Plan2" localSheetId="21">#REF!</definedName>
    <definedName name="BS_Plan2" localSheetId="22">#REF!</definedName>
    <definedName name="BS_Plan2" localSheetId="26">#REF!</definedName>
    <definedName name="BS_Plan2">#REF!</definedName>
    <definedName name="BTLTAX" localSheetId="20">#REF!</definedName>
    <definedName name="BTLTAX" localSheetId="21">#REF!</definedName>
    <definedName name="BTLTAX" localSheetId="22">#REF!</definedName>
    <definedName name="BTLTAX" localSheetId="26">#REF!</definedName>
    <definedName name="BTLTAX">#REF!</definedName>
    <definedName name="BTLTAXES" localSheetId="20">#REF!</definedName>
    <definedName name="BTLTAXES" localSheetId="21">#REF!</definedName>
    <definedName name="BTLTAXES" localSheetId="22">#REF!</definedName>
    <definedName name="BTLTAXES" localSheetId="26">#REF!</definedName>
    <definedName name="BTLTAXES">#REF!</definedName>
    <definedName name="BTLTXBUD" localSheetId="20">#REF!</definedName>
    <definedName name="BTLTXBUD" localSheetId="21">#REF!</definedName>
    <definedName name="BTLTXBUD" localSheetId="22">#REF!</definedName>
    <definedName name="BTLTXBUD" localSheetId="26">#REF!</definedName>
    <definedName name="BTLTXBUD">#REF!</definedName>
    <definedName name="BUDGET3" localSheetId="16">#REF!</definedName>
    <definedName name="BUDGET3" localSheetId="20">#REF!</definedName>
    <definedName name="BUDGET3" localSheetId="21">#REF!</definedName>
    <definedName name="BUDGET3" localSheetId="22">#REF!</definedName>
    <definedName name="BUDGET3" localSheetId="26">#REF!</definedName>
    <definedName name="BUDGET3" localSheetId="0">#REF!</definedName>
    <definedName name="BUDGET3" localSheetId="5">#REF!</definedName>
    <definedName name="BUDGET3" localSheetId="6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>#REF!</definedName>
    <definedName name="BUSUNIT">'[39]Input '!$C$9</definedName>
    <definedName name="BUTLER">#REF!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6">#REF!</definedName>
    <definedName name="C_" localSheetId="20">#REF!</definedName>
    <definedName name="C_" localSheetId="21">#REF!</definedName>
    <definedName name="C_" localSheetId="22">#REF!</definedName>
    <definedName name="C_" localSheetId="26">#REF!</definedName>
    <definedName name="C_" localSheetId="0">#REF!</definedName>
    <definedName name="C_" localSheetId="5">#REF!</definedName>
    <definedName name="C_" localSheetId="6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>#REF!</definedName>
    <definedName name="ca" localSheetId="20" hidden="1">#REF!</definedName>
    <definedName name="ca" localSheetId="21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>'[41]CS Data'!$B$11:$I$64</definedName>
    <definedName name="CASHFLS" localSheetId="21">'[42]CASH FLOWS BKUP'!#REF!</definedName>
    <definedName name="CASHFLS" localSheetId="26">'[42]CASH FLOWS BKUP'!#REF!</definedName>
    <definedName name="CASHFLS" localSheetId="2">'[42]CASH FLOWS BKUP'!#REF!</definedName>
    <definedName name="CASHFLS" localSheetId="3">'[42]CASH FLOWS BKUP'!#REF!</definedName>
    <definedName name="CASHFLS" localSheetId="5">'[42]CASH FLOWS BKUP'!#REF!</definedName>
    <definedName name="CASHFLS" localSheetId="6">'[42]CASH FLOWS BKUP'!#REF!</definedName>
    <definedName name="CASHFLS">'[42]CASH FLOWS BKUP'!#REF!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0">#REF!</definedName>
    <definedName name="CF_Forecast" localSheetId="21">#REF!</definedName>
    <definedName name="CF_Forecast" localSheetId="22">#REF!</definedName>
    <definedName name="CF_Forecast" localSheetId="26">#REF!</definedName>
    <definedName name="CF_Forecast">#REF!</definedName>
    <definedName name="CF_Plan2" localSheetId="20">#REF!</definedName>
    <definedName name="CF_Plan2" localSheetId="21">#REF!</definedName>
    <definedName name="CF_Plan2" localSheetId="22">#REF!</definedName>
    <definedName name="CF_Plan2" localSheetId="26">#REF!</definedName>
    <definedName name="CF_Plan2">#REF!</definedName>
    <definedName name="chj" localSheetId="20" hidden="1">#REF!</definedName>
    <definedName name="chj" localSheetId="21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 localSheetId="26">'[22]Page 1'!#REF!</definedName>
    <definedName name="CMACT" localSheetId="2">'[22]Page 1'!#REF!</definedName>
    <definedName name="CMACT" localSheetId="3">'[22]Page 1'!#REF!</definedName>
    <definedName name="CMACT" localSheetId="5">'[22]Page 1'!#REF!</definedName>
    <definedName name="CMACT" localSheetId="6">'[22]Page 1'!#REF!</definedName>
    <definedName name="CMACT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 localSheetId="26">'[22]Page 1'!#REF!</definedName>
    <definedName name="CMBUD" localSheetId="2">'[22]Page 1'!#REF!</definedName>
    <definedName name="CMBUD" localSheetId="3">'[22]Page 1'!#REF!</definedName>
    <definedName name="CMBUD" localSheetId="5">'[22]Page 1'!#REF!</definedName>
    <definedName name="CMBUD" localSheetId="6">'[22]Page 1'!#REF!</definedName>
    <definedName name="CMBUD">'[22]Page 1'!#REF!</definedName>
    <definedName name="COAST1" localSheetId="20">#REF!</definedName>
    <definedName name="COAST1" localSheetId="21">#REF!</definedName>
    <definedName name="COAST1" localSheetId="22">#REF!</definedName>
    <definedName name="COAST1" localSheetId="26">#REF!</definedName>
    <definedName name="COAST1">#REF!</definedName>
    <definedName name="COM_COASTX" localSheetId="20">#REF!</definedName>
    <definedName name="COM_COASTX" localSheetId="21">#REF!</definedName>
    <definedName name="COM_COASTX" localSheetId="22">#REF!</definedName>
    <definedName name="COM_COASTX" localSheetId="26">#REF!</definedName>
    <definedName name="COM_COASTX">#REF!</definedName>
    <definedName name="COM_EBE" localSheetId="20">#REF!</definedName>
    <definedName name="COM_EBE" localSheetId="21">#REF!</definedName>
    <definedName name="COM_EBE" localSheetId="22">#REF!</definedName>
    <definedName name="COM_EBE" localSheetId="26">#REF!</definedName>
    <definedName name="COM_EBE">#REF!</definedName>
    <definedName name="COM_EBX" localSheetId="20">#REF!</definedName>
    <definedName name="COM_EBX" localSheetId="21">#REF!</definedName>
    <definedName name="COM_EBX" localSheetId="22">#REF!</definedName>
    <definedName name="COM_EBX" localSheetId="26">#REF!</definedName>
    <definedName name="COM_EBX">#REF!</definedName>
    <definedName name="COM_OAP" localSheetId="20">#REF!</definedName>
    <definedName name="COM_OAP" localSheetId="21">#REF!</definedName>
    <definedName name="COM_OAP" localSheetId="22">#REF!</definedName>
    <definedName name="COM_OAP" localSheetId="26">#REF!</definedName>
    <definedName name="COM_OAP">#REF!</definedName>
    <definedName name="COM_ONAQ" localSheetId="20">#REF!</definedName>
    <definedName name="COM_ONAQ" localSheetId="21">#REF!</definedName>
    <definedName name="COM_ONAQ" localSheetId="22">#REF!</definedName>
    <definedName name="COM_ONAQ" localSheetId="26">#REF!</definedName>
    <definedName name="COM_ONAQ">#REF!</definedName>
    <definedName name="COM_SBAE" localSheetId="20">#REF!</definedName>
    <definedName name="COM_SBAE" localSheetId="21">#REF!</definedName>
    <definedName name="COM_SBAE" localSheetId="22">#REF!</definedName>
    <definedName name="COM_SBAE" localSheetId="26">#REF!</definedName>
    <definedName name="COM_SBAE">#REF!</definedName>
    <definedName name="COM_TOTAL" localSheetId="20">#REF!</definedName>
    <definedName name="COM_TOTAL" localSheetId="21">#REF!</definedName>
    <definedName name="COM_TOTAL" localSheetId="22">#REF!</definedName>
    <definedName name="COM_TOTAL" localSheetId="26">#REF!</definedName>
    <definedName name="COM_TOTAL">#REF!</definedName>
    <definedName name="COM_WATER" localSheetId="20">#REF!</definedName>
    <definedName name="COM_WATER" localSheetId="21">#REF!</definedName>
    <definedName name="COM_WATER" localSheetId="22">#REF!</definedName>
    <definedName name="COM_WATER" localSheetId="26">#REF!</definedName>
    <definedName name="COM_WATER">#REF!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'[43]Company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OFFSET([44]Power_NaturalGas_Coal_cos!$C$8,0,0,COUNTA([44]Power_NaturalGas_Coal_cos!$C$8:$C$65536),6)</definedName>
    <definedName name="Composite" localSheetId="20">#REF!</definedName>
    <definedName name="Composite" localSheetId="21">#REF!</definedName>
    <definedName name="Composite" localSheetId="22">#REF!</definedName>
    <definedName name="Composite" localSheetId="26">#REF!</definedName>
    <definedName name="Composite">#REF!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0">#REF!</definedName>
    <definedName name="CONSCF4A" localSheetId="21">#REF!</definedName>
    <definedName name="CONSCF4A" localSheetId="22">#REF!</definedName>
    <definedName name="CONSCF4A" localSheetId="26">#REF!</definedName>
    <definedName name="CONSCF4A">#REF!</definedName>
    <definedName name="CONSCF4B" localSheetId="20">#REF!</definedName>
    <definedName name="CONSCF4B" localSheetId="21">#REF!</definedName>
    <definedName name="CONSCF4B" localSheetId="22">#REF!</definedName>
    <definedName name="CONSCF4B" localSheetId="26">#REF!</definedName>
    <definedName name="CONSCF4B" localSheetId="2">#REF!</definedName>
    <definedName name="CONSCF4B" localSheetId="3">#REF!</definedName>
    <definedName name="CONSCF4B" localSheetId="5">#REF!</definedName>
    <definedName name="CONSCF4B" localSheetId="6">#REF!</definedName>
    <definedName name="CONSCF4B">#REF!</definedName>
    <definedName name="CONSOLP1" localSheetId="20">#REF!</definedName>
    <definedName name="CONSOLP1" localSheetId="21">#REF!</definedName>
    <definedName name="CONSOLP1" localSheetId="22">#REF!</definedName>
    <definedName name="CONSOLP1" localSheetId="26">#REF!</definedName>
    <definedName name="CONSOLP1">#REF!</definedName>
    <definedName name="CONSOLP2" localSheetId="20">#REF!</definedName>
    <definedName name="CONSOLP2" localSheetId="21">#REF!</definedName>
    <definedName name="CONSOLP2" localSheetId="22">#REF!</definedName>
    <definedName name="CONSOLP2" localSheetId="26">#REF!</definedName>
    <definedName name="CONSOLP2">#REF!</definedName>
    <definedName name="CONSOLP3" localSheetId="20">#REF!</definedName>
    <definedName name="CONSOLP3" localSheetId="21">#REF!</definedName>
    <definedName name="CONSOLP3" localSheetId="22">#REF!</definedName>
    <definedName name="CONSOLP3" localSheetId="26">#REF!</definedName>
    <definedName name="CONSOLP3">#REF!</definedName>
    <definedName name="CONSOLP4" localSheetId="20">#REF!</definedName>
    <definedName name="CONSOLP4" localSheetId="21">#REF!</definedName>
    <definedName name="CONSOLP4" localSheetId="22">#REF!</definedName>
    <definedName name="CONSOLP4" localSheetId="26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hidden="1">#REF!</definedName>
    <definedName name="csDesignMode">1</definedName>
    <definedName name="customerinput">#REF!</definedName>
    <definedName name="cvdsza" localSheetId="20" hidden="1">#REF!</definedName>
    <definedName name="cvdsza" localSheetId="21" hidden="1">#REF!</definedName>
    <definedName name="cvdsza" localSheetId="22" hidden="1">#REF!</definedName>
    <definedName name="cvdsza" hidden="1">#REF!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6">'[7]C-3.10'!#REF!</definedName>
    <definedName name="D" localSheetId="20">'[7]C-3.10'!#REF!</definedName>
    <definedName name="D" localSheetId="21">'[7]C-3.10'!#REF!</definedName>
    <definedName name="D" localSheetId="26">'[8]C-3.10'!#REF!</definedName>
    <definedName name="D" localSheetId="0">'[7]C-3.10'!#REF!</definedName>
    <definedName name="D" localSheetId="2">'[9]C-3.10'!#REF!</definedName>
    <definedName name="D" localSheetId="3">'[9]C-3.10'!#REF!</definedName>
    <definedName name="D" localSheetId="5">'[7]C-3.10'!#REF!</definedName>
    <definedName name="D" localSheetId="6">'[7]C-3.10'!#REF!</definedName>
    <definedName name="D" localSheetId="8">'[7]C-3.10'!#REF!</definedName>
    <definedName name="D" localSheetId="9">'[7]C-3.10'!#REF!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4">'[7]C-3.10'!#REF!</definedName>
    <definedName name="D" localSheetId="15">'[7]C-3.10'!#REF!</definedName>
    <definedName name="D">'[9]C-3.10'!#REF!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hidden="1">'[5]Chart Data'!#REF!</definedName>
    <definedName name="DAT">'[45]DAT ACCOUNTS'!$A$1:$D$65536</definedName>
    <definedName name="DATA">#N/A</definedName>
    <definedName name="_xlnm.Database">#REF!</definedName>
    <definedName name="dataset">#REF!</definedName>
    <definedName name="Date">'[46]Debt Info'!$B$3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0">#REF!</definedName>
    <definedName name="DCpropor" localSheetId="21">#REF!</definedName>
    <definedName name="DCpropor" localSheetId="22">#REF!</definedName>
    <definedName name="DCpropor" localSheetId="26">#REF!</definedName>
    <definedName name="DCpropor">#REF!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>#REF!</definedName>
    <definedName name="DEC" localSheetId="20">#REF!</definedName>
    <definedName name="DEC" localSheetId="21">#REF!</definedName>
    <definedName name="DEC" localSheetId="22">#REF!</definedName>
    <definedName name="DEC" localSheetId="26">#REF!</definedName>
    <definedName name="DEC">#REF!</definedName>
    <definedName name="DEC_Proj" localSheetId="20">#REF!</definedName>
    <definedName name="DEC_Proj" localSheetId="21">#REF!</definedName>
    <definedName name="DEC_Proj" localSheetId="22">#REF!</definedName>
    <definedName name="DEC_Proj" localSheetId="26">#REF!</definedName>
    <definedName name="DEC_Proj">#REF!</definedName>
    <definedName name="DEPRECIATION">'[1]Jun 99'!#REF!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 localSheetId="26">#REF!</definedName>
    <definedName name="DETAIL146234" localSheetId="2">#REF!</definedName>
    <definedName name="DETAIL146234" localSheetId="3">#REF!</definedName>
    <definedName name="DETAIL146234" localSheetId="5">#REF!</definedName>
    <definedName name="DETAIL146234" localSheetId="6">#REF!</definedName>
    <definedName name="DETAIL146234">#REF!</definedName>
    <definedName name="dfghj" localSheetId="20" hidden="1">#REF!</definedName>
    <definedName name="dfghj" localSheetId="21" hidden="1">#REF!</definedName>
    <definedName name="dfghj" localSheetId="22" hidden="1">#REF!</definedName>
    <definedName name="dfghj" hidden="1">#REF!</definedName>
    <definedName name="dfjhdbfhdbf" hidden="1">#REF!</definedName>
    <definedName name="dfl" localSheetId="20" hidden="1">#REF!</definedName>
    <definedName name="dfl" localSheetId="21" hidden="1">#REF!</definedName>
    <definedName name="dfl" localSheetId="22" hidden="1">#REF!</definedName>
    <definedName name="dfl" hidden="1">#REF!</definedName>
    <definedName name="dfsdfsdfsdf" hidden="1">'[47]COST OF SERVICE'!#REF!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0" hidden="1">#REF!</definedName>
    <definedName name="dle" localSheetId="21" hidden="1">#REF!</definedName>
    <definedName name="dle" localSheetId="22" hidden="1">#REF!</definedName>
    <definedName name="dle" hidden="1">#REF!</definedName>
    <definedName name="DocketNum">'[48]ANNUALIZE CTs'!$B$5</definedName>
    <definedName name="DOWNLOAD">[49]Download!$A$1:$D$2443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 localSheetId="26">#REF!</definedName>
    <definedName name="DOWNLOAD_1099">#REF!</definedName>
    <definedName name="dp" localSheetId="20" hidden="1">#REF!</definedName>
    <definedName name="dp" localSheetId="21" hidden="1">#REF!</definedName>
    <definedName name="dp" localSheetId="22" hidden="1">#REF!</definedName>
    <definedName name="dp" hidden="1">#REF!</definedName>
    <definedName name="dsac" localSheetId="20" hidden="1">#REF!</definedName>
    <definedName name="dsac" localSheetId="21" hidden="1">#REF!</definedName>
    <definedName name="dsac" localSheetId="22" hidden="1">#REF!</definedName>
    <definedName name="dsac" hidden="1">#REF!</definedName>
    <definedName name="dsfsd">'[50]Credit Ratings-DO Not'!$E$5:$F$23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20" hidden="1">#REF!</definedName>
    <definedName name="dsld" localSheetId="21" hidden="1">#REF!</definedName>
    <definedName name="dsld" localSheetId="22" hidden="1">#REF!</definedName>
    <definedName name="dsld" hidden="1">#REF!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16">'[7]C-3.10'!#REF!</definedName>
    <definedName name="E" localSheetId="20">'[7]C-3.10'!#REF!</definedName>
    <definedName name="E" localSheetId="21">'[7]C-3.10'!#REF!</definedName>
    <definedName name="E" localSheetId="26">'[8]C-3.10'!#REF!</definedName>
    <definedName name="E" localSheetId="0">'[7]C-3.10'!#REF!</definedName>
    <definedName name="E" localSheetId="2">'[9]C-3.10'!#REF!</definedName>
    <definedName name="E" localSheetId="3">'[9]C-3.10'!#REF!</definedName>
    <definedName name="E" localSheetId="5">'[7]C-3.10'!#REF!</definedName>
    <definedName name="E" localSheetId="6">'[7]C-3.10'!#REF!</definedName>
    <definedName name="E" localSheetId="8">'[7]C-3.10'!#REF!</definedName>
    <definedName name="E" localSheetId="9">'[7]C-3.10'!#REF!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4">'[7]C-3.10'!#REF!</definedName>
    <definedName name="E" localSheetId="15">'[7]C-3.10'!#REF!</definedName>
    <definedName name="E">'[9]C-3.10'!#REF!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20" hidden="1">#REF!</definedName>
    <definedName name="ecsaop" localSheetId="21" hidden="1">#REF!</definedName>
    <definedName name="ecsaop" localSheetId="22" hidden="1">#REF!</definedName>
    <definedName name="ecsaop" hidden="1">#REF!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0">#REF!</definedName>
    <definedName name="EGY12MIS" localSheetId="21">#REF!</definedName>
    <definedName name="EGY12MIS" localSheetId="22">#REF!</definedName>
    <definedName name="EGY12MIS" localSheetId="26">#REF!</definedName>
    <definedName name="EGY12MIS">#REF!</definedName>
    <definedName name="EGYASSTS" localSheetId="20">#REF!</definedName>
    <definedName name="EGYASSTS" localSheetId="21">#REF!</definedName>
    <definedName name="EGYASSTS" localSheetId="22">#REF!</definedName>
    <definedName name="EGYASSTS" localSheetId="26">#REF!</definedName>
    <definedName name="EGYASSTS">#REF!</definedName>
    <definedName name="EGYCFSCH" localSheetId="20">#REF!</definedName>
    <definedName name="EGYCFSCH" localSheetId="21">#REF!</definedName>
    <definedName name="EGYCFSCH" localSheetId="22">#REF!</definedName>
    <definedName name="EGYCFSCH" localSheetId="26">#REF!</definedName>
    <definedName name="EGYCFSCH">#REF!</definedName>
    <definedName name="EGYCMIS" localSheetId="20">#REF!</definedName>
    <definedName name="EGYCMIS" localSheetId="21">#REF!</definedName>
    <definedName name="EGYCMIS" localSheetId="22">#REF!</definedName>
    <definedName name="EGYCMIS" localSheetId="26">#REF!</definedName>
    <definedName name="EGYCMIS">#REF!</definedName>
    <definedName name="EGYLIABS" localSheetId="20">#REF!</definedName>
    <definedName name="EGYLIABS" localSheetId="21">#REF!</definedName>
    <definedName name="EGYLIABS" localSheetId="22">#REF!</definedName>
    <definedName name="EGYLIABS" localSheetId="26">#REF!</definedName>
    <definedName name="EGYLIABS">#REF!</definedName>
    <definedName name="EGYPCFSH" localSheetId="20">#REF!</definedName>
    <definedName name="EGYPCFSH" localSheetId="21">#REF!</definedName>
    <definedName name="EGYPCFSH" localSheetId="22">#REF!</definedName>
    <definedName name="EGYPCFSH" localSheetId="26">#REF!</definedName>
    <definedName name="EGYPCFSH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 localSheetId="26">#REF!</definedName>
    <definedName name="EGYPCFSHPORT">#REF!</definedName>
    <definedName name="EGYPRIS" localSheetId="20">#REF!</definedName>
    <definedName name="EGYPRIS" localSheetId="21">#REF!</definedName>
    <definedName name="EGYPRIS" localSheetId="22">#REF!</definedName>
    <definedName name="EGYPRIS" localSheetId="26">#REF!</definedName>
    <definedName name="EGYPRIS">#REF!</definedName>
    <definedName name="EGYRESCH" localSheetId="20">#REF!</definedName>
    <definedName name="EGYRESCH" localSheetId="21">#REF!</definedName>
    <definedName name="EGYRESCH" localSheetId="22">#REF!</definedName>
    <definedName name="EGYRESCH" localSheetId="26">#REF!</definedName>
    <definedName name="EGYRESCH">#REF!</definedName>
    <definedName name="eq" hidden="1">#REF!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>#REF!</definedName>
    <definedName name="ESOP_GOAL" localSheetId="20">#REF!</definedName>
    <definedName name="ESOP_GOAL" localSheetId="21">#REF!</definedName>
    <definedName name="ESOP_GOAL" localSheetId="22">#REF!</definedName>
    <definedName name="ESOP_GOAL" localSheetId="26">#REF!</definedName>
    <definedName name="ESOP_GOAL">#REF!</definedName>
    <definedName name="ESOPWP" localSheetId="20">#REF!</definedName>
    <definedName name="ESOPWP" localSheetId="21">#REF!</definedName>
    <definedName name="ESOPWP" localSheetId="22">#REF!</definedName>
    <definedName name="ESOPWP" localSheetId="26">#REF!</definedName>
    <definedName name="ESOPWP">#REF!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[51]Inputs!#REF!</definedName>
    <definedName name="exhb_capm_roe">[51]Inputs!#REF!</definedName>
    <definedName name="exp.div.a">[52]Calculate!$B$15:$B$180</definedName>
    <definedName name="exp.div.b">[52]Calculate!$F$15:$F$180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0">#REF!</definedName>
    <definedName name="F_1" localSheetId="21">#REF!</definedName>
    <definedName name="F_1" localSheetId="22">#REF!</definedName>
    <definedName name="F_1" localSheetId="26">#REF!</definedName>
    <definedName name="F_1">#REF!</definedName>
    <definedName name="F_2" localSheetId="20">#REF!</definedName>
    <definedName name="F_2" localSheetId="21">#REF!</definedName>
    <definedName name="F_2" localSheetId="22">#REF!</definedName>
    <definedName name="F_2" localSheetId="26">#REF!</definedName>
    <definedName name="F_2">#REF!</definedName>
    <definedName name="F_2_2" localSheetId="20">#REF!</definedName>
    <definedName name="F_2_2" localSheetId="21">#REF!</definedName>
    <definedName name="F_2_2" localSheetId="22">#REF!</definedName>
    <definedName name="F_2_2" localSheetId="26">#REF!</definedName>
    <definedName name="F_2_2">#REF!</definedName>
    <definedName name="F_4" localSheetId="20">#REF!</definedName>
    <definedName name="F_4" localSheetId="21">#REF!</definedName>
    <definedName name="F_4" localSheetId="22">#REF!</definedName>
    <definedName name="F_4" localSheetId="26">#REF!</definedName>
    <definedName name="F_4">#REF!</definedName>
    <definedName name="F_6" localSheetId="20">#REF!</definedName>
    <definedName name="F_6" localSheetId="21">#REF!</definedName>
    <definedName name="F_6" localSheetId="22">#REF!</definedName>
    <definedName name="F_6" localSheetId="26">#REF!</definedName>
    <definedName name="F_6">#REF!</definedName>
    <definedName name="F_7" localSheetId="20">#REF!</definedName>
    <definedName name="F_7" localSheetId="21">#REF!</definedName>
    <definedName name="F_7" localSheetId="22">#REF!</definedName>
    <definedName name="F_7" localSheetId="26">#REF!</definedName>
    <definedName name="F_7">#REF!</definedName>
    <definedName name="F_8" localSheetId="20">#REF!</definedName>
    <definedName name="F_8" localSheetId="21">#REF!</definedName>
    <definedName name="F_8" localSheetId="22">#REF!</definedName>
    <definedName name="F_8" localSheetId="26">#REF!</definedName>
    <definedName name="F_8">#REF!</definedName>
    <definedName name="fdafafdfdafdfafds" hidden="1">'[5]Chart Data'!$I$30:$I$228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hidden="1">#REF!</definedName>
    <definedName name="fff" localSheetId="20" hidden="1">#REF!</definedName>
    <definedName name="fff" localSheetId="21" hidden="1">#REF!</definedName>
    <definedName name="fff" localSheetId="22" hidden="1">#REF!</definedName>
    <definedName name="fff" hidden="1">#REF!</definedName>
    <definedName name="fffff" hidden="1">#REF!</definedName>
    <definedName name="ffffff" localSheetId="20" hidden="1">#REF!</definedName>
    <definedName name="ffffff" localSheetId="21" hidden="1">#REF!</definedName>
    <definedName name="ffffff" localSheetId="22" hidden="1">#REF!</definedName>
    <definedName name="ffffff" hidden="1">#REF!</definedName>
    <definedName name="fffffffffffffffffffff" hidden="1">#REF!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0">#REF!</definedName>
    <definedName name="FILE" localSheetId="21">#REF!</definedName>
    <definedName name="FILE" localSheetId="22">#REF!</definedName>
    <definedName name="FILE" localSheetId="26">#REF!</definedName>
    <definedName name="FILE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 localSheetId="26">#REF!</definedName>
    <definedName name="FINANCIALREQ">#REF!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16">#REF!</definedName>
    <definedName name="FIVEYR" localSheetId="20">#REF!</definedName>
    <definedName name="FIVEYR" localSheetId="21">#REF!</definedName>
    <definedName name="FIVEYR" localSheetId="22">#REF!</definedName>
    <definedName name="FIVEYR" localSheetId="26">#REF!</definedName>
    <definedName name="FIVEYR" localSheetId="0">#REF!</definedName>
    <definedName name="FIVEYR" localSheetId="5">#REF!</definedName>
    <definedName name="FIVEYR" localSheetId="6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>#REF!</definedName>
    <definedName name="fkfkf" localSheetId="20" hidden="1">#REF!</definedName>
    <definedName name="fkfkf" localSheetId="21" hidden="1">#REF!</definedName>
    <definedName name="fkfkf" localSheetId="22" hidden="1">#REF!</definedName>
    <definedName name="fkfkf" hidden="1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 localSheetId="26">#REF!</definedName>
    <definedName name="FOR_DENISE_O." localSheetId="2">#REF!</definedName>
    <definedName name="FOR_DENISE_O." localSheetId="3">#REF!</definedName>
    <definedName name="FOR_DENISE_O." localSheetId="5">#REF!</definedName>
    <definedName name="FOR_DENISE_O." localSheetId="6">#REF!</definedName>
    <definedName name="FOR_DENISE_O.">#REF!</definedName>
    <definedName name="fpfl" localSheetId="20" hidden="1">#REF!</definedName>
    <definedName name="fpfl" localSheetId="21" hidden="1">#REF!</definedName>
    <definedName name="fpfl" localSheetId="22" hidden="1">#REF!</definedName>
    <definedName name="fpfl" hidden="1">#REF!</definedName>
    <definedName name="Fremont">'[14]Alloc factors'!#REF!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>#REF!</definedName>
    <definedName name="gggggg" localSheetId="20" hidden="1">#REF!</definedName>
    <definedName name="gggggg" localSheetId="21" hidden="1">#REF!</definedName>
    <definedName name="gggggg" localSheetId="22" hidden="1">#REF!</definedName>
    <definedName name="gggggg" hidden="1">#REF!</definedName>
    <definedName name="ghjk" localSheetId="20" hidden="1">#REF!</definedName>
    <definedName name="ghjk" localSheetId="21" hidden="1">#REF!</definedName>
    <definedName name="ghjk" localSheetId="22" hidden="1">#REF!</definedName>
    <definedName name="ghjk" hidden="1">#REF!</definedName>
    <definedName name="GLDOWNLOAD" localSheetId="20">#REF!</definedName>
    <definedName name="GLDOWNLOAD" localSheetId="21">#REF!</definedName>
    <definedName name="GLDOWNLOAD" localSheetId="22">#REF!</definedName>
    <definedName name="GLDOWNLOAD" localSheetId="26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0">#REF!</definedName>
    <definedName name="GRANDTOT" localSheetId="21">#REF!</definedName>
    <definedName name="GRANDTOT" localSheetId="22">#REF!</definedName>
    <definedName name="GRANDTOT" localSheetId="26">#REF!</definedName>
    <definedName name="GRANDTOT">#REF!</definedName>
    <definedName name="GROWTH" localSheetId="20">#REF!</definedName>
    <definedName name="GROWTH" localSheetId="21">#REF!</definedName>
    <definedName name="GROWTH" localSheetId="22">#REF!</definedName>
    <definedName name="GROWTH" localSheetId="26">#REF!</definedName>
    <definedName name="GROWTH" localSheetId="0">#REF!</definedName>
    <definedName name="GROWTH">#REF!</definedName>
    <definedName name="GROWTH_Table">'[53]Growth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>#REF!</definedName>
    <definedName name="HistYear">[54]Sheet1!$B$17</definedName>
    <definedName name="hldgpd" localSheetId="20">#REF!</definedName>
    <definedName name="hldgpd" localSheetId="21">#REF!</definedName>
    <definedName name="hldgpd" localSheetId="22">#REF!</definedName>
    <definedName name="hldgpd" localSheetId="26">#REF!</definedName>
    <definedName name="hldgpd" localSheetId="0">#REF!</definedName>
    <definedName name="hldgpd">#REF!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6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6" hidden="1">{"'Sheet1'!$A$1:$O$40"}</definedName>
    <definedName name="HTML_Control" localSheetId="0" hidden="1">{"'Sheet1'!$A$1:$O$40"}</definedName>
    <definedName name="HTML_Control" localSheetId="2" hidden="1">{"'Sheet1'!$A$1:$O$40"}</definedName>
    <definedName name="HTML_Control" localSheetId="5" hidden="1">{"'Sheet1'!$A$1:$O$40"}</definedName>
    <definedName name="HTML_Control" localSheetId="6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20">#REF!</definedName>
    <definedName name="INPUT" localSheetId="21">#REF!</definedName>
    <definedName name="INPUT" localSheetId="22">#REF!</definedName>
    <definedName name="INPUT" localSheetId="26">#REF!</definedName>
    <definedName name="INPUT" localSheetId="0">#REF!</definedName>
    <definedName name="INPUT">#REF!</definedName>
    <definedName name="Inputs_Group">[55]Inputs!$R$92:$R$153</definedName>
    <definedName name="Inputs_Ticker">[55]Inputs!$C$92:$C$153</definedName>
    <definedName name="INTEXP" localSheetId="20">#REF!</definedName>
    <definedName name="INTEXP" localSheetId="21">#REF!</definedName>
    <definedName name="INTEXP" localSheetId="22">#REF!</definedName>
    <definedName name="INTEXP" localSheetId="26">#REF!</definedName>
    <definedName name="INTEXP">#REF!</definedName>
    <definedName name="INTSYNCH">'[56]summary:proforma int'!$A$2:$AB$414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44673.4932060185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0">#REF!</definedName>
    <definedName name="IS_Forecast" localSheetId="21">#REF!</definedName>
    <definedName name="IS_Forecast" localSheetId="22">#REF!</definedName>
    <definedName name="IS_Forecast" localSheetId="26">#REF!</definedName>
    <definedName name="IS_Forecast">#REF!</definedName>
    <definedName name="IS_Monthly" localSheetId="20">#REF!</definedName>
    <definedName name="IS_Monthly" localSheetId="21">#REF!</definedName>
    <definedName name="IS_Monthly" localSheetId="22">#REF!</definedName>
    <definedName name="IS_Monthly" localSheetId="26">#REF!</definedName>
    <definedName name="IS_Monthly">#REF!</definedName>
    <definedName name="IS_Plan" localSheetId="20">#REF!</definedName>
    <definedName name="IS_Plan" localSheetId="21">#REF!</definedName>
    <definedName name="IS_Plan" localSheetId="22">#REF!</definedName>
    <definedName name="IS_Plan" localSheetId="26">#REF!</definedName>
    <definedName name="IS_Plan">#REF!</definedName>
    <definedName name="IS_Plan2" localSheetId="20">#REF!</definedName>
    <definedName name="IS_Plan2" localSheetId="21">#REF!</definedName>
    <definedName name="IS_Plan2" localSheetId="22">#REF!</definedName>
    <definedName name="IS_Plan2" localSheetId="26">#REF!</definedName>
    <definedName name="IS_Plan2">#REF!</definedName>
    <definedName name="iuy" localSheetId="20" hidden="1">#REF!</definedName>
    <definedName name="iuy" localSheetId="21" hidden="1">#REF!</definedName>
    <definedName name="iuy" localSheetId="22" hidden="1">#REF!</definedName>
    <definedName name="iuy" hidden="1">#REF!</definedName>
    <definedName name="iuyt" localSheetId="20" hidden="1">#REF!</definedName>
    <definedName name="iuyt" localSheetId="21" hidden="1">#REF!</definedName>
    <definedName name="iuyt" localSheetId="22" hidden="1">#REF!</definedName>
    <definedName name="iuyt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hidden="1">#REF!</definedName>
    <definedName name="jdn" localSheetId="20" hidden="1">#REF!</definedName>
    <definedName name="jdn" localSheetId="21" hidden="1">#REF!</definedName>
    <definedName name="jdn" localSheetId="22" hidden="1">#REF!</definedName>
    <definedName name="jdn" hidden="1">#REF!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6" hidden="1">{"'Sheet1'!$A$1:$O$40"}</definedName>
    <definedName name="jhlkqFL" localSheetId="0" hidden="1">{"'Sheet1'!$A$1:$O$40"}</definedName>
    <definedName name="jhlkqFL" localSheetId="6" hidden="1">{"'Sheet1'!$A$1:$O$40"}</definedName>
    <definedName name="jhlkqFL" localSheetId="9" hidden="1">{"'Sheet1'!$A$1:$O$40"}</definedName>
    <definedName name="jhlkqFL" hidden="1">{"'Sheet1'!$A$1:$O$40"}</definedName>
    <definedName name="JIM" localSheetId="16">#REF!</definedName>
    <definedName name="JIM" localSheetId="20">#REF!</definedName>
    <definedName name="JIM" localSheetId="21">#REF!</definedName>
    <definedName name="JIM" localSheetId="22">#REF!</definedName>
    <definedName name="JIM" localSheetId="26">#REF!</definedName>
    <definedName name="JIM" localSheetId="0">#REF!</definedName>
    <definedName name="JIM" localSheetId="5">#REF!</definedName>
    <definedName name="JIM" localSheetId="6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>#REF!</definedName>
    <definedName name="jkdf" localSheetId="20" hidden="1">#REF!</definedName>
    <definedName name="jkdf" localSheetId="21" hidden="1">#REF!</definedName>
    <definedName name="jkdf" localSheetId="22" hidden="1">#REF!</definedName>
    <definedName name="jkdf" hidden="1">#REF!</definedName>
    <definedName name="jkdsac" localSheetId="20" hidden="1">#REF!</definedName>
    <definedName name="jkdsac" localSheetId="21" hidden="1">#REF!</definedName>
    <definedName name="jkdsac" localSheetId="22" hidden="1">#REF!</definedName>
    <definedName name="jkdsac" hidden="1">#REF!</definedName>
    <definedName name="jkfoo" localSheetId="20" hidden="1">#REF!</definedName>
    <definedName name="jkfoo" localSheetId="21" hidden="1">#REF!</definedName>
    <definedName name="jkfoo" localSheetId="22" hidden="1">#REF!</definedName>
    <definedName name="jkfoo" hidden="1">#REF!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20" hidden="1">#REF!</definedName>
    <definedName name="jzs" localSheetId="21" hidden="1">#REF!</definedName>
    <definedName name="jzs" localSheetId="22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20" hidden="1">#REF!</definedName>
    <definedName name="kaw" localSheetId="21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20" hidden="1">#REF!</definedName>
    <definedName name="kdkjrt" localSheetId="21" hidden="1">#REF!</definedName>
    <definedName name="kdkjrt" localSheetId="22" hidden="1">#REF!</definedName>
    <definedName name="kdkjrt" hidden="1">#REF!</definedName>
    <definedName name="kdsfj" localSheetId="20" hidden="1">#REF!</definedName>
    <definedName name="kdsfj" localSheetId="21" hidden="1">#REF!</definedName>
    <definedName name="kdsfj" localSheetId="22" hidden="1">#REF!</definedName>
    <definedName name="kdsfj" hidden="1">#REF!</definedName>
    <definedName name="kfdlsg" localSheetId="20" hidden="1">#REF!</definedName>
    <definedName name="kfdlsg" localSheetId="21" hidden="1">#REF!</definedName>
    <definedName name="kfdlsg" localSheetId="22" hidden="1">#REF!</definedName>
    <definedName name="kfdlsg" hidden="1">#REF!</definedName>
    <definedName name="kfkf" localSheetId="20" hidden="1">#REF!</definedName>
    <definedName name="kfkf" localSheetId="21" hidden="1">#REF!</definedName>
    <definedName name="kfkf" localSheetId="22" hidden="1">#REF!</definedName>
    <definedName name="kfkf" hidden="1">#REF!</definedName>
    <definedName name="kfkfkf" localSheetId="20" hidden="1">#REF!</definedName>
    <definedName name="kfkfkf" localSheetId="21" hidden="1">#REF!</definedName>
    <definedName name="kfkfkf" localSheetId="22" hidden="1">#REF!</definedName>
    <definedName name="kfkfkf" hidden="1">#REF!</definedName>
    <definedName name="kfkfkfkf" localSheetId="20" hidden="1">#REF!</definedName>
    <definedName name="kfkfkfkf" localSheetId="21" hidden="1">#REF!</definedName>
    <definedName name="kfkfkfkf" localSheetId="22" hidden="1">#REF!</definedName>
    <definedName name="kfkfkfkf" hidden="1">#REF!</definedName>
    <definedName name="kfkfkfl" localSheetId="20" hidden="1">#REF!</definedName>
    <definedName name="kfkfkfl" localSheetId="21" hidden="1">#REF!</definedName>
    <definedName name="kfkfkfl" localSheetId="22" hidden="1">#REF!</definedName>
    <definedName name="kfkfkfl" hidden="1">#REF!</definedName>
    <definedName name="kfkfksm" localSheetId="20" hidden="1">#REF!</definedName>
    <definedName name="kfkfksm" localSheetId="21" hidden="1">#REF!</definedName>
    <definedName name="kfkfksm" localSheetId="22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0" hidden="1">#REF!</definedName>
    <definedName name="kiujh" localSheetId="21" hidden="1">#REF!</definedName>
    <definedName name="kiujh" localSheetId="22" hidden="1">#REF!</definedName>
    <definedName name="kiujh" hidden="1">#REF!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20" hidden="1">#REF!</definedName>
    <definedName name="kjhg" localSheetId="21" hidden="1">#REF!</definedName>
    <definedName name="kjhg" localSheetId="22" hidden="1">#REF!</definedName>
    <definedName name="kjhg" hidden="1">#REF!</definedName>
    <definedName name="kjhgf" localSheetId="20" hidden="1">#REF!</definedName>
    <definedName name="kjhgf" localSheetId="21" hidden="1">#REF!</definedName>
    <definedName name="kjhgf" localSheetId="22" hidden="1">#REF!</definedName>
    <definedName name="kjhgf" hidden="1">#REF!</definedName>
    <definedName name="kjk" hidden="1">'[58]Plant in Ser'!#REF!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hidden="1">#REF!</definedName>
    <definedName name="kldk" localSheetId="20" hidden="1">#REF!</definedName>
    <definedName name="kldk" localSheetId="21" hidden="1">#REF!</definedName>
    <definedName name="kldk" localSheetId="22" hidden="1">#REF!</definedName>
    <definedName name="kldk" hidden="1">#REF!</definedName>
    <definedName name="klfeqw" localSheetId="20" hidden="1">#REF!</definedName>
    <definedName name="klfeqw" localSheetId="21" hidden="1">#REF!</definedName>
    <definedName name="klfeqw" localSheetId="22" hidden="1">#REF!</definedName>
    <definedName name="klfeqw" hidden="1">#REF!</definedName>
    <definedName name="kqwh" localSheetId="20" hidden="1">#REF!</definedName>
    <definedName name="kqwh" localSheetId="21" hidden="1">#REF!</definedName>
    <definedName name="kqwh" localSheetId="22" hidden="1">#REF!</definedName>
    <definedName name="kqwh" hidden="1">#REF!</definedName>
    <definedName name="ksadfl" localSheetId="20" hidden="1">#REF!</definedName>
    <definedName name="ksadfl" localSheetId="21" hidden="1">#REF!</definedName>
    <definedName name="ksadfl" localSheetId="22" hidden="1">#REF!</definedName>
    <definedName name="ksadfl" hidden="1">#REF!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20" hidden="1">#REF!</definedName>
    <definedName name="kz" localSheetId="21" hidden="1">#REF!</definedName>
    <definedName name="kz" localSheetId="22" hidden="1">#REF!</definedName>
    <definedName name="kz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hidden="1">#REF!</definedName>
    <definedName name="LDCs">#REF!</definedName>
    <definedName name="lfkfjnn" localSheetId="20" hidden="1">#REF!</definedName>
    <definedName name="lfkfjnn" localSheetId="21" hidden="1">#REF!</definedName>
    <definedName name="lfkfjnn" localSheetId="22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0" hidden="1">#REF!</definedName>
    <definedName name="lkajsdfg" localSheetId="21" hidden="1">#REF!</definedName>
    <definedName name="lkajsdfg" localSheetId="22" hidden="1">#REF!</definedName>
    <definedName name="lkajsdfg" hidden="1">#REF!</definedName>
    <definedName name="lkjh" localSheetId="20" hidden="1">#REF!</definedName>
    <definedName name="lkjh" localSheetId="21" hidden="1">#REF!</definedName>
    <definedName name="lkjh" localSheetId="22" hidden="1">#REF!</definedName>
    <definedName name="lkjh" hidden="1">#REF!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20" hidden="1">#REF!</definedName>
    <definedName name="llllllllll" localSheetId="21" hidden="1">#REF!</definedName>
    <definedName name="llllllllll" localSheetId="22" hidden="1">#REF!</definedName>
    <definedName name="llllllllll" hidden="1">#REF!</definedName>
    <definedName name="loke" localSheetId="20" hidden="1">#REF!</definedName>
    <definedName name="loke" localSheetId="21" hidden="1">#REF!</definedName>
    <definedName name="loke" localSheetId="22" hidden="1">#REF!</definedName>
    <definedName name="loke" hidden="1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 localSheetId="26">#REF!</definedName>
    <definedName name="LORICLARKDATA" localSheetId="2">#REF!</definedName>
    <definedName name="LORICLARKDATA" localSheetId="3">#REF!</definedName>
    <definedName name="LORICLARKDATA" localSheetId="5">#REF!</definedName>
    <definedName name="LORICLARKDATA" localSheetId="6">#REF!</definedName>
    <definedName name="LORICLARKDATA">#REF!</definedName>
    <definedName name="lpoicea" localSheetId="20" hidden="1">#REF!</definedName>
    <definedName name="lpoicea" localSheetId="21" hidden="1">#REF!</definedName>
    <definedName name="lpoicea" localSheetId="22" hidden="1">#REF!</definedName>
    <definedName name="lpoicea" hidden="1">#REF!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0">#REF!</definedName>
    <definedName name="LYN" localSheetId="21">#REF!</definedName>
    <definedName name="LYN" localSheetId="22">#REF!</definedName>
    <definedName name="LYN" localSheetId="26">#REF!</definedName>
    <definedName name="LYN">#REF!</definedName>
    <definedName name="m">'[59]Credit Ratings-DO Not'!$E$5:$F$23</definedName>
    <definedName name="ma_months">24</definedName>
    <definedName name="map" localSheetId="20">#REF!</definedName>
    <definedName name="map" localSheetId="21">#REF!</definedName>
    <definedName name="map" localSheetId="22">#REF!</definedName>
    <definedName name="map" localSheetId="26">#REF!</definedName>
    <definedName name="map">#REF!</definedName>
    <definedName name="Market_Return">#REF!</definedName>
    <definedName name="MB" localSheetId="26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20" hidden="1">#REF!</definedName>
    <definedName name="mlaw" localSheetId="21" hidden="1">#REF!</definedName>
    <definedName name="mlaw" localSheetId="22" hidden="1">#REF!</definedName>
    <definedName name="mlaw" hidden="1">#REF!</definedName>
    <definedName name="mnbv" localSheetId="20" hidden="1">#REF!</definedName>
    <definedName name="mnbv" localSheetId="21" hidden="1">#REF!</definedName>
    <definedName name="mnbv" localSheetId="22" hidden="1">#REF!</definedName>
    <definedName name="mnbv" hidden="1">#REF!</definedName>
    <definedName name="mnkp" localSheetId="20" hidden="1">#REF!</definedName>
    <definedName name="mnkp" localSheetId="21" hidden="1">#REF!</definedName>
    <definedName name="mnkp" localSheetId="22" hidden="1">#REF!</definedName>
    <definedName name="mnkp" hidden="1">#REF!</definedName>
    <definedName name="mo" localSheetId="20" hidden="1">#REF!</definedName>
    <definedName name="mo" localSheetId="21" hidden="1">#REF!</definedName>
    <definedName name="mo" localSheetId="22" hidden="1">#REF!</definedName>
    <definedName name="mo" hidden="1">#REF!</definedName>
    <definedName name="mol" localSheetId="20" hidden="1">#REF!</definedName>
    <definedName name="mol" localSheetId="21" hidden="1">#REF!</definedName>
    <definedName name="mol" localSheetId="22" hidden="1">#REF!</definedName>
    <definedName name="mol" hidden="1">#REF!</definedName>
    <definedName name="molp" localSheetId="20" hidden="1">#REF!</definedName>
    <definedName name="molp" localSheetId="21" hidden="1">#REF!</definedName>
    <definedName name="molp" localSheetId="22" hidden="1">#REF!</definedName>
    <definedName name="molp" hidden="1">#REF!</definedName>
    <definedName name="Moodys">#REF!</definedName>
    <definedName name="MS">#REF!</definedName>
    <definedName name="MS_Plant">#REF!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16">#REF!</definedName>
    <definedName name="N" localSheetId="20">#REF!</definedName>
    <definedName name="N" localSheetId="21">#REF!</definedName>
    <definedName name="N" localSheetId="22">#REF!</definedName>
    <definedName name="N" localSheetId="26">#REF!</definedName>
    <definedName name="N" localSheetId="0">#REF!</definedName>
    <definedName name="N" localSheetId="5">#REF!</definedName>
    <definedName name="N" localSheetId="6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>#REF!</definedName>
    <definedName name="n_3">#REF!</definedName>
    <definedName name="n_4">#REF!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6">#REF!</definedName>
    <definedName name="NAME" localSheetId="20">#REF!</definedName>
    <definedName name="NAME" localSheetId="21">#REF!</definedName>
    <definedName name="NAME" localSheetId="22">#REF!</definedName>
    <definedName name="NAME" localSheetId="26">#REF!</definedName>
    <definedName name="NAME" localSheetId="0">#REF!</definedName>
    <definedName name="NAME" localSheetId="5">#REF!</definedName>
    <definedName name="NAME" localSheetId="6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>#REF!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20" hidden="1">#REF!</definedName>
    <definedName name="naow" localSheetId="21" hidden="1">#REF!</definedName>
    <definedName name="naow" localSheetId="22" hidden="1">#REF!</definedName>
    <definedName name="naow" hidden="1">#REF!</definedName>
    <definedName name="nbeo" localSheetId="20" hidden="1">#REF!</definedName>
    <definedName name="nbeo" localSheetId="21" hidden="1">#REF!</definedName>
    <definedName name="nbeo" localSheetId="22" hidden="1">#REF!</definedName>
    <definedName name="nbeo" hidden="1">#REF!</definedName>
    <definedName name="NBUDGET3" localSheetId="16">#REF!</definedName>
    <definedName name="NBUDGET3" localSheetId="20">#REF!</definedName>
    <definedName name="NBUDGET3" localSheetId="21">#REF!</definedName>
    <definedName name="NBUDGET3" localSheetId="22">#REF!</definedName>
    <definedName name="NBUDGET3" localSheetId="26">#REF!</definedName>
    <definedName name="NBUDGET3" localSheetId="0">#REF!</definedName>
    <definedName name="NBUDGET3" localSheetId="5">#REF!</definedName>
    <definedName name="NBUDGET3" localSheetId="6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>#REF!</definedName>
    <definedName name="nbw" localSheetId="20" hidden="1">#REF!</definedName>
    <definedName name="nbw" localSheetId="21" hidden="1">#REF!</definedName>
    <definedName name="nbw" localSheetId="22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20" hidden="1">#REF!</definedName>
    <definedName name="nipxre" localSheetId="21" hidden="1">#REF!</definedName>
    <definedName name="nipxre" localSheetId="22" hidden="1">#REF!</definedName>
    <definedName name="nipxre" hidden="1">#REF!</definedName>
    <definedName name="nixre" localSheetId="20" hidden="1">#REF!</definedName>
    <definedName name="nixre" localSheetId="21" hidden="1">#REF!</definedName>
    <definedName name="nixre" localSheetId="22" hidden="1">#REF!</definedName>
    <definedName name="nixre" hidden="1">#REF!</definedName>
    <definedName name="nk" localSheetId="20" hidden="1">#REF!</definedName>
    <definedName name="nk" localSheetId="21" hidden="1">#REF!</definedName>
    <definedName name="nk" localSheetId="22" hidden="1">#REF!</definedName>
    <definedName name="nk" hidden="1">#REF!</definedName>
    <definedName name="nki" localSheetId="20" hidden="1">#REF!</definedName>
    <definedName name="nki" localSheetId="21" hidden="1">#REF!</definedName>
    <definedName name="nki" localSheetId="22" hidden="1">#REF!</definedName>
    <definedName name="nki" hidden="1">#REF!</definedName>
    <definedName name="nkiw" localSheetId="20" hidden="1">#REF!</definedName>
    <definedName name="nkiw" localSheetId="21" hidden="1">#REF!</definedName>
    <definedName name="nkiw" localSheetId="22" hidden="1">#REF!</definedName>
    <definedName name="nkiw" hidden="1">#REF!</definedName>
    <definedName name="nKLqw" localSheetId="20" hidden="1">#REF!</definedName>
    <definedName name="nKLqw" localSheetId="21" hidden="1">#REF!</definedName>
    <definedName name="nKLqw" localSheetId="22" hidden="1">#REF!</definedName>
    <definedName name="nKLqw" hidden="1">#REF!</definedName>
    <definedName name="nkse" localSheetId="20" hidden="1">#REF!</definedName>
    <definedName name="nkse" localSheetId="21" hidden="1">#REF!</definedName>
    <definedName name="nkse" localSheetId="22" hidden="1">#REF!</definedName>
    <definedName name="nkse" hidden="1">#REF!</definedName>
    <definedName name="nkw" localSheetId="20" hidden="1">#REF!</definedName>
    <definedName name="nkw" localSheetId="21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20" hidden="1">#REF!</definedName>
    <definedName name="nmop" localSheetId="21" hidden="1">#REF!</definedName>
    <definedName name="nmop" localSheetId="22" hidden="1">#REF!</definedName>
    <definedName name="nmop" hidden="1">#REF!</definedName>
    <definedName name="nmwqi" localSheetId="20" hidden="1">#REF!</definedName>
    <definedName name="nmwqi" localSheetId="21" hidden="1">#REF!</definedName>
    <definedName name="nmwqi" localSheetId="22" hidden="1">#REF!</definedName>
    <definedName name="nmwqi" hidden="1">#REF!</definedName>
    <definedName name="nnnnnnn" localSheetId="20" hidden="1">#REF!</definedName>
    <definedName name="nnnnnnn" localSheetId="21" hidden="1">#REF!</definedName>
    <definedName name="nnnnnnn" localSheetId="22" hidden="1">#REF!</definedName>
    <definedName name="nnnnnnn" hidden="1">#REF!</definedName>
    <definedName name="no" localSheetId="20" hidden="1">#REF!</definedName>
    <definedName name="no" localSheetId="21" hidden="1">#REF!</definedName>
    <definedName name="no" localSheetId="22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0">#REF!</definedName>
    <definedName name="NOI" localSheetId="21">#REF!</definedName>
    <definedName name="NOI" localSheetId="22">#REF!</definedName>
    <definedName name="NOI" localSheetId="26">#REF!</definedName>
    <definedName name="NOI">#REF!</definedName>
    <definedName name="noip" localSheetId="20" hidden="1">#REF!</definedName>
    <definedName name="noip" localSheetId="21" hidden="1">#REF!</definedName>
    <definedName name="noip" localSheetId="22" hidden="1">#REF!</definedName>
    <definedName name="noip" hidden="1">#REF!</definedName>
    <definedName name="noipx" localSheetId="20" hidden="1">#REF!</definedName>
    <definedName name="noipx" localSheetId="21" hidden="1">#REF!</definedName>
    <definedName name="noipx" localSheetId="22" hidden="1">#REF!</definedName>
    <definedName name="noipx" hidden="1">#REF!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20" hidden="1">#REF!</definedName>
    <definedName name="nope" localSheetId="21" hidden="1">#REF!</definedName>
    <definedName name="nope" localSheetId="22" hidden="1">#REF!</definedName>
    <definedName name="nope" hidden="1">#REF!</definedName>
    <definedName name="noper" localSheetId="20" hidden="1">#REF!</definedName>
    <definedName name="noper" localSheetId="21" hidden="1">#REF!</definedName>
    <definedName name="noper" localSheetId="22" hidden="1">#REF!</definedName>
    <definedName name="noper" hidden="1">#REF!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0" hidden="1">#REF!</definedName>
    <definedName name="o" localSheetId="21" hidden="1">#REF!</definedName>
    <definedName name="o" localSheetId="22" hidden="1">#REF!</definedName>
    <definedName name="o" hidden="1">#REF!</definedName>
    <definedName name="ocq" localSheetId="20" hidden="1">#REF!</definedName>
    <definedName name="ocq" localSheetId="21" hidden="1">#REF!</definedName>
    <definedName name="ocq" localSheetId="22" hidden="1">#REF!</definedName>
    <definedName name="ocq" hidden="1">#REF!</definedName>
    <definedName name="odezscv" localSheetId="20" hidden="1">#REF!</definedName>
    <definedName name="odezscv" localSheetId="21" hidden="1">#REF!</definedName>
    <definedName name="odezscv" localSheetId="22" hidden="1">#REF!</definedName>
    <definedName name="odezscv" hidden="1">#REF!</definedName>
    <definedName name="OFFAQ1" localSheetId="20">#REF!</definedName>
    <definedName name="OFFAQ1" localSheetId="21">#REF!</definedName>
    <definedName name="OFFAQ1" localSheetId="22">#REF!</definedName>
    <definedName name="OFFAQ1" localSheetId="26">#REF!</definedName>
    <definedName name="OFFAQ1">#REF!</definedName>
    <definedName name="OFFAQ2" localSheetId="20">#REF!</definedName>
    <definedName name="OFFAQ2" localSheetId="21">#REF!</definedName>
    <definedName name="OFFAQ2" localSheetId="22">#REF!</definedName>
    <definedName name="OFFAQ2" localSheetId="26">#REF!</definedName>
    <definedName name="OFFAQ2">#REF!</definedName>
    <definedName name="OFFAQ3" localSheetId="20">#REF!</definedName>
    <definedName name="OFFAQ3" localSheetId="21">#REF!</definedName>
    <definedName name="OFFAQ3" localSheetId="22">#REF!</definedName>
    <definedName name="OFFAQ3" localSheetId="26">#REF!</definedName>
    <definedName name="OFFAQ3">#REF!</definedName>
    <definedName name="OFFAQ4" localSheetId="20">#REF!</definedName>
    <definedName name="OFFAQ4" localSheetId="21">#REF!</definedName>
    <definedName name="OFFAQ4" localSheetId="22">#REF!</definedName>
    <definedName name="OFFAQ4" localSheetId="26">#REF!</definedName>
    <definedName name="OFFAQ4">#REF!</definedName>
    <definedName name="OFFAQ5" localSheetId="20">#REF!</definedName>
    <definedName name="OFFAQ5" localSheetId="21">#REF!</definedName>
    <definedName name="OFFAQ5" localSheetId="22">#REF!</definedName>
    <definedName name="OFFAQ5" localSheetId="26">#REF!</definedName>
    <definedName name="OFFAQ5">#REF!</definedName>
    <definedName name="OFFAQ6" localSheetId="20">#REF!</definedName>
    <definedName name="OFFAQ6" localSheetId="21">#REF!</definedName>
    <definedName name="OFFAQ6" localSheetId="22">#REF!</definedName>
    <definedName name="OFFAQ6" localSheetId="26">#REF!</definedName>
    <definedName name="OFFAQ6">#REF!</definedName>
    <definedName name="OFFAQ7" localSheetId="20">#REF!</definedName>
    <definedName name="OFFAQ7" localSheetId="21">#REF!</definedName>
    <definedName name="OFFAQ7" localSheetId="22">#REF!</definedName>
    <definedName name="OFFAQ7" localSheetId="26">#REF!</definedName>
    <definedName name="OFFAQ7">#REF!</definedName>
    <definedName name="ofooooo" localSheetId="20" hidden="1">#REF!</definedName>
    <definedName name="ofooooo" localSheetId="21" hidden="1">#REF!</definedName>
    <definedName name="ofooooo" localSheetId="22" hidden="1">#REF!</definedName>
    <definedName name="ofooooo" hidden="1">#REF!</definedName>
    <definedName name="oia" localSheetId="20" hidden="1">#REF!</definedName>
    <definedName name="oia" localSheetId="21" hidden="1">#REF!</definedName>
    <definedName name="oia" localSheetId="22" hidden="1">#REF!</definedName>
    <definedName name="oia" hidden="1">#REF!</definedName>
    <definedName name="oiacew" localSheetId="20" hidden="1">#REF!</definedName>
    <definedName name="oiacew" localSheetId="21" hidden="1">#REF!</definedName>
    <definedName name="oiacew" localSheetId="22" hidden="1">#REF!</definedName>
    <definedName name="oiacew" hidden="1">#REF!</definedName>
    <definedName name="oicw" localSheetId="20" hidden="1">#REF!</definedName>
    <definedName name="oicw" localSheetId="21" hidden="1">#REF!</definedName>
    <definedName name="oicw" localSheetId="22" hidden="1">#REF!</definedName>
    <definedName name="oicw" hidden="1">#REF!</definedName>
    <definedName name="oieac" localSheetId="20" hidden="1">#REF!</definedName>
    <definedName name="oieac" localSheetId="21" hidden="1">#REF!</definedName>
    <definedName name="oieac" localSheetId="22" hidden="1">#REF!</definedName>
    <definedName name="oieac" hidden="1">#REF!</definedName>
    <definedName name="oiewq" localSheetId="20" hidden="1">#REF!</definedName>
    <definedName name="oiewq" localSheetId="21" hidden="1">#REF!</definedName>
    <definedName name="oiewq" localSheetId="22" hidden="1">#REF!</definedName>
    <definedName name="oiewq" hidden="1">#REF!</definedName>
    <definedName name="oihyecv" localSheetId="20" hidden="1">#REF!</definedName>
    <definedName name="oihyecv" localSheetId="21" hidden="1">#REF!</definedName>
    <definedName name="oihyecv" localSheetId="22" hidden="1">#REF!</definedName>
    <definedName name="oihyecv" hidden="1">#REF!</definedName>
    <definedName name="oips" localSheetId="20" hidden="1">#REF!</definedName>
    <definedName name="oips" localSheetId="21" hidden="1">#REF!</definedName>
    <definedName name="oips" localSheetId="22" hidden="1">#REF!</definedName>
    <definedName name="oips" hidden="1">#REF!</definedName>
    <definedName name="ok" localSheetId="20" hidden="1">#REF!</definedName>
    <definedName name="ok" localSheetId="21" hidden="1">#REF!</definedName>
    <definedName name="ok" localSheetId="22" hidden="1">#REF!</definedName>
    <definedName name="ok" hidden="1">#REF!</definedName>
    <definedName name="okey" localSheetId="20" hidden="1">#REF!</definedName>
    <definedName name="okey" localSheetId="21" hidden="1">#REF!</definedName>
    <definedName name="okey" localSheetId="22" hidden="1">#REF!</definedName>
    <definedName name="okey" hidden="1">#REF!</definedName>
    <definedName name="okeydokey" localSheetId="20" hidden="1">#REF!</definedName>
    <definedName name="okeydokey" localSheetId="21" hidden="1">#REF!</definedName>
    <definedName name="okeydokey" localSheetId="22" hidden="1">#REF!</definedName>
    <definedName name="okeydokey" hidden="1">#REF!</definedName>
    <definedName name="oklpwa" localSheetId="20" hidden="1">#REF!</definedName>
    <definedName name="oklpwa" localSheetId="21" hidden="1">#REF!</definedName>
    <definedName name="oklpwa" localSheetId="22" hidden="1">#REF!</definedName>
    <definedName name="oklpwa" hidden="1">#REF!</definedName>
    <definedName name="olpuwce" localSheetId="20" hidden="1">#REF!</definedName>
    <definedName name="olpuwce" localSheetId="21" hidden="1">#REF!</definedName>
    <definedName name="olpuwce" localSheetId="22" hidden="1">#REF!</definedName>
    <definedName name="olpuwce" hidden="1">#REF!</definedName>
    <definedName name="oluw" localSheetId="20" hidden="1">#REF!</definedName>
    <definedName name="oluw" localSheetId="21" hidden="1">#REF!</definedName>
    <definedName name="oluw" localSheetId="22" hidden="1">#REF!</definedName>
    <definedName name="oluw" hidden="1">#REF!</definedName>
    <definedName name="one" localSheetId="16">#REF!</definedName>
    <definedName name="one" localSheetId="20">#REF!</definedName>
    <definedName name="one" localSheetId="21">#REF!</definedName>
    <definedName name="one" localSheetId="22">#REF!</definedName>
    <definedName name="one" localSheetId="26">#REF!</definedName>
    <definedName name="one" localSheetId="0">#REF!</definedName>
    <definedName name="one" localSheetId="5">#REF!</definedName>
    <definedName name="one" localSheetId="6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>#REF!</definedName>
    <definedName name="oooofp" localSheetId="20" hidden="1">#REF!</definedName>
    <definedName name="oooofp" localSheetId="21" hidden="1">#REF!</definedName>
    <definedName name="oooofp" localSheetId="22" hidden="1">#REF!</definedName>
    <definedName name="oooofp" hidden="1">#REF!</definedName>
    <definedName name="opec" localSheetId="20" hidden="1">#REF!</definedName>
    <definedName name="opec" localSheetId="21" hidden="1">#REF!</definedName>
    <definedName name="opec" localSheetId="22" hidden="1">#REF!</definedName>
    <definedName name="opec" hidden="1">#REF!</definedName>
    <definedName name="opewqr" localSheetId="20" hidden="1">#REF!</definedName>
    <definedName name="opewqr" localSheetId="21" hidden="1">#REF!</definedName>
    <definedName name="opewqr" localSheetId="22" hidden="1">#REF!</definedName>
    <definedName name="opewqr" hidden="1">#REF!</definedName>
    <definedName name="opicaew" localSheetId="20" hidden="1">#REF!</definedName>
    <definedName name="opicaew" localSheetId="21" hidden="1">#REF!</definedName>
    <definedName name="opicaew" localSheetId="22" hidden="1">#REF!</definedName>
    <definedName name="opicaew" hidden="1">#REF!</definedName>
    <definedName name="opiecv" localSheetId="20" hidden="1">#REF!</definedName>
    <definedName name="opiecv" localSheetId="21" hidden="1">#REF!</definedName>
    <definedName name="opiecv" localSheetId="22" hidden="1">#REF!</definedName>
    <definedName name="opiecv" hidden="1">#REF!</definedName>
    <definedName name="opiyu" localSheetId="20" hidden="1">#REF!</definedName>
    <definedName name="opiyu" localSheetId="21" hidden="1">#REF!</definedName>
    <definedName name="opiyu" localSheetId="22" hidden="1">#REF!</definedName>
    <definedName name="opiyu" hidden="1">#REF!</definedName>
    <definedName name="oplpp" localSheetId="20" hidden="1">#REF!</definedName>
    <definedName name="oplpp" localSheetId="21" hidden="1">#REF!</definedName>
    <definedName name="oplpp" localSheetId="22" hidden="1">#REF!</definedName>
    <definedName name="oplpp" hidden="1">#REF!</definedName>
    <definedName name="opp" localSheetId="20" hidden="1">#REF!</definedName>
    <definedName name="opp" localSheetId="21" hidden="1">#REF!</definedName>
    <definedName name="opp" localSheetId="22" hidden="1">#REF!</definedName>
    <definedName name="opp" hidden="1">#REF!</definedName>
    <definedName name="opuafw" localSheetId="20" hidden="1">#REF!</definedName>
    <definedName name="opuafw" localSheetId="21" hidden="1">#REF!</definedName>
    <definedName name="opuafw" localSheetId="22" hidden="1">#REF!</definedName>
    <definedName name="opuafw" hidden="1">#REF!</definedName>
    <definedName name="opuc3e" localSheetId="20" hidden="1">#REF!</definedName>
    <definedName name="opuc3e" localSheetId="21" hidden="1">#REF!</definedName>
    <definedName name="opuc3e" localSheetId="22" hidden="1">#REF!</definedName>
    <definedName name="opuc3e" hidden="1">#REF!</definedName>
    <definedName name="opueac" localSheetId="20" hidden="1">#REF!</definedName>
    <definedName name="opueac" localSheetId="21" hidden="1">#REF!</definedName>
    <definedName name="opueac" localSheetId="22" hidden="1">#REF!</definedName>
    <definedName name="opueac" hidden="1">#REF!</definedName>
    <definedName name="opufw" localSheetId="20" hidden="1">#REF!</definedName>
    <definedName name="opufw" localSheetId="21" hidden="1">#REF!</definedName>
    <definedName name="opufw" localSheetId="22" hidden="1">#REF!</definedName>
    <definedName name="opufw" hidden="1">#REF!</definedName>
    <definedName name="opuwa" localSheetId="20" hidden="1">#REF!</definedName>
    <definedName name="opuwa" localSheetId="21" hidden="1">#REF!</definedName>
    <definedName name="opuwa" localSheetId="22" hidden="1">#REF!</definedName>
    <definedName name="opuwa" hidden="1">#REF!</definedName>
    <definedName name="opvs" localSheetId="20" hidden="1">#REF!</definedName>
    <definedName name="opvs" localSheetId="21" hidden="1">#REF!</definedName>
    <definedName name="opvs" localSheetId="22" hidden="1">#REF!</definedName>
    <definedName name="opvs" hidden="1">#REF!</definedName>
    <definedName name="os" localSheetId="20" hidden="1">#REF!</definedName>
    <definedName name="os" localSheetId="21" hidden="1">#REF!</definedName>
    <definedName name="os" localSheetId="22" hidden="1">#REF!</definedName>
    <definedName name="os" hidden="1">#REF!</definedName>
    <definedName name="OTHER_CF" localSheetId="20">#REF!</definedName>
    <definedName name="OTHER_CF" localSheetId="21">#REF!</definedName>
    <definedName name="OTHER_CF" localSheetId="22">#REF!</definedName>
    <definedName name="OTHER_CF" localSheetId="26">#REF!</definedName>
    <definedName name="OTHER_CF">#REF!</definedName>
    <definedName name="OTHER_CR" localSheetId="20">#REF!</definedName>
    <definedName name="OTHER_CR" localSheetId="21">#REF!</definedName>
    <definedName name="OTHER_CR" localSheetId="22">#REF!</definedName>
    <definedName name="OTHER_CR" localSheetId="26">#REF!</definedName>
    <definedName name="OTHER_CR">#REF!</definedName>
    <definedName name="oupc" localSheetId="20" hidden="1">#REF!</definedName>
    <definedName name="oupc" localSheetId="21" hidden="1">#REF!</definedName>
    <definedName name="oupc" localSheetId="22" hidden="1">#REF!</definedName>
    <definedName name="oupc" hidden="1">#REF!</definedName>
    <definedName name="OUTPUT" localSheetId="26">[60]A!$C$11:$Z$98</definedName>
    <definedName name="OUTPUT">[60]A!$C$11:$Z$98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>#REF!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>#REF!</definedName>
    <definedName name="Page_8" localSheetId="21">'[61]LTD Principal'!#REF!</definedName>
    <definedName name="Page_8" localSheetId="26">'[61]LTD Principal'!#REF!</definedName>
    <definedName name="Page_8" localSheetId="2">'[61]LTD Principal'!#REF!</definedName>
    <definedName name="Page_8" localSheetId="3">'[61]LTD Principal'!#REF!</definedName>
    <definedName name="Page_8" localSheetId="5">'[61]LTD Principal'!#REF!</definedName>
    <definedName name="Page_8" localSheetId="6">'[61]LTD Principal'!#REF!</definedName>
    <definedName name="Page_8">'[61]LTD Principal'!#REF!</definedName>
    <definedName name="PAGE1" localSheetId="16">#REF!</definedName>
    <definedName name="PAGE1" localSheetId="20">#REF!</definedName>
    <definedName name="PAGE1" localSheetId="21">#REF!</definedName>
    <definedName name="PAGE1" localSheetId="22">#REF!</definedName>
    <definedName name="PAGE1" localSheetId="26">#REF!</definedName>
    <definedName name="PAGE1" localSheetId="0">#REF!</definedName>
    <definedName name="PAGE1" localSheetId="5">#REF!</definedName>
    <definedName name="PAGE1" localSheetId="6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>#REF!</definedName>
    <definedName name="PAGE10" localSheetId="20">#REF!</definedName>
    <definedName name="PAGE10" localSheetId="21">#REF!</definedName>
    <definedName name="PAGE10" localSheetId="22">#REF!</definedName>
    <definedName name="PAGE10" localSheetId="26">#REF!</definedName>
    <definedName name="PAGE10">#REF!</definedName>
    <definedName name="PAGE1A" localSheetId="21">'[62]Page 1 last month YTD'!#REF!</definedName>
    <definedName name="PAGE1A" localSheetId="26">'[62]Page 1 last month YTD'!#REF!</definedName>
    <definedName name="PAGE1A" localSheetId="2">'[62]Page 1 last month YTD'!#REF!</definedName>
    <definedName name="PAGE1A" localSheetId="3">'[62]Page 1 last month YTD'!#REF!</definedName>
    <definedName name="PAGE1A" localSheetId="5">'[62]Page 1 last month YTD'!#REF!</definedName>
    <definedName name="PAGE1A" localSheetId="6">'[62]Page 1 last month YTD'!#REF!</definedName>
    <definedName name="PAGE1A">'[62]Page 1 last month YTD'!#REF!</definedName>
    <definedName name="PAGE1C" localSheetId="21">'[62]Page 1 last month YTD'!#REF!</definedName>
    <definedName name="PAGE1C" localSheetId="26">'[62]Page 1 last month YTD'!#REF!</definedName>
    <definedName name="PAGE1C" localSheetId="2">'[62]Page 1 last month YTD'!#REF!</definedName>
    <definedName name="PAGE1C" localSheetId="3">'[62]Page 1 last month YTD'!#REF!</definedName>
    <definedName name="PAGE1C" localSheetId="5">'[62]Page 1 last month YTD'!#REF!</definedName>
    <definedName name="PAGE1C" localSheetId="6">'[62]Page 1 last month YTD'!#REF!</definedName>
    <definedName name="PAGE1C">'[62]Page 1 last month YTD'!#REF!</definedName>
    <definedName name="PAGE1D" localSheetId="21">'[62]Page 1 last month YTD'!#REF!</definedName>
    <definedName name="PAGE1D" localSheetId="26">'[62]Page 1 last month YTD'!#REF!</definedName>
    <definedName name="PAGE1D" localSheetId="2">'[62]Page 1 last month YTD'!#REF!</definedName>
    <definedName name="PAGE1D" localSheetId="3">'[62]Page 1 last month YTD'!#REF!</definedName>
    <definedName name="PAGE1D" localSheetId="5">'[62]Page 1 last month YTD'!#REF!</definedName>
    <definedName name="PAGE1D" localSheetId="6">'[62]Page 1 last month YTD'!#REF!</definedName>
    <definedName name="PAGE1D">'[62]Page 1 last month YTD'!#REF!</definedName>
    <definedName name="PAGE1D2" localSheetId="21">'[62]Page 1 last month YTD'!#REF!</definedName>
    <definedName name="PAGE1D2" localSheetId="26">'[62]Page 1 last month YTD'!#REF!</definedName>
    <definedName name="PAGE1D2" localSheetId="2">'[62]Page 1 last month YTD'!#REF!</definedName>
    <definedName name="PAGE1D2" localSheetId="3">'[62]Page 1 last month YTD'!#REF!</definedName>
    <definedName name="PAGE1D2" localSheetId="5">'[62]Page 1 last month YTD'!#REF!</definedName>
    <definedName name="PAGE1D2" localSheetId="6">'[62]Page 1 last month YTD'!#REF!</definedName>
    <definedName name="PAGE1D2">'[62]Page 1 last month YTD'!#REF!</definedName>
    <definedName name="PAGE2" localSheetId="16">#REF!</definedName>
    <definedName name="PAGE2" localSheetId="20">#REF!</definedName>
    <definedName name="PAGE2" localSheetId="21">#REF!</definedName>
    <definedName name="PAGE2" localSheetId="22">#REF!</definedName>
    <definedName name="PAGE2" localSheetId="26">#REF!</definedName>
    <definedName name="PAGE2" localSheetId="0">#REF!</definedName>
    <definedName name="PAGE2" localSheetId="5">#REF!</definedName>
    <definedName name="PAGE2" localSheetId="6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>#REF!</definedName>
    <definedName name="PAGE2A" localSheetId="20">#REF!</definedName>
    <definedName name="PAGE2A" localSheetId="21">#REF!</definedName>
    <definedName name="PAGE2A" localSheetId="22">#REF!</definedName>
    <definedName name="PAGE2A" localSheetId="26">#REF!</definedName>
    <definedName name="PAGE2A">#REF!</definedName>
    <definedName name="PAGE2B" localSheetId="20">#REF!</definedName>
    <definedName name="PAGE2B" localSheetId="21">#REF!</definedName>
    <definedName name="PAGE2B" localSheetId="22">#REF!</definedName>
    <definedName name="PAGE2B" localSheetId="26">#REF!</definedName>
    <definedName name="PAGE2B">#REF!</definedName>
    <definedName name="PAGE3" localSheetId="16">#REF!</definedName>
    <definedName name="PAGE3" localSheetId="20">#REF!</definedName>
    <definedName name="PAGE3" localSheetId="21">#REF!</definedName>
    <definedName name="PAGE3" localSheetId="22">#REF!</definedName>
    <definedName name="PAGE3" localSheetId="26">#REF!</definedName>
    <definedName name="PAGE3" localSheetId="0">#REF!</definedName>
    <definedName name="PAGE3" localSheetId="5">#REF!</definedName>
    <definedName name="PAGE3" localSheetId="6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>#REF!</definedName>
    <definedName name="PAGE4" localSheetId="16">#REF!</definedName>
    <definedName name="PAGE4" localSheetId="20">#REF!</definedName>
    <definedName name="PAGE4" localSheetId="21">#REF!</definedName>
    <definedName name="PAGE4" localSheetId="22">#REF!</definedName>
    <definedName name="PAGE4" localSheetId="26">#REF!</definedName>
    <definedName name="PAGE4" localSheetId="0">#REF!</definedName>
    <definedName name="PAGE4" localSheetId="5">#REF!</definedName>
    <definedName name="PAGE4" localSheetId="6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>#REF!</definedName>
    <definedName name="PAGE5" localSheetId="16">#REF!</definedName>
    <definedName name="PAGE5" localSheetId="20">#REF!</definedName>
    <definedName name="PAGE5" localSheetId="21">#REF!</definedName>
    <definedName name="PAGE5" localSheetId="22">#REF!</definedName>
    <definedName name="PAGE5" localSheetId="26">#REF!</definedName>
    <definedName name="PAGE5" localSheetId="0">#REF!</definedName>
    <definedName name="PAGE5" localSheetId="5">#REF!</definedName>
    <definedName name="PAGE5" localSheetId="6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>#REF!</definedName>
    <definedName name="PAGE6" localSheetId="16">#REF!</definedName>
    <definedName name="PAGE6" localSheetId="20">#REF!</definedName>
    <definedName name="PAGE6" localSheetId="21">#REF!</definedName>
    <definedName name="PAGE6" localSheetId="22">#REF!</definedName>
    <definedName name="PAGE6" localSheetId="26">#REF!</definedName>
    <definedName name="PAGE6" localSheetId="0">#REF!</definedName>
    <definedName name="PAGE6" localSheetId="5">#REF!</definedName>
    <definedName name="PAGE6" localSheetId="6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>#REF!</definedName>
    <definedName name="PAGE7" localSheetId="20">#REF!</definedName>
    <definedName name="PAGE7" localSheetId="21">#REF!</definedName>
    <definedName name="PAGE7" localSheetId="22">#REF!</definedName>
    <definedName name="PAGE7" localSheetId="26">#REF!</definedName>
    <definedName name="PAGE7">#REF!</definedName>
    <definedName name="PAGE8" localSheetId="20">#REF!</definedName>
    <definedName name="PAGE8" localSheetId="21">#REF!</definedName>
    <definedName name="PAGE8" localSheetId="22">#REF!</definedName>
    <definedName name="PAGE8" localSheetId="26">#REF!</definedName>
    <definedName name="PAGE8">#REF!</definedName>
    <definedName name="PAGE9" localSheetId="20">#REF!</definedName>
    <definedName name="PAGE9" localSheetId="21">#REF!</definedName>
    <definedName name="PAGE9" localSheetId="22">#REF!</definedName>
    <definedName name="PAGE9" localSheetId="26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1">'[22]PEC Income Stmt'!#REF!</definedName>
    <definedName name="PE_CPYIS" localSheetId="26">'[22]PEC Income Stmt'!#REF!</definedName>
    <definedName name="PE_CPYIS" localSheetId="2">'[22]PEC Income Stmt'!#REF!</definedName>
    <definedName name="PE_CPYIS" localSheetId="3">'[22]PEC Income Stmt'!#REF!</definedName>
    <definedName name="PE_CPYIS" localSheetId="5">'[22]PEC Income Stmt'!#REF!</definedName>
    <definedName name="PE_CPYIS" localSheetId="6">'[22]PEC Income Stmt'!#REF!</definedName>
    <definedName name="PE_CPYIS">'[22]PEC Income Stmt'!#REF!</definedName>
    <definedName name="PED" localSheetId="21">'[65]04 '!#REF!</definedName>
    <definedName name="PED" localSheetId="26">'[65]04 '!#REF!</definedName>
    <definedName name="PED" localSheetId="2">'[65]04 '!#REF!</definedName>
    <definedName name="PED" localSheetId="3">'[65]04 '!#REF!</definedName>
    <definedName name="PED" localSheetId="5">'[65]04 '!#REF!</definedName>
    <definedName name="PED" localSheetId="6">'[65]04 '!#REF!</definedName>
    <definedName name="PED" localSheetId="15">'[65]04 '!#REF!</definedName>
    <definedName name="PED">'[65]04 '!#REF!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'[48]ANNUALIZE CTs'!$B$8</definedName>
    <definedName name="PLine2">'[48]ANNUALIZE CTs'!$B$9</definedName>
    <definedName name="PLine3">'[48]ANNUALIZE CTs'!$B$10</definedName>
    <definedName name="PLine4">[54]Sheet1!$B$11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20" hidden="1">#REF!</definedName>
    <definedName name="plo" localSheetId="21" hidden="1">#REF!</definedName>
    <definedName name="plo" localSheetId="22" hidden="1">#REF!</definedName>
    <definedName name="plo" hidden="1">#REF!</definedName>
    <definedName name="plvsanj" localSheetId="20" hidden="1">#REF!</definedName>
    <definedName name="plvsanj" localSheetId="21" hidden="1">#REF!</definedName>
    <definedName name="plvsanj" localSheetId="22" hidden="1">#REF!</definedName>
    <definedName name="plvsanj" hidden="1">#REF!</definedName>
    <definedName name="pocq" localSheetId="20" hidden="1">#REF!</definedName>
    <definedName name="pocq" localSheetId="21" hidden="1">#REF!</definedName>
    <definedName name="pocq" localSheetId="22" hidden="1">#REF!</definedName>
    <definedName name="pocq" hidden="1">#REF!</definedName>
    <definedName name="poe" localSheetId="20" hidden="1">#REF!</definedName>
    <definedName name="poe" localSheetId="21" hidden="1">#REF!</definedName>
    <definedName name="poe" localSheetId="22" hidden="1">#REF!</definedName>
    <definedName name="poe" hidden="1">#REF!</definedName>
    <definedName name="poeac" localSheetId="20" hidden="1">#REF!</definedName>
    <definedName name="poeac" localSheetId="21" hidden="1">#REF!</definedName>
    <definedName name="poeac" localSheetId="22" hidden="1">#REF!</definedName>
    <definedName name="poeac" hidden="1">#REF!</definedName>
    <definedName name="poec" localSheetId="20" hidden="1">#REF!</definedName>
    <definedName name="poec" localSheetId="21" hidden="1">#REF!</definedName>
    <definedName name="poec" localSheetId="22" hidden="1">#REF!</definedName>
    <definedName name="poec" hidden="1">#REF!</definedName>
    <definedName name="poeca" localSheetId="20" hidden="1">#REF!</definedName>
    <definedName name="poeca" localSheetId="21" hidden="1">#REF!</definedName>
    <definedName name="poeca" localSheetId="22" hidden="1">#REF!</definedName>
    <definedName name="poeca" hidden="1">#REF!</definedName>
    <definedName name="poert" localSheetId="20" hidden="1">#REF!</definedName>
    <definedName name="poert" localSheetId="21" hidden="1">#REF!</definedName>
    <definedName name="poert" localSheetId="22" hidden="1">#REF!</definedName>
    <definedName name="poert" hidden="1">#REF!</definedName>
    <definedName name="poi" localSheetId="20" hidden="1">#REF!</definedName>
    <definedName name="poi" localSheetId="21" hidden="1">#REF!</definedName>
    <definedName name="poi" localSheetId="22" hidden="1">#REF!</definedName>
    <definedName name="poi" hidden="1">#REF!</definedName>
    <definedName name="poica" localSheetId="20" hidden="1">#REF!</definedName>
    <definedName name="poica" localSheetId="21" hidden="1">#REF!</definedName>
    <definedName name="poica" localSheetId="22" hidden="1">#REF!</definedName>
    <definedName name="poica" hidden="1">#REF!</definedName>
    <definedName name="poiea" localSheetId="20" hidden="1">#REF!</definedName>
    <definedName name="poiea" localSheetId="21" hidden="1">#REF!</definedName>
    <definedName name="poiea" localSheetId="22" hidden="1">#REF!</definedName>
    <definedName name="poiea" hidden="1">#REF!</definedName>
    <definedName name="poiv" localSheetId="20" hidden="1">#REF!</definedName>
    <definedName name="poiv" localSheetId="21" hidden="1">#REF!</definedName>
    <definedName name="poiv" localSheetId="22" hidden="1">#REF!</definedName>
    <definedName name="poiv" hidden="1">#REF!</definedName>
    <definedName name="poiy" localSheetId="20" hidden="1">#REF!</definedName>
    <definedName name="poiy" localSheetId="21" hidden="1">#REF!</definedName>
    <definedName name="poiy" localSheetId="22" hidden="1">#REF!</definedName>
    <definedName name="poiy" hidden="1">#REF!</definedName>
    <definedName name="poiyw" localSheetId="20" hidden="1">#REF!</definedName>
    <definedName name="poiyw" localSheetId="21" hidden="1">#REF!</definedName>
    <definedName name="poiyw" localSheetId="22" hidden="1">#REF!</definedName>
    <definedName name="poiyw" hidden="1">#REF!</definedName>
    <definedName name="PopCache_GL_INTERFACE_REFERENCE7" hidden="1">[66]PopCache!$A$1:$A$2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20" hidden="1">#REF!</definedName>
    <definedName name="pouce" localSheetId="21" hidden="1">#REF!</definedName>
    <definedName name="pouce" localSheetId="22" hidden="1">#REF!</definedName>
    <definedName name="pouce" hidden="1">#REF!</definedName>
    <definedName name="povrs" localSheetId="20" hidden="1">#REF!</definedName>
    <definedName name="povrs" localSheetId="21" hidden="1">#REF!</definedName>
    <definedName name="povrs" localSheetId="22" hidden="1">#REF!</definedName>
    <definedName name="povrs" hidden="1">#REF!</definedName>
    <definedName name="POWER1" localSheetId="20">#REF!</definedName>
    <definedName name="POWER1" localSheetId="21">#REF!</definedName>
    <definedName name="POWER1" localSheetId="22">#REF!</definedName>
    <definedName name="POWER1" localSheetId="26">#REF!</definedName>
    <definedName name="POWER1">#REF!</definedName>
    <definedName name="POWER2" localSheetId="20">#REF!</definedName>
    <definedName name="POWER2" localSheetId="21">#REF!</definedName>
    <definedName name="POWER2" localSheetId="22">#REF!</definedName>
    <definedName name="POWER2" localSheetId="26">#REF!</definedName>
    <definedName name="POWER2">#REF!</definedName>
    <definedName name="POWER3" localSheetId="20">#REF!</definedName>
    <definedName name="POWER3" localSheetId="21">#REF!</definedName>
    <definedName name="POWER3" localSheetId="22">#REF!</definedName>
    <definedName name="POWER3" localSheetId="26">#REF!</definedName>
    <definedName name="POWER3">#REF!</definedName>
    <definedName name="POWER4" localSheetId="20">#REF!</definedName>
    <definedName name="POWER4" localSheetId="21">#REF!</definedName>
    <definedName name="POWER4" localSheetId="22">#REF!</definedName>
    <definedName name="POWER4" localSheetId="26">#REF!</definedName>
    <definedName name="POWER4">#REF!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6">'JRW-10.1'!$C$1:$G$37</definedName>
    <definedName name="_xlnm.Print_Area" localSheetId="17">'JRW-10.2'!$A$1:$N$36</definedName>
    <definedName name="_xlnm.Print_Area" localSheetId="18">'JRW-10.3'!$B$1:$D$85</definedName>
    <definedName name="_xlnm.Print_Area" localSheetId="19">'JRW-10.4'!$A$1:$D$24</definedName>
    <definedName name="_xlnm.Print_Area" localSheetId="20">'JRW-10.5 '!$B$1:$L$78</definedName>
    <definedName name="_xlnm.Print_Area" localSheetId="21">'JRW-10.6'!$A$1:$K$43</definedName>
    <definedName name="_xlnm.Print_Area" localSheetId="22">'JRW10.7'!$A$1:$M$64</definedName>
    <definedName name="_xlnm.Print_Area" localSheetId="23">'JRW-11.1'!$A$1:$E$60</definedName>
    <definedName name="_xlnm.Print_Area" localSheetId="24">'JRW-11.2'!$A$1:$F$55</definedName>
    <definedName name="_xlnm.Print_Area" localSheetId="25">'JRW-12.1X'!$B$1:$G$73</definedName>
    <definedName name="_xlnm.Print_Area" localSheetId="26">'JRW-12.2 (2)'!$A$1:$H$33</definedName>
    <definedName name="_xlnm.Print_Area" localSheetId="27">'JRW-12.3X'!$A$1:$H$33</definedName>
    <definedName name="_xlnm.Print_Area" localSheetId="28">'JRW-12.4X'!$A$1:$H$38</definedName>
    <definedName name="_xlnm.Print_Area" localSheetId="29">'JRW-12.5X'!$A$1:$G$32</definedName>
    <definedName name="_xlnm.Print_Area" localSheetId="30">'JRW-12.6X'!$A$1:$H$33</definedName>
    <definedName name="_xlnm.Print_Area" localSheetId="0">'jrw-3.1'!$B$1:$E$18</definedName>
    <definedName name="_xlnm.Print_Area" localSheetId="1">'JRW-3.2'!$B$1:$F$66</definedName>
    <definedName name="_xlnm.Print_Area" localSheetId="2">'JRW-4.1a '!$A$1:$J$32</definedName>
    <definedName name="_xlnm.Print_Area" localSheetId="3">'JRW-4.2a'!$A$1:$L$65</definedName>
    <definedName name="_xlnm.Print_Area" localSheetId="4">'JRW-4.3'!$A$1:$J$61</definedName>
    <definedName name="_xlnm.Print_Area" localSheetId="5">'JRW-5.1'!$B$1:$N$74</definedName>
    <definedName name="_xlnm.Print_Area" localSheetId="6">'JRW-5.2'!$B$1:$G$70</definedName>
    <definedName name="_xlnm.Print_Area" localSheetId="8">'JRW-7.1'!$B$1:$J$46</definedName>
    <definedName name="_xlnm.Print_Area" localSheetId="9">'JRW-8.1 (2)'!$A$1:$I$32</definedName>
    <definedName name="_xlnm.Print_Area" localSheetId="10">'JRW-9.1'!$D$1:$I$44</definedName>
    <definedName name="_xlnm.Print_Area" localSheetId="11">'JRW-9.2'!$B$1:$G$82</definedName>
    <definedName name="_xlnm.Print_Area" localSheetId="12">'JRW-9.3'!$B$1:$H$83</definedName>
    <definedName name="_xlnm.Print_Area" localSheetId="13">'JRW-9.4'!$B$1:$H$90</definedName>
    <definedName name="_xlnm.Print_Area" localSheetId="14">'JRW-9.5'!$B$1:$F$77</definedName>
    <definedName name="_xlnm.Print_Area" localSheetId="15">'JRW-9.6'!$D$1:$G$20</definedName>
    <definedName name="_xlnm.Print_Area">#REF!</definedName>
    <definedName name="Print_Area_MI" localSheetId="16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6">#REF!</definedName>
    <definedName name="Print_Area_MI" localSheetId="0">'jrw-3.1'!$D$5:$D$8</definedName>
    <definedName name="Print_Area_MI" localSheetId="5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0">#REF!</definedName>
    <definedName name="PRINTALL" localSheetId="21">#REF!</definedName>
    <definedName name="PRINTALL" localSheetId="22">#REF!</definedName>
    <definedName name="PRINTALL" localSheetId="26">#REF!</definedName>
    <definedName name="PRINTALL">#REF!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[54]Sheet1!$B$16</definedName>
    <definedName name="PRN" localSheetId="26">[32]A!$S$11</definedName>
    <definedName name="PRN">[32]A!$S$11</definedName>
    <definedName name="PRNGROWTH" localSheetId="26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0">#REF!</definedName>
    <definedName name="PRTALL" localSheetId="21">#REF!</definedName>
    <definedName name="PRTALL" localSheetId="22">#REF!</definedName>
    <definedName name="PRTALL" localSheetId="26">#REF!</definedName>
    <definedName name="PRTALL" localSheetId="6">#REF!</definedName>
    <definedName name="PRTALL">#REF!</definedName>
    <definedName name="PRTPG1" localSheetId="20">#REF!</definedName>
    <definedName name="PRTPG1" localSheetId="21">#REF!</definedName>
    <definedName name="PRTPG1" localSheetId="22">#REF!</definedName>
    <definedName name="PRTPG1" localSheetId="26">#REF!</definedName>
    <definedName name="PRTPG1" localSheetId="6">#REF!</definedName>
    <definedName name="PRTPG1">#REF!</definedName>
    <definedName name="PRTPG10" localSheetId="20">#REF!</definedName>
    <definedName name="PRTPG10" localSheetId="21">#REF!</definedName>
    <definedName name="PRTPG10" localSheetId="22">#REF!</definedName>
    <definedName name="PRTPG10" localSheetId="26">#REF!</definedName>
    <definedName name="PRTPG10" localSheetId="6">#REF!</definedName>
    <definedName name="PRTPG10">#REF!</definedName>
    <definedName name="PRTPG2" localSheetId="20">#REF!</definedName>
    <definedName name="PRTPG2" localSheetId="21">#REF!</definedName>
    <definedName name="PRTPG2" localSheetId="22">#REF!</definedName>
    <definedName name="PRTPG2" localSheetId="26">#REF!</definedName>
    <definedName name="PRTPG2" localSheetId="6">#REF!</definedName>
    <definedName name="PRTPG2">#REF!</definedName>
    <definedName name="PRTPG3" localSheetId="20">#REF!</definedName>
    <definedName name="PRTPG3" localSheetId="21">#REF!</definedName>
    <definedName name="PRTPG3" localSheetId="22">#REF!</definedName>
    <definedName name="PRTPG3" localSheetId="26">#REF!</definedName>
    <definedName name="PRTPG3" localSheetId="6">#REF!</definedName>
    <definedName name="PRTPG3">#REF!</definedName>
    <definedName name="PRTPG4" localSheetId="20">#REF!</definedName>
    <definedName name="PRTPG4" localSheetId="21">#REF!</definedName>
    <definedName name="PRTPG4" localSheetId="22">#REF!</definedName>
    <definedName name="PRTPG4" localSheetId="26">#REF!</definedName>
    <definedName name="PRTPG4" localSheetId="6">#REF!</definedName>
    <definedName name="PRTPG4">#REF!</definedName>
    <definedName name="PRTPG5" localSheetId="20">#REF!</definedName>
    <definedName name="PRTPG5" localSheetId="21">#REF!</definedName>
    <definedName name="PRTPG5" localSheetId="22">#REF!</definedName>
    <definedName name="PRTPG5" localSheetId="26">#REF!</definedName>
    <definedName name="PRTPG5" localSheetId="6">#REF!</definedName>
    <definedName name="PRTPG5">#REF!</definedName>
    <definedName name="PRTPG6" localSheetId="20">#REF!</definedName>
    <definedName name="PRTPG6" localSheetId="21">#REF!</definedName>
    <definedName name="PRTPG6" localSheetId="22">#REF!</definedName>
    <definedName name="PRTPG6" localSheetId="26">#REF!</definedName>
    <definedName name="PRTPG6" localSheetId="6">#REF!</definedName>
    <definedName name="PRTPG6">#REF!</definedName>
    <definedName name="PRTPG7" localSheetId="20">#REF!</definedName>
    <definedName name="PRTPG7" localSheetId="21">#REF!</definedName>
    <definedName name="PRTPG7" localSheetId="22">#REF!</definedName>
    <definedName name="PRTPG7" localSheetId="26">#REF!</definedName>
    <definedName name="PRTPG7" localSheetId="6">#REF!</definedName>
    <definedName name="PRTPG7">#REF!</definedName>
    <definedName name="PRTPG8" localSheetId="20">#REF!</definedName>
    <definedName name="PRTPG8" localSheetId="21">#REF!</definedName>
    <definedName name="PRTPG8" localSheetId="22">#REF!</definedName>
    <definedName name="PRTPG8" localSheetId="26">#REF!</definedName>
    <definedName name="PRTPG8" localSheetId="6">#REF!</definedName>
    <definedName name="PRTPG8">#REF!</definedName>
    <definedName name="PRTPG9" localSheetId="20">#REF!</definedName>
    <definedName name="PRTPG9" localSheetId="21">#REF!</definedName>
    <definedName name="PRTPG9" localSheetId="22">#REF!</definedName>
    <definedName name="PRTPG9" localSheetId="26">#REF!</definedName>
    <definedName name="PRTPG9" localSheetId="6">#REF!</definedName>
    <definedName name="PRTPG9">#REF!</definedName>
    <definedName name="pslf" localSheetId="20" hidden="1">#REF!</definedName>
    <definedName name="pslf" localSheetId="21" hidden="1">#REF!</definedName>
    <definedName name="pslf" localSheetId="22" hidden="1">#REF!</definedName>
    <definedName name="pslf" hidden="1">#REF!</definedName>
    <definedName name="psrfdgl" localSheetId="20" hidden="1">#REF!</definedName>
    <definedName name="psrfdgl" localSheetId="21" hidden="1">#REF!</definedName>
    <definedName name="psrfdgl" localSheetId="22" hidden="1">#REF!</definedName>
    <definedName name="psrfdgl" hidden="1">#REF!</definedName>
    <definedName name="pwe" localSheetId="20" hidden="1">#REF!</definedName>
    <definedName name="pwe" localSheetId="21" hidden="1">#REF!</definedName>
    <definedName name="pwe" localSheetId="22" hidden="1">#REF!</definedName>
    <definedName name="pwe" hidden="1">#REF!</definedName>
    <definedName name="PYEGYASSTS" localSheetId="20">#REF!</definedName>
    <definedName name="PYEGYASSTS" localSheetId="21">#REF!</definedName>
    <definedName name="PYEGYASSTS" localSheetId="22">#REF!</definedName>
    <definedName name="PYEGYASSTS" localSheetId="26">#REF!</definedName>
    <definedName name="PYEGYASSTS">#REF!</definedName>
    <definedName name="PYEGYLIABS" localSheetId="20">#REF!</definedName>
    <definedName name="PYEGYLIABS" localSheetId="21">#REF!</definedName>
    <definedName name="PYEGYLIABS" localSheetId="22">#REF!</definedName>
    <definedName name="PYEGYLIABS" localSheetId="26">#REF!</definedName>
    <definedName name="PYEGYLIABS">#REF!</definedName>
    <definedName name="PYISWP" localSheetId="20">#REF!</definedName>
    <definedName name="PYISWP" localSheetId="21">#REF!</definedName>
    <definedName name="PYISWP" localSheetId="22">#REF!</definedName>
    <definedName name="PYISWP" localSheetId="26">#REF!</definedName>
    <definedName name="PYISWP">#REF!</definedName>
    <definedName name="qaw" localSheetId="20" hidden="1">#REF!</definedName>
    <definedName name="qaw" localSheetId="21" hidden="1">#REF!</definedName>
    <definedName name="qaw" localSheetId="22" hidden="1">#REF!</definedName>
    <definedName name="qaw" hidden="1">#REF!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[52]Calculate!$A$15:$G$15</definedName>
    <definedName name="qtr.a2">[52]Calculate!$A$16:$G$16</definedName>
    <definedName name="qtr.a3">[52]Calculate!$A$17:$G$17</definedName>
    <definedName name="qtr.a4">[52]Calculate!$A$18:$G$18</definedName>
    <definedName name="qtr.b1">[52]Calculate!$A$33:$G$33</definedName>
    <definedName name="qtr.b2">[52]Calculate!$A$34:$G$34</definedName>
    <definedName name="qtr.b3">[52]Calculate!$A$35:$G$35</definedName>
    <definedName name="qtr.b4">[52]Calculate!$A$36:$G$36</definedName>
    <definedName name="qtr.c1">[52]Calculate!$A$51:$G$51</definedName>
    <definedName name="qtr.c2">[52]Calculate!$A$52:$G$52</definedName>
    <definedName name="qtr.c3">[52]Calculate!$A$53:$G$53</definedName>
    <definedName name="qtr.c4">[52]Calculate!$A$54:$G$54</definedName>
    <definedName name="qtr.d1">[52]Calculate!$A$69:$G$69</definedName>
    <definedName name="qtr.d2">[52]Calculate!$A$70:$G$70</definedName>
    <definedName name="qtr.d3">[52]Calculate!$A$71:$G$71</definedName>
    <definedName name="qtr.d4">[52]Calculate!$A$72:$G$72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0">#REF!</definedName>
    <definedName name="Rankings" localSheetId="21">#REF!</definedName>
    <definedName name="Rankings" localSheetId="22">#REF!</definedName>
    <definedName name="Rankings" localSheetId="26">#REF!</definedName>
    <definedName name="Rankings">#REF!</definedName>
    <definedName name="RATE1" localSheetId="16">#REF!</definedName>
    <definedName name="RATE1" localSheetId="20">#REF!</definedName>
    <definedName name="RATE1" localSheetId="21">#REF!</definedName>
    <definedName name="RATE1" localSheetId="22">#REF!</definedName>
    <definedName name="RATE1" localSheetId="26">#REF!</definedName>
    <definedName name="RATE1" localSheetId="0">#REF!</definedName>
    <definedName name="RATE1" localSheetId="5">#REF!</definedName>
    <definedName name="RATE1" localSheetId="6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>#REF!</definedName>
    <definedName name="RATINGS">[53]Other!$B$7:$B$32</definedName>
    <definedName name="RECON_ASSETS" localSheetId="20">#REF!</definedName>
    <definedName name="RECON_ASSETS" localSheetId="21">#REF!</definedName>
    <definedName name="RECON_ASSETS" localSheetId="22">#REF!</definedName>
    <definedName name="RECON_ASSETS" localSheetId="26">#REF!</definedName>
    <definedName name="RECON_ASSETS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 localSheetId="26">#REF!</definedName>
    <definedName name="RECON_LIABILITIES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 localSheetId="26">#REF!</definedName>
    <definedName name="RECON_SUMMARY">#REF!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>#REF!</definedName>
    <definedName name="Report_Pages">#REF!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6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0">#REF!</definedName>
    <definedName name="RID" localSheetId="21">#REF!</definedName>
    <definedName name="RID" localSheetId="22">#REF!</definedName>
    <definedName name="RID" localSheetId="26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4" hidden="1">_xll.RiskCellHasTokens(262144+512+524288)</definedName>
    <definedName name="RiskIsInput" localSheetId="1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24" hidden="1">_xll.RiskCellHasTokens(1024)</definedName>
    <definedName name="RiskIsOutput" localSheetId="1" hidden="1">_xll.RiskCellHasTokens(1024)</definedName>
    <definedName name="RiskIsOutput" hidden="1">_xll.RiskCellHasTokens(1024)</definedName>
    <definedName name="RiskIsStatistics" localSheetId="24" hidden="1">_xll.RiskCellHasTokens(4096+32768+65536)</definedName>
    <definedName name="RiskIsStatistics" localSheetId="1" hidden="1">_xll.RiskCellHasTokens(4096+32768+65536)</definedName>
    <definedName name="RiskIsStatistics" hidden="1">_xll.RiskCellHasTokens(4096+32768+65536)</definedName>
    <definedName name="riskmeasures">'[41]Combination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0">#REF!</definedName>
    <definedName name="riskprem" localSheetId="21">#REF!</definedName>
    <definedName name="riskprem" localSheetId="22">#REF!</definedName>
    <definedName name="riskprem" localSheetId="26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 localSheetId="26">#REF!</definedName>
    <definedName name="ROE_COMPARISON">#REF!</definedName>
    <definedName name="ROEXP">'[39]Input '!#REF!</definedName>
    <definedName name="ROPLANT">'[39]Input '!#REF!</definedName>
    <definedName name="ROR_Rate" localSheetId="16">'[70]Input '!$C$25</definedName>
    <definedName name="ROR_Rate" localSheetId="20">'[70]Input '!$C$25</definedName>
    <definedName name="ROR_Rate" localSheetId="21">'[70]Input '!$C$25</definedName>
    <definedName name="ROR_Rate" localSheetId="26">'[71]Input '!$C$25</definedName>
    <definedName name="ROR_Rate" localSheetId="5">'[70]Input '!$C$25</definedName>
    <definedName name="ROR_Rate" localSheetId="6">'[70]Input '!$C$25</definedName>
    <definedName name="ROR_Rate" localSheetId="8">'[70]Input '!$C$25</definedName>
    <definedName name="ROR_Rate" localSheetId="9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4">'[70]Input '!$C$25</definedName>
    <definedName name="ROR_Rate" localSheetId="15">'[70]Input '!$C$25</definedName>
    <definedName name="ROR_Rate">'[72]Input '!$C$25</definedName>
    <definedName name="RORD" localSheetId="16">[73]ROR!$A$2:$O$201</definedName>
    <definedName name="RORD" localSheetId="20">[73]ROR!$A$2:$O$201</definedName>
    <definedName name="RORD" localSheetId="21">[73]ROR!$A$2:$O$201</definedName>
    <definedName name="RORD" localSheetId="26">[74]ROR!$A$2:$O$201</definedName>
    <definedName name="RORD" localSheetId="0">[73]ROR!$A$2:$O$201</definedName>
    <definedName name="RORD" localSheetId="5">[73]ROR!$A$2:$O$201</definedName>
    <definedName name="RORD" localSheetId="6">[73]ROR!$A$2:$O$201</definedName>
    <definedName name="RORD" localSheetId="8">[73]ROR!$A$2:$O$201</definedName>
    <definedName name="RORD" localSheetId="9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4">[73]ROR!$A$2:$O$201</definedName>
    <definedName name="RORD" localSheetId="15">[73]ROR!$A$2:$O$201</definedName>
    <definedName name="RORD">[75]ROR!$A$2:$O$201</definedName>
    <definedName name="RRR">#REF!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20" hidden="1">#REF!</definedName>
    <definedName name="rtyuiop" localSheetId="21" hidden="1">#REF!</definedName>
    <definedName name="rtyuiop" localSheetId="22" hidden="1">#REF!</definedName>
    <definedName name="rtyuiop" hidden="1">#REF!</definedName>
    <definedName name="s">[76]Sheet1!$B$10</definedName>
    <definedName name="s_r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20" hidden="1">#REF!</definedName>
    <definedName name="sadf" localSheetId="21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>#REF!</definedName>
    <definedName name="sample_name">'[51]Sample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0">#REF!</definedName>
    <definedName name="SBA" localSheetId="21">#REF!</definedName>
    <definedName name="SBA" localSheetId="22">#REF!</definedName>
    <definedName name="SBA" localSheetId="26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0">#REF!</definedName>
    <definedName name="Schedule_3" localSheetId="21">#REF!</definedName>
    <definedName name="Schedule_3" localSheetId="22">#REF!</definedName>
    <definedName name="Schedule_3" localSheetId="26">#REF!</definedName>
    <definedName name="Schedule_3">#REF!</definedName>
    <definedName name="Schedule_4" localSheetId="20">'[79]JRW-2.4'!#REF!</definedName>
    <definedName name="Schedule_4" localSheetId="21">'[79]JRW-2.4'!#REF!</definedName>
    <definedName name="Schedule_4" localSheetId="22">'[79]JRW-2.4'!#REF!</definedName>
    <definedName name="Schedule_4" localSheetId="26">'[79]JRW-2.4'!#REF!</definedName>
    <definedName name="Schedule_4" localSheetId="0">'[79]JRW-2.4'!#REF!</definedName>
    <definedName name="Schedule_4">'[79]JRW-2.4'!#REF!</definedName>
    <definedName name="Schedule_5" localSheetId="20">'[79]JRW-2.4'!#REF!</definedName>
    <definedName name="Schedule_5" localSheetId="21">'[79]JRW-2.4'!#REF!</definedName>
    <definedName name="Schedule_5" localSheetId="22">'[79]JRW-2.4'!#REF!</definedName>
    <definedName name="Schedule_5" localSheetId="26">'[79]JRW-2.4'!#REF!</definedName>
    <definedName name="Schedule_5" localSheetId="0">'[79]JRW-2.4'!#REF!</definedName>
    <definedName name="Schedule_5">'[79]JRW-2.4'!#REF!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 localSheetId="26">#REF!</definedName>
    <definedName name="Schedule_5_1">#REF!</definedName>
    <definedName name="Schedule_6" localSheetId="20">#REF!</definedName>
    <definedName name="Schedule_6" localSheetId="21">#REF!</definedName>
    <definedName name="Schedule_6" localSheetId="22">#REF!</definedName>
    <definedName name="Schedule_6" localSheetId="26">#REF!</definedName>
    <definedName name="Schedule_6">#REF!</definedName>
    <definedName name="Schedule_7" localSheetId="20">#REF!</definedName>
    <definedName name="Schedule_7" localSheetId="21">#REF!</definedName>
    <definedName name="Schedule_7" localSheetId="22">#REF!</definedName>
    <definedName name="Schedule_7" localSheetId="26">#REF!</definedName>
    <definedName name="Schedule_7">#REF!</definedName>
    <definedName name="Schedule_8" localSheetId="20">#REF!</definedName>
    <definedName name="Schedule_8" localSheetId="21">#REF!</definedName>
    <definedName name="Schedule_8" localSheetId="22">#REF!</definedName>
    <definedName name="Schedule_8" localSheetId="26">#REF!</definedName>
    <definedName name="Schedule_8">#REF!</definedName>
    <definedName name="sd" localSheetId="20" hidden="1">#REF!</definedName>
    <definedName name="sd" localSheetId="21" hidden="1">#REF!</definedName>
    <definedName name="sd" localSheetId="22" hidden="1">#REF!</definedName>
    <definedName name="sd" hidden="1">#REF!</definedName>
    <definedName name="sdf" localSheetId="20" hidden="1">#REF!</definedName>
    <definedName name="sdf" localSheetId="21" hidden="1">#REF!</definedName>
    <definedName name="sdf" localSheetId="22" hidden="1">#REF!</definedName>
    <definedName name="sdf" hidden="1">#REF!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20" hidden="1">#REF!</definedName>
    <definedName name="sdklofj" localSheetId="21" hidden="1">#REF!</definedName>
    <definedName name="sdklofj" localSheetId="22" hidden="1">#REF!</definedName>
    <definedName name="sdklofj" hidden="1">#REF!</definedName>
    <definedName name="sdld" localSheetId="20" hidden="1">#REF!</definedName>
    <definedName name="sdld" localSheetId="21" hidden="1">#REF!</definedName>
    <definedName name="sdld" localSheetId="22" hidden="1">#REF!</definedName>
    <definedName name="sdld" hidden="1">#REF!</definedName>
    <definedName name="sdljgfj" localSheetId="20" hidden="1">#REF!</definedName>
    <definedName name="sdljgfj" localSheetId="21" hidden="1">#REF!</definedName>
    <definedName name="sdljgfj" localSheetId="22" hidden="1">#REF!</definedName>
    <definedName name="sdljgfj" hidden="1">#REF!</definedName>
    <definedName name="sdop" localSheetId="20" hidden="1">#REF!</definedName>
    <definedName name="sdop" localSheetId="21" hidden="1">#REF!</definedName>
    <definedName name="sdop" localSheetId="22" hidden="1">#REF!</definedName>
    <definedName name="sdop" hidden="1">#REF!</definedName>
    <definedName name="sdsdl" localSheetId="20" hidden="1">#REF!</definedName>
    <definedName name="sdsdl" localSheetId="21" hidden="1">#REF!</definedName>
    <definedName name="sdsdl" localSheetId="22" hidden="1">#REF!</definedName>
    <definedName name="sdsdl" hidden="1">#REF!</definedName>
    <definedName name="sdv" localSheetId="20" hidden="1">#REF!</definedName>
    <definedName name="sdv" localSheetId="21" hidden="1">#REF!</definedName>
    <definedName name="sdv" localSheetId="22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0" hidden="1">#REF!</definedName>
    <definedName name="sedf" localSheetId="21" hidden="1">#REF!</definedName>
    <definedName name="sedf" localSheetId="22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0">#REF!</definedName>
    <definedName name="SERIES1" localSheetId="21">#REF!</definedName>
    <definedName name="SERIES1" localSheetId="22">#REF!</definedName>
    <definedName name="SERIES1" localSheetId="26">#REF!</definedName>
    <definedName name="SERIES1">#REF!</definedName>
    <definedName name="SERIES2" localSheetId="20">#REF!</definedName>
    <definedName name="SERIES2" localSheetId="21">#REF!</definedName>
    <definedName name="SERIES2" localSheetId="22">#REF!</definedName>
    <definedName name="SERIES2" localSheetId="26">#REF!</definedName>
    <definedName name="SERIES2">#REF!</definedName>
    <definedName name="SERIES3" localSheetId="20">#REF!</definedName>
    <definedName name="SERIES3" localSheetId="21">#REF!</definedName>
    <definedName name="SERIES3" localSheetId="22">#REF!</definedName>
    <definedName name="SERIES3" localSheetId="26">#REF!</definedName>
    <definedName name="SERIES3">#REF!</definedName>
    <definedName name="SERIES4" localSheetId="20">#REF!</definedName>
    <definedName name="SERIES4" localSheetId="21">#REF!</definedName>
    <definedName name="SERIES4" localSheetId="22">#REF!</definedName>
    <definedName name="SERIES4" localSheetId="26">#REF!</definedName>
    <definedName name="SERIES4">#REF!</definedName>
    <definedName name="SERIES5" localSheetId="20">#REF!</definedName>
    <definedName name="SERIES5" localSheetId="21">#REF!</definedName>
    <definedName name="SERIES5" localSheetId="22">#REF!</definedName>
    <definedName name="SERIES5" localSheetId="26">#REF!</definedName>
    <definedName name="SERIES5">#REF!</definedName>
    <definedName name="SERIES6" localSheetId="20">#REF!</definedName>
    <definedName name="SERIES6" localSheetId="21">#REF!</definedName>
    <definedName name="SERIES6" localSheetId="22">#REF!</definedName>
    <definedName name="SERIES6" localSheetId="26">#REF!</definedName>
    <definedName name="SERIES6">#REF!</definedName>
    <definedName name="SEstorg">#REF!</definedName>
    <definedName name="Set">" "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20" hidden="1">#REF!</definedName>
    <definedName name="sfdv" localSheetId="21" hidden="1">#REF!</definedName>
    <definedName name="sfdv" localSheetId="22" hidden="1">#REF!</definedName>
    <definedName name="sfdv" hidden="1">#REF!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16">#REF!</definedName>
    <definedName name="START" localSheetId="20">#REF!</definedName>
    <definedName name="START" localSheetId="21">#REF!</definedName>
    <definedName name="START" localSheetId="22">#REF!</definedName>
    <definedName name="START" localSheetId="26">#REF!</definedName>
    <definedName name="START" localSheetId="0">#REF!</definedName>
    <definedName name="START" localSheetId="5">#REF!</definedName>
    <definedName name="START" localSheetId="6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>#REF!</definedName>
    <definedName name="STD_Rate">'[39]Input '!$C$24</definedName>
    <definedName name="Stockprice" localSheetId="26">'[80]Stock Price (Electric)'!$C$1:$AY$33</definedName>
    <definedName name="Stockprice" localSheetId="6">'[80]Stock Price (Electric)'!$C$1:$AY$33</definedName>
    <definedName name="Stockprice">'[81]Stock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0">#REF!</definedName>
    <definedName name="SUMMARY" localSheetId="21">#REF!</definedName>
    <definedName name="SUMMARY" localSheetId="22">#REF!</definedName>
    <definedName name="SUMMARY" localSheetId="26">#REF!</definedName>
    <definedName name="SUMMARY">#REF!</definedName>
    <definedName name="support">#REF!</definedName>
    <definedName name="SURV">'[82]SURV ACCOUNTS'!$A$1:$C$453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20" hidden="1">#REF!</definedName>
    <definedName name="svfdv" localSheetId="21" hidden="1">#REF!</definedName>
    <definedName name="svfdv" localSheetId="22" hidden="1">#REF!</definedName>
    <definedName name="svfdv" hidden="1">#REF!</definedName>
    <definedName name="SWadit">#REF!</definedName>
    <definedName name="SWadv">#REF!</definedName>
    <definedName name="swae" localSheetId="20" hidden="1">#REF!</definedName>
    <definedName name="swae" localSheetId="21" hidden="1">#REF!</definedName>
    <definedName name="swae" localSheetId="22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0">#REF!</definedName>
    <definedName name="TEAB" localSheetId="21">#REF!</definedName>
    <definedName name="TEAB" localSheetId="22">#REF!</definedName>
    <definedName name="TEAB" localSheetId="26">#REF!</definedName>
    <definedName name="TEAB">#REF!</definedName>
    <definedName name="TEFIS99" localSheetId="20">#REF!</definedName>
    <definedName name="TEFIS99" localSheetId="21">#REF!</definedName>
    <definedName name="TEFIS99" localSheetId="22">#REF!</definedName>
    <definedName name="TEFIS99" localSheetId="26">#REF!</definedName>
    <definedName name="TEFIS99">#REF!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16">'[25]Bond Returns'!$O$8</definedName>
    <definedName name="TEMP" localSheetId="20">'[26]Bond Returns'!$O$8</definedName>
    <definedName name="TEMP" localSheetId="21">'[26]Bond Returns'!$O$8</definedName>
    <definedName name="TEMP" localSheetId="26">'[26]Bond Returns'!$O$8</definedName>
    <definedName name="TEMP" localSheetId="0">'[25]Bond Returns'!$O$8</definedName>
    <definedName name="TEMP" localSheetId="5">'[25]Bond Returns'!$O$8</definedName>
    <definedName name="TEMP" localSheetId="6">'[25]Bond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'[27]Bond Returns'!$O$8</definedName>
    <definedName name="TEMP" localSheetId="14">'[27]Bond Returns'!$O$8</definedName>
    <definedName name="TEMP" localSheetId="15">'[25]Bond Returns'!$O$8</definedName>
    <definedName name="TEMP">'[28]Bond Returns'!$O$8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0">#REF!</definedName>
    <definedName name="TEST0" localSheetId="21">#REF!</definedName>
    <definedName name="TEST0" localSheetId="22">#REF!</definedName>
    <definedName name="TEST0" localSheetId="26">#REF!</definedName>
    <definedName name="TEST0">#REF!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0">#REF!</definedName>
    <definedName name="TESTHKEY" localSheetId="21">#REF!</definedName>
    <definedName name="TESTHKEY" localSheetId="22">#REF!</definedName>
    <definedName name="TESTHKEY" localSheetId="26">#REF!</definedName>
    <definedName name="TESTHKEY">#REF!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0">#REF!</definedName>
    <definedName name="TESTKEYS" localSheetId="21">#REF!</definedName>
    <definedName name="TESTKEYS" localSheetId="22">#REF!</definedName>
    <definedName name="TESTKEYS" localSheetId="26">#REF!</definedName>
    <definedName name="TESTKEYS">#REF!</definedName>
    <definedName name="TESTPERIOD">'[39]Input '!$C$10</definedName>
    <definedName name="TestPeriodDate">[83]Inputs!$D$20</definedName>
    <definedName name="TESTVKEY" localSheetId="20">#REF!</definedName>
    <definedName name="TESTVKEY" localSheetId="21">#REF!</definedName>
    <definedName name="TESTVKEY" localSheetId="22">#REF!</definedName>
    <definedName name="TESTVKEY" localSheetId="26">#REF!</definedName>
    <definedName name="TESTVKEY">#REF!</definedName>
    <definedName name="TestYear">[54]Sheet1!$B$15</definedName>
    <definedName name="three" localSheetId="16">#REF!</definedName>
    <definedName name="three" localSheetId="20">#REF!</definedName>
    <definedName name="three" localSheetId="21">#REF!</definedName>
    <definedName name="three" localSheetId="22">#REF!</definedName>
    <definedName name="three" localSheetId="26">#REF!</definedName>
    <definedName name="three" localSheetId="0">#REF!</definedName>
    <definedName name="three" localSheetId="5">#REF!</definedName>
    <definedName name="three" localSheetId="6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>#REF!</definedName>
    <definedName name="Ticker">""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16">#REF!</definedName>
    <definedName name="two" localSheetId="20">#REF!</definedName>
    <definedName name="two" localSheetId="21">#REF!</definedName>
    <definedName name="two" localSheetId="22">#REF!</definedName>
    <definedName name="two" localSheetId="26">#REF!</definedName>
    <definedName name="two" localSheetId="0">#REF!</definedName>
    <definedName name="two" localSheetId="5">#REF!</definedName>
    <definedName name="two" localSheetId="6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>#REF!</definedName>
    <definedName name="typbills01">#REF!</definedName>
    <definedName name="U" hidden="1">[16]Data!#REF!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>'[41]Value Line Data'!$B$8:$AE$60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0">#REF!</definedName>
    <definedName name="WATER1" localSheetId="21">#REF!</definedName>
    <definedName name="WATER1" localSheetId="22">#REF!</definedName>
    <definedName name="WATER1" localSheetId="26">#REF!</definedName>
    <definedName name="WATER1">#REF!</definedName>
    <definedName name="WATER2" localSheetId="20">#REF!</definedName>
    <definedName name="WATER2" localSheetId="21">#REF!</definedName>
    <definedName name="WATER2" localSheetId="22">#REF!</definedName>
    <definedName name="WATER2" localSheetId="26">#REF!</definedName>
    <definedName name="WATER2">#REF!</definedName>
    <definedName name="WATER3" localSheetId="20">#REF!</definedName>
    <definedName name="WATER3" localSheetId="21">#REF!</definedName>
    <definedName name="WATER3" localSheetId="22">#REF!</definedName>
    <definedName name="WATER3" localSheetId="26">#REF!</definedName>
    <definedName name="WATER3">#REF!</definedName>
    <definedName name="WATER4" localSheetId="20">#REF!</definedName>
    <definedName name="WATER4" localSheetId="21">#REF!</definedName>
    <definedName name="WATER4" localSheetId="22">#REF!</definedName>
    <definedName name="WATER4" localSheetId="26">#REF!</definedName>
    <definedName name="WATER4">#REF!</definedName>
    <definedName name="WATER5" localSheetId="20">#REF!</definedName>
    <definedName name="WATER5" localSheetId="21">#REF!</definedName>
    <definedName name="WATER5" localSheetId="22">#REF!</definedName>
    <definedName name="WATER5" localSheetId="26">#REF!</definedName>
    <definedName name="WATER5">#REF!</definedName>
    <definedName name="WATER6" localSheetId="20">#REF!</definedName>
    <definedName name="WATER6" localSheetId="21">#REF!</definedName>
    <definedName name="WATER6" localSheetId="22">#REF!</definedName>
    <definedName name="WATER6" localSheetId="26">#REF!</definedName>
    <definedName name="WATER6">#REF!</definedName>
    <definedName name="WC_AVG" localSheetId="20">#REF!</definedName>
    <definedName name="WC_AVG" localSheetId="21">#REF!</definedName>
    <definedName name="WC_AVG" localSheetId="22">#REF!</definedName>
    <definedName name="WC_AVG" localSheetId="26">#REF!</definedName>
    <definedName name="WC_AVG">#REF!</definedName>
    <definedName name="WC_CHECK" localSheetId="20">#REF!</definedName>
    <definedName name="WC_CHECK" localSheetId="21">#REF!</definedName>
    <definedName name="WC_CHECK" localSheetId="22">#REF!</definedName>
    <definedName name="WC_CHECK" localSheetId="26">#REF!</definedName>
    <definedName name="WC_CHECK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 localSheetId="26">#REF!</definedName>
    <definedName name="WC_FUEL_CONSRV_ECRC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 localSheetId="26">#REF!</definedName>
    <definedName name="WC_INVESTOR_Funds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 localSheetId="26">#REF!</definedName>
    <definedName name="WC_NONUTILITY_Assets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 localSheetId="26">#REF!</definedName>
    <definedName name="WC_NONUTILITY_Liabilities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 localSheetId="26">#REF!</definedName>
    <definedName name="WC_OTHER_Adjustments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 localSheetId="26">#REF!</definedName>
    <definedName name="WC_OTHERRETURN_Assets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 localSheetId="26">#REF!</definedName>
    <definedName name="WC_OTHERRETURN_Liabilities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 localSheetId="26">#REF!</definedName>
    <definedName name="WC_SCH_Assets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 localSheetId="26">#REF!</definedName>
    <definedName name="WC_SCH_Liabilities">#REF!</definedName>
    <definedName name="WC_SUMMARY" localSheetId="20">#REF!</definedName>
    <definedName name="WC_SUMMARY" localSheetId="21">#REF!</definedName>
    <definedName name="WC_SUMMARY" localSheetId="22">#REF!</definedName>
    <definedName name="WC_SUMMARY" localSheetId="26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0" hidden="1">#REF!</definedName>
    <definedName name="wepfo" localSheetId="21" hidden="1">#REF!</definedName>
    <definedName name="wepfo" localSheetId="22" hidden="1">#REF!</definedName>
    <definedName name="wepfo" hidden="1">#REF!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'[84]CAPM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[85]WP_B9!$A$30:$U$49</definedName>
    <definedName name="WP_B9b">[85]WP_B9!#REF!</definedName>
    <definedName name="WP_G6">[85]WP_B5!$A$13:$J$349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0">#REF!</definedName>
    <definedName name="WTP" localSheetId="21">#REF!</definedName>
    <definedName name="WTP" localSheetId="22">#REF!</definedName>
    <definedName name="WTP" localSheetId="26">#REF!</definedName>
    <definedName name="WTP">#REF!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6">#REF!</definedName>
    <definedName name="X" localSheetId="20">#REF!</definedName>
    <definedName name="X" localSheetId="21">#REF!</definedName>
    <definedName name="X" localSheetId="22">#REF!</definedName>
    <definedName name="X" localSheetId="26">#REF!</definedName>
    <definedName name="X" localSheetId="0">#REF!</definedName>
    <definedName name="X" localSheetId="5">#REF!</definedName>
    <definedName name="X" localSheetId="6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>#REF!</definedName>
    <definedName name="XRefColumnsCount">3</definedName>
    <definedName name="XRefCopyRangeCount">3</definedName>
    <definedName name="XRefPasteRangeCount">2</definedName>
    <definedName name="xx">'[86]C-3.10'!$A$1:$I$22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localSheetId="26" hidden="1">{"'Sheet1'!$A$1:$O$40"}</definedName>
    <definedName name="xxx" localSheetId="6" hidden="1">{"'Sheet1'!$A$1:$O$40"}</definedName>
    <definedName name="xxx" hidden="1">{"'Sheet1'!$A$1:$O$40"}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>#REF!</definedName>
    <definedName name="yes" localSheetId="20" hidden="1">#REF!</definedName>
    <definedName name="yes" localSheetId="21" hidden="1">#REF!</definedName>
    <definedName name="yes" localSheetId="22" hidden="1">#REF!</definedName>
    <definedName name="yes" hidden="1">#REF!</definedName>
    <definedName name="yesindeed" localSheetId="20" hidden="1">#REF!</definedName>
    <definedName name="yesindeed" localSheetId="21" hidden="1">#REF!</definedName>
    <definedName name="yesindeed" localSheetId="22" hidden="1">#REF!</definedName>
    <definedName name="yesindeed" hidden="1">#REF!</definedName>
    <definedName name="yesir" localSheetId="20" hidden="1">#REF!</definedName>
    <definedName name="yesir" localSheetId="21" hidden="1">#REF!</definedName>
    <definedName name="yesir" localSheetId="22" hidden="1">#REF!</definedName>
    <definedName name="yesir" hidden="1">#REF!</definedName>
    <definedName name="Yield">'[87]Dividend Yield - Utility'!$B$4:$D$52</definedName>
    <definedName name="YIELDS" localSheetId="20">#REF!</definedName>
    <definedName name="YIELDS" localSheetId="21">#REF!</definedName>
    <definedName name="YIELDS" localSheetId="22">#REF!</definedName>
    <definedName name="YIELDS" localSheetId="26">#REF!</definedName>
    <definedName name="YIELDS" localSheetId="0">#REF!</definedName>
    <definedName name="YIELDS">#REF!</definedName>
    <definedName name="YTDACT" localSheetId="21">'[22]Page 1'!#REF!</definedName>
    <definedName name="YTDACT" localSheetId="26">'[22]Page 1'!#REF!</definedName>
    <definedName name="YTDACT" localSheetId="2">'[22]Page 1'!#REF!</definedName>
    <definedName name="YTDACT" localSheetId="3">'[22]Page 1'!#REF!</definedName>
    <definedName name="YTDACT" localSheetId="5">'[22]Page 1'!#REF!</definedName>
    <definedName name="YTDACT" localSheetId="6">'[22]Page 1'!#REF!</definedName>
    <definedName name="YTDACT">'[22]Page 1'!#REF!</definedName>
    <definedName name="YTDBUD" localSheetId="21">'[22]Page 1'!#REF!</definedName>
    <definedName name="YTDBUD" localSheetId="26">'[22]Page 1'!#REF!</definedName>
    <definedName name="YTDBUD" localSheetId="2">'[22]Page 1'!#REF!</definedName>
    <definedName name="YTDBUD" localSheetId="3">'[22]Page 1'!#REF!</definedName>
    <definedName name="YTDBUD" localSheetId="5">'[22]Page 1'!#REF!</definedName>
    <definedName name="YTDBUD" localSheetId="6">'[22]Page 1'!#REF!</definedName>
    <definedName name="YTDBUD">'[22]Page 1'!#REF!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6">#REF!</definedName>
    <definedName name="Z" localSheetId="20">#REF!</definedName>
    <definedName name="Z" localSheetId="21">#REF!</definedName>
    <definedName name="Z" localSheetId="22">#REF!</definedName>
    <definedName name="Z" localSheetId="26">#REF!</definedName>
    <definedName name="Z" localSheetId="0">#REF!</definedName>
    <definedName name="Z" localSheetId="5">#REF!</definedName>
    <definedName name="Z" localSheetId="6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20" hidden="1">#REF!</definedName>
    <definedName name="zj" localSheetId="21" hidden="1">#REF!</definedName>
    <definedName name="zj" localSheetId="22" hidden="1">#REF!</definedName>
    <definedName name="zj" hidden="1">#REF!</definedName>
    <definedName name="znh" localSheetId="20" hidden="1">#REF!</definedName>
    <definedName name="znh" localSheetId="21" hidden="1">#REF!</definedName>
    <definedName name="znh" localSheetId="22" hidden="1">#REF!</definedName>
    <definedName name="znh" hidden="1">#REF!</definedName>
    <definedName name="ZPAGE1" localSheetId="20">#REF!</definedName>
    <definedName name="ZPAGE1" localSheetId="21">#REF!</definedName>
    <definedName name="ZPAGE1" localSheetId="22">#REF!</definedName>
    <definedName name="ZPAGE1" localSheetId="26">#REF!</definedName>
    <definedName name="ZPAGE1" localSheetId="6">#REF!</definedName>
    <definedName name="ZPAGE1">#REF!</definedName>
    <definedName name="ZPAGE10" localSheetId="20">#REF!</definedName>
    <definedName name="ZPAGE10" localSheetId="21">#REF!</definedName>
    <definedName name="ZPAGE10" localSheetId="22">#REF!</definedName>
    <definedName name="ZPAGE10" localSheetId="26">#REF!</definedName>
    <definedName name="ZPAGE10" localSheetId="6">#REF!</definedName>
    <definedName name="ZPAGE10">#REF!</definedName>
    <definedName name="ZPAGE2" localSheetId="20">#REF!</definedName>
    <definedName name="ZPAGE2" localSheetId="21">#REF!</definedName>
    <definedName name="ZPAGE2" localSheetId="22">#REF!</definedName>
    <definedName name="ZPAGE2" localSheetId="26">#REF!</definedName>
    <definedName name="ZPAGE2" localSheetId="6">#REF!</definedName>
    <definedName name="ZPAGE2">#REF!</definedName>
    <definedName name="ZPAGE3" localSheetId="20">#REF!</definedName>
    <definedName name="ZPAGE3" localSheetId="21">#REF!</definedName>
    <definedName name="ZPAGE3" localSheetId="22">#REF!</definedName>
    <definedName name="ZPAGE3" localSheetId="26">#REF!</definedName>
    <definedName name="ZPAGE3" localSheetId="6">#REF!</definedName>
    <definedName name="ZPAGE3">#REF!</definedName>
    <definedName name="ZPAGE4" localSheetId="20">#REF!</definedName>
    <definedName name="ZPAGE4" localSheetId="21">#REF!</definedName>
    <definedName name="ZPAGE4" localSheetId="22">#REF!</definedName>
    <definedName name="ZPAGE4" localSheetId="26">#REF!</definedName>
    <definedName name="ZPAGE4" localSheetId="6">#REF!</definedName>
    <definedName name="ZPAGE4">#REF!</definedName>
    <definedName name="ZPAGE5" localSheetId="20">#REF!</definedName>
    <definedName name="ZPAGE5" localSheetId="21">#REF!</definedName>
    <definedName name="ZPAGE5" localSheetId="22">#REF!</definedName>
    <definedName name="ZPAGE5" localSheetId="26">#REF!</definedName>
    <definedName name="ZPAGE5" localSheetId="6">#REF!</definedName>
    <definedName name="ZPAGE5">#REF!</definedName>
    <definedName name="ZPAGE6" localSheetId="20">#REF!</definedName>
    <definedName name="ZPAGE6" localSheetId="21">#REF!</definedName>
    <definedName name="ZPAGE6" localSheetId="22">#REF!</definedName>
    <definedName name="ZPAGE6" localSheetId="26">#REF!</definedName>
    <definedName name="ZPAGE6" localSheetId="6">#REF!</definedName>
    <definedName name="ZPAGE6">#REF!</definedName>
    <definedName name="ZPAGE7" localSheetId="20">#REF!</definedName>
    <definedName name="ZPAGE7" localSheetId="21">#REF!</definedName>
    <definedName name="ZPAGE7" localSheetId="22">#REF!</definedName>
    <definedName name="ZPAGE7" localSheetId="26">#REF!</definedName>
    <definedName name="ZPAGE7" localSheetId="6">#REF!</definedName>
    <definedName name="ZPAGE7">#REF!</definedName>
    <definedName name="ZPAGE8" localSheetId="20">#REF!</definedName>
    <definedName name="ZPAGE8" localSheetId="21">#REF!</definedName>
    <definedName name="ZPAGE8" localSheetId="22">#REF!</definedName>
    <definedName name="ZPAGE8" localSheetId="26">#REF!</definedName>
    <definedName name="ZPAGE8" localSheetId="6">#REF!</definedName>
    <definedName name="ZPAGE8">#REF!</definedName>
    <definedName name="ZPAGE9" localSheetId="20">#REF!</definedName>
    <definedName name="ZPAGE9" localSheetId="21">#REF!</definedName>
    <definedName name="ZPAGE9" localSheetId="22">#REF!</definedName>
    <definedName name="ZPAGE9" localSheetId="26">#REF!</definedName>
    <definedName name="ZPAGE9" localSheetId="6">#REF!</definedName>
    <definedName name="ZPAGE9">#REF!</definedName>
    <definedName name="zxcvb" localSheetId="20" hidden="1">#REF!</definedName>
    <definedName name="zxcvb" localSheetId="21" hidden="1">#REF!</definedName>
    <definedName name="zxcvb" localSheetId="22" hidden="1">#REF!</definedName>
    <definedName name="zxcvb" hidden="1">#REF!</definedName>
    <definedName name="zxd" localSheetId="20" hidden="1">#REF!</definedName>
    <definedName name="zxd" localSheetId="21" hidden="1">#REF!</definedName>
    <definedName name="zxd" localSheetId="22" hidden="1">#REF!</definedName>
    <definedName name="zxd" hidden="1">#REF!</definedName>
    <definedName name="ZZ_EVCOMOPTS" hidden="1">10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localSheetId="26" hidden="1">{"'Sheet1'!$A$1:$O$40"}</definedName>
    <definedName name="zzz" localSheetId="6" hidden="1">{"'Sheet1'!$A$1:$O$40"}</definedName>
    <definedName name="zzz" hidden="1">{"'Sheet1'!$A$1:$O$40"}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74" i="506" l="1"/>
  <c r="K70" i="506"/>
  <c r="L76" i="506" s="1"/>
  <c r="K66" i="506"/>
  <c r="J66" i="506"/>
  <c r="K65" i="506"/>
  <c r="J60" i="506"/>
  <c r="J59" i="506"/>
  <c r="J58" i="506"/>
  <c r="J57" i="506"/>
  <c r="K44" i="506"/>
  <c r="J43" i="506"/>
  <c r="J41" i="506"/>
  <c r="J40" i="506"/>
  <c r="J39" i="506"/>
  <c r="K37" i="506"/>
  <c r="K35" i="506"/>
  <c r="J33" i="506"/>
  <c r="K33" i="506" s="1"/>
  <c r="L61" i="506" s="1"/>
  <c r="K12" i="506"/>
  <c r="K11" i="506"/>
  <c r="L27" i="506" s="1"/>
  <c r="J11" i="507"/>
  <c r="J12" i="507"/>
  <c r="K17" i="507"/>
  <c r="K27" i="507"/>
  <c r="J31" i="507"/>
  <c r="K33" i="507"/>
  <c r="J35" i="507"/>
  <c r="K41" i="507" s="1"/>
  <c r="J39" i="507"/>
  <c r="L68" i="506" l="1"/>
  <c r="L77" i="506"/>
  <c r="K42" i="507"/>
  <c r="K43" i="507"/>
  <c r="D23" i="513" l="1"/>
  <c r="A12" i="509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/>
  <c r="A65" i="509" s="1"/>
  <c r="A66" i="509" s="1"/>
  <c r="A67" i="509" s="1"/>
  <c r="A68" i="509" s="1"/>
  <c r="A69" i="509" s="1"/>
  <c r="A70" i="509" s="1"/>
  <c r="A71" i="509" s="1"/>
  <c r="C72" i="509"/>
  <c r="L65" i="509" s="1"/>
  <c r="D72" i="509"/>
  <c r="L66" i="509"/>
  <c r="E72" i="509"/>
  <c r="G72" i="509" s="1"/>
  <c r="L69" i="509" s="1"/>
  <c r="F72" i="509"/>
  <c r="L68" i="509"/>
  <c r="C76" i="509"/>
  <c r="D76" i="509"/>
  <c r="E76" i="509"/>
  <c r="F76" i="509"/>
  <c r="C77" i="509"/>
  <c r="D77" i="509"/>
  <c r="E77" i="509"/>
  <c r="F77" i="509"/>
  <c r="C78" i="509"/>
  <c r="D78" i="509"/>
  <c r="E78" i="509"/>
  <c r="F78" i="509"/>
  <c r="C79" i="509"/>
  <c r="D79" i="509"/>
  <c r="E79" i="509"/>
  <c r="F79" i="509"/>
  <c r="C80" i="509"/>
  <c r="D80" i="509"/>
  <c r="E80" i="509"/>
  <c r="F80" i="509"/>
  <c r="D14" i="499"/>
  <c r="D17" i="499" s="1"/>
  <c r="D15" i="499"/>
  <c r="D16" i="499"/>
  <c r="B17" i="499"/>
  <c r="D27" i="499"/>
  <c r="D28" i="499"/>
  <c r="D29" i="499"/>
  <c r="B30" i="499"/>
  <c r="D30" i="499"/>
  <c r="D40" i="499"/>
  <c r="D43" i="499" s="1"/>
  <c r="D41" i="499"/>
  <c r="D42" i="499"/>
  <c r="B43" i="499"/>
  <c r="D53" i="499"/>
  <c r="D54" i="499"/>
  <c r="D55" i="499"/>
  <c r="B56" i="499"/>
  <c r="B66" i="499"/>
  <c r="B77" i="499" s="1"/>
  <c r="C66" i="499"/>
  <c r="E77" i="499" s="1"/>
  <c r="B67" i="499"/>
  <c r="B78" i="499" s="1"/>
  <c r="C67" i="499"/>
  <c r="E78" i="499" s="1"/>
  <c r="D79" i="499"/>
  <c r="A24" i="304"/>
  <c r="A25" i="304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C47" i="304"/>
  <c r="C48" i="304"/>
  <c r="F15" i="159" s="1"/>
  <c r="F17" i="159" s="1"/>
  <c r="A55" i="304"/>
  <c r="A56" i="304"/>
  <c r="A57" i="304" s="1"/>
  <c r="A58" i="304" s="1"/>
  <c r="A59" i="304" s="1"/>
  <c r="A60" i="304" s="1"/>
  <c r="A61" i="304" s="1"/>
  <c r="A62" i="304" s="1"/>
  <c r="A63" i="304" s="1"/>
  <c r="A64" i="304" s="1"/>
  <c r="A65" i="304" s="1"/>
  <c r="C67" i="304"/>
  <c r="C68" i="304"/>
  <c r="F24" i="159" s="1"/>
  <c r="F26" i="159" s="1"/>
  <c r="C83" i="304"/>
  <c r="C84" i="304"/>
  <c r="F33" i="159" s="1"/>
  <c r="F35" i="159" s="1"/>
  <c r="F15" i="280"/>
  <c r="F16" i="280"/>
  <c r="F17" i="280"/>
  <c r="F40" i="280" s="1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C39" i="280"/>
  <c r="D39" i="280"/>
  <c r="E39" i="280"/>
  <c r="C40" i="280"/>
  <c r="D40" i="280"/>
  <c r="E40" i="280"/>
  <c r="F46" i="280"/>
  <c r="F47" i="280"/>
  <c r="F48" i="280"/>
  <c r="F49" i="280"/>
  <c r="F50" i="280"/>
  <c r="F51" i="280"/>
  <c r="F52" i="280"/>
  <c r="F53" i="280"/>
  <c r="F54" i="280"/>
  <c r="F55" i="280"/>
  <c r="F56" i="280"/>
  <c r="F57" i="280"/>
  <c r="F58" i="280"/>
  <c r="C59" i="280"/>
  <c r="D59" i="280"/>
  <c r="E59" i="280"/>
  <c r="C60" i="280"/>
  <c r="D60" i="280"/>
  <c r="E60" i="280"/>
  <c r="F66" i="280"/>
  <c r="F67" i="280"/>
  <c r="F68" i="280"/>
  <c r="F69" i="280"/>
  <c r="F70" i="280"/>
  <c r="F71" i="280"/>
  <c r="F72" i="280"/>
  <c r="F73" i="280"/>
  <c r="F74" i="280"/>
  <c r="C75" i="280"/>
  <c r="D75" i="280"/>
  <c r="E75" i="280"/>
  <c r="C76" i="280"/>
  <c r="D76" i="280"/>
  <c r="E76" i="280"/>
  <c r="A18" i="279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H18" i="279"/>
  <c r="H19" i="279"/>
  <c r="H20" i="279"/>
  <c r="H21" i="279"/>
  <c r="H22" i="279"/>
  <c r="H23" i="279"/>
  <c r="H24" i="279"/>
  <c r="H25" i="279"/>
  <c r="H26" i="279"/>
  <c r="H27" i="279"/>
  <c r="H28" i="279"/>
  <c r="H29" i="279"/>
  <c r="H30" i="279"/>
  <c r="H31" i="279"/>
  <c r="H32" i="279"/>
  <c r="O33" i="279"/>
  <c r="H34" i="279"/>
  <c r="H35" i="279"/>
  <c r="H36" i="279"/>
  <c r="H37" i="279"/>
  <c r="H38" i="279"/>
  <c r="H39" i="279"/>
  <c r="H40" i="279"/>
  <c r="H41" i="279"/>
  <c r="C42" i="279"/>
  <c r="D42" i="279"/>
  <c r="E42" i="279"/>
  <c r="F42" i="279"/>
  <c r="G42" i="279"/>
  <c r="C43" i="279"/>
  <c r="D43" i="279"/>
  <c r="E43" i="279"/>
  <c r="F43" i="279"/>
  <c r="G43" i="279"/>
  <c r="A54" i="279"/>
  <c r="A55" i="279" s="1"/>
  <c r="H54" i="279"/>
  <c r="H55" i="279"/>
  <c r="A56" i="279"/>
  <c r="A58" i="279" s="1"/>
  <c r="H56" i="279"/>
  <c r="H57" i="279"/>
  <c r="H58" i="279"/>
  <c r="A59" i="279"/>
  <c r="H59" i="279"/>
  <c r="A60" i="279"/>
  <c r="A61" i="279" s="1"/>
  <c r="A63" i="279" s="1"/>
  <c r="H61" i="279"/>
  <c r="H62" i="279"/>
  <c r="H63" i="279"/>
  <c r="H64" i="279"/>
  <c r="H65" i="279"/>
  <c r="H66" i="279"/>
  <c r="C67" i="279"/>
  <c r="D67" i="279"/>
  <c r="E67" i="279"/>
  <c r="F67" i="279"/>
  <c r="G67" i="279"/>
  <c r="C68" i="279"/>
  <c r="D68" i="279"/>
  <c r="E68" i="279"/>
  <c r="F68" i="279"/>
  <c r="G68" i="279"/>
  <c r="H79" i="279"/>
  <c r="H80" i="279"/>
  <c r="H81" i="279"/>
  <c r="H82" i="279"/>
  <c r="H83" i="279"/>
  <c r="H84" i="279"/>
  <c r="H85" i="279"/>
  <c r="H86" i="279"/>
  <c r="H87" i="279"/>
  <c r="C88" i="279"/>
  <c r="D88" i="279"/>
  <c r="E88" i="279"/>
  <c r="F88" i="279"/>
  <c r="G88" i="279"/>
  <c r="C89" i="279"/>
  <c r="D89" i="279"/>
  <c r="E89" i="279"/>
  <c r="F89" i="279"/>
  <c r="G89" i="279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C41" i="278"/>
  <c r="D41" i="278"/>
  <c r="E41" i="278"/>
  <c r="F41" i="278"/>
  <c r="G41" i="278"/>
  <c r="H41" i="278"/>
  <c r="C42" i="278"/>
  <c r="D42" i="278"/>
  <c r="E42" i="278"/>
  <c r="F42" i="278"/>
  <c r="G42" i="278"/>
  <c r="H42" i="278"/>
  <c r="A50" i="278"/>
  <c r="A51" i="278"/>
  <c r="A52" i="278"/>
  <c r="A54" i="278"/>
  <c r="A55" i="278"/>
  <c r="A56" i="278"/>
  <c r="A57" i="278" s="1"/>
  <c r="A59" i="278" s="1"/>
  <c r="C63" i="278"/>
  <c r="D63" i="278"/>
  <c r="E63" i="278"/>
  <c r="F63" i="278"/>
  <c r="G63" i="278"/>
  <c r="H63" i="278"/>
  <c r="C64" i="278"/>
  <c r="D64" i="278"/>
  <c r="E64" i="278"/>
  <c r="F64" i="278"/>
  <c r="G64" i="278"/>
  <c r="H64" i="278"/>
  <c r="C81" i="278"/>
  <c r="D81" i="278"/>
  <c r="E81" i="278"/>
  <c r="F81" i="278"/>
  <c r="G81" i="278"/>
  <c r="H81" i="278"/>
  <c r="C82" i="278"/>
  <c r="D82" i="278"/>
  <c r="E82" i="278"/>
  <c r="F82" i="278"/>
  <c r="G82" i="278"/>
  <c r="H82" i="278"/>
  <c r="M16" i="177"/>
  <c r="N16" i="177"/>
  <c r="M17" i="177"/>
  <c r="N17" i="177"/>
  <c r="M18" i="177"/>
  <c r="N18" i="177"/>
  <c r="M19" i="177"/>
  <c r="N19" i="177"/>
  <c r="M20" i="177"/>
  <c r="N20" i="177"/>
  <c r="M21" i="177"/>
  <c r="N21" i="177"/>
  <c r="M22" i="177"/>
  <c r="N22" i="177"/>
  <c r="M23" i="177"/>
  <c r="N23" i="177"/>
  <c r="M24" i="177"/>
  <c r="N24" i="177"/>
  <c r="M25" i="177"/>
  <c r="N25" i="177"/>
  <c r="M26" i="177"/>
  <c r="N26" i="177"/>
  <c r="M27" i="177"/>
  <c r="N27" i="177"/>
  <c r="M28" i="177"/>
  <c r="N28" i="177"/>
  <c r="M29" i="177"/>
  <c r="N29" i="177"/>
  <c r="M30" i="177"/>
  <c r="N30" i="177"/>
  <c r="M31" i="177"/>
  <c r="N31" i="177"/>
  <c r="M32" i="177"/>
  <c r="N32" i="177"/>
  <c r="M33" i="177"/>
  <c r="N33" i="177"/>
  <c r="M34" i="177"/>
  <c r="N34" i="177"/>
  <c r="M35" i="177"/>
  <c r="N35" i="177"/>
  <c r="M36" i="177"/>
  <c r="N36" i="177"/>
  <c r="M37" i="177"/>
  <c r="N37" i="177"/>
  <c r="M38" i="177"/>
  <c r="N38" i="177"/>
  <c r="M39" i="177"/>
  <c r="N39" i="177"/>
  <c r="E40" i="177"/>
  <c r="F40" i="177"/>
  <c r="G40" i="177"/>
  <c r="E41" i="177"/>
  <c r="F41" i="177"/>
  <c r="G41" i="177"/>
  <c r="E62" i="177"/>
  <c r="F62" i="177"/>
  <c r="G62" i="177"/>
  <c r="E63" i="177"/>
  <c r="F63" i="177"/>
  <c r="G63" i="177"/>
  <c r="M71" i="177"/>
  <c r="N71" i="177"/>
  <c r="M72" i="177"/>
  <c r="N72" i="177"/>
  <c r="M73" i="177"/>
  <c r="N73" i="177"/>
  <c r="M74" i="177"/>
  <c r="N74" i="177"/>
  <c r="M75" i="177"/>
  <c r="N75" i="177"/>
  <c r="M76" i="177"/>
  <c r="N76" i="177"/>
  <c r="M77" i="177"/>
  <c r="N77" i="177"/>
  <c r="M78" i="177"/>
  <c r="N78" i="177"/>
  <c r="M79" i="177"/>
  <c r="N79" i="177"/>
  <c r="E80" i="177"/>
  <c r="F80" i="177"/>
  <c r="G80" i="177"/>
  <c r="E81" i="177"/>
  <c r="F81" i="177"/>
  <c r="G81" i="177"/>
  <c r="H16" i="156"/>
  <c r="H17" i="156"/>
  <c r="J19" i="156" s="1"/>
  <c r="H27" i="156"/>
  <c r="H28" i="156" s="1"/>
  <c r="J30" i="156" s="1"/>
  <c r="H38" i="156"/>
  <c r="H39" i="156"/>
  <c r="J41" i="156" s="1"/>
  <c r="E12" i="18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H12" i="18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L41" i="181"/>
  <c r="J42" i="181"/>
  <c r="A13" i="458"/>
  <c r="A14" i="458" s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C36" i="458"/>
  <c r="E36" i="458"/>
  <c r="F36" i="458"/>
  <c r="G36" i="458"/>
  <c r="A41" i="458"/>
  <c r="A42" i="458" s="1"/>
  <c r="A43" i="458"/>
  <c r="A45" i="458" s="1"/>
  <c r="A46" i="458"/>
  <c r="A47" i="458"/>
  <c r="A48" i="458" s="1"/>
  <c r="C54" i="458"/>
  <c r="E54" i="458"/>
  <c r="F54" i="458"/>
  <c r="G54" i="458"/>
  <c r="A61" i="458"/>
  <c r="A62" i="458"/>
  <c r="A63" i="458" s="1"/>
  <c r="A64" i="458" s="1"/>
  <c r="A65" i="458" s="1"/>
  <c r="A66" i="458" s="1"/>
  <c r="A67" i="458" s="1"/>
  <c r="A68" i="458" s="1"/>
  <c r="C69" i="458"/>
  <c r="E69" i="458"/>
  <c r="F69" i="458"/>
  <c r="G69" i="458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C36" i="326"/>
  <c r="D36" i="326"/>
  <c r="E36" i="326"/>
  <c r="F36" i="326"/>
  <c r="G36" i="326"/>
  <c r="J36" i="326"/>
  <c r="L36" i="326"/>
  <c r="M36" i="326"/>
  <c r="N36" i="326"/>
  <c r="C37" i="326"/>
  <c r="D37" i="326"/>
  <c r="E37" i="326"/>
  <c r="F37" i="326"/>
  <c r="G37" i="326"/>
  <c r="J37" i="326"/>
  <c r="L37" i="326"/>
  <c r="M37" i="326"/>
  <c r="N37" i="326"/>
  <c r="A43" i="326"/>
  <c r="A44" i="326"/>
  <c r="A45" i="326"/>
  <c r="A46" i="326" s="1"/>
  <c r="A48" i="326"/>
  <c r="A49" i="326"/>
  <c r="A50" i="326"/>
  <c r="A51" i="326" s="1"/>
  <c r="C56" i="326"/>
  <c r="D56" i="326"/>
  <c r="E56" i="326"/>
  <c r="F56" i="326"/>
  <c r="G56" i="326"/>
  <c r="J56" i="326"/>
  <c r="L56" i="326"/>
  <c r="M56" i="326"/>
  <c r="N56" i="326"/>
  <c r="C57" i="326"/>
  <c r="D57" i="326"/>
  <c r="E57" i="326"/>
  <c r="F57" i="326"/>
  <c r="G57" i="326"/>
  <c r="J57" i="326"/>
  <c r="L57" i="326"/>
  <c r="M57" i="326"/>
  <c r="N57" i="326"/>
  <c r="A64" i="326"/>
  <c r="A65" i="326"/>
  <c r="A66" i="326"/>
  <c r="A67" i="326" s="1"/>
  <c r="A68" i="326" s="1"/>
  <c r="A69" i="326" s="1"/>
  <c r="A70" i="326" s="1"/>
  <c r="A71" i="326" s="1"/>
  <c r="C72" i="326"/>
  <c r="D72" i="326"/>
  <c r="E72" i="326"/>
  <c r="F72" i="326"/>
  <c r="G72" i="326"/>
  <c r="J72" i="326"/>
  <c r="L72" i="326"/>
  <c r="M72" i="326"/>
  <c r="N72" i="326"/>
  <c r="C73" i="326"/>
  <c r="D73" i="326"/>
  <c r="E73" i="326"/>
  <c r="F73" i="326"/>
  <c r="G73" i="326"/>
  <c r="J73" i="326"/>
  <c r="L73" i="326"/>
  <c r="M73" i="326"/>
  <c r="N73" i="326"/>
  <c r="C50" i="516"/>
  <c r="C61" i="516" s="1"/>
  <c r="D50" i="516"/>
  <c r="F61" i="516" s="1"/>
  <c r="D12" i="393" s="1"/>
  <c r="C51" i="516"/>
  <c r="C62" i="516" s="1"/>
  <c r="D51" i="516"/>
  <c r="F62" i="516" s="1"/>
  <c r="D13" i="393" s="1"/>
  <c r="E63" i="516"/>
  <c r="C14" i="393" s="1"/>
  <c r="E14" i="393" s="1"/>
  <c r="F83" i="278" l="1"/>
  <c r="G15" i="281" s="1"/>
  <c r="D69" i="279"/>
  <c r="F17" i="281" s="1"/>
  <c r="F39" i="280"/>
  <c r="H67" i="279"/>
  <c r="H42" i="279"/>
  <c r="D56" i="499"/>
  <c r="H68" i="279"/>
  <c r="H69" i="279" s="1"/>
  <c r="F19" i="281" s="1"/>
  <c r="F76" i="280"/>
  <c r="H43" i="279"/>
  <c r="H44" i="279" s="1"/>
  <c r="E19" i="281" s="1"/>
  <c r="F75" i="280"/>
  <c r="F60" i="280"/>
  <c r="F59" i="280"/>
  <c r="H89" i="279"/>
  <c r="H90" i="279" s="1"/>
  <c r="G19" i="281" s="1"/>
  <c r="D44" i="279"/>
  <c r="F65" i="278"/>
  <c r="F15" i="281" s="1"/>
  <c r="D90" i="279"/>
  <c r="G17" i="281" s="1"/>
  <c r="F43" i="278"/>
  <c r="E15" i="281" s="1"/>
  <c r="G78" i="499"/>
  <c r="A49" i="458"/>
  <c r="A50" i="458"/>
  <c r="H62" i="516"/>
  <c r="A47" i="326"/>
  <c r="H88" i="279"/>
  <c r="L67" i="509"/>
  <c r="A52" i="326"/>
  <c r="E17" i="281" l="1"/>
  <c r="D61" i="516"/>
  <c r="E61" i="516" s="1"/>
  <c r="D62" i="516"/>
  <c r="E62" i="516" s="1"/>
  <c r="C13" i="393" s="1"/>
  <c r="E13" i="393" s="1"/>
  <c r="C77" i="499"/>
  <c r="D77" i="499" s="1"/>
  <c r="C78" i="499"/>
  <c r="D78" i="499" s="1"/>
  <c r="D80" i="499" l="1"/>
  <c r="E64" i="516"/>
  <c r="C15" i="393" s="1"/>
  <c r="C12" i="393"/>
  <c r="E12" i="393" s="1"/>
  <c r="E15" i="393" s="1"/>
</calcChain>
</file>

<file path=xl/sharedStrings.xml><?xml version="1.0" encoding="utf-8"?>
<sst xmlns="http://schemas.openxmlformats.org/spreadsheetml/2006/main" count="1915" uniqueCount="687">
  <si>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</si>
  <si>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</si>
  <si>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</si>
  <si>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</si>
  <si>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</si>
  <si>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</si>
  <si>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</si>
  <si>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</si>
  <si>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</si>
  <si>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</si>
  <si>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</si>
  <si>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</si>
  <si>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</si>
  <si>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</si>
  <si>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</si>
  <si>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</si>
  <si>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</si>
  <si>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</si>
  <si>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</si>
  <si>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</si>
  <si>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</si>
  <si>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</si>
  <si>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</si>
  <si>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</si>
  <si>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</si>
  <si>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</si>
  <si>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</si>
  <si>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</si>
  <si>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</si>
  <si>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</si>
  <si>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</si>
  <si>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</si>
  <si>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</si>
  <si>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</si>
  <si>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</si>
  <si>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</si>
  <si>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</si>
  <si>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</si>
  <si>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</si>
  <si>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</si>
  <si>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</si>
  <si>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</si>
  <si>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</si>
  <si>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</si>
  <si>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</si>
  <si>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</si>
  <si>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</si>
  <si>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</si>
  <si>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</si>
  <si>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</si>
  <si>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</si>
  <si>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</si>
  <si>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</si>
  <si>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</si>
  <si>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</si>
  <si>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</si>
  <si>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</si>
  <si>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</si>
  <si>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</si>
  <si>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</si>
  <si>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</si>
  <si>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</si>
  <si>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</si>
  <si>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</si>
  <si>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</si>
  <si>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</si>
  <si>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</si>
  <si>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</si>
  <si>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</si>
  <si>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</si>
  <si>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</si>
  <si>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</si>
  <si>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</si>
  <si>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</si>
  <si>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</si>
  <si>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</si>
  <si>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</si>
  <si>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</si>
  <si>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</si>
  <si>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</si>
  <si>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</si>
  <si>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</si>
  <si>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</si>
  <si>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</si>
  <si>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</si>
  <si>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</si>
  <si>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</si>
  <si>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</si>
  <si>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</si>
  <si>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</si>
  <si>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</si>
  <si>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</si>
  <si>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</si>
  <si>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</si>
  <si>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</si>
  <si>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</si>
  <si>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</si>
  <si>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</si>
  <si>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</si>
  <si>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</si>
  <si>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</si>
  <si>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</si>
  <si>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</si>
  <si>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</si>
  <si>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</si>
  <si>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</si>
  <si>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</si>
  <si>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</si>
  <si>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</si>
  <si>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</si>
  <si>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</si>
  <si>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</si>
  <si>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</si>
  <si>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</si>
  <si>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</si>
  <si>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</si>
  <si>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</si>
  <si>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</si>
  <si>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</si>
  <si>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</si>
  <si>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</si>
  <si>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</si>
  <si>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</si>
  <si>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</si>
  <si>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</si>
  <si>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</si>
  <si>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</si>
  <si>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</si>
  <si>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</si>
  <si>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</si>
  <si>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</si>
  <si>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</si>
  <si>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</si>
  <si>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</si>
  <si>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</si>
  <si>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</si>
  <si>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</si>
  <si>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</si>
  <si>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</si>
  <si>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</si>
  <si>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</si>
  <si>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</si>
  <si>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</si>
  <si>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</si>
  <si>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</si>
  <si>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</si>
  <si>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</si>
  <si>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</si>
  <si>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</si>
  <si>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</si>
  <si>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</si>
  <si>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</si>
  <si>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</si>
  <si>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</si>
  <si>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</si>
  <si>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</si>
  <si>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</si>
  <si>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</si>
  <si>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</si>
  <si>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</si>
  <si>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</si>
  <si>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</si>
  <si>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</si>
  <si>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</si>
  <si>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</si>
  <si>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</si>
  <si>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</si>
  <si>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</si>
  <si>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</si>
  <si>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</si>
  <si>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</si>
  <si>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</si>
  <si>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</si>
  <si>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</si>
  <si>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</si>
  <si>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</si>
  <si>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</si>
  <si>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</si>
  <si>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</si>
  <si>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</si>
  <si>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</si>
  <si>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</si>
  <si>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</si>
  <si>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</si>
  <si>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</si>
  <si>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</si>
  <si>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</si>
  <si>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</si>
  <si>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</si>
  <si>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</si>
  <si>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</si>
  <si>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</si>
  <si>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</si>
  <si>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</si>
  <si>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</si>
  <si>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</si>
  <si>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</si>
  <si>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</si>
  <si>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</si>
  <si>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</si>
  <si>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</si>
  <si>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</si>
  <si>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</si>
  <si>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</si>
  <si>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</si>
  <si>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</si>
  <si>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</si>
  <si>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</si>
  <si>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</si>
  <si>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</si>
  <si>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</si>
  <si>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</si>
  <si>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</si>
  <si>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</si>
  <si>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</si>
  <si>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</si>
  <si>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</si>
  <si>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</si>
  <si>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</si>
  <si>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</si>
  <si>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</si>
  <si>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</si>
  <si>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</si>
  <si>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</si>
  <si>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</si>
  <si>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</si>
  <si>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</si>
  <si>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</si>
  <si>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</si>
  <si>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</si>
  <si>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</si>
  <si>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</si>
  <si>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</si>
  <si>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</si>
  <si>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</si>
  <si>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</si>
  <si>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</si>
  <si>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</si>
  <si>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</si>
  <si>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</si>
  <si>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</si>
  <si>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</si>
  <si>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</si>
  <si>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</si>
  <si>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</si>
  <si>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</si>
  <si>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</si>
  <si>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</si>
  <si>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</si>
  <si>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</si>
  <si>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</si>
  <si>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</si>
  <si>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</si>
  <si>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</si>
  <si>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</si>
  <si>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</si>
  <si>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</si>
  <si>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</si>
  <si>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</si>
  <si>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</si>
  <si>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</si>
  <si>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</si>
  <si>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</si>
  <si>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</si>
  <si>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</si>
  <si>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</si>
  <si>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</si>
  <si>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</si>
  <si>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</si>
  <si>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</si>
  <si>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</si>
  <si>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</si>
  <si>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</si>
  <si>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</si>
  <si>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</si>
  <si>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</si>
  <si>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</si>
  <si>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</si>
  <si>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</si>
  <si>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</si>
  <si>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</si>
  <si>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</si>
  <si>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</si>
  <si>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</si>
  <si>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</si>
  <si>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</si>
  <si>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</si>
  <si>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</si>
  <si>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</si>
  <si>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</si>
  <si>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</si>
  <si>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</si>
  <si>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</si>
  <si>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</si>
  <si>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</si>
  <si>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</si>
  <si>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</si>
  <si>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</si>
  <si>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</si>
  <si>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</si>
  <si>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</si>
  <si>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</si>
  <si>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</si>
  <si>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</si>
  <si>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</si>
  <si>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</si>
  <si>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</si>
  <si>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</si>
  <si>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</si>
  <si>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</si>
  <si>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</si>
  <si>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</si>
  <si>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</si>
  <si>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</si>
  <si>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</si>
  <si>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</si>
  <si>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</si>
  <si>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</si>
  <si>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</si>
  <si>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</si>
  <si>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</si>
  <si>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</si>
  <si>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</si>
  <si>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</si>
  <si>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</si>
  <si>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</si>
  <si>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</si>
  <si>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</si>
  <si>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</si>
  <si>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</si>
  <si>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</si>
  <si>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</si>
  <si>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</si>
  <si>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</si>
  <si>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</si>
  <si>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</si>
  <si>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</si>
  <si>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</si>
  <si>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</si>
  <si>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</si>
  <si>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</si>
  <si>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</si>
  <si>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</si>
  <si>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</si>
  <si>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</si>
  <si>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</si>
  <si>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</si>
  <si>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</si>
  <si>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</si>
  <si>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</si>
  <si>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</si>
  <si>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</si>
  <si>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</si>
  <si>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</si>
  <si>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</si>
  <si>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</si>
  <si>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</si>
  <si>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</si>
  <si>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</si>
  <si>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</si>
  <si>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</si>
  <si>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</si>
  <si>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</si>
  <si>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</si>
  <si>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</si>
  <si>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</si>
  <si>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</si>
  <si>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</si>
  <si>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</si>
  <si>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</si>
  <si>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</si>
  <si>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</si>
  <si>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</si>
  <si>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</si>
  <si>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</si>
  <si>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</si>
  <si>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</si>
  <si>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</si>
  <si>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</si>
  <si>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</si>
  <si>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</si>
  <si>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</si>
  <si>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</si>
  <si>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</si>
  <si>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</si>
  <si>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</si>
  <si>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</si>
  <si>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</si>
  <si>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</si>
  <si>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</si>
  <si>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</si>
  <si>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</si>
  <si>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</si>
  <si>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</si>
  <si>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</si>
  <si>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</si>
  <si>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</si>
  <si>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</si>
  <si>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</si>
  <si>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</si>
  <si>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</si>
  <si>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</si>
  <si>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</si>
  <si>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</si>
  <si>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</si>
  <si>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</si>
  <si>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</si>
  <si>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</si>
  <si>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</si>
  <si>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</si>
  <si>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</si>
  <si>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</si>
  <si>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</si>
  <si>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</si>
  <si>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</si>
  <si>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</si>
  <si>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</si>
  <si>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</si>
  <si>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</si>
  <si>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</si>
  <si>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</si>
  <si>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</si>
  <si>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</si>
  <si>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</si>
  <si>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</si>
  <si>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</si>
  <si>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</si>
  <si>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</si>
  <si>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</si>
  <si>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</si>
  <si>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</si>
  <si>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</si>
  <si>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</si>
  <si>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</si>
  <si>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</si>
  <si>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</si>
  <si>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</si>
  <si>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</si>
  <si>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</si>
  <si>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</si>
  <si>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</si>
  <si>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</si>
  <si>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</si>
  <si>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</si>
  <si>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</si>
  <si>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</si>
  <si>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</si>
  <si>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</si>
  <si>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</si>
  <si>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</si>
  <si>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</si>
  <si>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</si>
  <si>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</si>
  <si>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</si>
  <si>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</si>
  <si>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</si>
  <si>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</si>
  <si>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</si>
  <si>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</si>
  <si>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</si>
  <si>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</si>
  <si>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</si>
  <si>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</si>
  <si>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</si>
  <si>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</si>
  <si>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</si>
  <si>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</si>
  <si>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</si>
  <si>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</si>
  <si>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</si>
  <si>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</si>
  <si>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</si>
  <si>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</si>
  <si>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</si>
  <si>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</si>
  <si>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</si>
  <si>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Exhibit JRW-3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</si>
  <si>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</si>
  <si>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</si>
  <si>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</si>
  <si>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</si>
  <si>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</si>
  <si>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</si>
  <si>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t>Exhibit JRW-10</t>
  </si>
  <si>
    <t>NY,CT,ME</t>
  </si>
  <si>
    <t>NMF</t>
  </si>
  <si>
    <t>Recommended Cost of Capital</t>
  </si>
  <si>
    <t>Percent Reg Elec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</si>
  <si>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</si>
  <si>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</si>
  <si>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</si>
  <si>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</si>
  <si>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</si>
  <si>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</si>
  <si>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</si>
  <si>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</si>
  <si>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</si>
  <si>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</si>
  <si>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</si>
  <si>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</si>
  <si>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</si>
  <si>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</si>
  <si>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</si>
  <si>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</si>
  <si>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</si>
  <si>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</si>
  <si>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</si>
  <si>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</si>
  <si>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</si>
  <si>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Gas Distribution Company Average Dividend Yield</t>
  </si>
  <si>
    <t>Edison International (NYSE-EIX)</t>
  </si>
  <si>
    <t>CA</t>
  </si>
  <si>
    <t>KS,MO</t>
  </si>
  <si>
    <t>Hawaiian Electric Industries (NYSE-HE)</t>
  </si>
  <si>
    <t>B+</t>
  </si>
  <si>
    <t>Ratios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</si>
  <si>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</si>
  <si>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</si>
  <si>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</si>
  <si>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</si>
  <si>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</si>
  <si>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</si>
  <si>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</si>
  <si>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</si>
  <si>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</si>
  <si>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Black Hills Corporation (NYSE-BKH)</t>
  </si>
  <si>
    <t>Chesapeake Utilities (NYSE-CPK)</t>
  </si>
  <si>
    <t>DE,MD,FL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</si>
  <si>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</si>
  <si>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</si>
  <si>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</si>
  <si>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</si>
  <si>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</si>
  <si>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</si>
  <si>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New Jersey Resources Corp. (NYSE-NJR)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</si>
  <si>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</si>
  <si>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</si>
  <si>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</si>
  <si>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</si>
  <si>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</si>
  <si>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</si>
  <si>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</si>
  <si>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</si>
  <si>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</si>
  <si>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Northwest Natural Gas Co. (NYSE-NWN)</t>
  </si>
  <si>
    <t>ONE Gas, Inc. (NYSE-OGS)</t>
  </si>
  <si>
    <t>Puget Sound Energy</t>
  </si>
  <si>
    <t>Puget Sound Energy Rate of Return  Recemmendation</t>
  </si>
  <si>
    <t>Dominion Resources, Inc. (NYSE-D)</t>
  </si>
  <si>
    <t>Atmos Energy Corporation (NYSE-ATO)</t>
  </si>
  <si>
    <t>NiSource Inc. (NYSE-NI)</t>
  </si>
  <si>
    <t>One Gas, Inc. (NYSE-OGS)</t>
  </si>
  <si>
    <t>Short-Term Debt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</si>
  <si>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</si>
  <si>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</si>
  <si>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</si>
  <si>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>Ex Ante Market Risk Premium**</t>
  </si>
  <si>
    <t>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</si>
  <si>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</si>
  <si>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</si>
  <si>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</si>
  <si>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</si>
  <si>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</si>
  <si>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Operating Revenue ($bil)</t>
  </si>
  <si>
    <t>Net Plant ($bil)</t>
  </si>
  <si>
    <t>Market Cap ($bil)</t>
  </si>
  <si>
    <t>NR</t>
  </si>
  <si>
    <t>Hawaiian Electric Inductries (NYSE-HEC)</t>
  </si>
  <si>
    <r>
      <t xml:space="preserve">Data Source:  Company 2021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</si>
  <si>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</si>
  <si>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t>Moody's Issuer Credit Rating</t>
  </si>
  <si>
    <t>Earned Return on Equity</t>
  </si>
  <si>
    <t>TX,LA,MS,CO,KS,KY</t>
  </si>
  <si>
    <t>IN,OH,PA,KY,VA,MD,MA</t>
  </si>
  <si>
    <t>Southwest Gas Company (NYSE-SWX)</t>
  </si>
  <si>
    <r>
      <t xml:space="preserve">*    Industry averages for 93 industries using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>'s database of 1,705 companies - Updated 2-2-22.</t>
    </r>
  </si>
  <si>
    <r>
      <t xml:space="preserve">** 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</si>
  <si>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indexed="8"/>
        <rFont val="Times New Roman"/>
        <family val="1"/>
      </rPr>
      <t>VL</t>
    </r>
    <r>
      <rPr>
        <b/>
        <sz val="11"/>
        <color indexed="8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</si>
  <si>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indexed="8"/>
        <rFont val="Times New Roman"/>
        <family val="1"/>
      </rPr>
      <t>Journal of Finance</t>
    </r>
    <r>
      <rPr>
        <b/>
        <sz val="11"/>
        <color indexed="8"/>
        <rFont val="Times New Roman"/>
        <family val="1"/>
      </rPr>
      <t>, March 1971.</t>
    </r>
  </si>
  <si>
    <t>Docket Nos. UE-220066 &amp; UG-220067</t>
  </si>
  <si>
    <t>Bulkley Proxy Group</t>
  </si>
  <si>
    <t>Electric Group Average Dividend Yield</t>
  </si>
  <si>
    <t>Electric Utility Group Average Return on Equity and Market-to-Book Ratios</t>
  </si>
  <si>
    <t>Gas Distribution Group Average  Return on Equity and Market-to-Book Ratios</t>
  </si>
  <si>
    <t>11 States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</si>
  <si>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</si>
  <si>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</si>
  <si>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</si>
  <si>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</si>
  <si>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</si>
  <si>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</si>
  <si>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</si>
  <si>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</si>
  <si>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</si>
  <si>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</si>
  <si>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</si>
  <si>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</si>
  <si>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</si>
  <si>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</si>
  <si>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</si>
  <si>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MGEE</t>
  </si>
  <si>
    <t>NEE</t>
  </si>
  <si>
    <t>NWE</t>
  </si>
  <si>
    <t>OGE</t>
  </si>
  <si>
    <t>PNW</t>
  </si>
  <si>
    <t>POR</t>
  </si>
  <si>
    <t>SO</t>
  </si>
  <si>
    <t>WEC</t>
  </si>
  <si>
    <t>XEL</t>
  </si>
  <si>
    <t>Chesapeake Utilities Corp. (NYSE-CPK)</t>
  </si>
  <si>
    <t>ATO</t>
  </si>
  <si>
    <t>CPK</t>
  </si>
  <si>
    <t>NJR</t>
  </si>
  <si>
    <t>NI</t>
  </si>
  <si>
    <t>NWN</t>
  </si>
  <si>
    <t>OGS</t>
  </si>
  <si>
    <t>SJI</t>
  </si>
  <si>
    <t>SWX</t>
  </si>
  <si>
    <t>SR</t>
  </si>
  <si>
    <t>BKH</t>
  </si>
  <si>
    <t>ONE Gas, Inc. (NYSE-OGS)*</t>
  </si>
  <si>
    <t xml:space="preserve">               Est'd. '19-'21 to '25-'27</t>
  </si>
  <si>
    <t>* 'Est'd. '19-'21 to '25-'27' is the estimated growth rate from the base period 2019 to 2021 until the future period 2025 to 2027.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</si>
  <si>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</si>
  <si>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S&amp;P</t>
  </si>
  <si>
    <t>NA</t>
  </si>
  <si>
    <t>S&amp;P Cap IQ</t>
  </si>
  <si>
    <t>na</t>
  </si>
  <si>
    <t>NiSource Inc (NYSE-NI)</t>
  </si>
  <si>
    <t>Page 5 of 7</t>
  </si>
  <si>
    <t>Market Risk Premium - 2000-2022</t>
  </si>
  <si>
    <t>1928-2021</t>
  </si>
  <si>
    <t>Normalized with 2.5% Long-Term Treasury Yield</t>
  </si>
  <si>
    <t>Damodaran -3-1-22</t>
  </si>
  <si>
    <t>Page 6 of 7</t>
  </si>
  <si>
    <t>Market Risk Premium Results - 2010-2022</t>
  </si>
  <si>
    <t>Page 7 of 7</t>
  </si>
  <si>
    <t xml:space="preserve">  Duff &amp; Phelps Equity Risk Premium Estimates</t>
  </si>
  <si>
    <t>Source: https://www.kroll.com/-/media/cost-of-capital/kroll-us-erp-rf-table-2022.pdf</t>
  </si>
  <si>
    <t>Annual Growth Rates - 1961-2021</t>
  </si>
  <si>
    <t>Annual D'Ascendisl GDP Growth Rates</t>
  </si>
  <si>
    <t>1961-2021</t>
  </si>
  <si>
    <t>X</t>
  </si>
  <si>
    <t>Calculated using GDP data on Page 1 of Attachment JRW-10</t>
  </si>
  <si>
    <t>2020-30</t>
  </si>
  <si>
    <t>2020-2095</t>
  </si>
  <si>
    <t>2020-2050</t>
  </si>
  <si>
    <r>
      <t xml:space="preserve">Congressional Budget Office,The </t>
    </r>
    <r>
      <rPr>
        <i/>
        <sz val="10"/>
        <rFont val="Times New Roman"/>
        <family val="1"/>
      </rPr>
      <t>2021 Long-Term Budget Outlook</t>
    </r>
    <r>
      <rPr>
        <sz val="10"/>
        <rFont val="Times New Roman"/>
        <family val="1"/>
      </rPr>
      <t xml:space="preserve">, July 15, 2021.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</si>
  <si>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2021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</si>
  <si>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2021 Annual Report of the Board of Trustees of the Old-Age, </t>
  </si>
  <si>
    <t xml:space="preserve">Survivors, and Disability Insurance (OASDI) Program, Table VI.G4, </t>
  </si>
  <si>
    <t>The 4.2% growth rate is the growth in projected GDP from 20 trillion in 2020 to $444 trillion in 2095.</t>
  </si>
  <si>
    <t>https://www.philadelphiafed.org/research-and-data/real-time-center/survey-of-professional-forecasters/</t>
  </si>
  <si>
    <t>PSE's Weighted Average Cost of Capital and Rate of Return</t>
  </si>
  <si>
    <t>Calendar Year 2022</t>
  </si>
  <si>
    <t>Calendar Year 2023</t>
  </si>
  <si>
    <t>Calendar Year 2024</t>
  </si>
  <si>
    <t>* Weighted short-term debt cost rate includes .02% of commttment and amortization fees</t>
  </si>
  <si>
    <t xml:space="preserve">   Weighted long-term debt cost rate includes .02% of amortization of reacquired debt.</t>
  </si>
  <si>
    <t>Panel D</t>
  </si>
  <si>
    <t>Calendar Year 2025</t>
  </si>
  <si>
    <t>Data Sources:  S&amp;P Cap  IQ., June,  2022.</t>
  </si>
  <si>
    <t>Data Sources: www.zacks.com, http://quote.yahoo.com, S&amp;P Cap  IQ,  June, 2022.</t>
  </si>
  <si>
    <t>6.2%/6.0%</t>
  </si>
  <si>
    <t>5.5%/6.0%</t>
  </si>
  <si>
    <t>6.0%/5.7%</t>
  </si>
  <si>
    <t>Public Counsel Rate of Return  Recemmendation</t>
  </si>
  <si>
    <t>Calendar Years 2022-25</t>
  </si>
  <si>
    <t>Adjustment</t>
  </si>
  <si>
    <t>Factor</t>
  </si>
  <si>
    <t>Average Recommended Capitalization Ratios and Debt Cost Rates</t>
  </si>
  <si>
    <t>Panel E</t>
  </si>
  <si>
    <t>Capitalization Ratios and Debt Cost Rates with a 48.50% Common Equity  Ratio</t>
  </si>
  <si>
    <t>Page 1 of 2</t>
  </si>
  <si>
    <t>Page 2 of 2</t>
  </si>
  <si>
    <t>Bulkley ROE Results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</si>
  <si>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</si>
  <si>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</si>
  <si>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</si>
  <si>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</si>
  <si>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</si>
  <si>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t>2019-2022</t>
  </si>
  <si>
    <t>Panel F</t>
  </si>
  <si>
    <t>Page 1 of 7</t>
  </si>
  <si>
    <t>Page 2 of 7</t>
  </si>
  <si>
    <t>Page 3 of 7</t>
  </si>
  <si>
    <t>Page 4 of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</si>
</sst>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.0#_);_(* \(#,##0.0#\)_)\ ;_(* 0_)"/>
    <numFmt numFmtId="178" formatCode="0.0000000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11"/>
      <color indexed="8"/>
      <name val="Times New Roman"/>
      <family val="1"/>
    </font>
    <font>
      <b/>
      <sz val="8"/>
      <color indexed="8"/>
      <name val="Arial"/>
      <family val="2"/>
    </font>
    <font>
      <sz val="12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4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</borders>
  <cellStyleXfs count="727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3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19" fillId="0" borderId="0" applyProtection="0"/>
    <xf numFmtId="0" fontId="19" fillId="0" borderId="0" applyProtection="0"/>
    <xf numFmtId="0" fontId="56" fillId="0" borderId="0" applyProtection="0"/>
    <xf numFmtId="0" fontId="57" fillId="0" borderId="0" applyProtection="0"/>
    <xf numFmtId="0" fontId="9" fillId="0" borderId="0" applyProtection="0"/>
    <xf numFmtId="0" fontId="9" fillId="0" borderId="0" applyProtection="0"/>
    <xf numFmtId="0" fontId="58" fillId="0" borderId="0" applyProtection="0"/>
    <xf numFmtId="0" fontId="18" fillId="0" borderId="0" applyProtection="0"/>
    <xf numFmtId="0" fontId="18" fillId="0" borderId="0" applyProtection="0"/>
    <xf numFmtId="0" fontId="59" fillId="0" borderId="0" applyProtection="0"/>
    <xf numFmtId="0" fontId="26" fillId="0" borderId="0" applyProtection="0"/>
    <xf numFmtId="0" fontId="26" fillId="0" borderId="0" applyProtection="0"/>
    <xf numFmtId="0" fontId="60" fillId="0" borderId="0" applyProtection="0"/>
    <xf numFmtId="0" fontId="22" fillId="0" borderId="0" applyProtection="0"/>
    <xf numFmtId="0" fontId="22" fillId="0" borderId="0" applyProtection="0"/>
    <xf numFmtId="2" fontId="53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1" fillId="0" borderId="0" applyProtection="0"/>
    <xf numFmtId="0" fontId="62" fillId="0" borderId="0" applyProtection="0"/>
    <xf numFmtId="0" fontId="25" fillId="0" borderId="0" applyProtection="0"/>
    <xf numFmtId="0" fontId="25" fillId="0" borderId="0" applyProtection="0"/>
    <xf numFmtId="0" fontId="4" fillId="0" borderId="0" applyNumberFormat="0" applyFill="0" applyBorder="0" applyProtection="0">
      <alignment wrapText="1"/>
    </xf>
    <xf numFmtId="0" fontId="20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9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9" fillId="0" borderId="0"/>
    <xf numFmtId="0" fontId="4" fillId="0" borderId="0"/>
    <xf numFmtId="0" fontId="4" fillId="0" borderId="0"/>
    <xf numFmtId="0" fontId="79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9" fillId="0" borderId="0"/>
    <xf numFmtId="0" fontId="80" fillId="0" borderId="0"/>
    <xf numFmtId="0" fontId="4" fillId="0" borderId="0"/>
    <xf numFmtId="37" fontId="72" fillId="0" borderId="0"/>
    <xf numFmtId="0" fontId="79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3" fillId="0" borderId="0"/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109" fillId="0" borderId="0"/>
    <xf numFmtId="0" fontId="109" fillId="0" borderId="0"/>
    <xf numFmtId="0" fontId="47" fillId="0" borderId="0"/>
    <xf numFmtId="0" fontId="79" fillId="0" borderId="0"/>
    <xf numFmtId="0" fontId="4" fillId="0" borderId="0"/>
    <xf numFmtId="0" fontId="90" fillId="0" borderId="0"/>
    <xf numFmtId="0" fontId="4" fillId="0" borderId="0"/>
    <xf numFmtId="0" fontId="79" fillId="0" borderId="0"/>
    <xf numFmtId="0" fontId="79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3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9" fillId="0" borderId="0"/>
    <xf numFmtId="0" fontId="14" fillId="0" borderId="0"/>
    <xf numFmtId="0" fontId="6" fillId="0" borderId="0"/>
    <xf numFmtId="0" fontId="17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4" fillId="26" borderId="0">
      <alignment horizontal="right"/>
    </xf>
    <xf numFmtId="0" fontId="65" fillId="26" borderId="0">
      <alignment horizontal="right"/>
    </xf>
    <xf numFmtId="0" fontId="66" fillId="26" borderId="10"/>
    <xf numFmtId="0" fontId="66" fillId="0" borderId="0" applyBorder="0">
      <alignment horizontal="centerContinuous"/>
    </xf>
    <xf numFmtId="0" fontId="67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11">
      <alignment horizontal="center"/>
    </xf>
    <xf numFmtId="3" fontId="38" fillId="0" borderId="0" applyFont="0" applyFill="0" applyBorder="0" applyAlignment="0" applyProtection="0"/>
    <xf numFmtId="0" fontId="38" fillId="27" borderId="0" applyNumberFormat="0" applyFont="0" applyBorder="0" applyAlignment="0" applyProtection="0"/>
    <xf numFmtId="4" fontId="45" fillId="24" borderId="12" applyNumberFormat="0" applyProtection="0">
      <alignment vertical="center"/>
    </xf>
    <xf numFmtId="4" fontId="46" fillId="28" borderId="12" applyNumberFormat="0" applyProtection="0">
      <alignment vertical="center"/>
    </xf>
    <xf numFmtId="4" fontId="45" fillId="28" borderId="12" applyNumberFormat="0" applyProtection="0">
      <alignment horizontal="left" vertical="center" indent="1"/>
    </xf>
    <xf numFmtId="0" fontId="45" fillId="28" borderId="12" applyNumberFormat="0" applyProtection="0">
      <alignment horizontal="left" vertical="top" indent="1"/>
    </xf>
    <xf numFmtId="4" fontId="45" fillId="29" borderId="0" applyNumberFormat="0" applyProtection="0">
      <alignment horizontal="left" vertical="center" indent="1"/>
    </xf>
    <xf numFmtId="4" fontId="47" fillId="3" borderId="12" applyNumberFormat="0" applyProtection="0">
      <alignment horizontal="right" vertical="center"/>
    </xf>
    <xf numFmtId="4" fontId="47" fillId="9" borderId="12" applyNumberFormat="0" applyProtection="0">
      <alignment horizontal="right" vertical="center"/>
    </xf>
    <xf numFmtId="4" fontId="47" fillId="17" borderId="12" applyNumberFormat="0" applyProtection="0">
      <alignment horizontal="right" vertical="center"/>
    </xf>
    <xf numFmtId="4" fontId="47" fillId="11" borderId="12" applyNumberFormat="0" applyProtection="0">
      <alignment horizontal="right" vertical="center"/>
    </xf>
    <xf numFmtId="4" fontId="47" fillId="15" borderId="12" applyNumberFormat="0" applyProtection="0">
      <alignment horizontal="right" vertical="center"/>
    </xf>
    <xf numFmtId="4" fontId="47" fillId="19" borderId="12" applyNumberFormat="0" applyProtection="0">
      <alignment horizontal="right" vertical="center"/>
    </xf>
    <xf numFmtId="4" fontId="47" fillId="18" borderId="12" applyNumberFormat="0" applyProtection="0">
      <alignment horizontal="right" vertical="center"/>
    </xf>
    <xf numFmtId="4" fontId="47" fillId="30" borderId="12" applyNumberFormat="0" applyProtection="0">
      <alignment horizontal="right" vertical="center"/>
    </xf>
    <xf numFmtId="4" fontId="47" fillId="10" borderId="12" applyNumberFormat="0" applyProtection="0">
      <alignment horizontal="right" vertical="center"/>
    </xf>
    <xf numFmtId="4" fontId="45" fillId="31" borderId="13" applyNumberFormat="0" applyProtection="0">
      <alignment horizontal="left" vertical="center" indent="1"/>
    </xf>
    <xf numFmtId="4" fontId="47" fillId="32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7" fillId="34" borderId="12" applyNumberFormat="0" applyProtection="0">
      <alignment horizontal="right" vertical="center"/>
    </xf>
    <xf numFmtId="4" fontId="47" fillId="32" borderId="0" applyNumberFormat="0" applyProtection="0">
      <alignment horizontal="left" vertical="center" indent="1"/>
    </xf>
    <xf numFmtId="4" fontId="47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7" fillId="37" borderId="12" applyNumberFormat="0" applyProtection="0">
      <alignment vertical="center"/>
    </xf>
    <xf numFmtId="4" fontId="49" fillId="37" borderId="12" applyNumberFormat="0" applyProtection="0">
      <alignment vertical="center"/>
    </xf>
    <xf numFmtId="4" fontId="47" fillId="37" borderId="12" applyNumberFormat="0" applyProtection="0">
      <alignment horizontal="left" vertical="center" indent="1"/>
    </xf>
    <xf numFmtId="0" fontId="47" fillId="37" borderId="12" applyNumberFormat="0" applyProtection="0">
      <alignment horizontal="left" vertical="top" indent="1"/>
    </xf>
    <xf numFmtId="4" fontId="47" fillId="32" borderId="12" applyNumberFormat="0" applyProtection="0">
      <alignment horizontal="right" vertical="center"/>
    </xf>
    <xf numFmtId="4" fontId="49" fillId="32" borderId="12" applyNumberFormat="0" applyProtection="0">
      <alignment horizontal="right" vertical="center"/>
    </xf>
    <xf numFmtId="4" fontId="47" fillId="34" borderId="12" applyNumberFormat="0" applyProtection="0">
      <alignment horizontal="left" vertical="center" indent="1"/>
    </xf>
    <xf numFmtId="0" fontId="47" fillId="29" borderId="12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5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3" fillId="39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5" fillId="39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0" fillId="0" borderId="0" applyNumberFormat="0" applyFill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Protection="0">
      <alignment horizontal="center"/>
    </xf>
    <xf numFmtId="0" fontId="77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40" fillId="0" borderId="0" applyNumberFormat="0" applyBorder="0" applyAlignment="0"/>
    <xf numFmtId="0" fontId="41" fillId="0" borderId="0" applyNumberFormat="0" applyBorder="0" applyAlignment="0"/>
    <xf numFmtId="0" fontId="42" fillId="0" borderId="0" applyNumberFormat="0" applyBorder="0" applyAlignment="0"/>
    <xf numFmtId="0" fontId="42" fillId="0" borderId="0" applyNumberFormat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4" fillId="0" borderId="0"/>
    <xf numFmtId="0" fontId="17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" fillId="0" borderId="0"/>
  </cellStyleXfs>
  <cellXfs count="911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4" fillId="0" borderId="0" xfId="554"/>
    <xf numFmtId="2" fontId="14" fillId="0" borderId="0" xfId="554" applyNumberFormat="1"/>
    <xf numFmtId="10" fontId="14" fillId="0" borderId="0" xfId="554" applyNumberFormat="1"/>
    <xf numFmtId="10" fontId="14" fillId="0" borderId="0" xfId="574" applyNumberFormat="1" applyFont="1"/>
    <xf numFmtId="0" fontId="15" fillId="0" borderId="0" xfId="554" applyFont="1"/>
    <xf numFmtId="2" fontId="15" fillId="0" borderId="0" xfId="554" applyNumberFormat="1" applyFont="1"/>
    <xf numFmtId="10" fontId="15" fillId="0" borderId="0" xfId="554" applyNumberFormat="1" applyFont="1"/>
    <xf numFmtId="10" fontId="15" fillId="0" borderId="0" xfId="574" applyNumberFormat="1" applyFont="1"/>
    <xf numFmtId="0" fontId="7" fillId="0" borderId="0" xfId="0" applyFont="1" applyAlignment="1">
      <alignment horizontal="right"/>
    </xf>
    <xf numFmtId="0" fontId="17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6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13" fillId="0" borderId="0" xfId="0" applyFont="1" applyAlignment="1">
      <alignment horizontal="centerContinuous"/>
    </xf>
    <xf numFmtId="0" fontId="0" fillId="26" borderId="0" xfId="0" applyFill="1"/>
    <xf numFmtId="0" fontId="1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6" fillId="0" borderId="21" xfId="0" applyNumberFormat="1" applyFont="1" applyBorder="1"/>
    <xf numFmtId="0" fontId="32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3" fillId="26" borderId="0" xfId="0" applyFont="1" applyFill="1"/>
    <xf numFmtId="0" fontId="32" fillId="26" borderId="0" xfId="555" applyFont="1" applyFill="1" applyAlignment="1">
      <alignment horizontal="right"/>
    </xf>
    <xf numFmtId="0" fontId="23" fillId="26" borderId="0" xfId="0" applyFont="1" applyFill="1" applyAlignment="1">
      <alignment horizontal="centerContinuous"/>
    </xf>
    <xf numFmtId="0" fontId="21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1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20" fillId="0" borderId="16" xfId="484" applyFont="1" applyBorder="1"/>
    <xf numFmtId="0" fontId="7" fillId="26" borderId="17" xfId="484" applyFont="1" applyFill="1" applyBorder="1" applyAlignment="1">
      <alignment horizontal="center"/>
    </xf>
    <xf numFmtId="0" fontId="25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7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10" fillId="0" borderId="28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29" xfId="574" applyNumberFormat="1" applyFont="1" applyBorder="1"/>
    <xf numFmtId="10" fontId="10" fillId="0" borderId="0" xfId="484" applyNumberFormat="1" applyFont="1" applyAlignment="1">
      <alignment horizontal="center"/>
    </xf>
    <xf numFmtId="0" fontId="26" fillId="0" borderId="0" xfId="484" applyFont="1"/>
    <xf numFmtId="0" fontId="29" fillId="0" borderId="0" xfId="484" applyFont="1"/>
    <xf numFmtId="0" fontId="30" fillId="0" borderId="0" xfId="484" applyFont="1"/>
    <xf numFmtId="0" fontId="31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4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0" fontId="7" fillId="26" borderId="0" xfId="555" applyFont="1" applyFill="1"/>
    <xf numFmtId="165" fontId="7" fillId="0" borderId="31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3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7" fillId="0" borderId="0" xfId="457" applyFont="1" applyAlignment="1">
      <alignment horizontal="centerContinuous"/>
    </xf>
    <xf numFmtId="0" fontId="4" fillId="0" borderId="0" xfId="457" applyAlignment="1">
      <alignment horizontal="centerContinuous"/>
    </xf>
    <xf numFmtId="0" fontId="4" fillId="0" borderId="0" xfId="457"/>
    <xf numFmtId="0" fontId="14" fillId="0" borderId="37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4" fillId="0" borderId="38" xfId="554" applyBorder="1"/>
    <xf numFmtId="2" fontId="14" fillId="0" borderId="39" xfId="554" applyNumberFormat="1" applyBorder="1"/>
    <xf numFmtId="0" fontId="14" fillId="0" borderId="39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7" fillId="26" borderId="0" xfId="457" applyFont="1" applyFill="1" applyAlignment="1">
      <alignment horizontal="centerContinuous"/>
    </xf>
    <xf numFmtId="0" fontId="20" fillId="26" borderId="0" xfId="457" applyFont="1" applyFill="1" applyAlignment="1">
      <alignment horizontal="centerContinuous"/>
    </xf>
    <xf numFmtId="0" fontId="4" fillId="26" borderId="0" xfId="457" applyFill="1" applyAlignment="1">
      <alignment horizontal="centerContinuous"/>
    </xf>
    <xf numFmtId="0" fontId="33" fillId="0" borderId="0" xfId="457" applyFont="1"/>
    <xf numFmtId="0" fontId="7" fillId="0" borderId="16" xfId="457" applyFont="1" applyBorder="1" applyAlignment="1">
      <alignment horizontal="center"/>
    </xf>
    <xf numFmtId="0" fontId="7" fillId="0" borderId="27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8" xfId="457" applyFont="1" applyBorder="1"/>
    <xf numFmtId="0" fontId="7" fillId="0" borderId="31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7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31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0" fontId="11" fillId="0" borderId="0" xfId="484" applyFont="1" applyAlignment="1">
      <alignment horizontal="left"/>
    </xf>
    <xf numFmtId="0" fontId="7" fillId="0" borderId="27" xfId="0" applyFont="1" applyBorder="1" applyAlignment="1">
      <alignment horizontal="center"/>
    </xf>
    <xf numFmtId="165" fontId="7" fillId="0" borderId="27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6" fillId="0" borderId="27" xfId="574" applyNumberFormat="1" applyFont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18" fillId="41" borderId="0" xfId="0" applyFont="1" applyFill="1" applyAlignment="1">
      <alignment horizontal="centerContinuous"/>
    </xf>
    <xf numFmtId="0" fontId="82" fillId="0" borderId="35" xfId="0" applyFont="1" applyBorder="1" applyAlignment="1">
      <alignment horizontal="center"/>
    </xf>
    <xf numFmtId="0" fontId="7" fillId="26" borderId="32" xfId="0" applyFont="1" applyFill="1" applyBorder="1" applyAlignment="1">
      <alignment horizontal="center"/>
    </xf>
    <xf numFmtId="0" fontId="7" fillId="26" borderId="30" xfId="0" applyFont="1" applyFill="1" applyBorder="1" applyAlignment="1">
      <alignment horizontal="center"/>
    </xf>
    <xf numFmtId="0" fontId="7" fillId="26" borderId="48" xfId="0" applyFont="1" applyFill="1" applyBorder="1" applyAlignment="1">
      <alignment horizontal="center" wrapText="1"/>
    </xf>
    <xf numFmtId="0" fontId="82" fillId="0" borderId="25" xfId="0" applyFont="1" applyBorder="1" applyAlignment="1">
      <alignment horizontal="left"/>
    </xf>
    <xf numFmtId="0" fontId="7" fillId="26" borderId="25" xfId="0" applyFont="1" applyFill="1" applyBorder="1"/>
    <xf numFmtId="0" fontId="7" fillId="0" borderId="25" xfId="0" applyFont="1" applyBorder="1"/>
    <xf numFmtId="164" fontId="7" fillId="0" borderId="40" xfId="0" applyNumberFormat="1" applyFont="1" applyBorder="1" applyAlignment="1">
      <alignment horizontal="center"/>
    </xf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/>
    <xf numFmtId="165" fontId="9" fillId="0" borderId="0" xfId="0" applyNumberFormat="1" applyFont="1" applyAlignment="1">
      <alignment horizontal="center"/>
    </xf>
    <xf numFmtId="164" fontId="16" fillId="0" borderId="27" xfId="574" applyNumberFormat="1" applyFont="1" applyBorder="1" applyAlignment="1">
      <alignment horizontal="center"/>
    </xf>
    <xf numFmtId="165" fontId="7" fillId="0" borderId="29" xfId="0" applyNumberFormat="1" applyFont="1" applyBorder="1" applyAlignment="1">
      <alignment horizontal="center"/>
    </xf>
    <xf numFmtId="0" fontId="1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1" fillId="0" borderId="0" xfId="0" applyFont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4" xfId="0" applyNumberFormat="1" applyFont="1" applyBorder="1" applyAlignment="1">
      <alignment horizontal="center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0" fontId="0" fillId="0" borderId="0" xfId="0" applyNumberFormat="1"/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2" fillId="0" borderId="45" xfId="0" applyFont="1" applyBorder="1" applyAlignment="1">
      <alignment horizontal="center"/>
    </xf>
    <xf numFmtId="0" fontId="9" fillId="0" borderId="29" xfId="0" applyFont="1" applyBorder="1" applyAlignment="1">
      <alignment vertical="center" wrapText="1"/>
    </xf>
    <xf numFmtId="0" fontId="8" fillId="0" borderId="0" xfId="0" applyFont="1"/>
    <xf numFmtId="0" fontId="9" fillId="0" borderId="29" xfId="0" applyFont="1" applyBorder="1" applyAlignment="1">
      <alignment wrapText="1"/>
    </xf>
    <xf numFmtId="0" fontId="17" fillId="0" borderId="0" xfId="711"/>
    <xf numFmtId="0" fontId="7" fillId="0" borderId="0" xfId="484" applyFont="1" applyAlignment="1">
      <alignment horizontal="centerContinuous" vertical="justify"/>
    </xf>
    <xf numFmtId="0" fontId="17" fillId="0" borderId="0" xfId="711" applyAlignment="1">
      <alignment horizontal="centerContinuous" vertical="justify"/>
    </xf>
    <xf numFmtId="0" fontId="17" fillId="0" borderId="0" xfId="711" applyAlignment="1">
      <alignment vertical="justify"/>
    </xf>
    <xf numFmtId="0" fontId="32" fillId="0" borderId="0" xfId="484" applyFont="1" applyAlignment="1">
      <alignment horizontal="centerContinuous" vertical="justify"/>
    </xf>
    <xf numFmtId="0" fontId="10" fillId="0" borderId="0" xfId="711" applyFont="1"/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34" xfId="711" applyFont="1" applyBorder="1"/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0" fontId="7" fillId="0" borderId="19" xfId="711" applyFont="1" applyBorder="1"/>
    <xf numFmtId="0" fontId="7" fillId="0" borderId="20" xfId="711" applyFont="1" applyBorder="1"/>
    <xf numFmtId="0" fontId="7" fillId="0" borderId="11" xfId="711" applyFont="1" applyBorder="1"/>
    <xf numFmtId="0" fontId="16" fillId="0" borderId="21" xfId="0" applyFont="1" applyBorder="1"/>
    <xf numFmtId="10" fontId="7" fillId="0" borderId="21" xfId="574" applyNumberFormat="1" applyFont="1" applyBorder="1"/>
    <xf numFmtId="10" fontId="16" fillId="0" borderId="21" xfId="574" applyNumberFormat="1" applyFont="1" applyBorder="1"/>
    <xf numFmtId="10" fontId="7" fillId="0" borderId="24" xfId="574" applyNumberFormat="1" applyFont="1" applyBorder="1"/>
    <xf numFmtId="164" fontId="7" fillId="0" borderId="43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21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49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5" xfId="574" applyNumberFormat="1" applyFont="1" applyBorder="1" applyAlignment="1">
      <alignment horizontal="center" wrapText="1"/>
    </xf>
    <xf numFmtId="165" fontId="7" fillId="0" borderId="36" xfId="574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1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1" xfId="0" applyNumberFormat="1" applyFont="1" applyBorder="1" applyAlignment="1">
      <alignment horizontal="center"/>
    </xf>
    <xf numFmtId="164" fontId="7" fillId="0" borderId="52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7" fillId="0" borderId="0" xfId="555" applyFont="1" applyAlignment="1">
      <alignment horizontal="center"/>
    </xf>
    <xf numFmtId="0" fontId="0" fillId="0" borderId="0" xfId="0" applyAlignment="1">
      <alignment horizontal="center"/>
    </xf>
    <xf numFmtId="164" fontId="7" fillId="0" borderId="43" xfId="574" applyNumberFormat="1" applyFont="1" applyBorder="1" applyAlignment="1">
      <alignment horizontal="center"/>
    </xf>
    <xf numFmtId="164" fontId="7" fillId="0" borderId="54" xfId="574" applyNumberFormat="1" applyFont="1" applyBorder="1" applyAlignment="1">
      <alignment horizontal="center"/>
    </xf>
    <xf numFmtId="0" fontId="7" fillId="0" borderId="16" xfId="555" applyFont="1" applyBorder="1"/>
    <xf numFmtId="173" fontId="6" fillId="0" borderId="0" xfId="719" applyNumberFormat="1" applyFont="1"/>
    <xf numFmtId="173" fontId="11" fillId="0" borderId="0" xfId="719" applyNumberFormat="1" applyFont="1"/>
    <xf numFmtId="0" fontId="19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65" fontId="7" fillId="0" borderId="43" xfId="0" applyNumberFormat="1" applyFont="1" applyBorder="1" applyAlignment="1">
      <alignment horizontal="center"/>
    </xf>
    <xf numFmtId="165" fontId="7" fillId="0" borderId="46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0" fontId="11" fillId="0" borderId="18" xfId="711" applyFont="1" applyBorder="1"/>
    <xf numFmtId="0" fontId="7" fillId="41" borderId="30" xfId="0" applyFont="1" applyFill="1" applyBorder="1" applyAlignment="1">
      <alignment horizontal="center" wrapText="1"/>
    </xf>
    <xf numFmtId="169" fontId="7" fillId="41" borderId="30" xfId="0" applyNumberFormat="1" applyFont="1" applyFill="1" applyBorder="1" applyAlignment="1">
      <alignment horizontal="center" wrapText="1"/>
    </xf>
    <xf numFmtId="169" fontId="7" fillId="41" borderId="33" xfId="0" applyNumberFormat="1" applyFont="1" applyFill="1" applyBorder="1" applyAlignment="1">
      <alignment horizontal="center" wrapText="1"/>
    </xf>
    <xf numFmtId="0" fontId="82" fillId="41" borderId="25" xfId="0" applyFont="1" applyFill="1" applyBorder="1" applyAlignment="1">
      <alignment horizontal="left"/>
    </xf>
    <xf numFmtId="2" fontId="110" fillId="41" borderId="34" xfId="0" applyNumberFormat="1" applyFont="1" applyFill="1" applyBorder="1" applyAlignment="1">
      <alignment horizontal="center"/>
    </xf>
    <xf numFmtId="0" fontId="110" fillId="41" borderId="35" xfId="0" applyFont="1" applyFill="1" applyBorder="1" applyAlignment="1">
      <alignment horizontal="center"/>
    </xf>
    <xf numFmtId="0" fontId="110" fillId="41" borderId="36" xfId="0" applyFont="1" applyFill="1" applyBorder="1" applyAlignment="1">
      <alignment horizontal="center"/>
    </xf>
    <xf numFmtId="4" fontId="7" fillId="41" borderId="45" xfId="310" applyNumberFormat="1" applyFont="1" applyFill="1" applyBorder="1" applyAlignment="1">
      <alignment horizontal="center"/>
    </xf>
    <xf numFmtId="0" fontId="7" fillId="41" borderId="45" xfId="0" applyFont="1" applyFill="1" applyBorder="1" applyAlignment="1">
      <alignment horizontal="center"/>
    </xf>
    <xf numFmtId="169" fontId="7" fillId="41" borderId="45" xfId="310" applyNumberFormat="1" applyFont="1" applyFill="1" applyBorder="1" applyAlignment="1">
      <alignment horizontal="center"/>
    </xf>
    <xf numFmtId="3" fontId="7" fillId="41" borderId="45" xfId="310" applyNumberFormat="1" applyFont="1" applyFill="1" applyBorder="1" applyAlignment="1">
      <alignment horizontal="center"/>
    </xf>
    <xf numFmtId="3" fontId="7" fillId="41" borderId="51" xfId="310" applyNumberFormat="1" applyFont="1" applyFill="1" applyBorder="1" applyAlignment="1">
      <alignment horizontal="center"/>
    </xf>
    <xf numFmtId="0" fontId="9" fillId="41" borderId="0" xfId="0" applyFont="1" applyFill="1"/>
    <xf numFmtId="0" fontId="7" fillId="41" borderId="0" xfId="555" applyFont="1" applyFill="1" applyAlignment="1">
      <alignment horizontal="right"/>
    </xf>
    <xf numFmtId="0" fontId="7" fillId="41" borderId="0" xfId="555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1" fillId="41" borderId="0" xfId="0" applyFont="1" applyFill="1" applyAlignment="1">
      <alignment horizontal="centerContinuous"/>
    </xf>
    <xf numFmtId="0" fontId="7" fillId="0" borderId="0" xfId="0" applyFont="1" applyAlignment="1">
      <alignment horizontal="left" vertical="center" indent="15"/>
    </xf>
    <xf numFmtId="165" fontId="7" fillId="0" borderId="34" xfId="574" applyNumberFormat="1" applyFont="1" applyBorder="1" applyAlignment="1">
      <alignment horizontal="center"/>
    </xf>
    <xf numFmtId="0" fontId="4" fillId="0" borderId="0" xfId="484" applyFill="1"/>
    <xf numFmtId="0" fontId="9" fillId="0" borderId="0" xfId="484" applyFont="1" applyFill="1"/>
    <xf numFmtId="0" fontId="7" fillId="0" borderId="0" xfId="484" applyFont="1" applyFill="1" applyAlignment="1">
      <alignment horizontal="centerContinuous"/>
    </xf>
    <xf numFmtId="4" fontId="7" fillId="41" borderId="28" xfId="310" applyNumberFormat="1" applyFont="1" applyFill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165" fontId="9" fillId="0" borderId="0" xfId="484" applyNumberFormat="1" applyFont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0" borderId="0" xfId="555" applyNumberFormat="1" applyFont="1" applyAlignment="1">
      <alignment horizontal="center"/>
    </xf>
    <xf numFmtId="165" fontId="7" fillId="26" borderId="0" xfId="555" applyNumberFormat="1" applyFont="1" applyFill="1" applyAlignment="1">
      <alignment horizontal="center"/>
    </xf>
    <xf numFmtId="165" fontId="7" fillId="26" borderId="27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2" fontId="110" fillId="41" borderId="50" xfId="0" applyNumberFormat="1" applyFont="1" applyFill="1" applyBorder="1" applyAlignment="1">
      <alignment horizontal="center"/>
    </xf>
    <xf numFmtId="0" fontId="7" fillId="0" borderId="0" xfId="484" applyFont="1" applyAlignment="1">
      <alignment horizontal="center"/>
    </xf>
    <xf numFmtId="0" fontId="7" fillId="0" borderId="27" xfId="555" applyFont="1" applyBorder="1" applyAlignment="1">
      <alignment horizontal="center"/>
    </xf>
    <xf numFmtId="10" fontId="7" fillId="0" borderId="27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10" fontId="7" fillId="0" borderId="51" xfId="555" applyNumberFormat="1" applyFont="1" applyBorder="1" applyAlignment="1">
      <alignment horizontal="center"/>
    </xf>
    <xf numFmtId="0" fontId="7" fillId="0" borderId="0" xfId="484" applyFont="1" applyFill="1" applyAlignment="1">
      <alignment horizontal="right"/>
    </xf>
    <xf numFmtId="0" fontId="7" fillId="0" borderId="0" xfId="555" applyFont="1" applyFill="1" applyAlignment="1" applyProtection="1">
      <alignment horizontal="right"/>
    </xf>
    <xf numFmtId="0" fontId="7" fillId="26" borderId="32" xfId="0" applyFont="1" applyFill="1" applyBorder="1" applyAlignment="1">
      <alignment horizontal="center" wrapText="1"/>
    </xf>
    <xf numFmtId="169" fontId="7" fillId="26" borderId="30" xfId="0" applyNumberFormat="1" applyFont="1" applyFill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169" fontId="7" fillId="0" borderId="30" xfId="0" applyNumberFormat="1" applyFont="1" applyBorder="1" applyAlignment="1">
      <alignment horizontal="center" wrapText="1"/>
    </xf>
    <xf numFmtId="0" fontId="7" fillId="26" borderId="30" xfId="0" applyFont="1" applyFill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9" fontId="82" fillId="0" borderId="35" xfId="0" applyNumberFormat="1" applyFont="1" applyBorder="1" applyAlignment="1">
      <alignment horizontal="center"/>
    </xf>
    <xf numFmtId="0" fontId="7" fillId="0" borderId="35" xfId="484" applyFont="1" applyBorder="1" applyAlignment="1">
      <alignment horizontal="center" wrapText="1"/>
    </xf>
    <xf numFmtId="0" fontId="7" fillId="41" borderId="22" xfId="0" applyFont="1" applyFill="1" applyBorder="1"/>
    <xf numFmtId="0" fontId="7" fillId="41" borderId="22" xfId="0" applyFont="1" applyFill="1" applyBorder="1" applyAlignment="1">
      <alignment horizontal="center" wrapText="1"/>
    </xf>
    <xf numFmtId="0" fontId="7" fillId="41" borderId="27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2" fillId="0" borderId="0" xfId="0" applyNumberFormat="1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170" fontId="82" fillId="0" borderId="0" xfId="0" applyNumberFormat="1" applyFont="1" applyBorder="1" applyAlignment="1">
      <alignment horizontal="center"/>
    </xf>
    <xf numFmtId="10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2" fillId="0" borderId="0" xfId="0" applyFont="1" applyAlignment="1">
      <alignment horizontal="center"/>
    </xf>
    <xf numFmtId="0" fontId="10" fillId="26" borderId="0" xfId="484" applyFont="1" applyFill="1" applyAlignment="1">
      <alignment horizontal="left"/>
    </xf>
    <xf numFmtId="171" fontId="7" fillId="0" borderId="0" xfId="0" applyNumberFormat="1" applyFont="1" applyAlignment="1">
      <alignment horizontal="centerContinuous"/>
    </xf>
    <xf numFmtId="9" fontId="7" fillId="0" borderId="35" xfId="574" applyFont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0" fontId="7" fillId="26" borderId="34" xfId="0" applyFont="1" applyFill="1" applyBorder="1"/>
    <xf numFmtId="9" fontId="7" fillId="26" borderId="35" xfId="574" applyFont="1" applyFill="1" applyBorder="1" applyAlignment="1">
      <alignment horizontal="center"/>
    </xf>
    <xf numFmtId="0" fontId="0" fillId="0" borderId="0" xfId="0" applyFill="1"/>
    <xf numFmtId="0" fontId="82" fillId="41" borderId="57" xfId="0" applyFont="1" applyFill="1" applyBorder="1" applyAlignment="1">
      <alignment horizontal="left"/>
    </xf>
    <xf numFmtId="0" fontId="82" fillId="41" borderId="59" xfId="0" applyFont="1" applyFill="1" applyBorder="1" applyAlignment="1">
      <alignment horizontal="left"/>
    </xf>
    <xf numFmtId="2" fontId="8" fillId="41" borderId="0" xfId="0" applyNumberFormat="1" applyFont="1" applyFill="1" applyAlignment="1">
      <alignment horizontal="centerContinuous"/>
    </xf>
    <xf numFmtId="0" fontId="7" fillId="41" borderId="32" xfId="0" applyFont="1" applyFill="1" applyBorder="1" applyAlignment="1">
      <alignment horizontal="center" wrapText="1"/>
    </xf>
    <xf numFmtId="2" fontId="110" fillId="41" borderId="43" xfId="0" applyNumberFormat="1" applyFont="1" applyFill="1" applyBorder="1" applyAlignment="1">
      <alignment horizontal="center"/>
    </xf>
    <xf numFmtId="0" fontId="110" fillId="41" borderId="46" xfId="0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7" fillId="41" borderId="29" xfId="0" applyFont="1" applyFill="1" applyBorder="1"/>
    <xf numFmtId="4" fontId="7" fillId="41" borderId="60" xfId="310" applyNumberFormat="1" applyFont="1" applyFill="1" applyBorder="1" applyAlignment="1">
      <alignment horizontal="center"/>
    </xf>
    <xf numFmtId="164" fontId="7" fillId="41" borderId="45" xfId="0" applyNumberFormat="1" applyFont="1" applyFill="1" applyBorder="1" applyAlignment="1">
      <alignment horizontal="center"/>
    </xf>
    <xf numFmtId="176" fontId="7" fillId="26" borderId="35" xfId="310" applyNumberFormat="1" applyFont="1" applyFill="1" applyBorder="1" applyAlignment="1">
      <alignment horizontal="center"/>
    </xf>
    <xf numFmtId="9" fontId="7" fillId="26" borderId="0" xfId="574" applyFont="1" applyFill="1" applyBorder="1" applyAlignment="1">
      <alignment horizontal="center"/>
    </xf>
    <xf numFmtId="0" fontId="7" fillId="0" borderId="57" xfId="0" applyFont="1" applyBorder="1"/>
    <xf numFmtId="0" fontId="82" fillId="0" borderId="34" xfId="0" applyFont="1" applyBorder="1" applyAlignment="1">
      <alignment horizontal="left"/>
    </xf>
    <xf numFmtId="0" fontId="9" fillId="26" borderId="0" xfId="0" applyFont="1" applyFill="1" applyBorder="1" applyAlignment="1">
      <alignment horizontal="center" vertical="center"/>
    </xf>
    <xf numFmtId="0" fontId="9" fillId="26" borderId="18" xfId="0" applyFont="1" applyFill="1" applyBorder="1" applyAlignment="1">
      <alignment horizontal="centerContinuous"/>
    </xf>
    <xf numFmtId="0" fontId="82" fillId="41" borderId="52" xfId="0" applyFont="1" applyFill="1" applyBorder="1" applyAlignment="1">
      <alignment horizontal="left"/>
    </xf>
    <xf numFmtId="164" fontId="110" fillId="0" borderId="43" xfId="0" applyNumberFormat="1" applyFont="1" applyBorder="1" applyAlignment="1">
      <alignment horizontal="center"/>
    </xf>
    <xf numFmtId="164" fontId="110" fillId="0" borderId="46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7" fillId="26" borderId="43" xfId="574" applyNumberFormat="1" applyFont="1" applyFill="1" applyBorder="1" applyAlignment="1">
      <alignment horizontal="center"/>
    </xf>
    <xf numFmtId="164" fontId="7" fillId="26" borderId="46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29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7" fillId="0" borderId="59" xfId="0" applyFont="1" applyBorder="1"/>
    <xf numFmtId="164" fontId="110" fillId="0" borderId="38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Continuous"/>
    </xf>
    <xf numFmtId="0" fontId="21" fillId="0" borderId="22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Continuous"/>
    </xf>
    <xf numFmtId="164" fontId="110" fillId="0" borderId="53" xfId="0" applyNumberFormat="1" applyFont="1" applyBorder="1" applyAlignment="1">
      <alignment horizontal="center"/>
    </xf>
    <xf numFmtId="165" fontId="7" fillId="0" borderId="34" xfId="57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 wrapText="1"/>
    </xf>
    <xf numFmtId="165" fontId="7" fillId="0" borderId="36" xfId="574" applyNumberFormat="1" applyFont="1" applyFill="1" applyBorder="1" applyAlignment="1">
      <alignment horizontal="center"/>
    </xf>
    <xf numFmtId="10" fontId="7" fillId="0" borderId="55" xfId="574" applyNumberFormat="1" applyFont="1" applyFill="1" applyBorder="1"/>
    <xf numFmtId="165" fontId="7" fillId="26" borderId="61" xfId="484" applyNumberFormat="1" applyFont="1" applyFill="1" applyBorder="1" applyAlignment="1">
      <alignment horizontal="center"/>
    </xf>
    <xf numFmtId="165" fontId="7" fillId="26" borderId="62" xfId="484" applyNumberFormat="1" applyFont="1" applyFill="1" applyBorder="1" applyAlignment="1">
      <alignment horizontal="center"/>
    </xf>
    <xf numFmtId="0" fontId="25" fillId="0" borderId="0" xfId="484" applyFont="1" applyAlignment="1">
      <alignment horizontal="centerContinuous"/>
    </xf>
    <xf numFmtId="165" fontId="7" fillId="0" borderId="0" xfId="484" applyNumberFormat="1" applyFont="1" applyAlignment="1">
      <alignment horizontal="center"/>
    </xf>
    <xf numFmtId="0" fontId="7" fillId="0" borderId="40" xfId="484" applyFont="1" applyBorder="1"/>
    <xf numFmtId="0" fontId="7" fillId="0" borderId="41" xfId="484" applyFont="1" applyBorder="1" applyAlignment="1">
      <alignment horizontal="center"/>
    </xf>
    <xf numFmtId="0" fontId="7" fillId="0" borderId="42" xfId="484" applyFont="1" applyBorder="1" applyAlignment="1">
      <alignment horizontal="center"/>
    </xf>
    <xf numFmtId="0" fontId="7" fillId="41" borderId="16" xfId="0" applyFont="1" applyFill="1" applyBorder="1" applyAlignment="1">
      <alignment horizontal="center" wrapText="1"/>
    </xf>
    <xf numFmtId="2" fontId="110" fillId="41" borderId="54" xfId="0" applyNumberFormat="1" applyFont="1" applyFill="1" applyBorder="1" applyAlignment="1">
      <alignment horizontal="center"/>
    </xf>
    <xf numFmtId="10" fontId="7" fillId="0" borderId="50" xfId="574" applyNumberFormat="1" applyFont="1" applyBorder="1" applyAlignment="1" applyProtection="1">
      <alignment horizontal="center"/>
      <protection locked="0"/>
    </xf>
    <xf numFmtId="0" fontId="87" fillId="26" borderId="0" xfId="484" applyFont="1" applyFill="1" applyAlignment="1">
      <alignment horizontal="left"/>
    </xf>
    <xf numFmtId="2" fontId="110" fillId="41" borderId="64" xfId="0" applyNumberFormat="1" applyFont="1" applyFill="1" applyBorder="1" applyAlignment="1">
      <alignment horizontal="center"/>
    </xf>
    <xf numFmtId="10" fontId="7" fillId="0" borderId="36" xfId="555" applyNumberFormat="1" applyFont="1" applyBorder="1" applyAlignment="1">
      <alignment horizontal="center"/>
    </xf>
    <xf numFmtId="10" fontId="7" fillId="0" borderId="56" xfId="555" applyNumberFormat="1" applyFont="1" applyBorder="1" applyAlignment="1">
      <alignment horizontal="center"/>
    </xf>
    <xf numFmtId="10" fontId="16" fillId="0" borderId="58" xfId="555" applyNumberFormat="1" applyFont="1" applyBorder="1" applyAlignment="1">
      <alignment horizontal="center"/>
    </xf>
    <xf numFmtId="0" fontId="10" fillId="0" borderId="0" xfId="0" applyFont="1" applyFill="1" applyBorder="1"/>
    <xf numFmtId="10" fontId="7" fillId="0" borderId="63" xfId="0" applyNumberFormat="1" applyFont="1" applyBorder="1" applyAlignment="1" applyProtection="1">
      <alignment horizontal="center"/>
      <protection locked="0"/>
    </xf>
    <xf numFmtId="10" fontId="7" fillId="0" borderId="63" xfId="574" applyNumberFormat="1" applyFont="1" applyBorder="1" applyAlignment="1">
      <alignment horizontal="center"/>
    </xf>
    <xf numFmtId="10" fontId="16" fillId="0" borderId="63" xfId="0" applyNumberFormat="1" applyFont="1" applyBorder="1" applyAlignment="1" applyProtection="1">
      <alignment horizontal="center"/>
      <protection locked="0"/>
    </xf>
    <xf numFmtId="10" fontId="16" fillId="0" borderId="63" xfId="574" applyNumberFormat="1" applyFont="1" applyBorder="1" applyAlignment="1" applyProtection="1">
      <alignment horizontal="center"/>
      <protection locked="0"/>
    </xf>
    <xf numFmtId="10" fontId="7" fillId="0" borderId="64" xfId="0" applyNumberFormat="1" applyFont="1" applyBorder="1" applyAlignment="1" applyProtection="1">
      <alignment horizontal="center"/>
      <protection locked="0"/>
    </xf>
    <xf numFmtId="41" fontId="7" fillId="0" borderId="64" xfId="0" applyNumberFormat="1" applyFont="1" applyBorder="1" applyAlignment="1" applyProtection="1">
      <alignment horizontal="center"/>
      <protection locked="0"/>
    </xf>
    <xf numFmtId="0" fontId="7" fillId="0" borderId="20" xfId="555" applyFont="1" applyBorder="1"/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31" xfId="555" applyFont="1" applyBorder="1" applyAlignment="1">
      <alignment horizontal="center"/>
    </xf>
    <xf numFmtId="0" fontId="10" fillId="0" borderId="0" xfId="429" applyFont="1" applyAlignment="1" applyProtection="1"/>
    <xf numFmtId="0" fontId="10" fillId="0" borderId="0" xfId="429" applyFont="1" applyAlignment="1" applyProtection="1">
      <alignment horizontal="left" vertical="center"/>
    </xf>
    <xf numFmtId="2" fontId="7" fillId="0" borderId="35" xfId="310" applyNumberFormat="1" applyFont="1" applyBorder="1" applyAlignment="1">
      <alignment horizontal="center"/>
    </xf>
    <xf numFmtId="166" fontId="7" fillId="26" borderId="35" xfId="310" applyNumberFormat="1" applyFont="1" applyFill="1" applyBorder="1" applyAlignment="1">
      <alignment horizontal="center"/>
    </xf>
    <xf numFmtId="2" fontId="7" fillId="0" borderId="36" xfId="310" applyNumberFormat="1" applyFont="1" applyBorder="1" applyAlignment="1">
      <alignment horizontal="center"/>
    </xf>
    <xf numFmtId="0" fontId="7" fillId="26" borderId="65" xfId="0" applyFont="1" applyFill="1" applyBorder="1"/>
    <xf numFmtId="9" fontId="7" fillId="26" borderId="66" xfId="574" applyFont="1" applyFill="1" applyBorder="1" applyAlignment="1">
      <alignment horizontal="center"/>
    </xf>
    <xf numFmtId="2" fontId="7" fillId="0" borderId="66" xfId="310" applyNumberFormat="1" applyFont="1" applyBorder="1" applyAlignment="1">
      <alignment horizontal="center"/>
    </xf>
    <xf numFmtId="0" fontId="7" fillId="26" borderId="66" xfId="0" applyFont="1" applyFill="1" applyBorder="1"/>
    <xf numFmtId="0" fontId="82" fillId="41" borderId="34" xfId="0" applyFont="1" applyFill="1" applyBorder="1" applyAlignment="1">
      <alignment horizontal="left"/>
    </xf>
    <xf numFmtId="176" fontId="110" fillId="0" borderId="35" xfId="310" applyNumberFormat="1" applyFont="1" applyBorder="1" applyAlignment="1">
      <alignment horizontal="center"/>
    </xf>
    <xf numFmtId="4" fontId="110" fillId="0" borderId="35" xfId="310" applyNumberFormat="1" applyFont="1" applyBorder="1" applyAlignment="1">
      <alignment horizontal="center"/>
    </xf>
    <xf numFmtId="4" fontId="82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 wrapText="1"/>
    </xf>
    <xf numFmtId="4" fontId="110" fillId="0" borderId="35" xfId="574" applyNumberFormat="1" applyFont="1" applyBorder="1" applyAlignment="1">
      <alignment horizontal="center"/>
    </xf>
    <xf numFmtId="4" fontId="110" fillId="0" borderId="36" xfId="574" applyNumberFormat="1" applyFont="1" applyBorder="1" applyAlignment="1">
      <alignment horizontal="center"/>
    </xf>
    <xf numFmtId="0" fontId="82" fillId="41" borderId="68" xfId="0" applyFont="1" applyFill="1" applyBorder="1" applyAlignment="1">
      <alignment horizontal="left"/>
    </xf>
    <xf numFmtId="176" fontId="110" fillId="0" borderId="69" xfId="310" applyNumberFormat="1" applyFont="1" applyBorder="1" applyAlignment="1">
      <alignment horizontal="center"/>
    </xf>
    <xf numFmtId="9" fontId="82" fillId="0" borderId="69" xfId="0" applyNumberFormat="1" applyFont="1" applyBorder="1" applyAlignment="1">
      <alignment horizontal="center"/>
    </xf>
    <xf numFmtId="4" fontId="110" fillId="0" borderId="69" xfId="310" applyNumberFormat="1" applyFont="1" applyBorder="1" applyAlignment="1">
      <alignment horizontal="center"/>
    </xf>
    <xf numFmtId="4" fontId="82" fillId="0" borderId="69" xfId="0" applyNumberFormat="1" applyFont="1" applyBorder="1" applyAlignment="1">
      <alignment horizontal="center"/>
    </xf>
    <xf numFmtId="4" fontId="7" fillId="0" borderId="69" xfId="0" applyNumberFormat="1" applyFont="1" applyBorder="1" applyAlignment="1">
      <alignment horizontal="center" wrapText="1"/>
    </xf>
    <xf numFmtId="0" fontId="7" fillId="0" borderId="69" xfId="484" applyFont="1" applyBorder="1" applyAlignment="1">
      <alignment horizontal="center"/>
    </xf>
    <xf numFmtId="4" fontId="110" fillId="0" borderId="69" xfId="574" applyNumberFormat="1" applyFont="1" applyBorder="1" applyAlignment="1">
      <alignment horizontal="center"/>
    </xf>
    <xf numFmtId="4" fontId="110" fillId="0" borderId="70" xfId="574" applyNumberFormat="1" applyFont="1" applyBorder="1" applyAlignment="1">
      <alignment horizontal="center"/>
    </xf>
    <xf numFmtId="0" fontId="82" fillId="0" borderId="69" xfId="484" applyFont="1" applyBorder="1" applyAlignment="1">
      <alignment horizontal="center"/>
    </xf>
    <xf numFmtId="0" fontId="82" fillId="0" borderId="68" xfId="0" applyFont="1" applyBorder="1" applyAlignment="1">
      <alignment horizontal="left"/>
    </xf>
    <xf numFmtId="176" fontId="110" fillId="0" borderId="69" xfId="310" applyNumberFormat="1" applyFont="1" applyFill="1" applyBorder="1" applyAlignment="1">
      <alignment horizontal="center"/>
    </xf>
    <xf numFmtId="4" fontId="110" fillId="0" borderId="69" xfId="310" applyNumberFormat="1" applyFont="1" applyFill="1" applyBorder="1" applyAlignment="1">
      <alignment horizontal="center"/>
    </xf>
    <xf numFmtId="4" fontId="7" fillId="0" borderId="69" xfId="0" applyNumberFormat="1" applyFont="1" applyBorder="1" applyAlignment="1">
      <alignment horizontal="center"/>
    </xf>
    <xf numFmtId="4" fontId="110" fillId="0" borderId="69" xfId="574" applyNumberFormat="1" applyFont="1" applyFill="1" applyBorder="1" applyAlignment="1">
      <alignment horizontal="center"/>
    </xf>
    <xf numFmtId="4" fontId="110" fillId="0" borderId="70" xfId="574" applyNumberFormat="1" applyFont="1" applyFill="1" applyBorder="1" applyAlignment="1">
      <alignment horizontal="center"/>
    </xf>
    <xf numFmtId="9" fontId="7" fillId="0" borderId="69" xfId="0" applyNumberFormat="1" applyFont="1" applyBorder="1" applyAlignment="1">
      <alignment horizontal="center"/>
    </xf>
    <xf numFmtId="0" fontId="7" fillId="41" borderId="68" xfId="0" applyFont="1" applyFill="1" applyBorder="1"/>
    <xf numFmtId="0" fontId="110" fillId="41" borderId="68" xfId="0" applyFont="1" applyFill="1" applyBorder="1" applyAlignment="1">
      <alignment horizontal="left"/>
    </xf>
    <xf numFmtId="176" fontId="82" fillId="0" borderId="69" xfId="0" applyNumberFormat="1" applyFont="1" applyBorder="1" applyAlignment="1">
      <alignment horizontal="center" vertical="top" wrapText="1"/>
    </xf>
    <xf numFmtId="4" fontId="82" fillId="0" borderId="69" xfId="0" applyNumberFormat="1" applyFont="1" applyBorder="1" applyAlignment="1">
      <alignment horizontal="center" vertical="top" wrapText="1"/>
    </xf>
    <xf numFmtId="4" fontId="82" fillId="0" borderId="69" xfId="574" applyNumberFormat="1" applyFont="1" applyBorder="1" applyAlignment="1">
      <alignment horizontal="center" vertical="top" wrapText="1"/>
    </xf>
    <xf numFmtId="4" fontId="82" fillId="0" borderId="70" xfId="0" applyNumberFormat="1" applyFont="1" applyBorder="1" applyAlignment="1">
      <alignment horizontal="center" vertical="top" wrapText="1"/>
    </xf>
    <xf numFmtId="0" fontId="7" fillId="0" borderId="69" xfId="0" applyFont="1" applyBorder="1" applyAlignment="1">
      <alignment horizontal="center"/>
    </xf>
    <xf numFmtId="0" fontId="82" fillId="41" borderId="71" xfId="0" applyFont="1" applyFill="1" applyBorder="1" applyAlignment="1">
      <alignment horizontal="left"/>
    </xf>
    <xf numFmtId="176" fontId="110" fillId="0" borderId="72" xfId="310" applyNumberFormat="1" applyFont="1" applyBorder="1" applyAlignment="1">
      <alignment horizontal="center"/>
    </xf>
    <xf numFmtId="9" fontId="82" fillId="0" borderId="72" xfId="0" applyNumberFormat="1" applyFont="1" applyBorder="1" applyAlignment="1">
      <alignment horizontal="center"/>
    </xf>
    <xf numFmtId="4" fontId="110" fillId="0" borderId="72" xfId="310" applyNumberFormat="1" applyFont="1" applyBorder="1" applyAlignment="1">
      <alignment horizontal="center"/>
    </xf>
    <xf numFmtId="4" fontId="82" fillId="0" borderId="72" xfId="0" applyNumberFormat="1" applyFont="1" applyBorder="1" applyAlignment="1">
      <alignment horizontal="center"/>
    </xf>
    <xf numFmtId="4" fontId="7" fillId="0" borderId="72" xfId="0" applyNumberFormat="1" applyFont="1" applyBorder="1" applyAlignment="1">
      <alignment horizontal="center" wrapText="1"/>
    </xf>
    <xf numFmtId="0" fontId="82" fillId="0" borderId="72" xfId="484" applyFont="1" applyBorder="1" applyAlignment="1">
      <alignment horizontal="center"/>
    </xf>
    <xf numFmtId="4" fontId="110" fillId="0" borderId="72" xfId="574" applyNumberFormat="1" applyFont="1" applyBorder="1" applyAlignment="1">
      <alignment horizontal="center"/>
    </xf>
    <xf numFmtId="4" fontId="110" fillId="0" borderId="73" xfId="574" applyNumberFormat="1" applyFont="1" applyBorder="1" applyAlignment="1">
      <alignment horizontal="center"/>
    </xf>
    <xf numFmtId="172" fontId="7" fillId="26" borderId="35" xfId="310" applyNumberFormat="1" applyFont="1" applyFill="1" applyBorder="1" applyAlignment="1">
      <alignment horizontal="center"/>
    </xf>
    <xf numFmtId="176" fontId="7" fillId="26" borderId="66" xfId="310" applyNumberFormat="1" applyFont="1" applyFill="1" applyBorder="1" applyAlignment="1">
      <alignment horizontal="center"/>
    </xf>
    <xf numFmtId="172" fontId="7" fillId="26" borderId="66" xfId="310" applyNumberFormat="1" applyFont="1" applyFill="1" applyBorder="1" applyAlignment="1">
      <alignment horizontal="center"/>
    </xf>
    <xf numFmtId="2" fontId="7" fillId="0" borderId="67" xfId="310" applyNumberFormat="1" applyFont="1" applyBorder="1" applyAlignment="1">
      <alignment horizontal="center"/>
    </xf>
    <xf numFmtId="2" fontId="110" fillId="41" borderId="35" xfId="0" applyNumberFormat="1" applyFont="1" applyFill="1" applyBorder="1" applyAlignment="1">
      <alignment horizontal="center"/>
    </xf>
    <xf numFmtId="2" fontId="110" fillId="41" borderId="69" xfId="0" applyNumberFormat="1" applyFont="1" applyFill="1" applyBorder="1" applyAlignment="1">
      <alignment horizontal="center"/>
    </xf>
    <xf numFmtId="0" fontId="110" fillId="41" borderId="69" xfId="0" applyFont="1" applyFill="1" applyBorder="1" applyAlignment="1">
      <alignment horizontal="center"/>
    </xf>
    <xf numFmtId="0" fontId="110" fillId="41" borderId="70" xfId="0" applyFont="1" applyFill="1" applyBorder="1" applyAlignment="1">
      <alignment horizontal="center"/>
    </xf>
    <xf numFmtId="0" fontId="7" fillId="0" borderId="68" xfId="0" applyFont="1" applyBorder="1"/>
    <xf numFmtId="0" fontId="110" fillId="0" borderId="68" xfId="0" applyFont="1" applyBorder="1" applyAlignment="1">
      <alignment horizontal="left"/>
    </xf>
    <xf numFmtId="0" fontId="82" fillId="41" borderId="65" xfId="0" applyFont="1" applyFill="1" applyBorder="1" applyAlignment="1">
      <alignment horizontal="left"/>
    </xf>
    <xf numFmtId="2" fontId="110" fillId="41" borderId="66" xfId="0" applyNumberFormat="1" applyFont="1" applyFill="1" applyBorder="1" applyAlignment="1">
      <alignment horizontal="center"/>
    </xf>
    <xf numFmtId="0" fontId="110" fillId="41" borderId="66" xfId="0" applyFont="1" applyFill="1" applyBorder="1" applyAlignment="1">
      <alignment horizontal="center"/>
    </xf>
    <xf numFmtId="0" fontId="110" fillId="41" borderId="67" xfId="0" applyFont="1" applyFill="1" applyBorder="1" applyAlignment="1">
      <alignment horizontal="center"/>
    </xf>
    <xf numFmtId="0" fontId="7" fillId="41" borderId="44" xfId="0" applyFont="1" applyFill="1" applyBorder="1"/>
    <xf numFmtId="0" fontId="82" fillId="0" borderId="74" xfId="0" applyFont="1" applyBorder="1" applyAlignment="1">
      <alignment horizontal="left"/>
    </xf>
    <xf numFmtId="0" fontId="7" fillId="0" borderId="35" xfId="0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/>
    </xf>
    <xf numFmtId="169" fontId="7" fillId="0" borderId="35" xfId="0" applyNumberFormat="1" applyFont="1" applyBorder="1" applyAlignment="1">
      <alignment horizontal="center"/>
    </xf>
    <xf numFmtId="2" fontId="7" fillId="0" borderId="69" xfId="0" applyNumberFormat="1" applyFont="1" applyBorder="1" applyAlignment="1">
      <alignment horizontal="center"/>
    </xf>
    <xf numFmtId="9" fontId="7" fillId="0" borderId="69" xfId="574" applyFont="1" applyBorder="1" applyAlignment="1">
      <alignment horizontal="center"/>
    </xf>
    <xf numFmtId="49" fontId="7" fillId="0" borderId="69" xfId="0" applyNumberFormat="1" applyFont="1" applyBorder="1" applyAlignment="1">
      <alignment horizontal="center"/>
    </xf>
    <xf numFmtId="0" fontId="7" fillId="0" borderId="69" xfId="484" applyFont="1" applyBorder="1" applyAlignment="1">
      <alignment horizontal="center" wrapText="1"/>
    </xf>
    <xf numFmtId="169" fontId="7" fillId="0" borderId="69" xfId="0" applyNumberFormat="1" applyFont="1" applyBorder="1" applyAlignment="1">
      <alignment horizontal="center"/>
    </xf>
    <xf numFmtId="2" fontId="7" fillId="0" borderId="70" xfId="0" applyNumberFormat="1" applyFont="1" applyBorder="1" applyAlignment="1">
      <alignment horizontal="center"/>
    </xf>
    <xf numFmtId="0" fontId="7" fillId="0" borderId="68" xfId="0" applyFont="1" applyBorder="1" applyAlignment="1">
      <alignment horizontal="left"/>
    </xf>
    <xf numFmtId="0" fontId="82" fillId="0" borderId="65" xfId="0" applyFont="1" applyBorder="1" applyAlignment="1">
      <alignment horizontal="left"/>
    </xf>
    <xf numFmtId="9" fontId="7" fillId="0" borderId="66" xfId="574" applyFont="1" applyBorder="1" applyAlignment="1">
      <alignment horizontal="center"/>
    </xf>
    <xf numFmtId="49" fontId="7" fillId="0" borderId="66" xfId="0" applyNumberFormat="1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4" fontId="7" fillId="0" borderId="66" xfId="0" applyNumberFormat="1" applyFont="1" applyBorder="1" applyAlignment="1">
      <alignment horizontal="center"/>
    </xf>
    <xf numFmtId="0" fontId="82" fillId="0" borderId="66" xfId="484" applyFont="1" applyBorder="1" applyAlignment="1">
      <alignment horizontal="center"/>
    </xf>
    <xf numFmtId="169" fontId="7" fillId="0" borderId="66" xfId="0" applyNumberFormat="1" applyFont="1" applyBorder="1" applyAlignment="1">
      <alignment horizontal="center"/>
    </xf>
    <xf numFmtId="2" fontId="7" fillId="0" borderId="67" xfId="0" applyNumberFormat="1" applyFont="1" applyBorder="1" applyAlignment="1">
      <alignment horizontal="center"/>
    </xf>
    <xf numFmtId="0" fontId="110" fillId="0" borderId="35" xfId="0" applyFont="1" applyBorder="1" applyAlignment="1">
      <alignment horizontal="center"/>
    </xf>
    <xf numFmtId="0" fontId="7" fillId="0" borderId="35" xfId="0" applyFont="1" applyBorder="1"/>
    <xf numFmtId="0" fontId="110" fillId="0" borderId="66" xfId="0" applyFont="1" applyBorder="1" applyAlignment="1">
      <alignment horizontal="center"/>
    </xf>
    <xf numFmtId="0" fontId="7" fillId="0" borderId="66" xfId="0" applyFont="1" applyBorder="1"/>
    <xf numFmtId="176" fontId="7" fillId="0" borderId="69" xfId="0" applyNumberFormat="1" applyFont="1" applyBorder="1" applyAlignment="1">
      <alignment horizontal="center"/>
    </xf>
    <xf numFmtId="0" fontId="82" fillId="0" borderId="43" xfId="0" applyFont="1" applyBorder="1" applyAlignment="1">
      <alignment horizontal="left"/>
    </xf>
    <xf numFmtId="0" fontId="82" fillId="41" borderId="74" xfId="0" applyFont="1" applyFill="1" applyBorder="1" applyAlignment="1">
      <alignment horizontal="left"/>
    </xf>
    <xf numFmtId="2" fontId="110" fillId="41" borderId="68" xfId="0" applyNumberFormat="1" applyFont="1" applyFill="1" applyBorder="1" applyAlignment="1">
      <alignment horizontal="center"/>
    </xf>
    <xf numFmtId="0" fontId="7" fillId="41" borderId="74" xfId="0" applyFont="1" applyFill="1" applyBorder="1" applyAlignment="1">
      <alignment horizontal="left"/>
    </xf>
    <xf numFmtId="2" fontId="110" fillId="41" borderId="65" xfId="0" applyNumberFormat="1" applyFont="1" applyFill="1" applyBorder="1" applyAlignment="1">
      <alignment horizontal="center"/>
    </xf>
    <xf numFmtId="0" fontId="110" fillId="0" borderId="34" xfId="0" applyFont="1" applyBorder="1" applyAlignment="1">
      <alignment horizontal="center"/>
    </xf>
    <xf numFmtId="0" fontId="110" fillId="0" borderId="35" xfId="0" applyFont="1" applyBorder="1"/>
    <xf numFmtId="2" fontId="110" fillId="0" borderId="35" xfId="0" applyNumberFormat="1" applyFont="1" applyBorder="1" applyAlignment="1">
      <alignment horizontal="center"/>
    </xf>
    <xf numFmtId="2" fontId="110" fillId="0" borderId="36" xfId="0" applyNumberFormat="1" applyFont="1" applyBorder="1" applyAlignment="1">
      <alignment horizontal="center"/>
    </xf>
    <xf numFmtId="0" fontId="110" fillId="0" borderId="68" xfId="0" applyFont="1" applyBorder="1" applyAlignment="1">
      <alignment horizontal="center"/>
    </xf>
    <xf numFmtId="0" fontId="110" fillId="0" borderId="69" xfId="0" applyFont="1" applyBorder="1"/>
    <xf numFmtId="2" fontId="110" fillId="0" borderId="69" xfId="0" applyNumberFormat="1" applyFont="1" applyBorder="1"/>
    <xf numFmtId="0" fontId="110" fillId="0" borderId="69" xfId="0" applyFont="1" applyBorder="1" applyAlignment="1">
      <alignment horizontal="center"/>
    </xf>
    <xf numFmtId="2" fontId="110" fillId="0" borderId="69" xfId="0" applyNumberFormat="1" applyFont="1" applyBorder="1" applyAlignment="1">
      <alignment horizontal="center"/>
    </xf>
    <xf numFmtId="2" fontId="110" fillId="0" borderId="70" xfId="0" applyNumberFormat="1" applyFont="1" applyBorder="1" applyAlignment="1">
      <alignment horizontal="center"/>
    </xf>
    <xf numFmtId="0" fontId="110" fillId="0" borderId="65" xfId="0" applyFont="1" applyBorder="1" applyAlignment="1">
      <alignment horizontal="center"/>
    </xf>
    <xf numFmtId="0" fontId="110" fillId="0" borderId="66" xfId="0" applyFont="1" applyBorder="1"/>
    <xf numFmtId="2" fontId="110" fillId="0" borderId="66" xfId="0" applyNumberFormat="1" applyFont="1" applyBorder="1"/>
    <xf numFmtId="2" fontId="110" fillId="0" borderId="66" xfId="0" applyNumberFormat="1" applyFont="1" applyBorder="1" applyAlignment="1">
      <alignment horizontal="center"/>
    </xf>
    <xf numFmtId="2" fontId="110" fillId="0" borderId="67" xfId="0" applyNumberFormat="1" applyFont="1" applyBorder="1" applyAlignment="1">
      <alignment horizontal="center"/>
    </xf>
    <xf numFmtId="176" fontId="7" fillId="0" borderId="35" xfId="0" applyNumberFormat="1" applyFont="1" applyBorder="1" applyAlignment="1">
      <alignment horizontal="center"/>
    </xf>
    <xf numFmtId="176" fontId="7" fillId="0" borderId="66" xfId="0" applyNumberFormat="1" applyFont="1" applyBorder="1" applyAlignment="1">
      <alignment horizontal="center"/>
    </xf>
    <xf numFmtId="0" fontId="82" fillId="0" borderId="68" xfId="484" applyFont="1" applyBorder="1" applyAlignment="1">
      <alignment horizontal="left"/>
    </xf>
    <xf numFmtId="4" fontId="7" fillId="0" borderId="70" xfId="0" applyNumberFormat="1" applyFont="1" applyBorder="1" applyAlignment="1">
      <alignment horizontal="center"/>
    </xf>
    <xf numFmtId="10" fontId="0" fillId="0" borderId="0" xfId="574" applyNumberFormat="1" applyFont="1"/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2" fontId="7" fillId="26" borderId="26" xfId="0" applyNumberFormat="1" applyFont="1" applyFill="1" applyBorder="1" applyAlignment="1">
      <alignment horizontal="center"/>
    </xf>
    <xf numFmtId="0" fontId="7" fillId="26" borderId="26" xfId="457" applyFont="1" applyFill="1" applyBorder="1"/>
    <xf numFmtId="0" fontId="7" fillId="26" borderId="26" xfId="457" applyFont="1" applyFill="1" applyBorder="1" applyAlignment="1">
      <alignment horizontal="center"/>
    </xf>
    <xf numFmtId="0" fontId="82" fillId="41" borderId="35" xfId="0" applyFont="1" applyFill="1" applyBorder="1" applyAlignment="1">
      <alignment horizontal="center"/>
    </xf>
    <xf numFmtId="165" fontId="110" fillId="0" borderId="35" xfId="0" applyNumberFormat="1" applyFont="1" applyBorder="1" applyAlignment="1">
      <alignment horizontal="center"/>
    </xf>
    <xf numFmtId="165" fontId="110" fillId="0" borderId="36" xfId="0" applyNumberFormat="1" applyFont="1" applyBorder="1" applyAlignment="1">
      <alignment horizontal="center"/>
    </xf>
    <xf numFmtId="0" fontId="82" fillId="41" borderId="75" xfId="0" applyFont="1" applyFill="1" applyBorder="1" applyAlignment="1">
      <alignment horizontal="center"/>
    </xf>
    <xf numFmtId="165" fontId="110" fillId="0" borderId="75" xfId="0" applyNumberFormat="1" applyFont="1" applyBorder="1" applyAlignment="1">
      <alignment horizontal="center"/>
    </xf>
    <xf numFmtId="165" fontId="110" fillId="0" borderId="76" xfId="0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left"/>
    </xf>
    <xf numFmtId="0" fontId="7" fillId="0" borderId="75" xfId="0" applyFont="1" applyBorder="1" applyAlignment="1">
      <alignment horizontal="center"/>
    </xf>
    <xf numFmtId="0" fontId="110" fillId="0" borderId="77" xfId="0" applyFont="1" applyBorder="1"/>
    <xf numFmtId="0" fontId="110" fillId="0" borderId="75" xfId="0" applyFont="1" applyBorder="1" applyAlignment="1">
      <alignment horizontal="center"/>
    </xf>
    <xf numFmtId="0" fontId="7" fillId="0" borderId="77" xfId="0" applyFont="1" applyBorder="1"/>
    <xf numFmtId="0" fontId="110" fillId="0" borderId="77" xfId="0" applyFont="1" applyBorder="1" applyAlignment="1">
      <alignment horizontal="left"/>
    </xf>
    <xf numFmtId="0" fontId="7" fillId="41" borderId="77" xfId="0" applyFont="1" applyFill="1" applyBorder="1"/>
    <xf numFmtId="0" fontId="7" fillId="41" borderId="75" xfId="0" applyFont="1" applyFill="1" applyBorder="1" applyAlignment="1">
      <alignment horizontal="center"/>
    </xf>
    <xf numFmtId="0" fontId="110" fillId="41" borderId="77" xfId="0" applyFont="1" applyFill="1" applyBorder="1" applyAlignment="1">
      <alignment horizontal="left"/>
    </xf>
    <xf numFmtId="0" fontId="110" fillId="41" borderId="75" xfId="0" applyFont="1" applyFill="1" applyBorder="1" applyAlignment="1">
      <alignment horizontal="center"/>
    </xf>
    <xf numFmtId="0" fontId="82" fillId="0" borderId="77" xfId="0" applyFont="1" applyBorder="1" applyAlignment="1">
      <alignment horizontal="left"/>
    </xf>
    <xf numFmtId="0" fontId="7" fillId="26" borderId="81" xfId="0" applyFont="1" applyFill="1" applyBorder="1"/>
    <xf numFmtId="0" fontId="7" fillId="26" borderId="82" xfId="0" applyFont="1" applyFill="1" applyBorder="1" applyAlignment="1">
      <alignment horizontal="center"/>
    </xf>
    <xf numFmtId="2" fontId="7" fillId="26" borderId="82" xfId="0" applyNumberFormat="1" applyFont="1" applyFill="1" applyBorder="1" applyAlignment="1">
      <alignment horizontal="center"/>
    </xf>
    <xf numFmtId="165" fontId="7" fillId="26" borderId="82" xfId="0" applyNumberFormat="1" applyFont="1" applyFill="1" applyBorder="1" applyAlignment="1">
      <alignment horizontal="center"/>
    </xf>
    <xf numFmtId="165" fontId="7" fillId="26" borderId="83" xfId="0" applyNumberFormat="1" applyFont="1" applyFill="1" applyBorder="1" applyAlignment="1">
      <alignment horizontal="center"/>
    </xf>
    <xf numFmtId="0" fontId="10" fillId="26" borderId="0" xfId="484" applyFont="1" applyFill="1" applyAlignment="1">
      <alignment horizontal="center"/>
    </xf>
    <xf numFmtId="2" fontId="7" fillId="26" borderId="0" xfId="0" applyNumberFormat="1" applyFon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0" fontId="110" fillId="0" borderId="84" xfId="0" applyFont="1" applyBorder="1" applyAlignment="1">
      <alignment horizontal="left" vertical="center"/>
    </xf>
    <xf numFmtId="0" fontId="0" fillId="41" borderId="27" xfId="0" applyFill="1" applyBorder="1"/>
    <xf numFmtId="0" fontId="7" fillId="41" borderId="27" xfId="0" applyFont="1" applyFill="1" applyBorder="1" applyAlignment="1">
      <alignment horizontal="center"/>
    </xf>
    <xf numFmtId="10" fontId="7" fillId="41" borderId="27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7" fillId="41" borderId="26" xfId="457" applyFont="1" applyFill="1" applyBorder="1"/>
    <xf numFmtId="0" fontId="110" fillId="0" borderId="34" xfId="0" applyFont="1" applyBorder="1" applyAlignment="1">
      <alignment horizontal="left" vertical="center"/>
    </xf>
    <xf numFmtId="0" fontId="110" fillId="0" borderId="77" xfId="0" applyFont="1" applyBorder="1" applyAlignment="1">
      <alignment horizontal="left" vertical="center"/>
    </xf>
    <xf numFmtId="165" fontId="110" fillId="0" borderId="82" xfId="0" applyNumberFormat="1" applyFont="1" applyBorder="1" applyAlignment="1">
      <alignment horizontal="center"/>
    </xf>
    <xf numFmtId="165" fontId="110" fillId="0" borderId="83" xfId="0" applyNumberFormat="1" applyFont="1" applyBorder="1" applyAlignment="1">
      <alignment horizontal="center"/>
    </xf>
    <xf numFmtId="0" fontId="7" fillId="41" borderId="81" xfId="0" applyFont="1" applyFill="1" applyBorder="1"/>
    <xf numFmtId="0" fontId="7" fillId="41" borderId="82" xfId="0" applyFont="1" applyFill="1" applyBorder="1" applyAlignment="1">
      <alignment horizontal="center"/>
    </xf>
    <xf numFmtId="165" fontId="7" fillId="41" borderId="82" xfId="0" applyNumberFormat="1" applyFont="1" applyFill="1" applyBorder="1" applyAlignment="1">
      <alignment horizontal="center"/>
    </xf>
    <xf numFmtId="165" fontId="7" fillId="41" borderId="83" xfId="0" applyNumberFormat="1" applyFont="1" applyFill="1" applyBorder="1" applyAlignment="1">
      <alignment horizontal="center"/>
    </xf>
    <xf numFmtId="0" fontId="110" fillId="0" borderId="86" xfId="0" applyFont="1" applyBorder="1" applyAlignment="1">
      <alignment horizontal="center" vertical="center"/>
    </xf>
    <xf numFmtId="0" fontId="82" fillId="0" borderId="77" xfId="484" applyFont="1" applyBorder="1" applyAlignment="1">
      <alignment horizontal="left"/>
    </xf>
    <xf numFmtId="176" fontId="110" fillId="0" borderId="75" xfId="0" applyNumberFormat="1" applyFont="1" applyBorder="1" applyAlignment="1">
      <alignment horizontal="center"/>
    </xf>
    <xf numFmtId="0" fontId="82" fillId="0" borderId="84" xfId="0" applyFont="1" applyBorder="1" applyAlignment="1">
      <alignment horizontal="left"/>
    </xf>
    <xf numFmtId="164" fontId="110" fillId="0" borderId="77" xfId="0" applyNumberFormat="1" applyFont="1" applyBorder="1" applyAlignment="1">
      <alignment horizontal="center"/>
    </xf>
    <xf numFmtId="164" fontId="110" fillId="0" borderId="75" xfId="0" applyNumberFormat="1" applyFont="1" applyBorder="1" applyAlignment="1">
      <alignment horizontal="center"/>
    </xf>
    <xf numFmtId="164" fontId="110" fillId="0" borderId="89" xfId="0" applyNumberFormat="1" applyFont="1" applyBorder="1" applyAlignment="1">
      <alignment horizontal="center"/>
    </xf>
    <xf numFmtId="164" fontId="110" fillId="0" borderId="76" xfId="0" applyNumberFormat="1" applyFont="1" applyBorder="1" applyAlignment="1">
      <alignment horizontal="center"/>
    </xf>
    <xf numFmtId="0" fontId="7" fillId="0" borderId="84" xfId="0" applyFont="1" applyBorder="1"/>
    <xf numFmtId="0" fontId="110" fillId="0" borderId="84" xfId="0" applyFont="1" applyBorder="1" applyAlignment="1">
      <alignment horizontal="left"/>
    </xf>
    <xf numFmtId="0" fontId="82" fillId="0" borderId="87" xfId="0" applyFont="1" applyBorder="1" applyAlignment="1">
      <alignment horizontal="left"/>
    </xf>
    <xf numFmtId="164" fontId="110" fillId="0" borderId="81" xfId="0" applyNumberFormat="1" applyFont="1" applyBorder="1" applyAlignment="1">
      <alignment horizontal="center"/>
    </xf>
    <xf numFmtId="164" fontId="110" fillId="0" borderId="82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83" xfId="0" applyNumberFormat="1" applyFont="1" applyBorder="1" applyAlignment="1">
      <alignment horizontal="center"/>
    </xf>
    <xf numFmtId="164" fontId="7" fillId="0" borderId="81" xfId="0" applyNumberFormat="1" applyFont="1" applyBorder="1" applyAlignment="1">
      <alignment horizontal="center"/>
    </xf>
    <xf numFmtId="164" fontId="7" fillId="0" borderId="64" xfId="0" applyNumberFormat="1" applyFont="1" applyBorder="1" applyAlignment="1">
      <alignment horizontal="center"/>
    </xf>
    <xf numFmtId="164" fontId="7" fillId="0" borderId="0" xfId="0" applyNumberFormat="1" applyFont="1" applyBorder="1"/>
    <xf numFmtId="164" fontId="7" fillId="0" borderId="0" xfId="0" applyNumberFormat="1" applyFont="1" applyBorder="1" applyAlignment="1">
      <alignment horizontal="center"/>
    </xf>
    <xf numFmtId="0" fontId="82" fillId="0" borderId="91" xfId="484" applyFont="1" applyBorder="1" applyAlignment="1">
      <alignment horizontal="left"/>
    </xf>
    <xf numFmtId="0" fontId="7" fillId="0" borderId="77" xfId="0" applyFont="1" applyBorder="1" applyAlignment="1">
      <alignment horizontal="left"/>
    </xf>
    <xf numFmtId="164" fontId="7" fillId="26" borderId="81" xfId="0" applyNumberFormat="1" applyFont="1" applyFill="1" applyBorder="1" applyAlignment="1">
      <alignment horizontal="center"/>
    </xf>
    <xf numFmtId="164" fontId="7" fillId="26" borderId="82" xfId="0" applyNumberFormat="1" applyFont="1" applyFill="1" applyBorder="1" applyAlignment="1">
      <alignment horizontal="center"/>
    </xf>
    <xf numFmtId="164" fontId="7" fillId="26" borderId="83" xfId="0" applyNumberFormat="1" applyFont="1" applyFill="1" applyBorder="1" applyAlignment="1">
      <alignment horizontal="center"/>
    </xf>
    <xf numFmtId="0" fontId="7" fillId="0" borderId="85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79" xfId="0" applyFont="1" applyFill="1" applyBorder="1" applyAlignment="1">
      <alignment horizontal="center"/>
    </xf>
    <xf numFmtId="0" fontId="7" fillId="26" borderId="93" xfId="0" applyFont="1" applyFill="1" applyBorder="1" applyAlignment="1">
      <alignment horizontal="center"/>
    </xf>
    <xf numFmtId="165" fontId="7" fillId="0" borderId="77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 wrapText="1"/>
    </xf>
    <xf numFmtId="165" fontId="7" fillId="0" borderId="76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/>
    </xf>
    <xf numFmtId="165" fontId="7" fillId="0" borderId="88" xfId="574" applyNumberFormat="1" applyFont="1" applyBorder="1" applyAlignment="1">
      <alignment horizontal="center"/>
    </xf>
    <xf numFmtId="165" fontId="7" fillId="0" borderId="78" xfId="574" applyNumberFormat="1" applyFont="1" applyBorder="1" applyAlignment="1">
      <alignment horizontal="center"/>
    </xf>
    <xf numFmtId="165" fontId="7" fillId="0" borderId="79" xfId="574" applyNumberFormat="1" applyFont="1" applyBorder="1" applyAlignment="1">
      <alignment horizontal="center"/>
    </xf>
    <xf numFmtId="165" fontId="7" fillId="0" borderId="80" xfId="574" applyNumberFormat="1" applyFont="1" applyBorder="1" applyAlignment="1">
      <alignment horizontal="center"/>
    </xf>
    <xf numFmtId="165" fontId="7" fillId="0" borderId="34" xfId="0" applyNumberFormat="1" applyFont="1" applyBorder="1" applyAlignment="1">
      <alignment horizontal="center"/>
    </xf>
    <xf numFmtId="165" fontId="7" fillId="0" borderId="35" xfId="0" applyNumberFormat="1" applyFont="1" applyBorder="1" applyAlignment="1">
      <alignment horizontal="center"/>
    </xf>
    <xf numFmtId="165" fontId="7" fillId="0" borderId="36" xfId="0" applyNumberFormat="1" applyFont="1" applyBorder="1" applyAlignment="1">
      <alignment horizontal="center"/>
    </xf>
    <xf numFmtId="0" fontId="7" fillId="0" borderId="87" xfId="0" applyFont="1" applyBorder="1"/>
    <xf numFmtId="164" fontId="7" fillId="0" borderId="87" xfId="0" applyNumberFormat="1" applyFont="1" applyBorder="1" applyAlignment="1">
      <alignment horizontal="center"/>
    </xf>
    <xf numFmtId="165" fontId="7" fillId="0" borderId="81" xfId="0" applyNumberFormat="1" applyFont="1" applyBorder="1" applyAlignment="1">
      <alignment horizontal="center"/>
    </xf>
    <xf numFmtId="165" fontId="7" fillId="0" borderId="82" xfId="0" applyNumberFormat="1" applyFont="1" applyBorder="1" applyAlignment="1">
      <alignment horizontal="center"/>
    </xf>
    <xf numFmtId="165" fontId="7" fillId="0" borderId="83" xfId="0" applyNumberFormat="1" applyFont="1" applyBorder="1" applyAlignment="1">
      <alignment horizontal="center"/>
    </xf>
    <xf numFmtId="165" fontId="7" fillId="0" borderId="77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 wrapText="1"/>
    </xf>
    <xf numFmtId="165" fontId="7" fillId="0" borderId="76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/>
    </xf>
    <xf numFmtId="164" fontId="110" fillId="0" borderId="78" xfId="0" applyNumberFormat="1" applyFont="1" applyBorder="1" applyAlignment="1">
      <alignment horizontal="center"/>
    </xf>
    <xf numFmtId="164" fontId="110" fillId="0" borderId="79" xfId="0" applyNumberFormat="1" applyFont="1" applyBorder="1" applyAlignment="1">
      <alignment horizontal="center"/>
    </xf>
    <xf numFmtId="164" fontId="110" fillId="0" borderId="93" xfId="0" applyNumberFormat="1" applyFont="1" applyBorder="1" applyAlignment="1">
      <alignment horizontal="center"/>
    </xf>
    <xf numFmtId="165" fontId="7" fillId="0" borderId="81" xfId="574" applyNumberFormat="1" applyFont="1" applyFill="1" applyBorder="1" applyAlignment="1">
      <alignment horizontal="center"/>
    </xf>
    <xf numFmtId="165" fontId="7" fillId="0" borderId="82" xfId="574" applyNumberFormat="1" applyFont="1" applyFill="1" applyBorder="1" applyAlignment="1">
      <alignment horizontal="center" wrapText="1"/>
    </xf>
    <xf numFmtId="165" fontId="7" fillId="0" borderId="83" xfId="574" applyNumberFormat="1" applyFont="1" applyFill="1" applyBorder="1" applyAlignment="1">
      <alignment horizontal="center"/>
    </xf>
    <xf numFmtId="164" fontId="7" fillId="0" borderId="34" xfId="0" applyNumberFormat="1" applyFont="1" applyBorder="1" applyAlignment="1">
      <alignment horizontal="center"/>
    </xf>
    <xf numFmtId="164" fontId="7" fillId="0" borderId="35" xfId="0" applyNumberFormat="1" applyFont="1" applyBorder="1" applyAlignment="1">
      <alignment horizontal="center"/>
    </xf>
    <xf numFmtId="164" fontId="7" fillId="0" borderId="36" xfId="0" applyNumberFormat="1" applyFont="1" applyBorder="1" applyAlignment="1">
      <alignment horizontal="center"/>
    </xf>
    <xf numFmtId="164" fontId="7" fillId="0" borderId="82" xfId="0" applyNumberFormat="1" applyFont="1" applyBorder="1" applyAlignment="1">
      <alignment horizontal="center"/>
    </xf>
    <xf numFmtId="164" fontId="7" fillId="0" borderId="83" xfId="0" applyNumberFormat="1" applyFont="1" applyBorder="1" applyAlignment="1">
      <alignment horizontal="center"/>
    </xf>
    <xf numFmtId="0" fontId="7" fillId="26" borderId="40" xfId="484" applyFont="1" applyFill="1" applyBorder="1" applyAlignment="1">
      <alignment horizontal="left"/>
    </xf>
    <xf numFmtId="165" fontId="7" fillId="26" borderId="41" xfId="484" applyNumberFormat="1" applyFont="1" applyFill="1" applyBorder="1" applyAlignment="1">
      <alignment horizontal="center"/>
    </xf>
    <xf numFmtId="0" fontId="7" fillId="26" borderId="42" xfId="484" applyFont="1" applyFill="1" applyBorder="1" applyAlignment="1">
      <alignment horizontal="center"/>
    </xf>
    <xf numFmtId="165" fontId="7" fillId="0" borderId="46" xfId="574" applyNumberFormat="1" applyFont="1" applyFill="1" applyBorder="1" applyAlignment="1">
      <alignment horizontal="center"/>
    </xf>
    <xf numFmtId="165" fontId="7" fillId="0" borderId="38" xfId="574" applyNumberFormat="1" applyFont="1" applyFill="1" applyBorder="1" applyAlignment="1">
      <alignment horizontal="center"/>
    </xf>
    <xf numFmtId="165" fontId="7" fillId="0" borderId="39" xfId="574" applyNumberFormat="1" applyFont="1" applyFill="1" applyBorder="1" applyAlignment="1">
      <alignment horizontal="center"/>
    </xf>
    <xf numFmtId="165" fontId="7" fillId="26" borderId="54" xfId="484" applyNumberFormat="1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94" xfId="574" applyNumberFormat="1" applyFont="1" applyFill="1" applyBorder="1" applyAlignment="1">
      <alignment horizontal="center"/>
    </xf>
    <xf numFmtId="0" fontId="82" fillId="0" borderId="78" xfId="0" applyFont="1" applyBorder="1" applyAlignment="1">
      <alignment horizontal="left"/>
    </xf>
    <xf numFmtId="165" fontId="7" fillId="0" borderId="79" xfId="574" applyNumberFormat="1" applyFont="1" applyFill="1" applyBorder="1" applyAlignment="1">
      <alignment horizontal="center"/>
    </xf>
    <xf numFmtId="165" fontId="7" fillId="0" borderId="93" xfId="574" applyNumberFormat="1" applyFont="1" applyFill="1" applyBorder="1" applyAlignment="1">
      <alignment horizontal="center"/>
    </xf>
    <xf numFmtId="165" fontId="7" fillId="0" borderId="95" xfId="574" applyNumberFormat="1" applyFont="1" applyFill="1" applyBorder="1" applyAlignment="1">
      <alignment horizontal="center"/>
    </xf>
    <xf numFmtId="165" fontId="7" fillId="26" borderId="35" xfId="484" applyNumberFormat="1" applyFont="1" applyFill="1" applyBorder="1" applyAlignment="1">
      <alignment horizontal="center"/>
    </xf>
    <xf numFmtId="165" fontId="7" fillId="26" borderId="53" xfId="484" applyNumberFormat="1" applyFont="1" applyFill="1" applyBorder="1" applyAlignment="1">
      <alignment horizontal="center"/>
    </xf>
    <xf numFmtId="165" fontId="7" fillId="26" borderId="50" xfId="484" applyNumberFormat="1" applyFont="1" applyFill="1" applyBorder="1" applyAlignment="1">
      <alignment horizontal="center"/>
    </xf>
    <xf numFmtId="0" fontId="7" fillId="0" borderId="81" xfId="0" applyFont="1" applyBorder="1"/>
    <xf numFmtId="165" fontId="7" fillId="26" borderId="82" xfId="484" applyNumberFormat="1" applyFont="1" applyFill="1" applyBorder="1" applyAlignment="1">
      <alignment horizontal="center"/>
    </xf>
    <xf numFmtId="165" fontId="7" fillId="26" borderId="90" xfId="484" applyNumberFormat="1" applyFont="1" applyFill="1" applyBorder="1" applyAlignment="1">
      <alignment horizontal="center"/>
    </xf>
    <xf numFmtId="165" fontId="7" fillId="26" borderId="64" xfId="484" applyNumberFormat="1" applyFont="1" applyFill="1" applyBorder="1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5" fillId="26" borderId="0" xfId="484" applyNumberFormat="1" applyFont="1" applyFill="1" applyAlignment="1">
      <alignment horizontal="center"/>
    </xf>
    <xf numFmtId="0" fontId="82" fillId="41" borderId="0" xfId="0" applyFont="1" applyFill="1" applyBorder="1" applyAlignment="1">
      <alignment horizontal="left"/>
    </xf>
    <xf numFmtId="10" fontId="7" fillId="0" borderId="0" xfId="574" applyNumberFormat="1" applyFont="1" applyFill="1" applyBorder="1"/>
    <xf numFmtId="165" fontId="7" fillId="26" borderId="0" xfId="484" applyNumberFormat="1" applyFont="1" applyFill="1" applyBorder="1" applyAlignment="1">
      <alignment horizontal="center"/>
    </xf>
    <xf numFmtId="0" fontId="7" fillId="0" borderId="43" xfId="484" applyFont="1" applyBorder="1"/>
    <xf numFmtId="0" fontId="7" fillId="0" borderId="77" xfId="484" applyFont="1" applyBorder="1"/>
    <xf numFmtId="165" fontId="7" fillId="26" borderId="91" xfId="484" applyNumberFormat="1" applyFont="1" applyFill="1" applyBorder="1" applyAlignment="1">
      <alignment horizontal="center"/>
    </xf>
    <xf numFmtId="0" fontId="7" fillId="0" borderId="78" xfId="484" applyFont="1" applyBorder="1"/>
    <xf numFmtId="0" fontId="7" fillId="0" borderId="34" xfId="484" applyFont="1" applyBorder="1"/>
    <xf numFmtId="165" fontId="7" fillId="0" borderId="35" xfId="484" applyNumberFormat="1" applyFont="1" applyBorder="1" applyAlignment="1">
      <alignment horizontal="center"/>
    </xf>
    <xf numFmtId="165" fontId="7" fillId="0" borderId="53" xfId="484" applyNumberFormat="1" applyFont="1" applyBorder="1" applyAlignment="1">
      <alignment horizontal="center"/>
    </xf>
    <xf numFmtId="165" fontId="7" fillId="0" borderId="50" xfId="484" applyNumberFormat="1" applyFont="1" applyBorder="1" applyAlignment="1">
      <alignment horizontal="center"/>
    </xf>
    <xf numFmtId="0" fontId="7" fillId="0" borderId="81" xfId="484" applyFont="1" applyBorder="1"/>
    <xf numFmtId="165" fontId="7" fillId="0" borderId="82" xfId="484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64" xfId="484" applyNumberFormat="1" applyFont="1" applyBorder="1" applyAlignment="1">
      <alignment horizontal="center"/>
    </xf>
    <xf numFmtId="164" fontId="110" fillId="42" borderId="77" xfId="0" applyNumberFormat="1" applyFont="1" applyFill="1" applyBorder="1" applyAlignment="1">
      <alignment horizontal="center"/>
    </xf>
    <xf numFmtId="164" fontId="110" fillId="42" borderId="75" xfId="0" applyNumberFormat="1" applyFont="1" applyFill="1" applyBorder="1" applyAlignment="1">
      <alignment horizontal="center"/>
    </xf>
    <xf numFmtId="164" fontId="110" fillId="42" borderId="76" xfId="0" applyNumberFormat="1" applyFont="1" applyFill="1" applyBorder="1" applyAlignment="1">
      <alignment horizontal="center"/>
    </xf>
    <xf numFmtId="165" fontId="7" fillId="42" borderId="77" xfId="574" applyNumberFormat="1" applyFont="1" applyFill="1" applyBorder="1" applyAlignment="1">
      <alignment horizontal="center"/>
    </xf>
    <xf numFmtId="165" fontId="7" fillId="42" borderId="75" xfId="574" applyNumberFormat="1" applyFont="1" applyFill="1" applyBorder="1" applyAlignment="1">
      <alignment horizontal="center"/>
    </xf>
    <xf numFmtId="165" fontId="7" fillId="42" borderId="76" xfId="574" applyNumberFormat="1" applyFont="1" applyFill="1" applyBorder="1" applyAlignment="1">
      <alignment horizontal="center"/>
    </xf>
    <xf numFmtId="164" fontId="110" fillId="0" borderId="77" xfId="0" applyNumberFormat="1" applyFont="1" applyFill="1" applyBorder="1" applyAlignment="1">
      <alignment horizontal="center"/>
    </xf>
    <xf numFmtId="164" fontId="110" fillId="0" borderId="75" xfId="0" applyNumberFormat="1" applyFont="1" applyFill="1" applyBorder="1" applyAlignment="1">
      <alignment horizontal="center"/>
    </xf>
    <xf numFmtId="164" fontId="110" fillId="0" borderId="76" xfId="0" applyNumberFormat="1" applyFont="1" applyFill="1" applyBorder="1" applyAlignment="1">
      <alignment horizontal="center"/>
    </xf>
    <xf numFmtId="0" fontId="82" fillId="41" borderId="84" xfId="0" applyFont="1" applyFill="1" applyBorder="1" applyAlignment="1">
      <alignment horizontal="left"/>
    </xf>
    <xf numFmtId="0" fontId="110" fillId="41" borderId="84" xfId="0" applyFont="1" applyFill="1" applyBorder="1" applyAlignment="1">
      <alignment horizontal="left"/>
    </xf>
    <xf numFmtId="0" fontId="82" fillId="41" borderId="87" xfId="0" applyFont="1" applyFill="1" applyBorder="1" applyAlignment="1">
      <alignment horizontal="left"/>
    </xf>
    <xf numFmtId="2" fontId="110" fillId="41" borderId="91" xfId="0" applyNumberFormat="1" applyFont="1" applyFill="1" applyBorder="1" applyAlignment="1">
      <alignment horizontal="center"/>
    </xf>
    <xf numFmtId="0" fontId="7" fillId="41" borderId="84" xfId="0" applyFont="1" applyFill="1" applyBorder="1"/>
    <xf numFmtId="0" fontId="9" fillId="0" borderId="28" xfId="484" applyFont="1" applyBorder="1"/>
    <xf numFmtId="0" fontId="9" fillId="0" borderId="94" xfId="484" applyFont="1" applyBorder="1"/>
    <xf numFmtId="0" fontId="9" fillId="0" borderId="94" xfId="484" applyFont="1" applyBorder="1" applyAlignment="1">
      <alignment horizontal="center"/>
    </xf>
    <xf numFmtId="10" fontId="9" fillId="0" borderId="94" xfId="484" applyNumberFormat="1" applyFont="1" applyBorder="1" applyAlignment="1">
      <alignment horizontal="center"/>
    </xf>
    <xf numFmtId="10" fontId="9" fillId="0" borderId="94" xfId="574" applyNumberFormat="1" applyFont="1" applyBorder="1" applyAlignment="1">
      <alignment horizontal="center"/>
    </xf>
    <xf numFmtId="10" fontId="9" fillId="0" borderId="91" xfId="574" applyNumberFormat="1" applyFont="1" applyBorder="1"/>
    <xf numFmtId="0" fontId="9" fillId="0" borderId="95" xfId="484" applyFont="1" applyBorder="1"/>
    <xf numFmtId="0" fontId="9" fillId="0" borderId="95" xfId="484" applyFont="1" applyBorder="1" applyAlignment="1">
      <alignment horizontal="center"/>
    </xf>
    <xf numFmtId="10" fontId="9" fillId="0" borderId="95" xfId="484" applyNumberFormat="1" applyFont="1" applyBorder="1" applyAlignment="1">
      <alignment horizontal="center"/>
    </xf>
    <xf numFmtId="10" fontId="9" fillId="0" borderId="95" xfId="574" applyNumberFormat="1" applyFont="1" applyBorder="1" applyAlignment="1">
      <alignment horizontal="center"/>
    </xf>
    <xf numFmtId="10" fontId="9" fillId="0" borderId="96" xfId="574" applyNumberFormat="1" applyFont="1" applyBorder="1"/>
    <xf numFmtId="0" fontId="7" fillId="0" borderId="32" xfId="711" applyFont="1" applyBorder="1" applyAlignment="1">
      <alignment horizontal="center"/>
    </xf>
    <xf numFmtId="0" fontId="7" fillId="0" borderId="30" xfId="711" applyFont="1" applyBorder="1" applyAlignment="1">
      <alignment horizontal="center"/>
    </xf>
    <xf numFmtId="0" fontId="7" fillId="0" borderId="33" xfId="711" applyFont="1" applyBorder="1" applyAlignment="1">
      <alignment horizontal="center"/>
    </xf>
    <xf numFmtId="0" fontId="112" fillId="0" borderId="34" xfId="726" applyFont="1" applyBorder="1" applyAlignment="1">
      <alignment horizontal="center"/>
    </xf>
    <xf numFmtId="43" fontId="110" fillId="0" borderId="35" xfId="310" applyFont="1" applyBorder="1" applyAlignment="1">
      <alignment horizontal="center" vertical="center"/>
    </xf>
    <xf numFmtId="2" fontId="110" fillId="0" borderId="35" xfId="0" applyNumberFormat="1" applyFont="1" applyBorder="1" applyAlignment="1">
      <alignment horizontal="center" vertical="center"/>
    </xf>
    <xf numFmtId="2" fontId="110" fillId="0" borderId="36" xfId="0" applyNumberFormat="1" applyFont="1" applyBorder="1" applyAlignment="1">
      <alignment horizontal="center" vertical="center"/>
    </xf>
    <xf numFmtId="0" fontId="110" fillId="0" borderId="75" xfId="0" applyFont="1" applyBorder="1" applyAlignment="1">
      <alignment horizontal="center" vertical="center"/>
    </xf>
    <xf numFmtId="0" fontId="7" fillId="41" borderId="0" xfId="0" applyFont="1" applyFill="1"/>
    <xf numFmtId="0" fontId="7" fillId="41" borderId="34" xfId="0" applyFont="1" applyFill="1" applyBorder="1"/>
    <xf numFmtId="10" fontId="7" fillId="41" borderId="42" xfId="574" applyNumberFormat="1" applyFont="1" applyFill="1" applyBorder="1" applyAlignment="1">
      <alignment horizontal="center"/>
    </xf>
    <xf numFmtId="10" fontId="7" fillId="41" borderId="83" xfId="574" applyNumberFormat="1" applyFont="1" applyFill="1" applyBorder="1" applyAlignment="1">
      <alignment horizontal="center"/>
    </xf>
    <xf numFmtId="0" fontId="16" fillId="41" borderId="77" xfId="0" applyFont="1" applyFill="1" applyBorder="1"/>
    <xf numFmtId="10" fontId="16" fillId="41" borderId="83" xfId="574" applyNumberFormat="1" applyFont="1" applyFill="1" applyBorder="1" applyAlignment="1">
      <alignment horizontal="center"/>
    </xf>
    <xf numFmtId="0" fontId="112" fillId="0" borderId="78" xfId="726" applyFont="1" applyBorder="1" applyAlignment="1">
      <alignment horizontal="center"/>
    </xf>
    <xf numFmtId="43" fontId="110" fillId="0" borderId="79" xfId="310" applyFont="1" applyBorder="1" applyAlignment="1">
      <alignment horizontal="center"/>
    </xf>
    <xf numFmtId="2" fontId="110" fillId="0" borderId="79" xfId="0" applyNumberFormat="1" applyFont="1" applyBorder="1" applyAlignment="1">
      <alignment horizontal="center"/>
    </xf>
    <xf numFmtId="2" fontId="110" fillId="0" borderId="80" xfId="0" applyNumberFormat="1" applyFont="1" applyBorder="1" applyAlignment="1">
      <alignment horizontal="center"/>
    </xf>
    <xf numFmtId="2" fontId="7" fillId="41" borderId="0" xfId="0" applyNumberFormat="1" applyFont="1" applyFill="1" applyAlignment="1">
      <alignment horizontal="center"/>
    </xf>
    <xf numFmtId="0" fontId="112" fillId="0" borderId="97" xfId="726" applyFont="1" applyBorder="1" applyAlignment="1">
      <alignment horizontal="center"/>
    </xf>
    <xf numFmtId="43" fontId="110" fillId="0" borderId="49" xfId="310" applyFont="1" applyBorder="1" applyAlignment="1">
      <alignment horizontal="center"/>
    </xf>
    <xf numFmtId="0" fontId="7" fillId="0" borderId="40" xfId="460" applyFont="1" applyBorder="1" applyAlignment="1">
      <alignment horizontal="center"/>
    </xf>
    <xf numFmtId="10" fontId="7" fillId="0" borderId="41" xfId="574" applyNumberFormat="1" applyFont="1" applyFill="1" applyBorder="1" applyAlignment="1">
      <alignment horizontal="center"/>
    </xf>
    <xf numFmtId="0" fontId="10" fillId="0" borderId="0" xfId="711" applyFont="1" applyAlignment="1">
      <alignment horizontal="left"/>
    </xf>
    <xf numFmtId="177" fontId="82" fillId="0" borderId="0" xfId="0" applyNumberFormat="1" applyFont="1" applyAlignment="1">
      <alignment horizontal="right" vertical="top" wrapText="1"/>
    </xf>
    <xf numFmtId="177" fontId="121" fillId="0" borderId="0" xfId="0" applyNumberFormat="1" applyFont="1" applyAlignment="1">
      <alignment horizontal="right" vertical="top" wrapText="1"/>
    </xf>
    <xf numFmtId="0" fontId="17" fillId="41" borderId="0" xfId="711" applyFill="1"/>
    <xf numFmtId="0" fontId="17" fillId="41" borderId="0" xfId="711" applyFill="1" applyAlignment="1">
      <alignment horizontal="center"/>
    </xf>
    <xf numFmtId="0" fontId="7" fillId="41" borderId="0" xfId="711" applyFont="1" applyFill="1" applyAlignment="1">
      <alignment horizontal="center"/>
    </xf>
    <xf numFmtId="0" fontId="7" fillId="41" borderId="34" xfId="711" applyFont="1" applyFill="1" applyBorder="1" applyAlignment="1">
      <alignment horizontal="center"/>
    </xf>
    <xf numFmtId="10" fontId="7" fillId="41" borderId="35" xfId="574" applyNumberFormat="1" applyFont="1" applyFill="1" applyBorder="1" applyAlignment="1">
      <alignment horizontal="center"/>
    </xf>
    <xf numFmtId="10" fontId="7" fillId="41" borderId="36" xfId="574" applyNumberFormat="1" applyFont="1" applyFill="1" applyBorder="1" applyAlignment="1">
      <alignment horizontal="center"/>
    </xf>
    <xf numFmtId="0" fontId="7" fillId="41" borderId="77" xfId="711" applyFont="1" applyFill="1" applyBorder="1" applyAlignment="1">
      <alignment horizontal="center"/>
    </xf>
    <xf numFmtId="10" fontId="7" fillId="41" borderId="75" xfId="574" applyNumberFormat="1" applyFont="1" applyFill="1" applyBorder="1" applyAlignment="1">
      <alignment horizontal="center"/>
    </xf>
    <xf numFmtId="10" fontId="7" fillId="41" borderId="76" xfId="574" applyNumberFormat="1" applyFont="1" applyFill="1" applyBorder="1" applyAlignment="1">
      <alignment horizontal="center"/>
    </xf>
    <xf numFmtId="0" fontId="7" fillId="41" borderId="81" xfId="711" applyFont="1" applyFill="1" applyBorder="1" applyAlignment="1">
      <alignment horizontal="center"/>
    </xf>
    <xf numFmtId="10" fontId="7" fillId="41" borderId="82" xfId="574" applyNumberFormat="1" applyFont="1" applyFill="1" applyBorder="1" applyAlignment="1">
      <alignment horizontal="center"/>
    </xf>
    <xf numFmtId="174" fontId="4" fillId="41" borderId="0" xfId="457" applyNumberFormat="1" applyFill="1" applyAlignment="1">
      <alignment horizontal="center"/>
    </xf>
    <xf numFmtId="164" fontId="4" fillId="41" borderId="0" xfId="457" applyNumberFormat="1" applyFill="1" applyAlignment="1">
      <alignment horizontal="center"/>
    </xf>
    <xf numFmtId="10" fontId="7" fillId="0" borderId="35" xfId="711" applyNumberFormat="1" applyFont="1" applyBorder="1"/>
    <xf numFmtId="0" fontId="7" fillId="0" borderId="77" xfId="711" applyFont="1" applyBorder="1"/>
    <xf numFmtId="10" fontId="7" fillId="0" borderId="75" xfId="711" applyNumberFormat="1" applyFont="1" applyBorder="1"/>
    <xf numFmtId="0" fontId="7" fillId="0" borderId="81" xfId="711" applyFont="1" applyBorder="1"/>
    <xf numFmtId="10" fontId="7" fillId="0" borderId="82" xfId="711" applyNumberFormat="1" applyFont="1" applyBorder="1"/>
    <xf numFmtId="165" fontId="7" fillId="0" borderId="18" xfId="585" applyNumberFormat="1" applyFont="1" applyBorder="1" applyAlignment="1">
      <alignment horizontal="center"/>
    </xf>
    <xf numFmtId="165" fontId="7" fillId="0" borderId="21" xfId="585" applyNumberFormat="1" applyFont="1" applyBorder="1" applyAlignment="1">
      <alignment horizontal="center"/>
    </xf>
    <xf numFmtId="165" fontId="7" fillId="0" borderId="31" xfId="585" applyNumberFormat="1" applyFont="1" applyBorder="1" applyAlignment="1">
      <alignment horizontal="center"/>
    </xf>
    <xf numFmtId="10" fontId="7" fillId="0" borderId="0" xfId="711" applyNumberFormat="1" applyFont="1"/>
    <xf numFmtId="165" fontId="110" fillId="0" borderId="0" xfId="0" applyNumberFormat="1" applyFont="1"/>
    <xf numFmtId="0" fontId="122" fillId="0" borderId="0" xfId="0" applyFont="1"/>
    <xf numFmtId="165" fontId="122" fillId="0" borderId="0" xfId="0" applyNumberFormat="1" applyFont="1"/>
    <xf numFmtId="165" fontId="0" fillId="0" borderId="0" xfId="0" applyNumberFormat="1"/>
    <xf numFmtId="0" fontId="7" fillId="0" borderId="0" xfId="0" applyFont="1" applyAlignment="1">
      <alignment horizontal="center"/>
    </xf>
    <xf numFmtId="0" fontId="7" fillId="26" borderId="0" xfId="0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172" fontId="7" fillId="26" borderId="0" xfId="310" applyNumberFormat="1" applyFont="1" applyFill="1" applyBorder="1" applyAlignment="1">
      <alignment horizontal="center"/>
    </xf>
    <xf numFmtId="0" fontId="0" fillId="41" borderId="0" xfId="0" applyFill="1" applyAlignment="1">
      <alignment horizontal="center"/>
    </xf>
    <xf numFmtId="0" fontId="11" fillId="41" borderId="0" xfId="0" applyFont="1" applyFill="1" applyAlignment="1">
      <alignment horizontal="center"/>
    </xf>
    <xf numFmtId="0" fontId="7" fillId="26" borderId="46" xfId="0" applyFont="1" applyFill="1" applyBorder="1" applyAlignment="1">
      <alignment horizontal="center"/>
    </xf>
    <xf numFmtId="2" fontId="7" fillId="26" borderId="46" xfId="0" applyNumberFormat="1" applyFont="1" applyFill="1" applyBorder="1" applyAlignment="1">
      <alignment horizontal="center"/>
    </xf>
    <xf numFmtId="165" fontId="7" fillId="26" borderId="46" xfId="0" applyNumberFormat="1" applyFont="1" applyFill="1" applyBorder="1" applyAlignment="1">
      <alignment horizontal="center"/>
    </xf>
    <xf numFmtId="165" fontId="7" fillId="26" borderId="47" xfId="0" applyNumberFormat="1" applyFont="1" applyFill="1" applyBorder="1" applyAlignment="1">
      <alignment horizontal="center"/>
    </xf>
    <xf numFmtId="0" fontId="110" fillId="0" borderId="84" xfId="0" applyFont="1" applyBorder="1"/>
    <xf numFmtId="0" fontId="82" fillId="41" borderId="85" xfId="0" applyFont="1" applyFill="1" applyBorder="1" applyAlignment="1">
      <alignment horizontal="left"/>
    </xf>
    <xf numFmtId="0" fontId="82" fillId="41" borderId="34" xfId="0" applyFont="1" applyFill="1" applyBorder="1" applyAlignment="1">
      <alignment horizontal="center"/>
    </xf>
    <xf numFmtId="176" fontId="110" fillId="0" borderId="35" xfId="719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center"/>
    </xf>
    <xf numFmtId="176" fontId="110" fillId="0" borderId="75" xfId="719" applyNumberFormat="1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110" fillId="0" borderId="77" xfId="0" applyFont="1" applyBorder="1" applyAlignment="1">
      <alignment horizontal="center"/>
    </xf>
    <xf numFmtId="0" fontId="7" fillId="41" borderId="77" xfId="0" applyFont="1" applyFill="1" applyBorder="1" applyAlignment="1">
      <alignment horizontal="center"/>
    </xf>
    <xf numFmtId="176" fontId="20" fillId="0" borderId="75" xfId="719" applyNumberFormat="1" applyFont="1" applyBorder="1" applyAlignment="1">
      <alignment horizontal="center"/>
    </xf>
    <xf numFmtId="165" fontId="20" fillId="0" borderId="75" xfId="0" applyNumberFormat="1" applyFont="1" applyBorder="1" applyAlignment="1">
      <alignment horizontal="center"/>
    </xf>
    <xf numFmtId="165" fontId="20" fillId="0" borderId="76" xfId="0" applyNumberFormat="1" applyFont="1" applyBorder="1" applyAlignment="1">
      <alignment horizontal="center"/>
    </xf>
    <xf numFmtId="0" fontId="110" fillId="41" borderId="77" xfId="0" applyFont="1" applyFill="1" applyBorder="1" applyAlignment="1">
      <alignment horizontal="center"/>
    </xf>
    <xf numFmtId="0" fontId="82" fillId="0" borderId="77" xfId="0" applyFont="1" applyBorder="1" applyAlignment="1">
      <alignment horizontal="center"/>
    </xf>
    <xf numFmtId="0" fontId="82" fillId="41" borderId="81" xfId="0" applyFont="1" applyFill="1" applyBorder="1" applyAlignment="1">
      <alignment horizontal="center"/>
    </xf>
    <xf numFmtId="176" fontId="110" fillId="0" borderId="82" xfId="719" applyNumberFormat="1" applyFont="1" applyBorder="1" applyAlignment="1">
      <alignment horizontal="center"/>
    </xf>
    <xf numFmtId="0" fontId="7" fillId="41" borderId="35" xfId="0" applyFont="1" applyFill="1" applyBorder="1"/>
    <xf numFmtId="44" fontId="7" fillId="41" borderId="35" xfId="344" applyFont="1" applyFill="1" applyBorder="1" applyAlignment="1">
      <alignment horizontal="center"/>
    </xf>
    <xf numFmtId="165" fontId="7" fillId="41" borderId="35" xfId="0" applyNumberFormat="1" applyFont="1" applyFill="1" applyBorder="1" applyAlignment="1">
      <alignment horizontal="center"/>
    </xf>
    <xf numFmtId="165" fontId="7" fillId="41" borderId="36" xfId="0" applyNumberFormat="1" applyFont="1" applyFill="1" applyBorder="1" applyAlignment="1">
      <alignment horizontal="center"/>
    </xf>
    <xf numFmtId="0" fontId="7" fillId="41" borderId="82" xfId="0" applyFont="1" applyFill="1" applyBorder="1"/>
    <xf numFmtId="165" fontId="7" fillId="26" borderId="98" xfId="484" applyNumberFormat="1" applyFont="1" applyFill="1" applyBorder="1" applyAlignment="1">
      <alignment horizontal="center"/>
    </xf>
    <xf numFmtId="0" fontId="7" fillId="26" borderId="32" xfId="484" applyFont="1" applyFill="1" applyBorder="1" applyAlignment="1">
      <alignment horizontal="left"/>
    </xf>
    <xf numFmtId="165" fontId="7" fillId="26" borderId="30" xfId="48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/>
    </xf>
    <xf numFmtId="0" fontId="82" fillId="0" borderId="81" xfId="0" applyFont="1" applyBorder="1" applyAlignment="1">
      <alignment horizontal="left"/>
    </xf>
    <xf numFmtId="165" fontId="7" fillId="0" borderId="82" xfId="574" applyNumberFormat="1" applyFont="1" applyFill="1" applyBorder="1" applyAlignment="1">
      <alignment horizontal="center"/>
    </xf>
    <xf numFmtId="165" fontId="7" fillId="26" borderId="46" xfId="484" applyNumberFormat="1" applyFont="1" applyFill="1" applyBorder="1" applyAlignment="1">
      <alignment horizontal="center"/>
    </xf>
    <xf numFmtId="165" fontId="7" fillId="26" borderId="38" xfId="484" applyNumberFormat="1" applyFont="1" applyFill="1" applyBorder="1" applyAlignment="1">
      <alignment horizontal="center"/>
    </xf>
    <xf numFmtId="0" fontId="82" fillId="41" borderId="39" xfId="0" applyFont="1" applyFill="1" applyBorder="1" applyAlignment="1">
      <alignment horizontal="left"/>
    </xf>
    <xf numFmtId="0" fontId="7" fillId="26" borderId="33" xfId="484" applyFont="1" applyFill="1" applyBorder="1" applyAlignment="1">
      <alignment horizontal="center"/>
    </xf>
    <xf numFmtId="165" fontId="7" fillId="26" borderId="99" xfId="484" applyNumberFormat="1" applyFont="1" applyFill="1" applyBorder="1" applyAlignment="1">
      <alignment horizontal="center"/>
    </xf>
    <xf numFmtId="0" fontId="7" fillId="26" borderId="43" xfId="0" applyFont="1" applyFill="1" applyBorder="1"/>
    <xf numFmtId="0" fontId="82" fillId="41" borderId="81" xfId="0" applyFont="1" applyFill="1" applyBorder="1" applyAlignment="1">
      <alignment horizontal="left"/>
    </xf>
    <xf numFmtId="0" fontId="82" fillId="41" borderId="82" xfId="0" applyFont="1" applyFill="1" applyBorder="1" applyAlignment="1">
      <alignment horizontal="center"/>
    </xf>
    <xf numFmtId="10" fontId="7" fillId="0" borderId="0" xfId="0" applyNumberFormat="1" applyFont="1"/>
    <xf numFmtId="0" fontId="7" fillId="0" borderId="0" xfId="0" applyFont="1" applyFill="1" applyBorder="1"/>
    <xf numFmtId="0" fontId="7" fillId="0" borderId="26" xfId="0" applyFont="1" applyBorder="1" applyAlignment="1">
      <alignment horizontal="center"/>
    </xf>
    <xf numFmtId="10" fontId="7" fillId="0" borderId="75" xfId="574" applyNumberFormat="1" applyFont="1" applyBorder="1" applyAlignment="1">
      <alignment horizontal="center"/>
    </xf>
    <xf numFmtId="10" fontId="7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>
      <alignment horizontal="center"/>
    </xf>
    <xf numFmtId="10" fontId="7" fillId="0" borderId="35" xfId="574" applyNumberFormat="1" applyFont="1" applyBorder="1" applyAlignment="1" applyProtection="1">
      <alignment horizontal="center"/>
      <protection locked="0"/>
    </xf>
    <xf numFmtId="10" fontId="7" fillId="0" borderId="35" xfId="574" applyNumberFormat="1" applyFont="1" applyBorder="1" applyAlignment="1">
      <alignment horizontal="center"/>
    </xf>
    <xf numFmtId="10" fontId="7" fillId="0" borderId="36" xfId="0" applyNumberFormat="1" applyFont="1" applyBorder="1" applyAlignment="1">
      <alignment horizontal="center"/>
    </xf>
    <xf numFmtId="10" fontId="7" fillId="0" borderId="76" xfId="0" applyNumberFormat="1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0" fontId="7" fillId="0" borderId="82" xfId="0" applyNumberFormat="1" applyFont="1" applyBorder="1" applyAlignment="1" applyProtection="1">
      <alignment horizontal="center"/>
      <protection locked="0"/>
    </xf>
    <xf numFmtId="0" fontId="7" fillId="0" borderId="82" xfId="0" applyFont="1" applyBorder="1"/>
    <xf numFmtId="10" fontId="7" fillId="0" borderId="82" xfId="0" applyNumberFormat="1" applyFont="1" applyBorder="1" applyAlignment="1">
      <alignment horizontal="center"/>
    </xf>
    <xf numFmtId="0" fontId="7" fillId="0" borderId="83" xfId="0" applyFont="1" applyBorder="1" applyAlignment="1">
      <alignment horizontal="center"/>
    </xf>
    <xf numFmtId="178" fontId="7" fillId="0" borderId="35" xfId="0" applyNumberFormat="1" applyFont="1" applyBorder="1" applyAlignment="1">
      <alignment horizontal="center"/>
    </xf>
    <xf numFmtId="178" fontId="7" fillId="0" borderId="75" xfId="0" applyNumberFormat="1" applyFont="1" applyBorder="1" applyAlignment="1">
      <alignment horizontal="center"/>
    </xf>
    <xf numFmtId="0" fontId="10" fillId="41" borderId="0" xfId="0" applyFont="1" applyFill="1" applyBorder="1"/>
    <xf numFmtId="0" fontId="0" fillId="41" borderId="0" xfId="0" applyFill="1" applyAlignment="1">
      <alignment horizontal="centerContinuous"/>
    </xf>
    <xf numFmtId="0" fontId="0" fillId="41" borderId="0" xfId="0" applyFill="1" applyAlignment="1"/>
    <xf numFmtId="0" fontId="7" fillId="41" borderId="16" xfId="555" applyFont="1" applyFill="1" applyBorder="1"/>
    <xf numFmtId="0" fontId="7" fillId="41" borderId="27" xfId="555" applyFont="1" applyFill="1" applyBorder="1" applyAlignment="1">
      <alignment horizontal="center"/>
    </xf>
    <xf numFmtId="0" fontId="7" fillId="41" borderId="20" xfId="555" applyFont="1" applyFill="1" applyBorder="1"/>
    <xf numFmtId="0" fontId="7" fillId="41" borderId="28" xfId="555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7" fillId="41" borderId="25" xfId="0" applyFont="1" applyFill="1" applyBorder="1"/>
    <xf numFmtId="10" fontId="7" fillId="41" borderId="50" xfId="574" applyNumberFormat="1" applyFont="1" applyFill="1" applyBorder="1" applyAlignment="1" applyProtection="1">
      <alignment horizontal="center"/>
      <protection locked="0"/>
    </xf>
    <xf numFmtId="0" fontId="7" fillId="41" borderId="57" xfId="0" applyFont="1" applyFill="1" applyBorder="1"/>
    <xf numFmtId="10" fontId="7" fillId="41" borderId="63" xfId="0" applyNumberFormat="1" applyFont="1" applyFill="1" applyBorder="1" applyAlignment="1" applyProtection="1">
      <alignment horizontal="center"/>
      <protection locked="0"/>
    </xf>
    <xf numFmtId="10" fontId="7" fillId="41" borderId="63" xfId="574" applyNumberFormat="1" applyFont="1" applyFill="1" applyBorder="1" applyAlignment="1">
      <alignment horizontal="center"/>
    </xf>
    <xf numFmtId="0" fontId="7" fillId="41" borderId="87" xfId="0" applyFont="1" applyFill="1" applyBorder="1"/>
    <xf numFmtId="10" fontId="7" fillId="41" borderId="64" xfId="0" applyNumberFormat="1" applyFont="1" applyFill="1" applyBorder="1" applyAlignment="1" applyProtection="1">
      <alignment horizontal="center"/>
      <protection locked="0"/>
    </xf>
    <xf numFmtId="10" fontId="7" fillId="41" borderId="64" xfId="574" applyNumberFormat="1" applyFont="1" applyFill="1" applyBorder="1" applyAlignment="1">
      <alignment horizontal="center"/>
    </xf>
    <xf numFmtId="0" fontId="7" fillId="41" borderId="19" xfId="555" applyFont="1" applyFill="1" applyBorder="1"/>
    <xf numFmtId="0" fontId="7" fillId="41" borderId="26" xfId="555" applyFont="1" applyFill="1" applyBorder="1" applyAlignment="1">
      <alignment horizontal="center"/>
    </xf>
    <xf numFmtId="10" fontId="7" fillId="41" borderId="35" xfId="574" applyNumberFormat="1" applyFont="1" applyFill="1" applyBorder="1" applyAlignment="1" applyProtection="1">
      <alignment horizontal="center"/>
      <protection locked="0"/>
    </xf>
    <xf numFmtId="178" fontId="7" fillId="41" borderId="35" xfId="0" applyNumberFormat="1" applyFont="1" applyFill="1" applyBorder="1" applyAlignment="1">
      <alignment horizontal="center"/>
    </xf>
    <xf numFmtId="10" fontId="7" fillId="41" borderId="36" xfId="0" applyNumberFormat="1" applyFont="1" applyFill="1" applyBorder="1" applyAlignment="1">
      <alignment horizontal="center"/>
    </xf>
    <xf numFmtId="10" fontId="7" fillId="41" borderId="75" xfId="0" applyNumberFormat="1" applyFont="1" applyFill="1" applyBorder="1" applyAlignment="1" applyProtection="1">
      <alignment horizontal="center"/>
      <protection locked="0"/>
    </xf>
    <xf numFmtId="178" fontId="7" fillId="41" borderId="75" xfId="0" applyNumberFormat="1" applyFont="1" applyFill="1" applyBorder="1" applyAlignment="1">
      <alignment horizontal="center"/>
    </xf>
    <xf numFmtId="10" fontId="7" fillId="41" borderId="76" xfId="0" applyNumberFormat="1" applyFont="1" applyFill="1" applyBorder="1" applyAlignment="1">
      <alignment horizontal="center"/>
    </xf>
    <xf numFmtId="10" fontId="16" fillId="41" borderId="75" xfId="0" applyNumberFormat="1" applyFont="1" applyFill="1" applyBorder="1" applyAlignment="1" applyProtection="1">
      <alignment horizontal="center"/>
      <protection locked="0"/>
    </xf>
    <xf numFmtId="10" fontId="16" fillId="41" borderId="75" xfId="0" applyNumberFormat="1" applyFont="1" applyFill="1" applyBorder="1" applyAlignment="1">
      <alignment horizontal="center"/>
    </xf>
    <xf numFmtId="0" fontId="7" fillId="41" borderId="76" xfId="0" applyFont="1" applyFill="1" applyBorder="1" applyAlignment="1">
      <alignment horizontal="center"/>
    </xf>
    <xf numFmtId="10" fontId="7" fillId="41" borderId="82" xfId="0" applyNumberFormat="1" applyFont="1" applyFill="1" applyBorder="1" applyAlignment="1" applyProtection="1">
      <alignment horizontal="center"/>
      <protection locked="0"/>
    </xf>
    <xf numFmtId="10" fontId="7" fillId="41" borderId="82" xfId="0" applyNumberFormat="1" applyFont="1" applyFill="1" applyBorder="1" applyAlignment="1">
      <alignment horizontal="center"/>
    </xf>
    <xf numFmtId="0" fontId="7" fillId="41" borderId="83" xfId="0" applyFont="1" applyFill="1" applyBorder="1" applyAlignment="1">
      <alignment horizontal="center"/>
    </xf>
    <xf numFmtId="0" fontId="7" fillId="41" borderId="59" xfId="0" applyFont="1" applyFill="1" applyBorder="1"/>
    <xf numFmtId="0" fontId="11" fillId="41" borderId="0" xfId="555" applyFont="1" applyFill="1"/>
    <xf numFmtId="0" fontId="11" fillId="41" borderId="0" xfId="555" applyFont="1" applyFill="1" applyAlignment="1">
      <alignment horizontal="centerContinuous"/>
    </xf>
    <xf numFmtId="0" fontId="7" fillId="41" borderId="0" xfId="555" applyFont="1" applyFill="1" applyAlignment="1" applyProtection="1">
      <alignment horizontal="centerContinuous"/>
    </xf>
    <xf numFmtId="10" fontId="7" fillId="41" borderId="0" xfId="574" applyNumberFormat="1" applyFont="1" applyFill="1" applyAlignment="1">
      <alignment horizontal="centerContinuous"/>
    </xf>
    <xf numFmtId="0" fontId="6" fillId="41" borderId="0" xfId="555" applyFill="1"/>
    <xf numFmtId="10" fontId="7" fillId="41" borderId="50" xfId="574" applyNumberFormat="1" applyFont="1" applyFill="1" applyBorder="1" applyAlignment="1">
      <alignment horizontal="center"/>
    </xf>
    <xf numFmtId="10" fontId="7" fillId="41" borderId="50" xfId="555" applyNumberFormat="1" applyFont="1" applyFill="1" applyBorder="1" applyAlignment="1">
      <alignment horizontal="center"/>
    </xf>
    <xf numFmtId="10" fontId="7" fillId="41" borderId="63" xfId="484" applyNumberFormat="1" applyFont="1" applyFill="1" applyBorder="1" applyAlignment="1">
      <alignment horizontal="center"/>
    </xf>
    <xf numFmtId="10" fontId="16" fillId="41" borderId="64" xfId="0" applyNumberFormat="1" applyFont="1" applyFill="1" applyBorder="1" applyAlignment="1" applyProtection="1">
      <alignment horizontal="center"/>
      <protection locked="0"/>
    </xf>
    <xf numFmtId="10" fontId="16" fillId="41" borderId="64" xfId="574" applyNumberFormat="1" applyFont="1" applyFill="1" applyBorder="1" applyAlignment="1">
      <alignment horizontal="center"/>
    </xf>
    <xf numFmtId="10" fontId="16" fillId="41" borderId="50" xfId="555" applyNumberFormat="1" applyFont="1" applyFill="1" applyBorder="1" applyAlignment="1">
      <alignment horizontal="center"/>
    </xf>
    <xf numFmtId="10" fontId="7" fillId="41" borderId="28" xfId="555" applyNumberFormat="1" applyFont="1" applyFill="1" applyBorder="1" applyAlignment="1">
      <alignment horizontal="center"/>
    </xf>
    <xf numFmtId="9" fontId="7" fillId="41" borderId="0" xfId="574" applyFont="1" applyFill="1" applyAlignment="1">
      <alignment horizontal="center"/>
    </xf>
    <xf numFmtId="10" fontId="7" fillId="41" borderId="0" xfId="574" applyNumberFormat="1" applyFont="1" applyFill="1"/>
    <xf numFmtId="0" fontId="7" fillId="41" borderId="0" xfId="555" applyFont="1" applyFill="1"/>
    <xf numFmtId="0" fontId="10" fillId="41" borderId="0" xfId="555" applyFont="1" applyFill="1"/>
    <xf numFmtId="175" fontId="119" fillId="41" borderId="0" xfId="344" applyNumberFormat="1" applyFont="1" applyFill="1" applyBorder="1"/>
    <xf numFmtId="173" fontId="6" fillId="41" borderId="0" xfId="719" applyNumberFormat="1" applyFont="1" applyFill="1"/>
    <xf numFmtId="164" fontId="7" fillId="0" borderId="35" xfId="310" applyNumberFormat="1" applyFont="1" applyBorder="1" applyAlignment="1">
      <alignment horizontal="center"/>
    </xf>
    <xf numFmtId="164" fontId="7" fillId="0" borderId="66" xfId="310" applyNumberFormat="1" applyFont="1" applyBorder="1" applyAlignment="1">
      <alignment horizontal="center"/>
    </xf>
    <xf numFmtId="0" fontId="7" fillId="0" borderId="11" xfId="484" applyFont="1" applyBorder="1" applyAlignment="1">
      <alignment horizontal="center"/>
    </xf>
    <xf numFmtId="176" fontId="110" fillId="0" borderId="35" xfId="0" applyNumberFormat="1" applyFont="1" applyBorder="1" applyAlignment="1">
      <alignment horizontal="center"/>
    </xf>
    <xf numFmtId="0" fontId="110" fillId="0" borderId="100" xfId="0" applyFont="1" applyBorder="1" applyAlignment="1">
      <alignment horizontal="left" vertical="center"/>
    </xf>
    <xf numFmtId="0" fontId="110" fillId="0" borderId="101" xfId="0" applyFont="1" applyBorder="1" applyAlignment="1">
      <alignment horizontal="center" vertical="center"/>
    </xf>
    <xf numFmtId="176" fontId="110" fillId="0" borderId="102" xfId="0" applyNumberFormat="1" applyFont="1" applyBorder="1" applyAlignment="1">
      <alignment horizontal="center"/>
    </xf>
    <xf numFmtId="165" fontId="110" fillId="0" borderId="102" xfId="0" applyNumberFormat="1" applyFont="1" applyBorder="1" applyAlignment="1">
      <alignment horizontal="center"/>
    </xf>
    <xf numFmtId="165" fontId="110" fillId="0" borderId="103" xfId="0" applyNumberFormat="1" applyFont="1" applyBorder="1" applyAlignment="1">
      <alignment horizontal="center"/>
    </xf>
    <xf numFmtId="0" fontId="110" fillId="0" borderId="104" xfId="0" applyFont="1" applyBorder="1" applyAlignment="1">
      <alignment horizontal="left" vertical="center"/>
    </xf>
    <xf numFmtId="0" fontId="110" fillId="0" borderId="105" xfId="0" applyFont="1" applyBorder="1" applyAlignment="1">
      <alignment horizontal="center" vertical="center"/>
    </xf>
    <xf numFmtId="176" fontId="110" fillId="0" borderId="106" xfId="0" applyNumberFormat="1" applyFont="1" applyBorder="1" applyAlignment="1">
      <alignment horizontal="center"/>
    </xf>
    <xf numFmtId="165" fontId="110" fillId="0" borderId="106" xfId="0" applyNumberFormat="1" applyFont="1" applyBorder="1" applyAlignment="1">
      <alignment horizontal="center"/>
    </xf>
    <xf numFmtId="165" fontId="110" fillId="0" borderId="107" xfId="0" applyNumberFormat="1" applyFont="1" applyBorder="1" applyAlignment="1">
      <alignment horizontal="center"/>
    </xf>
    <xf numFmtId="0" fontId="25" fillId="26" borderId="17" xfId="484" applyFont="1" applyFill="1" applyBorder="1" applyAlignment="1">
      <alignment horizontal="center"/>
    </xf>
    <xf numFmtId="0" fontId="7" fillId="26" borderId="27" xfId="484" applyFont="1" applyFill="1" applyBorder="1" applyAlignment="1">
      <alignment horizontal="center"/>
    </xf>
    <xf numFmtId="0" fontId="9" fillId="0" borderId="108" xfId="484" applyFont="1" applyBorder="1"/>
    <xf numFmtId="0" fontId="9" fillId="0" borderId="108" xfId="484" applyFont="1" applyBorder="1" applyAlignment="1">
      <alignment horizontal="center"/>
    </xf>
    <xf numFmtId="10" fontId="9" fillId="0" borderId="108" xfId="484" applyNumberFormat="1" applyFont="1" applyBorder="1" applyAlignment="1">
      <alignment horizontal="center"/>
    </xf>
    <xf numFmtId="10" fontId="9" fillId="0" borderId="108" xfId="574" applyNumberFormat="1" applyFont="1" applyBorder="1" applyAlignment="1">
      <alignment horizontal="center"/>
    </xf>
    <xf numFmtId="10" fontId="9" fillId="0" borderId="109" xfId="574" applyNumberFormat="1" applyFont="1" applyBorder="1"/>
    <xf numFmtId="0" fontId="9" fillId="0" borderId="110" xfId="484" applyFont="1" applyBorder="1"/>
    <xf numFmtId="0" fontId="9" fillId="0" borderId="110" xfId="484" applyFont="1" applyBorder="1" applyAlignment="1">
      <alignment horizontal="center"/>
    </xf>
    <xf numFmtId="10" fontId="9" fillId="0" borderId="110" xfId="484" applyNumberFormat="1" applyFont="1" applyBorder="1" applyAlignment="1">
      <alignment horizontal="center"/>
    </xf>
    <xf numFmtId="10" fontId="9" fillId="0" borderId="110" xfId="574" applyNumberFormat="1" applyFont="1" applyBorder="1" applyAlignment="1">
      <alignment horizontal="center"/>
    </xf>
    <xf numFmtId="10" fontId="9" fillId="0" borderId="111" xfId="574" applyNumberFormat="1" applyFont="1" applyBorder="1"/>
    <xf numFmtId="0" fontId="11" fillId="0" borderId="0" xfId="711" applyFont="1" applyBorder="1"/>
    <xf numFmtId="43" fontId="7" fillId="0" borderId="35" xfId="310" applyFont="1" applyBorder="1"/>
    <xf numFmtId="0" fontId="112" fillId="0" borderId="100" xfId="726" applyFont="1" applyBorder="1" applyAlignment="1">
      <alignment horizontal="center"/>
    </xf>
    <xf numFmtId="43" fontId="7" fillId="0" borderId="102" xfId="310" applyFont="1" applyBorder="1"/>
    <xf numFmtId="43" fontId="110" fillId="0" borderId="102" xfId="310" applyFont="1" applyBorder="1" applyAlignment="1">
      <alignment horizontal="center" vertical="center"/>
    </xf>
    <xf numFmtId="2" fontId="110" fillId="0" borderId="102" xfId="0" applyNumberFormat="1" applyFont="1" applyBorder="1" applyAlignment="1">
      <alignment horizontal="center" vertical="center"/>
    </xf>
    <xf numFmtId="2" fontId="110" fillId="0" borderId="103" xfId="0" applyNumberFormat="1" applyFont="1" applyBorder="1" applyAlignment="1">
      <alignment horizontal="center" vertical="center"/>
    </xf>
    <xf numFmtId="0" fontId="110" fillId="0" borderId="102" xfId="0" applyFont="1" applyBorder="1" applyAlignment="1">
      <alignment horizontal="center" vertical="center"/>
    </xf>
    <xf numFmtId="0" fontId="110" fillId="0" borderId="103" xfId="0" applyFont="1" applyBorder="1" applyAlignment="1">
      <alignment horizontal="center" vertical="center"/>
    </xf>
    <xf numFmtId="43" fontId="110" fillId="0" borderId="102" xfId="310" applyFont="1" applyBorder="1" applyAlignment="1">
      <alignment horizontal="center"/>
    </xf>
    <xf numFmtId="2" fontId="110" fillId="0" borderId="102" xfId="0" applyNumberFormat="1" applyFont="1" applyBorder="1" applyAlignment="1">
      <alignment horizontal="center"/>
    </xf>
    <xf numFmtId="2" fontId="110" fillId="0" borderId="103" xfId="0" applyNumberFormat="1" applyFont="1" applyBorder="1" applyAlignment="1">
      <alignment horizontal="center"/>
    </xf>
    <xf numFmtId="43" fontId="7" fillId="0" borderId="0" xfId="310" applyFont="1" applyBorder="1"/>
    <xf numFmtId="2" fontId="110" fillId="0" borderId="112" xfId="0" applyNumberFormat="1" applyFont="1" applyBorder="1" applyAlignment="1">
      <alignment horizontal="center"/>
    </xf>
    <xf numFmtId="2" fontId="110" fillId="0" borderId="113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2" fillId="26" borderId="0" xfId="484" applyFont="1" applyFill="1" applyAlignment="1">
      <alignment horizontal="center"/>
    </xf>
    <xf numFmtId="0" fontId="32" fillId="0" borderId="0" xfId="0" applyFont="1" applyAlignment="1">
      <alignment horizontal="center"/>
    </xf>
  </cellXfs>
  <cellStyles count="727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2 2 2" xfId="726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113" Type="http://schemas.openxmlformats.org/officeDocument/2006/relationships/externalLink" Target="externalLinks/externalLink82.xml"/><Relationship Id="rId118" Type="http://schemas.openxmlformats.org/officeDocument/2006/relationships/externalLink" Target="externalLinks/externalLink87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8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24" Type="http://schemas.openxmlformats.org/officeDocument/2006/relationships/customXml" Target="../customXml/item2.xml"/><Relationship Id="rId54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8.xml"/><Relationship Id="rId114" Type="http://schemas.openxmlformats.org/officeDocument/2006/relationships/externalLink" Target="externalLinks/externalLink83.xml"/><Relationship Id="rId119" Type="http://schemas.openxmlformats.org/officeDocument/2006/relationships/theme" Target="theme/theme1.xml"/><Relationship Id="rId44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2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36.xml"/><Relationship Id="rId116" Type="http://schemas.openxmlformats.org/officeDocument/2006/relationships/externalLink" Target="externalLinks/externalLink8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111" Type="http://schemas.openxmlformats.org/officeDocument/2006/relationships/externalLink" Target="externalLinks/externalLink8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5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9525</xdr:colOff>
      <xdr:row>31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69674-89E3-2BE2-4572-7B00E317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62075"/>
          <a:ext cx="7305675" cy="4048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15240</xdr:colOff>
      <xdr:row>32</xdr:row>
      <xdr:rowOff>24221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63BCB-402A-493B-8E67-41D69426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61960" cy="4352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2FE36-1140-4722-B7D9-9B0B8A9F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20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476250</xdr:colOff>
      <xdr:row>32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5C92E-EA01-40B6-A1F7-305C763E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7974330" cy="49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12</xdr:col>
      <xdr:colOff>9525</xdr:colOff>
      <xdr:row>35</xdr:row>
      <xdr:rowOff>30480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15915B-B8D7-426A-95EB-4ED865DB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7324725" cy="415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7620</xdr:colOff>
      <xdr:row>63</xdr:row>
      <xdr:rowOff>121920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1293694-5DF1-4EDB-A7B1-3012E1CE6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7322820" cy="414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9</xdr:col>
      <xdr:colOff>998221</xdr:colOff>
      <xdr:row>33</xdr:row>
      <xdr:rowOff>45721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2DEE24-9BC4-40EC-85AB-2FEF1B7A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20241"/>
          <a:ext cx="6484620" cy="3779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10</xdr:col>
      <xdr:colOff>7620</xdr:colOff>
      <xdr:row>60</xdr:row>
      <xdr:rowOff>38100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F423435B-EB5C-41E4-9F09-921D3079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5560"/>
          <a:ext cx="653034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12</xdr:col>
      <xdr:colOff>586740</xdr:colOff>
      <xdr:row>35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AB5AC-FF51-559E-74EA-B9EE5C01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7901940" cy="43662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246705</xdr:colOff>
      <xdr:row>63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B699A-8076-4567-B21F-9D8158F9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7561905" cy="9406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73271</xdr:colOff>
      <xdr:row>7</xdr:row>
      <xdr:rowOff>58615</xdr:rowOff>
    </xdr:from>
    <xdr:to>
      <xdr:col>5</xdr:col>
      <xdr:colOff>774421</xdr:colOff>
      <xdr:row>54</xdr:row>
      <xdr:rowOff>53245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222301-FBB0-1A97-CE86-4C1EE7F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71" y="1729153"/>
          <a:ext cx="6152381" cy="77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68580</xdr:colOff>
      <xdr:row>32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9A835-BFBA-476D-9E6F-45152E82A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940"/>
          <a:ext cx="7978140" cy="486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ssab.gov/estimated%20rate%20of%20return.pd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" transitionEvaluation="1" codeName="Sheet1">
    <pageSetUpPr fitToPage="1"/>
  </sheetPr>
  <dimension ref="A1:I20"/>
  <sheetViews>
    <sheetView workbookViewId="0">
      <selection activeCell="B5" sqref="B5"/>
    </sheetView>
  </sheetViews>
  <sheetFormatPr defaultColWidth="9.6640625" defaultRowHeight="12.4"/>
  <cols>
    <col min="1" max="1" width="9.6640625" style="8"/>
    <col min="2" max="2" width="22" style="8" customWidth="1"/>
    <col min="3" max="3" width="17.53125" style="257" customWidth="1"/>
    <col min="4" max="4" width="13" style="8" customWidth="1"/>
    <col min="5" max="5" width="16.4648437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1:9" ht="15">
      <c r="E1" s="22" t="s">
        <v>579</v>
      </c>
      <c r="I1" s="9"/>
    </row>
    <row r="2" spans="1:9" ht="15">
      <c r="E2" s="1" t="s">
        <v>476</v>
      </c>
    </row>
    <row r="3" spans="1:9" ht="15">
      <c r="E3" s="101" t="s">
        <v>486</v>
      </c>
    </row>
    <row r="4" spans="1:9" ht="15">
      <c r="E4" s="1" t="s">
        <v>673</v>
      </c>
      <c r="G4" s="287"/>
    </row>
    <row r="5" spans="1:9" s="10" customFormat="1" ht="12.75">
      <c r="C5" s="258"/>
    </row>
    <row r="6" spans="1:9" s="10" customFormat="1" ht="15">
      <c r="B6" s="12" t="s">
        <v>476</v>
      </c>
      <c r="C6" s="11"/>
      <c r="D6" s="11"/>
      <c r="E6" s="11"/>
    </row>
    <row r="7" spans="1:9" s="10" customFormat="1" ht="15">
      <c r="B7" s="12"/>
      <c r="C7" s="11"/>
      <c r="D7" s="11"/>
      <c r="E7" s="11"/>
    </row>
    <row r="8" spans="1:9" s="10" customFormat="1" ht="15">
      <c r="A8" s="844"/>
      <c r="B8" s="188" t="s">
        <v>546</v>
      </c>
      <c r="C8" s="845"/>
      <c r="D8" s="845"/>
      <c r="E8" s="845"/>
      <c r="F8" s="844"/>
      <c r="G8" s="844"/>
    </row>
    <row r="9" spans="1:9" s="10" customFormat="1" ht="15.4" thickBot="1">
      <c r="A9" s="844"/>
      <c r="B9" s="846" t="s">
        <v>486</v>
      </c>
      <c r="C9" s="284"/>
      <c r="D9" s="847"/>
      <c r="E9" s="284"/>
      <c r="F9" s="844"/>
      <c r="G9" s="844"/>
    </row>
    <row r="10" spans="1:9" ht="15">
      <c r="A10" s="848"/>
      <c r="B10" s="816"/>
      <c r="C10" s="817" t="s">
        <v>494</v>
      </c>
      <c r="D10" s="562" t="s">
        <v>495</v>
      </c>
      <c r="E10" s="817" t="s">
        <v>496</v>
      </c>
      <c r="F10" s="848"/>
      <c r="G10" s="848"/>
    </row>
    <row r="11" spans="1:9" ht="15.4" thickBot="1">
      <c r="A11" s="848"/>
      <c r="B11" s="829" t="s">
        <v>497</v>
      </c>
      <c r="C11" s="830" t="s">
        <v>515</v>
      </c>
      <c r="D11" s="565" t="s">
        <v>11</v>
      </c>
      <c r="E11" s="830" t="s">
        <v>553</v>
      </c>
      <c r="F11" s="848"/>
      <c r="G11" s="848"/>
    </row>
    <row r="12" spans="1:9" ht="15.4" thickBot="1">
      <c r="A12" s="848"/>
      <c r="B12" s="821" t="s">
        <v>552</v>
      </c>
      <c r="C12" s="822">
        <f>'JRW-3.2'!E61</f>
        <v>1.6571655576521998E-2</v>
      </c>
      <c r="D12" s="849">
        <f>'JRW-3.2'!F61</f>
        <v>2.0900000000000002E-2</v>
      </c>
      <c r="E12" s="850">
        <f>C12*D12</f>
        <v>3.4634760154930976E-4</v>
      </c>
      <c r="F12" s="848"/>
      <c r="G12" s="848"/>
    </row>
    <row r="13" spans="1:9" ht="15.4" thickBot="1">
      <c r="A13" s="848"/>
      <c r="B13" s="823" t="s">
        <v>498</v>
      </c>
      <c r="C13" s="824">
        <f>'JRW-3.2'!E62</f>
        <v>0.49842834442347805</v>
      </c>
      <c r="D13" s="851">
        <f>'JRW-3.2'!F62</f>
        <v>5.0724999999999999E-2</v>
      </c>
      <c r="E13" s="850">
        <f>C13*D13</f>
        <v>2.5282777770880924E-2</v>
      </c>
      <c r="F13" s="848"/>
      <c r="G13" s="848"/>
    </row>
    <row r="14" spans="1:9" ht="15.4" thickBot="1">
      <c r="A14" s="848"/>
      <c r="B14" s="843" t="s">
        <v>499</v>
      </c>
      <c r="C14" s="852">
        <f>'JRW-3.2'!E63</f>
        <v>0.48499999999999999</v>
      </c>
      <c r="D14" s="853">
        <v>8.7999999999999995E-2</v>
      </c>
      <c r="E14" s="854">
        <f>C14*D14</f>
        <v>4.2679999999999996E-2</v>
      </c>
      <c r="F14" s="848"/>
      <c r="G14" s="848"/>
    </row>
    <row r="15" spans="1:9" ht="15.4" thickBot="1">
      <c r="A15" s="848"/>
      <c r="B15" s="818" t="s">
        <v>500</v>
      </c>
      <c r="C15" s="855">
        <f>'JRW-3.2'!E64</f>
        <v>1</v>
      </c>
      <c r="D15" s="820"/>
      <c r="E15" s="855">
        <f>SUM(E12:E14)</f>
        <v>6.8309125372430224E-2</v>
      </c>
      <c r="F15" s="848"/>
      <c r="G15" s="848"/>
    </row>
    <row r="16" spans="1:9" ht="15">
      <c r="A16" s="848"/>
      <c r="B16" s="813" t="s">
        <v>657</v>
      </c>
      <c r="C16" s="856"/>
      <c r="D16" s="857"/>
      <c r="E16" s="858"/>
      <c r="F16" s="848"/>
      <c r="G16" s="848"/>
    </row>
    <row r="17" spans="1:7" ht="15">
      <c r="A17" s="848"/>
      <c r="B17" s="813" t="s">
        <v>658</v>
      </c>
      <c r="C17" s="856"/>
      <c r="D17" s="857"/>
      <c r="E17" s="858"/>
      <c r="F17" s="848"/>
      <c r="G17" s="848"/>
    </row>
    <row r="18" spans="1:7" ht="18.399999999999999">
      <c r="A18" s="848"/>
      <c r="B18" s="859"/>
      <c r="C18" s="860"/>
      <c r="D18" s="860"/>
      <c r="E18" s="860"/>
      <c r="F18" s="848"/>
      <c r="G18" s="848"/>
    </row>
    <row r="19" spans="1:7">
      <c r="A19" s="848"/>
      <c r="B19" s="848"/>
      <c r="C19" s="861"/>
      <c r="D19" s="848"/>
      <c r="E19" s="848"/>
      <c r="F19" s="848"/>
      <c r="G19" s="848"/>
    </row>
    <row r="20" spans="1:7">
      <c r="A20" s="848"/>
      <c r="B20" s="848"/>
      <c r="C20" s="861"/>
      <c r="D20" s="848"/>
      <c r="E20" s="848"/>
      <c r="F20" s="848"/>
      <c r="G20" s="848"/>
    </row>
  </sheetData>
  <phoneticPr fontId="83" type="noConversion"/>
  <pageMargins left="1.55" right="0.34" top="0.55000000000000004" bottom="1" header="0.5" footer="0.5"/>
  <pageSetup orientation="portrait" r:id="rId1"/>
  <headerFooter alignWithMargins="0"/>
  <ignoredErrors>
    <ignoredError sqref="C12: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workbookViewId="0">
      <selection activeCell="N5" sqref="N5"/>
    </sheetView>
  </sheetViews>
  <sheetFormatPr defaultColWidth="12.46484375" defaultRowHeight="12.4"/>
  <cols>
    <col min="1" max="1" width="7" style="14" customWidth="1"/>
    <col min="2" max="2" width="7.33203125" style="14" customWidth="1"/>
    <col min="3" max="3" width="14" style="14" customWidth="1"/>
    <col min="4" max="4" width="20.53125" style="14" customWidth="1"/>
    <col min="5" max="5" width="13.33203125" style="14" customWidth="1"/>
    <col min="6" max="6" width="6" style="14" customWidth="1"/>
    <col min="7" max="7" width="17.6640625" style="14" customWidth="1"/>
    <col min="8" max="8" width="10.1328125" style="14" customWidth="1"/>
    <col min="9" max="9" width="8.46484375" style="14" customWidth="1"/>
    <col min="10" max="10" width="8.6640625" style="14" customWidth="1"/>
    <col min="11" max="11" width="13.46484375" style="14" bestFit="1" customWidth="1"/>
    <col min="12" max="16384" width="12.46484375" style="14"/>
  </cols>
  <sheetData>
    <row r="1" spans="1:11" ht="15">
      <c r="A1" s="63"/>
      <c r="B1" s="63"/>
      <c r="C1" s="63"/>
      <c r="D1" s="63"/>
      <c r="E1" s="63"/>
      <c r="F1" s="63"/>
      <c r="G1" s="63"/>
      <c r="H1" s="63"/>
      <c r="I1" s="22" t="s">
        <v>579</v>
      </c>
    </row>
    <row r="2" spans="1:11" ht="15">
      <c r="A2" s="63"/>
      <c r="B2" s="63"/>
      <c r="C2" s="63"/>
      <c r="D2" s="63"/>
      <c r="E2" s="63"/>
      <c r="F2" s="63"/>
      <c r="G2" s="63"/>
      <c r="H2" s="63"/>
      <c r="I2" s="1" t="s">
        <v>471</v>
      </c>
    </row>
    <row r="3" spans="1:11" ht="15">
      <c r="A3" s="63"/>
      <c r="B3" s="63"/>
      <c r="C3" s="63"/>
      <c r="D3" s="63"/>
      <c r="E3" s="63"/>
      <c r="F3" s="63"/>
      <c r="G3" s="63"/>
      <c r="H3" s="63"/>
      <c r="I3" s="101" t="s">
        <v>259</v>
      </c>
    </row>
    <row r="4" spans="1:11" ht="15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15">
      <c r="A5" s="63"/>
      <c r="B5" s="63"/>
      <c r="C5" s="63"/>
      <c r="D5" s="63"/>
      <c r="E5" s="63"/>
      <c r="F5" s="63"/>
      <c r="G5" s="63"/>
      <c r="H5" s="63"/>
      <c r="I5" s="63"/>
    </row>
    <row r="6" spans="1:11" ht="15">
      <c r="A6" s="12" t="s">
        <v>471</v>
      </c>
      <c r="B6" s="104"/>
      <c r="C6" s="104"/>
      <c r="D6" s="68"/>
      <c r="E6" s="104"/>
      <c r="F6" s="104"/>
      <c r="G6" s="104"/>
      <c r="H6" s="104"/>
      <c r="I6" s="104"/>
    </row>
    <row r="7" spans="1:11" ht="15">
      <c r="A7" s="66" t="s">
        <v>259</v>
      </c>
      <c r="B7" s="104"/>
      <c r="C7" s="68"/>
      <c r="D7" s="104"/>
      <c r="E7" s="104"/>
      <c r="F7" s="104"/>
      <c r="G7" s="104"/>
      <c r="H7" s="104"/>
      <c r="I7" s="104"/>
    </row>
    <row r="8" spans="1:11">
      <c r="B8" s="126"/>
    </row>
    <row r="9" spans="1:11" ht="17.25">
      <c r="B9" s="126"/>
      <c r="C9" s="127" t="s">
        <v>203</v>
      </c>
    </row>
    <row r="10" spans="1:11" ht="15">
      <c r="B10" s="126"/>
      <c r="C10" s="13" t="s">
        <v>204</v>
      </c>
      <c r="I10" s="15"/>
      <c r="J10" s="16"/>
      <c r="K10" s="17"/>
    </row>
    <row r="11" spans="1:11" ht="15">
      <c r="B11" s="126"/>
      <c r="C11" s="128" t="s">
        <v>205</v>
      </c>
      <c r="I11" s="15"/>
      <c r="J11" s="16"/>
      <c r="K11" s="17"/>
    </row>
    <row r="12" spans="1:11" ht="15">
      <c r="B12" s="126"/>
      <c r="C12" s="128" t="s">
        <v>4</v>
      </c>
      <c r="I12" s="15"/>
      <c r="J12" s="16"/>
      <c r="K12" s="17"/>
    </row>
    <row r="13" spans="1:11" ht="19.899999999999999">
      <c r="A13" s="129" t="s">
        <v>206</v>
      </c>
      <c r="B13" s="126"/>
      <c r="C13" s="15"/>
      <c r="I13" s="15"/>
      <c r="J13" s="16"/>
      <c r="K13" s="17"/>
    </row>
    <row r="14" spans="1:11">
      <c r="B14" s="126"/>
      <c r="C14" s="15"/>
      <c r="I14" s="15"/>
      <c r="J14" s="16"/>
      <c r="K14" s="17"/>
    </row>
    <row r="15" spans="1:11" ht="17.25">
      <c r="B15" s="126"/>
      <c r="C15" s="130" t="s">
        <v>3</v>
      </c>
      <c r="E15" s="127" t="s">
        <v>207</v>
      </c>
      <c r="I15" s="15"/>
      <c r="J15" s="16"/>
      <c r="K15" s="17"/>
    </row>
    <row r="16" spans="1:11" ht="15">
      <c r="B16" s="126"/>
      <c r="C16" s="15"/>
      <c r="E16" s="13" t="s">
        <v>208</v>
      </c>
      <c r="I16" s="15"/>
      <c r="J16" s="16"/>
      <c r="K16" s="17"/>
    </row>
    <row r="17" spans="1:11" ht="15">
      <c r="B17" s="126"/>
      <c r="C17" s="15"/>
      <c r="E17" s="128" t="s">
        <v>205</v>
      </c>
      <c r="I17" s="15"/>
      <c r="J17" s="16"/>
      <c r="K17" s="17"/>
    </row>
    <row r="18" spans="1:11" ht="17.25">
      <c r="B18" s="126"/>
      <c r="C18" s="15"/>
      <c r="E18" s="128" t="s">
        <v>3</v>
      </c>
      <c r="H18" s="127" t="s">
        <v>209</v>
      </c>
      <c r="I18" s="15"/>
      <c r="J18" s="16"/>
      <c r="K18" s="17"/>
    </row>
    <row r="19" spans="1:11" ht="15">
      <c r="B19" s="126"/>
      <c r="C19" s="15"/>
      <c r="H19" s="13" t="s">
        <v>210</v>
      </c>
      <c r="I19" s="15"/>
      <c r="J19" s="16"/>
      <c r="K19" s="17"/>
    </row>
    <row r="20" spans="1:11" ht="15">
      <c r="B20" s="126"/>
      <c r="C20" s="15"/>
      <c r="H20" s="128" t="s">
        <v>204</v>
      </c>
      <c r="I20" s="15"/>
      <c r="J20" s="16"/>
      <c r="K20" s="17"/>
    </row>
    <row r="21" spans="1:11" ht="15">
      <c r="B21" s="126"/>
      <c r="C21" s="15"/>
      <c r="H21" s="128" t="s">
        <v>211</v>
      </c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>
      <c r="B23" s="126"/>
      <c r="C23" s="15"/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 ht="17.25">
      <c r="B25" s="126"/>
      <c r="C25" s="15"/>
      <c r="E25" s="130" t="s">
        <v>4</v>
      </c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26"/>
      <c r="C27" s="15"/>
      <c r="I27" s="15"/>
      <c r="J27" s="16"/>
      <c r="K27" s="17"/>
    </row>
    <row r="28" spans="1:11">
      <c r="B28" s="126"/>
      <c r="C28" s="15"/>
      <c r="I28" s="15"/>
      <c r="J28" s="16"/>
      <c r="K28" s="17"/>
    </row>
    <row r="29" spans="1:11">
      <c r="B29" s="131"/>
      <c r="C29" s="132"/>
      <c r="D29" s="133"/>
      <c r="E29" s="133"/>
      <c r="F29" s="133"/>
      <c r="G29" s="133"/>
      <c r="H29" s="133"/>
      <c r="I29" s="132"/>
      <c r="J29" s="16"/>
      <c r="K29" s="17"/>
    </row>
    <row r="30" spans="1:11" ht="19.899999999999999">
      <c r="C30" s="15"/>
      <c r="E30" s="134" t="s">
        <v>212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15">
      <c r="A32" s="135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2.75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44"/>
  <sheetViews>
    <sheetView topLeftCell="C1" workbookViewId="0">
      <selection activeCell="H37" sqref="H37"/>
    </sheetView>
  </sheetViews>
  <sheetFormatPr defaultRowHeight="12.75"/>
  <cols>
    <col min="2" max="3" width="13" customWidth="1"/>
    <col min="4" max="4" width="7.33203125" customWidth="1"/>
    <col min="8" max="8" width="19.53125" customWidth="1"/>
    <col min="9" max="9" width="7.6640625" customWidth="1"/>
    <col min="10" max="10" width="8.46484375" customWidth="1"/>
    <col min="11" max="11" width="14.46484375" customWidth="1"/>
  </cols>
  <sheetData>
    <row r="1" spans="1:10" ht="15">
      <c r="A1" s="7"/>
      <c r="I1" s="22" t="s">
        <v>579</v>
      </c>
      <c r="J1" s="22"/>
    </row>
    <row r="2" spans="1:10" ht="15">
      <c r="A2" s="3"/>
      <c r="I2" s="1" t="s">
        <v>477</v>
      </c>
      <c r="J2" s="1"/>
    </row>
    <row r="3" spans="1:10" ht="15">
      <c r="A3" s="3"/>
      <c r="I3" s="1" t="s">
        <v>165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06" t="s">
        <v>198</v>
      </c>
      <c r="J4" s="106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477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546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89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158</v>
      </c>
      <c r="E13" s="5"/>
      <c r="F13" s="5"/>
      <c r="G13" s="5"/>
      <c r="H13" s="5"/>
      <c r="I13" s="7"/>
      <c r="J13" s="7"/>
    </row>
    <row r="14" spans="1:10" ht="15.4" thickBot="1">
      <c r="D14" s="38" t="s">
        <v>378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3.2000000000000001E-2</v>
      </c>
    </row>
    <row r="16" spans="1:10" ht="15">
      <c r="D16" s="27"/>
      <c r="E16" s="7" t="s">
        <v>17</v>
      </c>
      <c r="F16" s="7"/>
      <c r="G16" s="22"/>
      <c r="H16" s="225">
        <f>1+0.5*H18</f>
        <v>1.0275000000000001</v>
      </c>
    </row>
    <row r="17" spans="4:13" ht="15">
      <c r="D17" s="27" t="s">
        <v>18</v>
      </c>
      <c r="E17" s="7"/>
      <c r="F17" s="7"/>
      <c r="G17" s="7"/>
      <c r="H17" s="226">
        <f>H15*H16</f>
        <v>3.2880000000000006E-2</v>
      </c>
    </row>
    <row r="18" spans="4:13" ht="15.4" thickBot="1">
      <c r="D18" s="27" t="s">
        <v>48</v>
      </c>
      <c r="E18" s="7"/>
      <c r="F18" s="7"/>
      <c r="G18" s="7"/>
      <c r="H18" s="227">
        <v>5.5E-2</v>
      </c>
      <c r="J18" s="196"/>
    </row>
    <row r="19" spans="4:13" ht="15.4" thickBot="1">
      <c r="D19" s="42" t="s">
        <v>19</v>
      </c>
      <c r="E19" s="43"/>
      <c r="F19" s="43"/>
      <c r="G19" s="43"/>
      <c r="H19" s="228">
        <v>8.7999999999999995E-2</v>
      </c>
      <c r="J19" s="196">
        <f>H17+H18</f>
        <v>8.7880000000000014E-2</v>
      </c>
      <c r="M19" s="196"/>
    </row>
    <row r="20" spans="4:13" ht="15">
      <c r="D20" s="7" t="s">
        <v>561</v>
      </c>
      <c r="E20" s="7"/>
      <c r="F20" s="7"/>
      <c r="G20" s="7"/>
      <c r="H20" s="7"/>
    </row>
    <row r="21" spans="4:13" ht="15">
      <c r="D21" s="7" t="s">
        <v>253</v>
      </c>
      <c r="E21" s="7"/>
      <c r="F21" s="7"/>
      <c r="G21" s="7"/>
      <c r="H21" s="7"/>
    </row>
    <row r="22" spans="4:13" ht="15">
      <c r="D22" s="7" t="s">
        <v>562</v>
      </c>
      <c r="E22" s="7"/>
      <c r="F22" s="7"/>
      <c r="G22" s="7"/>
      <c r="H22" s="7"/>
    </row>
    <row r="24" spans="4:13" ht="15">
      <c r="D24" s="38" t="s">
        <v>159</v>
      </c>
      <c r="E24" s="5"/>
      <c r="F24" s="5"/>
      <c r="G24" s="5"/>
      <c r="H24" s="5"/>
    </row>
    <row r="25" spans="4:13" ht="15.4" thickBot="1">
      <c r="D25" s="38" t="s">
        <v>580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2.8000000000000001E-2</v>
      </c>
    </row>
    <row r="27" spans="4:13" ht="15">
      <c r="D27" s="27"/>
      <c r="E27" s="7" t="s">
        <v>17</v>
      </c>
      <c r="F27" s="7"/>
      <c r="G27" s="22"/>
      <c r="H27" s="225">
        <f>1+0.5*H29</f>
        <v>1.03</v>
      </c>
    </row>
    <row r="28" spans="4:13" ht="15">
      <c r="D28" s="27" t="s">
        <v>18</v>
      </c>
      <c r="E28" s="7"/>
      <c r="F28" s="7"/>
      <c r="G28" s="7"/>
      <c r="H28" s="226">
        <f>H26*H27</f>
        <v>2.8840000000000001E-2</v>
      </c>
    </row>
    <row r="29" spans="4:13" ht="15.4" thickBot="1">
      <c r="D29" s="27" t="s">
        <v>48</v>
      </c>
      <c r="E29" s="7"/>
      <c r="F29" s="7"/>
      <c r="G29" s="7"/>
      <c r="H29" s="227">
        <v>0.06</v>
      </c>
    </row>
    <row r="30" spans="4:13" ht="15.4" thickBot="1">
      <c r="D30" s="42" t="s">
        <v>19</v>
      </c>
      <c r="E30" s="43"/>
      <c r="F30" s="43"/>
      <c r="G30" s="43"/>
      <c r="H30" s="228">
        <v>8.8999999999999996E-2</v>
      </c>
      <c r="J30" s="196">
        <f>H28+H29</f>
        <v>8.8840000000000002E-2</v>
      </c>
    </row>
    <row r="31" spans="4:13" ht="15">
      <c r="D31" s="7" t="s">
        <v>561</v>
      </c>
      <c r="E31" s="7"/>
      <c r="F31" s="7"/>
      <c r="G31" s="7"/>
      <c r="H31" s="7"/>
    </row>
    <row r="32" spans="4:13" ht="15">
      <c r="D32" s="7" t="s">
        <v>253</v>
      </c>
      <c r="E32" s="7"/>
      <c r="F32" s="7"/>
      <c r="G32" s="7"/>
      <c r="H32" s="7"/>
    </row>
    <row r="33" spans="4:10" ht="15">
      <c r="D33" s="7" t="s">
        <v>562</v>
      </c>
      <c r="E33" s="7"/>
      <c r="F33" s="7"/>
      <c r="G33" s="7"/>
      <c r="H33" s="7"/>
    </row>
    <row r="35" spans="4:10" ht="15">
      <c r="D35" s="38" t="s">
        <v>529</v>
      </c>
      <c r="E35" s="5"/>
      <c r="F35" s="5"/>
      <c r="G35" s="5"/>
      <c r="H35" s="5"/>
    </row>
    <row r="36" spans="4:10" ht="15.4" thickBot="1">
      <c r="D36" s="38" t="s">
        <v>530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2.9000000000000001E-2</v>
      </c>
    </row>
    <row r="38" spans="4:10" ht="15">
      <c r="D38" s="27"/>
      <c r="E38" s="7" t="s">
        <v>17</v>
      </c>
      <c r="F38" s="7"/>
      <c r="G38" s="22"/>
      <c r="H38" s="225">
        <f>1+0.5*H40</f>
        <v>1.0287500000000001</v>
      </c>
    </row>
    <row r="39" spans="4:10" ht="15">
      <c r="D39" s="27" t="s">
        <v>18</v>
      </c>
      <c r="E39" s="7"/>
      <c r="F39" s="7"/>
      <c r="G39" s="7"/>
      <c r="H39" s="226">
        <f>H37*H38</f>
        <v>2.9833750000000003E-2</v>
      </c>
    </row>
    <row r="40" spans="4:10" ht="15.4" thickBot="1">
      <c r="D40" s="27" t="s">
        <v>48</v>
      </c>
      <c r="E40" s="7"/>
      <c r="F40" s="7"/>
      <c r="G40" s="7"/>
      <c r="H40" s="227">
        <v>5.7500000000000002E-2</v>
      </c>
    </row>
    <row r="41" spans="4:10" ht="15.4" thickBot="1">
      <c r="D41" s="42" t="s">
        <v>19</v>
      </c>
      <c r="E41" s="43"/>
      <c r="F41" s="43"/>
      <c r="G41" s="43"/>
      <c r="H41" s="228">
        <v>8.7499999999999994E-2</v>
      </c>
      <c r="J41" s="196">
        <f>H39+H40</f>
        <v>8.7333750000000002E-2</v>
      </c>
    </row>
    <row r="42" spans="4:10" ht="15">
      <c r="D42" s="7" t="s">
        <v>561</v>
      </c>
      <c r="E42" s="7"/>
      <c r="F42" s="7"/>
      <c r="G42" s="7"/>
      <c r="H42" s="7"/>
    </row>
    <row r="43" spans="4:10" ht="15">
      <c r="D43" s="7" t="s">
        <v>253</v>
      </c>
      <c r="E43" s="7"/>
      <c r="F43" s="7"/>
      <c r="G43" s="7"/>
      <c r="H43" s="7"/>
    </row>
    <row r="44" spans="4:10" ht="15">
      <c r="D44" s="7" t="s">
        <v>562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82"/>
  <sheetViews>
    <sheetView zoomScaleNormal="100" workbookViewId="0">
      <selection activeCell="I55" sqref="I55"/>
    </sheetView>
  </sheetViews>
  <sheetFormatPr defaultRowHeight="15"/>
  <cols>
    <col min="2" max="2" width="49.33203125" customWidth="1"/>
    <col min="3" max="3" width="8.33203125" customWidth="1"/>
    <col min="4" max="4" width="12.6640625" style="253" customWidth="1"/>
    <col min="5" max="7" width="12.6640625" style="308" customWidth="1"/>
    <col min="8" max="8" width="8.86328125" style="7" customWidth="1"/>
  </cols>
  <sheetData>
    <row r="1" spans="1:14">
      <c r="B1" s="35"/>
      <c r="C1" s="35"/>
      <c r="D1" s="300"/>
      <c r="E1" s="301"/>
      <c r="F1" s="301"/>
      <c r="G1" s="245" t="s">
        <v>579</v>
      </c>
    </row>
    <row r="2" spans="1:14">
      <c r="B2" s="35"/>
      <c r="C2" s="35"/>
      <c r="D2" s="300"/>
      <c r="E2" s="301"/>
      <c r="F2" s="301"/>
      <c r="G2" s="302" t="s">
        <v>477</v>
      </c>
    </row>
    <row r="3" spans="1:14">
      <c r="B3" s="35"/>
      <c r="C3" s="35"/>
      <c r="D3" s="300"/>
      <c r="E3" s="301"/>
      <c r="F3" s="301"/>
      <c r="G3" s="302" t="s">
        <v>165</v>
      </c>
    </row>
    <row r="4" spans="1:14">
      <c r="B4" s="35"/>
      <c r="C4" s="35"/>
      <c r="D4" s="300"/>
      <c r="E4" s="301"/>
      <c r="F4" s="301"/>
      <c r="G4" s="303" t="s">
        <v>197</v>
      </c>
    </row>
    <row r="5" spans="1:14">
      <c r="B5" s="35"/>
      <c r="C5" s="35"/>
      <c r="D5" s="300"/>
      <c r="E5" s="301"/>
      <c r="F5" s="301"/>
      <c r="G5" s="301"/>
    </row>
    <row r="6" spans="1:14">
      <c r="B6" s="12" t="s">
        <v>477</v>
      </c>
      <c r="C6" s="12"/>
      <c r="D6" s="252"/>
      <c r="E6" s="301"/>
      <c r="F6" s="301"/>
      <c r="G6" s="301"/>
    </row>
    <row r="7" spans="1:14">
      <c r="B7" s="12"/>
      <c r="C7" s="12"/>
      <c r="D7" s="252"/>
      <c r="E7" s="301"/>
      <c r="F7" s="301"/>
      <c r="G7" s="301"/>
    </row>
    <row r="8" spans="1:14">
      <c r="B8" s="5" t="s">
        <v>546</v>
      </c>
      <c r="C8" s="5"/>
      <c r="D8" s="750"/>
      <c r="E8" s="558"/>
      <c r="F8" s="558"/>
      <c r="G8" s="558"/>
    </row>
    <row r="9" spans="1:14">
      <c r="B9" s="38" t="s">
        <v>13</v>
      </c>
      <c r="C9" s="38"/>
      <c r="D9" s="751"/>
      <c r="E9" s="752"/>
      <c r="F9" s="752"/>
      <c r="G9" s="752"/>
    </row>
    <row r="10" spans="1:14">
      <c r="B10" s="38"/>
      <c r="C10" s="38"/>
      <c r="D10" s="751"/>
      <c r="E10" s="752"/>
      <c r="F10" s="752"/>
      <c r="G10" s="752"/>
    </row>
    <row r="11" spans="1:14">
      <c r="B11" s="38" t="s">
        <v>158</v>
      </c>
      <c r="C11" s="38"/>
      <c r="D11" s="38"/>
      <c r="E11" s="309"/>
      <c r="F11" s="309"/>
      <c r="G11" s="309"/>
    </row>
    <row r="12" spans="1:14" ht="15.4" thickBot="1">
      <c r="B12" s="38" t="s">
        <v>378</v>
      </c>
      <c r="C12" s="38"/>
      <c r="D12" s="38"/>
      <c r="E12" s="309"/>
      <c r="F12" s="309"/>
      <c r="G12" s="309"/>
    </row>
    <row r="13" spans="1:14">
      <c r="B13" s="526"/>
      <c r="C13" s="527"/>
      <c r="D13" s="528"/>
      <c r="E13" s="304" t="s">
        <v>269</v>
      </c>
      <c r="F13" s="305" t="s">
        <v>269</v>
      </c>
      <c r="G13" s="304" t="s">
        <v>269</v>
      </c>
    </row>
    <row r="14" spans="1:14">
      <c r="B14" s="529"/>
      <c r="C14" s="530"/>
      <c r="D14" s="531" t="s">
        <v>270</v>
      </c>
      <c r="E14" s="306" t="s">
        <v>271</v>
      </c>
      <c r="F14" s="307" t="s">
        <v>271</v>
      </c>
      <c r="G14" s="306" t="s">
        <v>271</v>
      </c>
    </row>
    <row r="15" spans="1:14" ht="15.4" thickBot="1">
      <c r="B15" s="532" t="s">
        <v>47</v>
      </c>
      <c r="C15" s="533"/>
      <c r="D15" s="531" t="s">
        <v>269</v>
      </c>
      <c r="E15" s="306" t="s">
        <v>272</v>
      </c>
      <c r="F15" s="307" t="s">
        <v>273</v>
      </c>
      <c r="G15" s="306" t="s">
        <v>274</v>
      </c>
    </row>
    <row r="16" spans="1:14">
      <c r="A16" s="339"/>
      <c r="B16" s="273" t="s">
        <v>379</v>
      </c>
      <c r="C16" s="762" t="s">
        <v>585</v>
      </c>
      <c r="D16" s="763">
        <v>2.52</v>
      </c>
      <c r="E16" s="535">
        <v>4.1749502982107355E-2</v>
      </c>
      <c r="F16" s="535">
        <v>4.0457375265345437E-2</v>
      </c>
      <c r="G16" s="536">
        <v>4.0103512328558792E-2</v>
      </c>
      <c r="H16" s="264" t="s">
        <v>585</v>
      </c>
      <c r="I16" s="264">
        <v>2.52</v>
      </c>
      <c r="J16" s="746">
        <v>4.1749502982107355E-2</v>
      </c>
      <c r="K16" s="746">
        <v>4.0457375265345437E-2</v>
      </c>
      <c r="L16" s="746">
        <v>4.0103512328558792E-2</v>
      </c>
      <c r="M16" t="b">
        <f>H16=C16</f>
        <v>1</v>
      </c>
      <c r="N16" t="b">
        <f>I16=D16</f>
        <v>1</v>
      </c>
    </row>
    <row r="17" spans="1:14">
      <c r="A17" s="339"/>
      <c r="B17" s="682" t="s">
        <v>381</v>
      </c>
      <c r="C17" s="764" t="s">
        <v>586</v>
      </c>
      <c r="D17" s="765">
        <v>1.52</v>
      </c>
      <c r="E17" s="538">
        <v>2.5629064258134136E-2</v>
      </c>
      <c r="F17" s="538">
        <v>2.5259192924471693E-2</v>
      </c>
      <c r="G17" s="539">
        <v>2.5713174054505149E-2</v>
      </c>
      <c r="H17" s="264" t="s">
        <v>586</v>
      </c>
      <c r="I17" s="264">
        <v>1.52</v>
      </c>
      <c r="J17" s="746">
        <v>2.5629064258134136E-2</v>
      </c>
      <c r="K17" s="746">
        <v>2.5259192924471693E-2</v>
      </c>
      <c r="L17" s="746">
        <v>2.5713174054505149E-2</v>
      </c>
      <c r="M17" t="b">
        <f t="shared" ref="M17:M39" si="0">H17=C17</f>
        <v>1</v>
      </c>
      <c r="N17" t="b">
        <f t="shared" ref="N17:N39" si="1">I17=D17</f>
        <v>1</v>
      </c>
    </row>
    <row r="18" spans="1:14">
      <c r="A18" s="339"/>
      <c r="B18" s="682" t="s">
        <v>382</v>
      </c>
      <c r="C18" s="766" t="s">
        <v>588</v>
      </c>
      <c r="D18" s="765">
        <v>2.2000000000000002</v>
      </c>
      <c r="E18" s="538">
        <v>2.4327492277864196E-2</v>
      </c>
      <c r="F18" s="538">
        <v>2.4167561761546729E-2</v>
      </c>
      <c r="G18" s="539">
        <v>2.4862487215596071E-2</v>
      </c>
      <c r="H18" s="264" t="s">
        <v>588</v>
      </c>
      <c r="I18" s="264">
        <v>2.2000000000000002</v>
      </c>
      <c r="J18" s="746">
        <v>2.4327492277864196E-2</v>
      </c>
      <c r="K18" s="746">
        <v>2.4167561761546729E-2</v>
      </c>
      <c r="L18" s="746">
        <v>2.4862487215596071E-2</v>
      </c>
      <c r="M18" t="b">
        <f t="shared" si="0"/>
        <v>1</v>
      </c>
      <c r="N18" t="b">
        <f t="shared" si="1"/>
        <v>1</v>
      </c>
    </row>
    <row r="19" spans="1:14">
      <c r="A19" s="339"/>
      <c r="B19" s="682" t="s">
        <v>384</v>
      </c>
      <c r="C19" s="766" t="s">
        <v>587</v>
      </c>
      <c r="D19" s="765">
        <v>2.96</v>
      </c>
      <c r="E19" s="538">
        <v>3.0286700454982652E-2</v>
      </c>
      <c r="F19" s="538">
        <v>3.0436705021028087E-2</v>
      </c>
      <c r="G19" s="539">
        <v>3.228061842103673E-2</v>
      </c>
      <c r="H19" s="264" t="s">
        <v>587</v>
      </c>
      <c r="I19" s="264">
        <v>2.96</v>
      </c>
      <c r="J19" s="746">
        <v>3.0286700454982652E-2</v>
      </c>
      <c r="K19" s="746">
        <v>3.0436705021028087E-2</v>
      </c>
      <c r="L19" s="746">
        <v>3.228061842103673E-2</v>
      </c>
      <c r="M19" t="b">
        <f t="shared" si="0"/>
        <v>1</v>
      </c>
      <c r="N19" t="b">
        <f t="shared" si="1"/>
        <v>1</v>
      </c>
    </row>
    <row r="20" spans="1:14">
      <c r="A20" s="339"/>
      <c r="B20" s="760" t="s">
        <v>516</v>
      </c>
      <c r="C20" s="767" t="s">
        <v>589</v>
      </c>
      <c r="D20" s="765">
        <v>1.69</v>
      </c>
      <c r="E20" s="538">
        <v>3.9806541777240384E-2</v>
      </c>
      <c r="F20" s="538">
        <v>3.882915173237754E-2</v>
      </c>
      <c r="G20" s="539">
        <v>3.9809927878858488E-2</v>
      </c>
      <c r="H20" s="264" t="s">
        <v>589</v>
      </c>
      <c r="I20" s="264">
        <v>1.69</v>
      </c>
      <c r="J20" s="746">
        <v>3.9806541777240384E-2</v>
      </c>
      <c r="K20" s="746">
        <v>3.882915173237754E-2</v>
      </c>
      <c r="L20" s="746">
        <v>3.9809927878858488E-2</v>
      </c>
      <c r="M20" t="b">
        <f t="shared" si="0"/>
        <v>1</v>
      </c>
      <c r="N20" t="b">
        <f t="shared" si="1"/>
        <v>1</v>
      </c>
    </row>
    <row r="21" spans="1:14">
      <c r="A21" s="339"/>
      <c r="B21" s="583" t="s">
        <v>387</v>
      </c>
      <c r="C21" s="766" t="s">
        <v>590</v>
      </c>
      <c r="D21" s="765">
        <v>1.74</v>
      </c>
      <c r="E21" s="538">
        <v>2.5653752967136657E-2</v>
      </c>
      <c r="F21" s="538">
        <v>2.5576533612072901E-2</v>
      </c>
      <c r="G21" s="539">
        <v>2.6704273195287367E-2</v>
      </c>
      <c r="H21" s="264" t="s">
        <v>590</v>
      </c>
      <c r="I21" s="264">
        <v>1.74</v>
      </c>
      <c r="J21" s="746">
        <v>2.5653752967136657E-2</v>
      </c>
      <c r="K21" s="746">
        <v>2.5576533612072901E-2</v>
      </c>
      <c r="L21" s="746">
        <v>2.6704273195287367E-2</v>
      </c>
      <c r="M21" t="b">
        <f t="shared" si="0"/>
        <v>1</v>
      </c>
      <c r="N21" t="b">
        <f t="shared" si="1"/>
        <v>1</v>
      </c>
    </row>
    <row r="22" spans="1:14">
      <c r="A22" s="339"/>
      <c r="B22" s="682" t="s">
        <v>389</v>
      </c>
      <c r="C22" s="764" t="s">
        <v>591</v>
      </c>
      <c r="D22" s="765">
        <v>3.1</v>
      </c>
      <c r="E22" s="538">
        <v>3.2678245775546129E-2</v>
      </c>
      <c r="F22" s="538">
        <v>3.335293864493824E-2</v>
      </c>
      <c r="G22" s="539">
        <v>3.5681719065931879E-2</v>
      </c>
      <c r="H22" s="264" t="s">
        <v>591</v>
      </c>
      <c r="I22" s="264">
        <v>3.1</v>
      </c>
      <c r="J22" s="746">
        <v>3.2678245775546129E-2</v>
      </c>
      <c r="K22" s="746">
        <v>3.335293864493824E-2</v>
      </c>
      <c r="L22" s="746">
        <v>3.5681719065931879E-2</v>
      </c>
      <c r="M22" t="b">
        <f t="shared" si="0"/>
        <v>1</v>
      </c>
      <c r="N22" t="b">
        <f t="shared" si="1"/>
        <v>1</v>
      </c>
    </row>
    <row r="23" spans="1:14">
      <c r="A23" s="339"/>
      <c r="B23" s="682" t="s">
        <v>520</v>
      </c>
      <c r="C23" s="764" t="s">
        <v>592</v>
      </c>
      <c r="D23" s="765">
        <v>2.52</v>
      </c>
      <c r="E23" s="538">
        <v>3.1257235471173886E-2</v>
      </c>
      <c r="F23" s="538">
        <v>3.0631594301551018E-2</v>
      </c>
      <c r="G23" s="539">
        <v>3.1695632487184794E-2</v>
      </c>
      <c r="H23" s="264" t="s">
        <v>592</v>
      </c>
      <c r="I23" s="264">
        <v>2.52</v>
      </c>
      <c r="J23" s="746">
        <v>3.1257235471173886E-2</v>
      </c>
      <c r="K23" s="746">
        <v>3.0631594301551018E-2</v>
      </c>
      <c r="L23" s="746">
        <v>3.1695632487184794E-2</v>
      </c>
      <c r="M23" t="b">
        <f t="shared" si="0"/>
        <v>1</v>
      </c>
      <c r="N23" t="b">
        <f t="shared" si="1"/>
        <v>1</v>
      </c>
    </row>
    <row r="24" spans="1:14">
      <c r="A24" s="339"/>
      <c r="B24" s="682" t="s">
        <v>420</v>
      </c>
      <c r="C24" s="764" t="s">
        <v>593</v>
      </c>
      <c r="D24" s="765">
        <v>3.86</v>
      </c>
      <c r="E24" s="538">
        <v>3.5838411473243438E-2</v>
      </c>
      <c r="F24" s="538">
        <v>3.5666142728223785E-2</v>
      </c>
      <c r="G24" s="539">
        <v>3.6715340385764718E-2</v>
      </c>
      <c r="H24" s="264" t="s">
        <v>593</v>
      </c>
      <c r="I24" s="264">
        <v>3.86</v>
      </c>
      <c r="J24" s="746">
        <v>3.5838411473243438E-2</v>
      </c>
      <c r="K24" s="746">
        <v>3.5666142728223785E-2</v>
      </c>
      <c r="L24" s="746">
        <v>3.6715340385764718E-2</v>
      </c>
      <c r="M24" t="b">
        <f t="shared" si="0"/>
        <v>1</v>
      </c>
      <c r="N24" t="b">
        <f t="shared" si="1"/>
        <v>1</v>
      </c>
    </row>
    <row r="25" spans="1:14">
      <c r="A25" s="339"/>
      <c r="B25" s="682" t="s">
        <v>510</v>
      </c>
      <c r="C25" s="764" t="s">
        <v>594</v>
      </c>
      <c r="D25" s="765">
        <v>2.65</v>
      </c>
      <c r="E25" s="538">
        <v>4.0325444087123248E-2</v>
      </c>
      <c r="F25" s="538">
        <v>3.9590581923454896E-2</v>
      </c>
      <c r="G25" s="539">
        <v>4.0594708220215651E-2</v>
      </c>
      <c r="H25" s="264" t="s">
        <v>594</v>
      </c>
      <c r="I25" s="264">
        <v>2.65</v>
      </c>
      <c r="J25" s="746">
        <v>4.0325444087123248E-2</v>
      </c>
      <c r="K25" s="746">
        <v>3.9590581923454896E-2</v>
      </c>
      <c r="L25" s="746">
        <v>4.0594708220215651E-2</v>
      </c>
      <c r="M25" t="b">
        <f t="shared" si="0"/>
        <v>1</v>
      </c>
      <c r="N25" t="b">
        <f t="shared" si="1"/>
        <v>1</v>
      </c>
    </row>
    <row r="26" spans="1:14" ht="15.4">
      <c r="A26" s="339"/>
      <c r="B26" s="584" t="s">
        <v>522</v>
      </c>
      <c r="C26" s="767" t="s">
        <v>595</v>
      </c>
      <c r="D26" s="765">
        <v>3.8</v>
      </c>
      <c r="E26" s="538">
        <v>3.311085164595786E-2</v>
      </c>
      <c r="F26" s="538">
        <v>3.3052803302960829E-2</v>
      </c>
      <c r="G26" s="539">
        <v>3.4269464203941377E-2</v>
      </c>
      <c r="H26" s="747" t="s">
        <v>595</v>
      </c>
      <c r="I26" s="747">
        <v>3.8</v>
      </c>
      <c r="J26" s="748">
        <v>3.311085164595786E-2</v>
      </c>
      <c r="K26" s="748">
        <v>3.3052803302960829E-2</v>
      </c>
      <c r="L26" s="748">
        <v>3.4269464203941377E-2</v>
      </c>
      <c r="M26" t="b">
        <f t="shared" si="0"/>
        <v>1</v>
      </c>
      <c r="N26" t="b">
        <f t="shared" si="1"/>
        <v>1</v>
      </c>
    </row>
    <row r="27" spans="1:14" ht="15.4">
      <c r="A27" s="339"/>
      <c r="B27" s="686" t="s">
        <v>517</v>
      </c>
      <c r="C27" s="768" t="s">
        <v>596</v>
      </c>
      <c r="D27" s="765">
        <v>2.14</v>
      </c>
      <c r="E27" s="538">
        <v>3.2166584830599351E-2</v>
      </c>
      <c r="F27" s="538">
        <v>3.2147363782639757E-2</v>
      </c>
      <c r="G27" s="539">
        <v>3.2487795991485047E-2</v>
      </c>
      <c r="H27" s="747" t="s">
        <v>596</v>
      </c>
      <c r="I27" s="747">
        <v>2.14</v>
      </c>
      <c r="J27" s="748">
        <v>3.2166584830599351E-2</v>
      </c>
      <c r="K27" s="748">
        <v>3.2147363782639757E-2</v>
      </c>
      <c r="L27" s="748">
        <v>3.2487795991485047E-2</v>
      </c>
      <c r="M27" t="b">
        <f t="shared" si="0"/>
        <v>1</v>
      </c>
      <c r="N27" t="b">
        <f t="shared" si="1"/>
        <v>1</v>
      </c>
    </row>
    <row r="28" spans="1:14" ht="15.4">
      <c r="A28" s="339"/>
      <c r="B28" s="682" t="s">
        <v>461</v>
      </c>
      <c r="C28" s="764" t="s">
        <v>597</v>
      </c>
      <c r="D28" s="765">
        <v>2.41</v>
      </c>
      <c r="E28" s="538">
        <v>2.7473049432489637E-2</v>
      </c>
      <c r="F28" s="538">
        <v>2.7594998549640468E-2</v>
      </c>
      <c r="G28" s="539">
        <v>2.7735118746971082E-2</v>
      </c>
      <c r="H28" s="747" t="s">
        <v>597</v>
      </c>
      <c r="I28" s="747">
        <v>2.41</v>
      </c>
      <c r="J28" s="748">
        <v>2.7473049432489637E-2</v>
      </c>
      <c r="K28" s="748">
        <v>2.7594998549640468E-2</v>
      </c>
      <c r="L28" s="748">
        <v>2.7735118746971082E-2</v>
      </c>
      <c r="M28" t="b">
        <f t="shared" si="0"/>
        <v>1</v>
      </c>
      <c r="N28" t="b">
        <f t="shared" si="1"/>
        <v>1</v>
      </c>
    </row>
    <row r="29" spans="1:14" ht="15.4">
      <c r="A29" s="339"/>
      <c r="B29" s="682" t="s">
        <v>513</v>
      </c>
      <c r="C29" s="764" t="s">
        <v>598</v>
      </c>
      <c r="D29" s="769">
        <v>1.36</v>
      </c>
      <c r="E29" s="770">
        <v>3.2734012082701526E-2</v>
      </c>
      <c r="F29" s="770">
        <v>3.2490802236131697E-2</v>
      </c>
      <c r="G29" s="771">
        <v>3.2825529894966357E-2</v>
      </c>
      <c r="H29" s="747" t="s">
        <v>598</v>
      </c>
      <c r="I29">
        <v>1.36</v>
      </c>
      <c r="J29" s="749">
        <v>3.2734012082701526E-2</v>
      </c>
      <c r="K29" s="749">
        <v>3.2490802236131697E-2</v>
      </c>
      <c r="L29" s="749">
        <v>3.2825529894966357E-2</v>
      </c>
      <c r="M29" t="b">
        <f t="shared" si="0"/>
        <v>1</v>
      </c>
      <c r="N29" t="b">
        <f t="shared" si="1"/>
        <v>1</v>
      </c>
    </row>
    <row r="30" spans="1:14" ht="15.4">
      <c r="A30" s="339"/>
      <c r="B30" s="682" t="s">
        <v>392</v>
      </c>
      <c r="C30" s="764" t="s">
        <v>599</v>
      </c>
      <c r="D30" s="765">
        <v>2.84</v>
      </c>
      <c r="E30" s="538">
        <v>2.7010575972000305E-2</v>
      </c>
      <c r="F30" s="538">
        <v>2.6212427315892572E-2</v>
      </c>
      <c r="G30" s="539">
        <v>2.6322022552906651E-2</v>
      </c>
      <c r="H30" s="747" t="s">
        <v>599</v>
      </c>
      <c r="I30" s="747">
        <v>2.84</v>
      </c>
      <c r="J30" s="748">
        <v>2.7010575972000305E-2</v>
      </c>
      <c r="K30" s="748">
        <v>2.6212427315892572E-2</v>
      </c>
      <c r="L30" s="748">
        <v>2.6322022552906651E-2</v>
      </c>
      <c r="M30" t="b">
        <f t="shared" si="0"/>
        <v>1</v>
      </c>
      <c r="N30" t="b">
        <f t="shared" si="1"/>
        <v>1</v>
      </c>
    </row>
    <row r="31" spans="1:14" ht="15.4">
      <c r="A31" s="339"/>
      <c r="B31" s="683" t="s">
        <v>407</v>
      </c>
      <c r="C31" s="772" t="s">
        <v>600</v>
      </c>
      <c r="D31" s="765">
        <v>1.48</v>
      </c>
      <c r="E31" s="538">
        <v>1.8802883108743337E-2</v>
      </c>
      <c r="F31" s="538">
        <v>1.889916613814269E-2</v>
      </c>
      <c r="G31" s="539">
        <v>1.9078161019965456E-2</v>
      </c>
      <c r="H31" s="747" t="s">
        <v>600</v>
      </c>
      <c r="I31" s="747">
        <v>1.48</v>
      </c>
      <c r="J31" s="748">
        <v>1.8802883108743337E-2</v>
      </c>
      <c r="K31" s="748">
        <v>1.889916613814269E-2</v>
      </c>
      <c r="L31" s="748">
        <v>1.9078161019965456E-2</v>
      </c>
      <c r="M31" t="b">
        <f t="shared" si="0"/>
        <v>1</v>
      </c>
      <c r="N31" t="b">
        <f t="shared" si="1"/>
        <v>1</v>
      </c>
    </row>
    <row r="32" spans="1:14" ht="15.4">
      <c r="A32" s="339"/>
      <c r="B32" s="682" t="s">
        <v>472</v>
      </c>
      <c r="C32" s="764" t="s">
        <v>601</v>
      </c>
      <c r="D32" s="765">
        <v>1.54</v>
      </c>
      <c r="E32" s="538">
        <v>2.0623434828606752E-2</v>
      </c>
      <c r="F32" s="538">
        <v>1.9871309613928849E-2</v>
      </c>
      <c r="G32" s="539">
        <v>1.8999184378448393E-2</v>
      </c>
      <c r="H32" s="747" t="s">
        <v>601</v>
      </c>
      <c r="I32" s="747">
        <v>1.54</v>
      </c>
      <c r="J32" s="748">
        <v>2.0623434828606752E-2</v>
      </c>
      <c r="K32" s="748">
        <v>1.9871309613928849E-2</v>
      </c>
      <c r="L32" s="748">
        <v>1.8999184378448393E-2</v>
      </c>
      <c r="M32" t="b">
        <f t="shared" si="0"/>
        <v>1</v>
      </c>
      <c r="N32" t="b">
        <f t="shared" si="1"/>
        <v>1</v>
      </c>
    </row>
    <row r="33" spans="1:14" ht="15.4">
      <c r="A33" s="339"/>
      <c r="B33" s="686" t="s">
        <v>394</v>
      </c>
      <c r="C33" s="768" t="s">
        <v>602</v>
      </c>
      <c r="D33" s="765">
        <v>2.48</v>
      </c>
      <c r="E33" s="538">
        <v>4.1699361058177335E-2</v>
      </c>
      <c r="F33" s="538">
        <v>4.1673357057771379E-2</v>
      </c>
      <c r="G33" s="539">
        <v>4.257035695587618E-2</v>
      </c>
      <c r="H33" s="747" t="s">
        <v>602</v>
      </c>
      <c r="I33" s="747">
        <v>2.48</v>
      </c>
      <c r="J33" s="748">
        <v>4.1699361058177335E-2</v>
      </c>
      <c r="K33" s="748">
        <v>4.1673357057771379E-2</v>
      </c>
      <c r="L33" s="748">
        <v>4.257035695587618E-2</v>
      </c>
      <c r="M33" t="b">
        <f t="shared" si="0"/>
        <v>1</v>
      </c>
      <c r="N33" t="b">
        <f t="shared" si="1"/>
        <v>1</v>
      </c>
    </row>
    <row r="34" spans="1:14" ht="15.4">
      <c r="A34" s="339"/>
      <c r="B34" s="578" t="s">
        <v>524</v>
      </c>
      <c r="C34" s="773" t="s">
        <v>603</v>
      </c>
      <c r="D34" s="765">
        <v>1.61</v>
      </c>
      <c r="E34" s="538">
        <v>4.121160409556314E-2</v>
      </c>
      <c r="F34" s="538">
        <v>4.0953721446861907E-2</v>
      </c>
      <c r="G34" s="539">
        <v>4.2771751162275849E-2</v>
      </c>
      <c r="H34" s="747" t="s">
        <v>603</v>
      </c>
      <c r="I34" s="747">
        <v>1.61</v>
      </c>
      <c r="J34" s="748">
        <v>4.121160409556314E-2</v>
      </c>
      <c r="K34" s="748">
        <v>4.0953721446861907E-2</v>
      </c>
      <c r="L34" s="748">
        <v>4.2771751162275849E-2</v>
      </c>
      <c r="M34" t="b">
        <f t="shared" si="0"/>
        <v>1</v>
      </c>
      <c r="N34" t="b">
        <f t="shared" si="1"/>
        <v>1</v>
      </c>
    </row>
    <row r="35" spans="1:14" ht="15.4">
      <c r="A35" s="339"/>
      <c r="B35" s="682" t="s">
        <v>396</v>
      </c>
      <c r="C35" s="764" t="s">
        <v>604</v>
      </c>
      <c r="D35" s="765">
        <v>3.32</v>
      </c>
      <c r="E35" s="538">
        <v>4.5007184881923921E-2</v>
      </c>
      <c r="F35" s="538">
        <v>4.4736231406690981E-2</v>
      </c>
      <c r="G35" s="539">
        <v>4.6717026620731385E-2</v>
      </c>
      <c r="H35" s="747" t="s">
        <v>604</v>
      </c>
      <c r="I35" s="747">
        <v>3.32</v>
      </c>
      <c r="J35" s="748">
        <v>4.5007184881923921E-2</v>
      </c>
      <c r="K35" s="748">
        <v>4.4736231406690981E-2</v>
      </c>
      <c r="L35" s="748">
        <v>4.6717026620731385E-2</v>
      </c>
      <c r="M35" t="b">
        <f t="shared" si="0"/>
        <v>1</v>
      </c>
      <c r="N35" t="b">
        <f t="shared" si="1"/>
        <v>1</v>
      </c>
    </row>
    <row r="36" spans="1:14" ht="15.4">
      <c r="A36" s="339"/>
      <c r="B36" s="682" t="s">
        <v>398</v>
      </c>
      <c r="C36" s="764" t="s">
        <v>605</v>
      </c>
      <c r="D36" s="765">
        <v>1.63</v>
      </c>
      <c r="E36" s="538">
        <v>3.3911234396671298E-2</v>
      </c>
      <c r="F36" s="538">
        <v>3.2031476875981187E-2</v>
      </c>
      <c r="G36" s="539">
        <v>3.2054993870875396E-2</v>
      </c>
      <c r="H36" s="747" t="s">
        <v>605</v>
      </c>
      <c r="I36" s="747">
        <v>1.63</v>
      </c>
      <c r="J36" s="748">
        <v>3.3911234396671298E-2</v>
      </c>
      <c r="K36" s="748">
        <v>3.2031476875981187E-2</v>
      </c>
      <c r="L36" s="748">
        <v>3.2054993870875396E-2</v>
      </c>
      <c r="M36" t="b">
        <f t="shared" si="0"/>
        <v>1</v>
      </c>
      <c r="N36" t="b">
        <f t="shared" si="1"/>
        <v>1</v>
      </c>
    </row>
    <row r="37" spans="1:14" ht="15.4">
      <c r="A37" s="339"/>
      <c r="B37" s="682" t="s">
        <v>421</v>
      </c>
      <c r="C37" s="764" t="s">
        <v>606</v>
      </c>
      <c r="D37" s="765">
        <v>2.56</v>
      </c>
      <c r="E37" s="538">
        <v>3.5380129082189703E-2</v>
      </c>
      <c r="F37" s="538">
        <v>3.5809037119237573E-2</v>
      </c>
      <c r="G37" s="539">
        <v>3.7441741040958418E-2</v>
      </c>
      <c r="H37" s="747" t="s">
        <v>606</v>
      </c>
      <c r="I37" s="747">
        <v>2.56</v>
      </c>
      <c r="J37" s="748">
        <v>3.5380129082189703E-2</v>
      </c>
      <c r="K37" s="748">
        <v>3.5809037119237573E-2</v>
      </c>
      <c r="L37" s="748">
        <v>3.7441741040958418E-2</v>
      </c>
      <c r="M37" t="b">
        <f t="shared" si="0"/>
        <v>1</v>
      </c>
      <c r="N37" t="b">
        <f t="shared" si="1"/>
        <v>1</v>
      </c>
    </row>
    <row r="38" spans="1:14" ht="15.4">
      <c r="A38" s="339"/>
      <c r="B38" s="683" t="s">
        <v>419</v>
      </c>
      <c r="C38" s="772" t="s">
        <v>607</v>
      </c>
      <c r="D38" s="765">
        <v>2.71</v>
      </c>
      <c r="E38" s="538">
        <v>2.6953284289185867E-2</v>
      </c>
      <c r="F38" s="538">
        <v>2.7425757047598698E-2</v>
      </c>
      <c r="G38" s="539">
        <v>2.8284754065281061E-2</v>
      </c>
      <c r="H38" s="747" t="s">
        <v>607</v>
      </c>
      <c r="I38" s="747">
        <v>2.71</v>
      </c>
      <c r="J38" s="748">
        <v>2.6953284289185867E-2</v>
      </c>
      <c r="K38" s="748">
        <v>2.7425757047598698E-2</v>
      </c>
      <c r="L38" s="748">
        <v>2.8284754065281061E-2</v>
      </c>
      <c r="M38" t="b">
        <f t="shared" si="0"/>
        <v>1</v>
      </c>
      <c r="N38" t="b">
        <f t="shared" si="1"/>
        <v>1</v>
      </c>
    </row>
    <row r="39" spans="1:14" ht="15.75" thickBot="1">
      <c r="A39" s="339"/>
      <c r="B39" s="761" t="s">
        <v>400</v>
      </c>
      <c r="C39" s="774" t="s">
        <v>608</v>
      </c>
      <c r="D39" s="775">
        <v>1.83</v>
      </c>
      <c r="E39" s="569">
        <v>2.5438689976970814E-2</v>
      </c>
      <c r="F39" s="569">
        <v>2.5582240612855436E-2</v>
      </c>
      <c r="G39" s="570">
        <v>2.6534258514887065E-2</v>
      </c>
      <c r="H39" s="747" t="s">
        <v>608</v>
      </c>
      <c r="I39" s="747">
        <v>1.83</v>
      </c>
      <c r="J39" s="748">
        <v>2.5438689976970814E-2</v>
      </c>
      <c r="K39" s="748">
        <v>2.5582240612855436E-2</v>
      </c>
      <c r="L39" s="748">
        <v>2.6534258514887065E-2</v>
      </c>
      <c r="M39" t="b">
        <f t="shared" si="0"/>
        <v>1</v>
      </c>
      <c r="N39" t="b">
        <f t="shared" si="1"/>
        <v>1</v>
      </c>
    </row>
    <row r="40" spans="1:14">
      <c r="A40" s="339"/>
      <c r="B40" s="345" t="s">
        <v>1</v>
      </c>
      <c r="C40" s="756"/>
      <c r="D40" s="757"/>
      <c r="E40" s="758">
        <f>AVERAGE(E16:E39)</f>
        <v>3.204480296693054E-2</v>
      </c>
      <c r="F40" s="758">
        <f>AVERAGE(F16:F39)</f>
        <v>3.1768686267556016E-2</v>
      </c>
      <c r="G40" s="759">
        <f>AVERAGE(G16:G39)</f>
        <v>3.2593898011354559E-2</v>
      </c>
    </row>
    <row r="41" spans="1:14" ht="15.4" thickBot="1">
      <c r="A41" s="339"/>
      <c r="B41" s="551" t="s">
        <v>26</v>
      </c>
      <c r="C41" s="552"/>
      <c r="D41" s="553"/>
      <c r="E41" s="554">
        <f>MEDIAN(E16:E39)</f>
        <v>3.2422415303072744E-2</v>
      </c>
      <c r="F41" s="554">
        <f>MEDIAN(F16:F39)</f>
        <v>3.2089420329310475E-2</v>
      </c>
      <c r="G41" s="555">
        <f>MEDIAN(G16:G39)</f>
        <v>3.2384207206260889E-2</v>
      </c>
    </row>
    <row r="42" spans="1:14">
      <c r="A42" s="339"/>
      <c r="B42" s="341" t="s">
        <v>661</v>
      </c>
      <c r="C42" s="556"/>
      <c r="D42" s="557"/>
      <c r="E42" s="558"/>
      <c r="F42" s="558"/>
      <c r="G42" s="558"/>
    </row>
    <row r="43" spans="1:14">
      <c r="B43" s="341"/>
      <c r="C43" s="341"/>
      <c r="D43" s="753"/>
      <c r="E43" s="359"/>
      <c r="F43" s="359"/>
      <c r="G43" s="253"/>
    </row>
    <row r="44" spans="1:14">
      <c r="B44" s="38" t="s">
        <v>159</v>
      </c>
      <c r="C44" s="38"/>
      <c r="D44" s="38"/>
      <c r="E44" s="309"/>
      <c r="F44" s="309"/>
      <c r="G44" s="309"/>
    </row>
    <row r="45" spans="1:14" ht="15.4" thickBot="1">
      <c r="B45" s="38" t="s">
        <v>580</v>
      </c>
      <c r="C45" s="38"/>
      <c r="D45" s="38"/>
      <c r="E45" s="309"/>
      <c r="F45" s="309"/>
      <c r="G45" s="309"/>
    </row>
    <row r="46" spans="1:14">
      <c r="B46" s="526"/>
      <c r="C46" s="527"/>
      <c r="D46" s="528"/>
      <c r="E46" s="304" t="s">
        <v>269</v>
      </c>
      <c r="F46" s="305" t="s">
        <v>269</v>
      </c>
      <c r="G46" s="304" t="s">
        <v>269</v>
      </c>
    </row>
    <row r="47" spans="1:14">
      <c r="B47" s="529"/>
      <c r="C47" s="530"/>
      <c r="D47" s="531" t="s">
        <v>270</v>
      </c>
      <c r="E47" s="306" t="s">
        <v>271</v>
      </c>
      <c r="F47" s="307" t="s">
        <v>271</v>
      </c>
      <c r="G47" s="306" t="s">
        <v>271</v>
      </c>
    </row>
    <row r="48" spans="1:14" ht="15.4" thickBot="1">
      <c r="B48" s="532" t="s">
        <v>47</v>
      </c>
      <c r="C48" s="533"/>
      <c r="D48" s="531" t="s">
        <v>269</v>
      </c>
      <c r="E48" s="306" t="s">
        <v>272</v>
      </c>
      <c r="F48" s="307" t="s">
        <v>273</v>
      </c>
      <c r="G48" s="306" t="s">
        <v>274</v>
      </c>
    </row>
    <row r="49" spans="1:7">
      <c r="A49" s="339"/>
      <c r="B49" s="421" t="s">
        <v>381</v>
      </c>
      <c r="C49" s="534" t="s">
        <v>586</v>
      </c>
      <c r="D49" s="763">
        <v>1.52</v>
      </c>
      <c r="E49" s="535">
        <v>2.5629064258134136E-2</v>
      </c>
      <c r="F49" s="535">
        <v>2.5259192924471693E-2</v>
      </c>
      <c r="G49" s="536">
        <v>2.5713174054505149E-2</v>
      </c>
    </row>
    <row r="50" spans="1:7">
      <c r="A50" s="339"/>
      <c r="B50" s="540" t="s">
        <v>382</v>
      </c>
      <c r="C50" s="541" t="s">
        <v>588</v>
      </c>
      <c r="D50" s="765">
        <v>2.2000000000000002</v>
      </c>
      <c r="E50" s="538">
        <v>2.4327492277864196E-2</v>
      </c>
      <c r="F50" s="538">
        <v>2.4167561761546729E-2</v>
      </c>
      <c r="G50" s="539">
        <v>2.4862487215596071E-2</v>
      </c>
    </row>
    <row r="51" spans="1:7">
      <c r="A51" s="339"/>
      <c r="B51" s="542" t="s">
        <v>516</v>
      </c>
      <c r="C51" s="543" t="s">
        <v>589</v>
      </c>
      <c r="D51" s="765">
        <v>1.69</v>
      </c>
      <c r="E51" s="538">
        <v>3.9806541777240384E-2</v>
      </c>
      <c r="F51" s="538">
        <v>3.882915173237754E-2</v>
      </c>
      <c r="G51" s="539">
        <v>3.9809927878858488E-2</v>
      </c>
    </row>
    <row r="52" spans="1:7">
      <c r="A52" s="339"/>
      <c r="B52" s="576" t="s">
        <v>525</v>
      </c>
      <c r="C52" s="543" t="s">
        <v>619</v>
      </c>
      <c r="D52" s="577">
        <v>2.2599999999999998</v>
      </c>
      <c r="E52" s="538">
        <v>3.0662915961902001E-2</v>
      </c>
      <c r="F52" s="538">
        <v>3.0577867577087348E-2</v>
      </c>
      <c r="G52" s="539">
        <v>3.2106351896034765E-2</v>
      </c>
    </row>
    <row r="53" spans="1:7">
      <c r="A53" s="339"/>
      <c r="B53" s="544" t="s">
        <v>387</v>
      </c>
      <c r="C53" s="541" t="s">
        <v>590</v>
      </c>
      <c r="D53" s="765">
        <v>1.74</v>
      </c>
      <c r="E53" s="538">
        <v>2.5653752967136657E-2</v>
      </c>
      <c r="F53" s="538">
        <v>2.5576533612072901E-2</v>
      </c>
      <c r="G53" s="539">
        <v>2.6704273195287367E-2</v>
      </c>
    </row>
    <row r="54" spans="1:7">
      <c r="B54" s="540" t="s">
        <v>420</v>
      </c>
      <c r="C54" s="537" t="s">
        <v>593</v>
      </c>
      <c r="D54" s="765">
        <v>3.86</v>
      </c>
      <c r="E54" s="538">
        <v>3.5838411473243438E-2</v>
      </c>
      <c r="F54" s="538">
        <v>3.5666142728223785E-2</v>
      </c>
      <c r="G54" s="539">
        <v>3.6715340385764718E-2</v>
      </c>
    </row>
    <row r="55" spans="1:7">
      <c r="B55" s="548" t="s">
        <v>407</v>
      </c>
      <c r="C55" s="549" t="s">
        <v>600</v>
      </c>
      <c r="D55" s="765">
        <v>1.48</v>
      </c>
      <c r="E55" s="538">
        <v>1.8802883108743337E-2</v>
      </c>
      <c r="F55" s="538">
        <v>1.889916613814269E-2</v>
      </c>
      <c r="G55" s="539">
        <v>1.9078161019965456E-2</v>
      </c>
    </row>
    <row r="56" spans="1:7">
      <c r="B56" s="540" t="s">
        <v>472</v>
      </c>
      <c r="C56" s="537" t="s">
        <v>601</v>
      </c>
      <c r="D56" s="765">
        <v>1.54</v>
      </c>
      <c r="E56" s="538">
        <v>2.0623434828606752E-2</v>
      </c>
      <c r="F56" s="538">
        <v>1.9871309613928849E-2</v>
      </c>
      <c r="G56" s="539">
        <v>1.8999184378448393E-2</v>
      </c>
    </row>
    <row r="57" spans="1:7">
      <c r="B57" s="568" t="s">
        <v>550</v>
      </c>
      <c r="C57" s="705" t="s">
        <v>613</v>
      </c>
      <c r="D57" s="577">
        <v>0.88</v>
      </c>
      <c r="E57" s="538">
        <v>2.9415369530579726E-2</v>
      </c>
      <c r="F57" s="538">
        <v>2.9194712513178168E-2</v>
      </c>
      <c r="G57" s="539">
        <v>3.1092659659040726E-2</v>
      </c>
    </row>
    <row r="58" spans="1:7">
      <c r="B58" s="546" t="s">
        <v>394</v>
      </c>
      <c r="C58" s="547" t="s">
        <v>602</v>
      </c>
      <c r="D58" s="765">
        <v>2.48</v>
      </c>
      <c r="E58" s="538">
        <v>4.1699361058177335E-2</v>
      </c>
      <c r="F58" s="538">
        <v>4.1673357057771379E-2</v>
      </c>
      <c r="G58" s="539">
        <v>4.257035695587618E-2</v>
      </c>
    </row>
    <row r="59" spans="1:7">
      <c r="B59" s="540" t="s">
        <v>421</v>
      </c>
      <c r="C59" s="537" t="s">
        <v>606</v>
      </c>
      <c r="D59" s="765">
        <v>2.56</v>
      </c>
      <c r="E59" s="538">
        <v>3.5380129082189703E-2</v>
      </c>
      <c r="F59" s="538">
        <v>3.5809037119237573E-2</v>
      </c>
      <c r="G59" s="539">
        <v>3.7441741040958418E-2</v>
      </c>
    </row>
    <row r="60" spans="1:7">
      <c r="B60" s="548" t="s">
        <v>419</v>
      </c>
      <c r="C60" s="549" t="s">
        <v>607</v>
      </c>
      <c r="D60" s="765">
        <v>2.71</v>
      </c>
      <c r="E60" s="538">
        <v>2.6953284289185867E-2</v>
      </c>
      <c r="F60" s="538">
        <v>2.7425757047598698E-2</v>
      </c>
      <c r="G60" s="539">
        <v>2.8284754065281061E-2</v>
      </c>
    </row>
    <row r="61" spans="1:7" ht="15.4" thickBot="1">
      <c r="B61" s="793" t="s">
        <v>400</v>
      </c>
      <c r="C61" s="794" t="s">
        <v>608</v>
      </c>
      <c r="D61" s="775">
        <v>1.83</v>
      </c>
      <c r="E61" s="569">
        <v>2.5438689976970814E-2</v>
      </c>
      <c r="F61" s="569">
        <v>2.5582240612855436E-2</v>
      </c>
      <c r="G61" s="570">
        <v>2.6534258514887065E-2</v>
      </c>
    </row>
    <row r="62" spans="1:7">
      <c r="B62" s="792" t="s">
        <v>1</v>
      </c>
      <c r="C62" s="756"/>
      <c r="D62" s="757"/>
      <c r="E62" s="758">
        <f>AVERAGE(E49:E61)</f>
        <v>2.9248563891536485E-2</v>
      </c>
      <c r="F62" s="758">
        <f>AVERAGE(F49:F61)</f>
        <v>2.9117848495268675E-2</v>
      </c>
      <c r="G62" s="759">
        <f>AVERAGE(G49:G61)</f>
        <v>2.9993282327731068E-2</v>
      </c>
    </row>
    <row r="63" spans="1:7" ht="15.4" thickBot="1">
      <c r="B63" s="551" t="s">
        <v>26</v>
      </c>
      <c r="C63" s="552"/>
      <c r="D63" s="553"/>
      <c r="E63" s="554">
        <f>MEDIAN(E49:E61)</f>
        <v>2.6953284289185867E-2</v>
      </c>
      <c r="F63" s="554">
        <f>MEDIAN(F49:F61)</f>
        <v>2.7425757047598698E-2</v>
      </c>
      <c r="G63" s="555">
        <f>MEDIAN(G49:G61)</f>
        <v>2.8284754065281061E-2</v>
      </c>
    </row>
    <row r="64" spans="1:7">
      <c r="B64" s="341" t="s">
        <v>661</v>
      </c>
      <c r="C64" s="556"/>
      <c r="D64" s="557"/>
      <c r="E64" s="558"/>
      <c r="F64" s="558"/>
      <c r="G64" s="558"/>
    </row>
    <row r="65" spans="2:14">
      <c r="B65" s="341"/>
      <c r="C65" s="556"/>
      <c r="D65" s="557"/>
      <c r="E65" s="558"/>
      <c r="F65" s="558"/>
      <c r="G65" s="558"/>
    </row>
    <row r="66" spans="2:14">
      <c r="B66" s="38" t="s">
        <v>529</v>
      </c>
      <c r="C66" s="38"/>
      <c r="D66" s="38"/>
      <c r="E66" s="309"/>
      <c r="F66" s="309"/>
      <c r="G66" s="309"/>
    </row>
    <row r="67" spans="2:14" ht="15.4" thickBot="1">
      <c r="B67" s="38" t="s">
        <v>530</v>
      </c>
      <c r="C67" s="38"/>
      <c r="D67" s="38"/>
      <c r="E67" s="309"/>
      <c r="F67" s="309"/>
      <c r="G67" s="309"/>
    </row>
    <row r="68" spans="2:14">
      <c r="B68" s="560"/>
      <c r="C68" s="560"/>
      <c r="D68" s="561"/>
      <c r="E68" s="562" t="s">
        <v>269</v>
      </c>
      <c r="F68" s="562" t="s">
        <v>269</v>
      </c>
      <c r="G68" s="562" t="s">
        <v>269</v>
      </c>
    </row>
    <row r="69" spans="2:14">
      <c r="B69" s="563"/>
      <c r="C69" s="563"/>
      <c r="D69" s="564" t="s">
        <v>270</v>
      </c>
      <c r="E69" s="565" t="s">
        <v>271</v>
      </c>
      <c r="F69" s="565" t="s">
        <v>271</v>
      </c>
      <c r="G69" s="565" t="s">
        <v>271</v>
      </c>
    </row>
    <row r="70" spans="2:14" ht="15.4" thickBot="1">
      <c r="B70" s="566" t="s">
        <v>47</v>
      </c>
      <c r="C70" s="566"/>
      <c r="D70" s="564" t="s">
        <v>269</v>
      </c>
      <c r="E70" s="565" t="s">
        <v>272</v>
      </c>
      <c r="F70" s="565" t="s">
        <v>273</v>
      </c>
      <c r="G70" s="565" t="s">
        <v>274</v>
      </c>
    </row>
    <row r="71" spans="2:14">
      <c r="B71" s="567" t="s">
        <v>549</v>
      </c>
      <c r="C71" s="575" t="s">
        <v>610</v>
      </c>
      <c r="D71" s="865">
        <v>2.5</v>
      </c>
      <c r="E71" s="535">
        <v>2.2325016520512227E-2</v>
      </c>
      <c r="F71" s="535">
        <v>2.1914830203895581E-2</v>
      </c>
      <c r="G71" s="536">
        <v>2.3488195354974487E-2</v>
      </c>
      <c r="H71" s="264" t="s">
        <v>610</v>
      </c>
      <c r="I71" s="264">
        <v>2.5</v>
      </c>
      <c r="J71" s="746">
        <v>2.2325016520512227E-2</v>
      </c>
      <c r="K71" s="746">
        <v>2.1914830203895581E-2</v>
      </c>
      <c r="L71" s="746">
        <v>2.3488195354974487E-2</v>
      </c>
      <c r="M71" t="b">
        <f>H71=C71</f>
        <v>1</v>
      </c>
      <c r="N71" t="b">
        <f>I71=D71</f>
        <v>1</v>
      </c>
    </row>
    <row r="72" spans="2:14">
      <c r="B72" s="866" t="s">
        <v>609</v>
      </c>
      <c r="C72" s="867" t="s">
        <v>611</v>
      </c>
      <c r="D72" s="868">
        <v>1.76</v>
      </c>
      <c r="E72" s="869">
        <v>1.3713573320866446E-2</v>
      </c>
      <c r="F72" s="869">
        <v>1.3325795509610721E-2</v>
      </c>
      <c r="G72" s="870">
        <v>1.3239154800321956E-2</v>
      </c>
      <c r="H72" s="264" t="s">
        <v>611</v>
      </c>
      <c r="I72" s="264">
        <v>1.76</v>
      </c>
      <c r="J72" s="746">
        <v>1.3713573320866446E-2</v>
      </c>
      <c r="K72" s="746">
        <v>1.3325795509610721E-2</v>
      </c>
      <c r="L72" s="746">
        <v>1.3239154800321956E-2</v>
      </c>
      <c r="M72" t="b">
        <f t="shared" ref="M72:M79" si="2">H72=C72</f>
        <v>1</v>
      </c>
      <c r="N72" t="b">
        <f t="shared" ref="N72:N79" si="3">I72=D72</f>
        <v>1</v>
      </c>
    </row>
    <row r="73" spans="2:14">
      <c r="B73" s="866" t="s">
        <v>534</v>
      </c>
      <c r="C73" s="867" t="s">
        <v>612</v>
      </c>
      <c r="D73" s="868">
        <v>1.33</v>
      </c>
      <c r="E73" s="869">
        <v>2.9649114985063976E-2</v>
      </c>
      <c r="F73" s="869">
        <v>2.988458110405676E-2</v>
      </c>
      <c r="G73" s="870">
        <v>3.1816363498630443E-2</v>
      </c>
      <c r="H73" s="264" t="s">
        <v>612</v>
      </c>
      <c r="I73" s="264">
        <v>1.33</v>
      </c>
      <c r="J73" s="746">
        <v>2.9649114985063976E-2</v>
      </c>
      <c r="K73" s="746">
        <v>2.988458110405676E-2</v>
      </c>
      <c r="L73" s="746">
        <v>3.1816363498630443E-2</v>
      </c>
      <c r="M73" t="b">
        <f t="shared" si="2"/>
        <v>1</v>
      </c>
      <c r="N73" t="b">
        <f t="shared" si="3"/>
        <v>1</v>
      </c>
    </row>
    <row r="74" spans="2:14">
      <c r="B74" s="866" t="s">
        <v>550</v>
      </c>
      <c r="C74" s="867" t="s">
        <v>613</v>
      </c>
      <c r="D74" s="868">
        <v>0.88</v>
      </c>
      <c r="E74" s="869">
        <v>2.9415369530579726E-2</v>
      </c>
      <c r="F74" s="869">
        <v>2.9194712513178168E-2</v>
      </c>
      <c r="G74" s="870">
        <v>3.1092659659040726E-2</v>
      </c>
      <c r="H74" s="264" t="s">
        <v>613</v>
      </c>
      <c r="I74" s="264">
        <v>0.88</v>
      </c>
      <c r="J74" s="746">
        <v>2.9415369530579726E-2</v>
      </c>
      <c r="K74" s="746">
        <v>2.9194712513178168E-2</v>
      </c>
      <c r="L74" s="746">
        <v>3.1092659659040726E-2</v>
      </c>
      <c r="M74" t="b">
        <f t="shared" si="2"/>
        <v>1</v>
      </c>
      <c r="N74" t="b">
        <f t="shared" si="3"/>
        <v>1</v>
      </c>
    </row>
    <row r="75" spans="2:14">
      <c r="B75" s="866" t="s">
        <v>544</v>
      </c>
      <c r="C75" s="867" t="s">
        <v>614</v>
      </c>
      <c r="D75" s="868">
        <v>1.92</v>
      </c>
      <c r="E75" s="869">
        <v>3.6265417524507487E-2</v>
      </c>
      <c r="F75" s="869">
        <v>3.7045056478704451E-2</v>
      </c>
      <c r="G75" s="870">
        <v>3.8863861781395288E-2</v>
      </c>
      <c r="H75" s="264" t="s">
        <v>614</v>
      </c>
      <c r="I75" s="264">
        <v>1.92</v>
      </c>
      <c r="J75" s="746">
        <v>3.6265417524507487E-2</v>
      </c>
      <c r="K75" s="746">
        <v>3.7045056478704451E-2</v>
      </c>
      <c r="L75" s="746">
        <v>3.8863861781395288E-2</v>
      </c>
      <c r="M75" t="b">
        <f t="shared" si="2"/>
        <v>1</v>
      </c>
      <c r="N75" t="b">
        <f t="shared" si="3"/>
        <v>1</v>
      </c>
    </row>
    <row r="76" spans="2:14">
      <c r="B76" s="866" t="s">
        <v>551</v>
      </c>
      <c r="C76" s="867" t="s">
        <v>615</v>
      </c>
      <c r="D76" s="868">
        <v>2.3199999999999998</v>
      </c>
      <c r="E76" s="869">
        <v>2.7562064145160201E-2</v>
      </c>
      <c r="F76" s="869">
        <v>2.7265426577261841E-2</v>
      </c>
      <c r="G76" s="870">
        <v>2.9449555647389533E-2</v>
      </c>
      <c r="H76" s="264" t="s">
        <v>615</v>
      </c>
      <c r="I76" s="264">
        <v>2.3199999999999998</v>
      </c>
      <c r="J76" s="746">
        <v>2.7562064145160201E-2</v>
      </c>
      <c r="K76" s="746">
        <v>2.7265426577261841E-2</v>
      </c>
      <c r="L76" s="746">
        <v>2.9449555647389533E-2</v>
      </c>
      <c r="M76" t="b">
        <f t="shared" si="2"/>
        <v>1</v>
      </c>
      <c r="N76" t="b">
        <f t="shared" si="3"/>
        <v>1</v>
      </c>
    </row>
    <row r="77" spans="2:14">
      <c r="B77" s="866" t="s">
        <v>539</v>
      </c>
      <c r="C77" s="867" t="s">
        <v>616</v>
      </c>
      <c r="D77" s="868">
        <v>1.21</v>
      </c>
      <c r="E77" s="869">
        <v>3.5372532205569955E-2</v>
      </c>
      <c r="F77" s="869">
        <v>3.5928854928587675E-2</v>
      </c>
      <c r="G77" s="870">
        <v>4.1726216248318869E-2</v>
      </c>
      <c r="H77" s="264" t="s">
        <v>616</v>
      </c>
      <c r="I77" s="264">
        <v>1.21</v>
      </c>
      <c r="J77" s="746">
        <v>3.5372532205569955E-2</v>
      </c>
      <c r="K77" s="746">
        <v>3.5928854928587675E-2</v>
      </c>
      <c r="L77" s="746">
        <v>4.1726216248318869E-2</v>
      </c>
      <c r="M77" t="b">
        <f t="shared" si="2"/>
        <v>1</v>
      </c>
      <c r="N77" t="b">
        <f t="shared" si="3"/>
        <v>1</v>
      </c>
    </row>
    <row r="78" spans="2:14">
      <c r="B78" s="866" t="s">
        <v>540</v>
      </c>
      <c r="C78" s="867" t="s">
        <v>617</v>
      </c>
      <c r="D78" s="868">
        <v>2.38</v>
      </c>
      <c r="E78" s="869">
        <v>2.6251833767799965E-2</v>
      </c>
      <c r="F78" s="869">
        <v>2.8606915341159507E-2</v>
      </c>
      <c r="G78" s="870">
        <v>3.1438856048347147E-2</v>
      </c>
      <c r="H78" s="264" t="s">
        <v>617</v>
      </c>
      <c r="I78" s="264">
        <v>2.38</v>
      </c>
      <c r="J78" s="746">
        <v>2.6251833767799965E-2</v>
      </c>
      <c r="K78" s="746">
        <v>2.8606915341159507E-2</v>
      </c>
      <c r="L78" s="746">
        <v>3.1438856048347147E-2</v>
      </c>
      <c r="M78" t="b">
        <f t="shared" si="2"/>
        <v>1</v>
      </c>
      <c r="N78" t="b">
        <f t="shared" si="3"/>
        <v>1</v>
      </c>
    </row>
    <row r="79" spans="2:14" ht="15.4" thickBot="1">
      <c r="B79" s="871" t="s">
        <v>542</v>
      </c>
      <c r="C79" s="872" t="s">
        <v>618</v>
      </c>
      <c r="D79" s="873">
        <v>2.6</v>
      </c>
      <c r="E79" s="874">
        <v>3.4383044750855171E-2</v>
      </c>
      <c r="F79" s="874">
        <v>3.581075393880033E-2</v>
      </c>
      <c r="G79" s="875">
        <v>3.8106466862844399E-2</v>
      </c>
      <c r="H79" s="264" t="s">
        <v>618</v>
      </c>
      <c r="I79" s="264">
        <v>2.6</v>
      </c>
      <c r="J79" s="746">
        <v>3.4383044750855171E-2</v>
      </c>
      <c r="K79" s="746">
        <v>3.581075393880033E-2</v>
      </c>
      <c r="L79" s="746">
        <v>3.8106466862844399E-2</v>
      </c>
      <c r="M79" t="b">
        <f t="shared" si="2"/>
        <v>1</v>
      </c>
      <c r="N79" t="b">
        <f t="shared" si="3"/>
        <v>1</v>
      </c>
    </row>
    <row r="80" spans="2:14">
      <c r="B80" s="707" t="s">
        <v>1</v>
      </c>
      <c r="C80" s="776"/>
      <c r="D80" s="777"/>
      <c r="E80" s="778">
        <f>AVERAGE(E71:E79)</f>
        <v>2.8326440750101687E-2</v>
      </c>
      <c r="F80" s="778">
        <f>AVERAGE(F71:F79)</f>
        <v>2.8775214066139445E-2</v>
      </c>
      <c r="G80" s="779">
        <f>AVERAGE(G71:G79)</f>
        <v>3.102459221125143E-2</v>
      </c>
    </row>
    <row r="81" spans="2:7" ht="15.4" thickBot="1">
      <c r="B81" s="571" t="s">
        <v>26</v>
      </c>
      <c r="C81" s="780"/>
      <c r="D81" s="572"/>
      <c r="E81" s="573">
        <f>MEDIAN(E71:E79)</f>
        <v>2.9415369530579726E-2</v>
      </c>
      <c r="F81" s="573">
        <f>MEDIAN(F71:F79)</f>
        <v>2.9194712513178168E-2</v>
      </c>
      <c r="G81" s="574">
        <f>MEDIAN(G71:G79)</f>
        <v>3.1438856048347147E-2</v>
      </c>
    </row>
    <row r="82" spans="2:7">
      <c r="B82" s="341" t="s">
        <v>661</v>
      </c>
      <c r="C82" s="341"/>
      <c r="D82" s="754"/>
      <c r="E82" s="754"/>
      <c r="F82" s="754"/>
      <c r="G82" s="755"/>
    </row>
  </sheetData>
  <phoneticPr fontId="0" type="noConversion"/>
  <pageMargins left="1.68" right="0.48" top="0.31" bottom="0.48" header="0.34" footer="0.5"/>
  <pageSetup scale="5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K115"/>
  <sheetViews>
    <sheetView zoomScale="75" zoomScaleNormal="75" workbookViewId="0">
      <selection activeCell="B17" sqref="B17:H40"/>
    </sheetView>
  </sheetViews>
  <sheetFormatPr defaultRowHeight="13.15"/>
  <cols>
    <col min="2" max="2" width="59" customWidth="1"/>
    <col min="3" max="8" width="12.6640625" customWidth="1"/>
    <col min="11" max="11" width="9" style="293" bestFit="1" customWidth="1"/>
  </cols>
  <sheetData>
    <row r="1" spans="2:10" ht="15">
      <c r="B1" s="45"/>
      <c r="C1" s="45"/>
      <c r="D1" s="45"/>
      <c r="E1" s="45"/>
      <c r="F1" s="45"/>
      <c r="H1" s="22" t="s">
        <v>579</v>
      </c>
      <c r="I1" s="35"/>
      <c r="J1" s="35"/>
    </row>
    <row r="2" spans="2:10" ht="15">
      <c r="B2" s="45"/>
      <c r="C2" s="45"/>
      <c r="D2" s="45"/>
      <c r="E2" s="45"/>
      <c r="F2" s="45"/>
      <c r="H2" s="1" t="s">
        <v>477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165</v>
      </c>
      <c r="I3" s="35"/>
      <c r="J3" s="35"/>
    </row>
    <row r="4" spans="2:10" ht="15">
      <c r="B4" s="45"/>
      <c r="C4" s="45"/>
      <c r="D4" s="45"/>
      <c r="E4" s="45"/>
      <c r="F4" s="45"/>
      <c r="H4" s="106" t="s">
        <v>195</v>
      </c>
      <c r="I4" s="35"/>
      <c r="J4" s="35"/>
    </row>
    <row r="5" spans="2:10" ht="13.9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477</v>
      </c>
      <c r="C6" s="47"/>
      <c r="D6" s="47"/>
      <c r="E6" s="47"/>
      <c r="F6" s="47"/>
      <c r="G6" s="47"/>
      <c r="H6" s="47"/>
      <c r="I6" s="35"/>
      <c r="J6" s="35"/>
    </row>
    <row r="7" spans="2:10" ht="13.9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546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201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158</v>
      </c>
      <c r="C12" s="5"/>
      <c r="D12" s="5"/>
      <c r="E12" s="5"/>
      <c r="F12" s="5"/>
      <c r="G12" s="38"/>
      <c r="H12" s="38"/>
      <c r="I12" s="35"/>
      <c r="J12" s="35"/>
    </row>
    <row r="13" spans="2:10" ht="15.4" thickBot="1">
      <c r="B13" s="38" t="s">
        <v>378</v>
      </c>
      <c r="C13" s="5"/>
      <c r="D13" s="5"/>
      <c r="E13" s="5"/>
      <c r="F13" s="5"/>
      <c r="G13" s="38"/>
      <c r="H13" s="38"/>
      <c r="I13" s="35"/>
      <c r="J13" s="35"/>
    </row>
    <row r="14" spans="2:10" ht="15.75" thickBot="1">
      <c r="B14" s="49"/>
      <c r="C14" s="50" t="s">
        <v>96</v>
      </c>
      <c r="D14" s="52"/>
      <c r="E14" s="52"/>
      <c r="F14" s="52"/>
      <c r="G14" s="52"/>
      <c r="H14" s="53"/>
      <c r="I14" s="35"/>
      <c r="J14" s="35"/>
    </row>
    <row r="15" spans="2:10" ht="15.75" thickBot="1">
      <c r="B15" s="65" t="s">
        <v>47</v>
      </c>
      <c r="C15" s="55" t="s">
        <v>91</v>
      </c>
      <c r="D15" s="56"/>
      <c r="E15" s="56"/>
      <c r="F15" s="191" t="s">
        <v>92</v>
      </c>
      <c r="G15" s="52"/>
      <c r="H15" s="192"/>
      <c r="I15" s="35"/>
      <c r="J15" s="35"/>
    </row>
    <row r="16" spans="2:10" ht="15.4" thickBot="1">
      <c r="B16" s="58"/>
      <c r="C16" s="173" t="s">
        <v>3</v>
      </c>
      <c r="D16" s="174" t="s">
        <v>4</v>
      </c>
      <c r="E16" s="175" t="s">
        <v>5</v>
      </c>
      <c r="F16" s="173" t="s">
        <v>3</v>
      </c>
      <c r="G16" s="174" t="s">
        <v>4</v>
      </c>
      <c r="H16" s="120" t="s">
        <v>5</v>
      </c>
      <c r="I16" s="35"/>
      <c r="J16" s="35"/>
    </row>
    <row r="17" spans="1:10" ht="15">
      <c r="A17" s="339">
        <f>A16+1</f>
        <v>1</v>
      </c>
      <c r="B17" s="176" t="s">
        <v>379</v>
      </c>
      <c r="C17" s="193">
        <v>4</v>
      </c>
      <c r="D17" s="194">
        <v>3.5</v>
      </c>
      <c r="E17" s="381">
        <v>5</v>
      </c>
      <c r="F17" s="193">
        <v>1</v>
      </c>
      <c r="G17" s="194">
        <v>4</v>
      </c>
      <c r="H17" s="195">
        <v>3.5</v>
      </c>
      <c r="I17" s="35"/>
      <c r="J17" s="35"/>
    </row>
    <row r="18" spans="1:10" ht="15">
      <c r="A18" s="339">
        <f t="shared" ref="A18:A43" si="0">A17+1</f>
        <v>2</v>
      </c>
      <c r="B18" s="578" t="s">
        <v>381</v>
      </c>
      <c r="C18" s="579">
        <v>7</v>
      </c>
      <c r="D18" s="580">
        <v>6.5</v>
      </c>
      <c r="E18" s="581">
        <v>5.5</v>
      </c>
      <c r="F18" s="579">
        <v>8</v>
      </c>
      <c r="G18" s="580">
        <v>6.5</v>
      </c>
      <c r="H18" s="582">
        <v>7</v>
      </c>
      <c r="I18" s="35"/>
      <c r="J18" s="35"/>
    </row>
    <row r="19" spans="1:10" ht="15">
      <c r="A19" s="339">
        <f t="shared" si="0"/>
        <v>3</v>
      </c>
      <c r="B19" s="578" t="s">
        <v>382</v>
      </c>
      <c r="C19" s="579">
        <v>3</v>
      </c>
      <c r="D19" s="580">
        <v>3</v>
      </c>
      <c r="E19" s="581">
        <v>1</v>
      </c>
      <c r="F19" s="579">
        <v>7.5</v>
      </c>
      <c r="G19" s="580">
        <v>4</v>
      </c>
      <c r="H19" s="582">
        <v>4.5</v>
      </c>
      <c r="I19" s="35"/>
      <c r="J19" s="35"/>
    </row>
    <row r="20" spans="1:10" ht="15">
      <c r="A20" s="339">
        <f t="shared" si="0"/>
        <v>4</v>
      </c>
      <c r="B20" s="578" t="s">
        <v>384</v>
      </c>
      <c r="C20" s="579">
        <v>4.5</v>
      </c>
      <c r="D20" s="580">
        <v>5</v>
      </c>
      <c r="E20" s="581">
        <v>4</v>
      </c>
      <c r="F20" s="579">
        <v>4</v>
      </c>
      <c r="G20" s="580">
        <v>6</v>
      </c>
      <c r="H20" s="582">
        <v>3.5</v>
      </c>
      <c r="I20" s="35"/>
      <c r="J20" s="35"/>
    </row>
    <row r="21" spans="1:10" ht="15">
      <c r="A21" s="339">
        <f t="shared" si="0"/>
        <v>5</v>
      </c>
      <c r="B21" s="544" t="s">
        <v>516</v>
      </c>
      <c r="C21" s="579">
        <v>3.5</v>
      </c>
      <c r="D21" s="580">
        <v>5.5</v>
      </c>
      <c r="E21" s="581">
        <v>4</v>
      </c>
      <c r="F21" s="579">
        <v>3.5</v>
      </c>
      <c r="G21" s="580">
        <v>4</v>
      </c>
      <c r="H21" s="582">
        <v>3.5</v>
      </c>
      <c r="I21" s="35"/>
      <c r="J21" s="35"/>
    </row>
    <row r="22" spans="1:10" ht="15">
      <c r="A22" s="339">
        <f t="shared" si="0"/>
        <v>6</v>
      </c>
      <c r="B22" s="578" t="s">
        <v>387</v>
      </c>
      <c r="C22" s="579">
        <v>7.5</v>
      </c>
      <c r="D22" s="580">
        <v>9.5</v>
      </c>
      <c r="E22" s="581">
        <v>5.5</v>
      </c>
      <c r="F22" s="579">
        <v>6.5</v>
      </c>
      <c r="G22" s="580">
        <v>7</v>
      </c>
      <c r="H22" s="582">
        <v>6.5</v>
      </c>
      <c r="I22" s="35"/>
      <c r="J22" s="35"/>
    </row>
    <row r="23" spans="1:10" ht="15">
      <c r="A23" s="339">
        <f t="shared" si="0"/>
        <v>7</v>
      </c>
      <c r="B23" s="578" t="s">
        <v>389</v>
      </c>
      <c r="C23" s="579">
        <v>2.5</v>
      </c>
      <c r="D23" s="580">
        <v>2.5</v>
      </c>
      <c r="E23" s="581">
        <v>4</v>
      </c>
      <c r="F23" s="579">
        <v>2</v>
      </c>
      <c r="G23" s="580">
        <v>3</v>
      </c>
      <c r="H23" s="582">
        <v>4.5</v>
      </c>
      <c r="I23" s="35"/>
      <c r="J23" s="35"/>
    </row>
    <row r="24" spans="1:10" ht="15">
      <c r="A24" s="339">
        <f t="shared" si="0"/>
        <v>8</v>
      </c>
      <c r="B24" s="583" t="s">
        <v>520</v>
      </c>
      <c r="C24" s="579">
        <v>-1.5</v>
      </c>
      <c r="D24" s="580">
        <v>5.5</v>
      </c>
      <c r="E24" s="581">
        <v>5</v>
      </c>
      <c r="F24" s="579">
        <v>-6</v>
      </c>
      <c r="G24" s="580">
        <v>4.5</v>
      </c>
      <c r="H24" s="582">
        <v>8.5</v>
      </c>
      <c r="I24" s="35"/>
      <c r="J24" s="35"/>
    </row>
    <row r="25" spans="1:10" ht="15">
      <c r="A25" s="339">
        <f t="shared" si="0"/>
        <v>9</v>
      </c>
      <c r="B25" s="578" t="s">
        <v>420</v>
      </c>
      <c r="C25" s="579">
        <v>2</v>
      </c>
      <c r="D25" s="580">
        <v>3</v>
      </c>
      <c r="E25" s="581">
        <v>2</v>
      </c>
      <c r="F25" s="579">
        <v>3</v>
      </c>
      <c r="G25" s="580">
        <v>3.5</v>
      </c>
      <c r="H25" s="582">
        <v>1</v>
      </c>
      <c r="I25" s="35"/>
      <c r="J25" s="35"/>
    </row>
    <row r="26" spans="1:10" ht="15">
      <c r="A26" s="339">
        <f t="shared" si="0"/>
        <v>10</v>
      </c>
      <c r="B26" s="578" t="s">
        <v>510</v>
      </c>
      <c r="C26" s="579">
        <v>-2.5</v>
      </c>
      <c r="D26" s="580">
        <v>7.5</v>
      </c>
      <c r="E26" s="581">
        <v>1.5</v>
      </c>
      <c r="F26" s="579">
        <v>-9</v>
      </c>
      <c r="G26" s="580">
        <v>8.5</v>
      </c>
      <c r="H26" s="582">
        <v>1</v>
      </c>
      <c r="I26" s="35"/>
      <c r="J26" s="35"/>
    </row>
    <row r="27" spans="1:10" ht="15">
      <c r="A27" s="339">
        <f t="shared" si="0"/>
        <v>11</v>
      </c>
      <c r="B27" s="584" t="s">
        <v>522</v>
      </c>
      <c r="C27" s="579"/>
      <c r="D27" s="580">
        <v>1.5</v>
      </c>
      <c r="E27" s="581">
        <v>1.5</v>
      </c>
      <c r="F27" s="579">
        <v>1.5</v>
      </c>
      <c r="G27" s="580">
        <v>2</v>
      </c>
      <c r="H27" s="582">
        <v>1.5</v>
      </c>
      <c r="I27" s="35"/>
      <c r="J27" s="35"/>
    </row>
    <row r="28" spans="1:10" ht="15">
      <c r="A28" s="339">
        <f t="shared" si="0"/>
        <v>12</v>
      </c>
      <c r="B28" s="545" t="s">
        <v>517</v>
      </c>
      <c r="C28" s="579"/>
      <c r="D28" s="580"/>
      <c r="E28" s="581"/>
      <c r="F28" s="579"/>
      <c r="G28" s="580"/>
      <c r="H28" s="582"/>
      <c r="I28" s="35"/>
      <c r="J28" s="35"/>
    </row>
    <row r="29" spans="1:10" ht="15">
      <c r="A29" s="339">
        <f t="shared" si="0"/>
        <v>13</v>
      </c>
      <c r="B29" s="583" t="s">
        <v>461</v>
      </c>
      <c r="C29" s="579">
        <v>5.5</v>
      </c>
      <c r="D29" s="580">
        <v>8.5</v>
      </c>
      <c r="E29" s="581">
        <v>6.5</v>
      </c>
      <c r="F29" s="579">
        <v>5.5</v>
      </c>
      <c r="G29" s="580">
        <v>6.5</v>
      </c>
      <c r="H29" s="582">
        <v>4.5</v>
      </c>
      <c r="I29" s="35"/>
      <c r="J29" s="35"/>
    </row>
    <row r="30" spans="1:10" ht="15">
      <c r="A30" s="339">
        <f t="shared" si="0"/>
        <v>14</v>
      </c>
      <c r="B30" s="559" t="s">
        <v>513</v>
      </c>
      <c r="C30" s="579">
        <v>5.5</v>
      </c>
      <c r="D30" s="580">
        <v>0.5</v>
      </c>
      <c r="E30" s="581">
        <v>3</v>
      </c>
      <c r="F30" s="579">
        <v>2</v>
      </c>
      <c r="G30" s="580">
        <v>1.5</v>
      </c>
      <c r="H30" s="582">
        <v>3.5</v>
      </c>
      <c r="I30" s="35"/>
      <c r="J30" s="35"/>
    </row>
    <row r="31" spans="1:10" ht="15">
      <c r="A31" s="339">
        <f t="shared" si="0"/>
        <v>15</v>
      </c>
      <c r="B31" s="578" t="s">
        <v>392</v>
      </c>
      <c r="C31" s="579">
        <v>4.5</v>
      </c>
      <c r="D31" s="580">
        <v>8.5</v>
      </c>
      <c r="E31" s="581">
        <v>5</v>
      </c>
      <c r="F31" s="579">
        <v>4</v>
      </c>
      <c r="G31" s="580">
        <v>7</v>
      </c>
      <c r="H31" s="582">
        <v>4.5</v>
      </c>
      <c r="I31" s="35"/>
      <c r="J31" s="35"/>
    </row>
    <row r="32" spans="1:10" ht="15">
      <c r="A32" s="339">
        <f t="shared" si="0"/>
        <v>16</v>
      </c>
      <c r="B32" s="578" t="s">
        <v>407</v>
      </c>
      <c r="C32" s="579"/>
      <c r="D32" s="580"/>
      <c r="E32" s="581"/>
      <c r="F32" s="579">
        <v>4</v>
      </c>
      <c r="G32" s="580">
        <v>4.5</v>
      </c>
      <c r="H32" s="582">
        <v>6</v>
      </c>
      <c r="I32" s="35"/>
      <c r="J32" s="35"/>
    </row>
    <row r="33" spans="1:10" ht="15">
      <c r="A33" s="339">
        <f t="shared" si="0"/>
        <v>17</v>
      </c>
      <c r="B33" s="578" t="s">
        <v>473</v>
      </c>
      <c r="C33" s="579">
        <v>5.5</v>
      </c>
      <c r="D33" s="580">
        <v>10.5</v>
      </c>
      <c r="E33" s="581">
        <v>8.5</v>
      </c>
      <c r="F33" s="579">
        <v>6</v>
      </c>
      <c r="G33" s="580">
        <v>12</v>
      </c>
      <c r="H33" s="582">
        <v>9</v>
      </c>
      <c r="I33" s="35"/>
      <c r="J33" s="35"/>
    </row>
    <row r="34" spans="1:10" ht="15">
      <c r="A34" s="339">
        <f t="shared" si="0"/>
        <v>18</v>
      </c>
      <c r="B34" s="578" t="s">
        <v>394</v>
      </c>
      <c r="C34" s="579">
        <v>4.5</v>
      </c>
      <c r="D34" s="580">
        <v>5.5</v>
      </c>
      <c r="E34" s="581">
        <v>6</v>
      </c>
      <c r="F34" s="579">
        <v>2</v>
      </c>
      <c r="G34" s="580">
        <v>5.5</v>
      </c>
      <c r="H34" s="582">
        <v>4.5</v>
      </c>
      <c r="I34" s="35"/>
      <c r="J34" s="35"/>
    </row>
    <row r="35" spans="1:10" ht="15">
      <c r="A35" s="339">
        <f t="shared" si="0"/>
        <v>19</v>
      </c>
      <c r="B35" s="578" t="s">
        <v>524</v>
      </c>
      <c r="C35" s="579">
        <v>4</v>
      </c>
      <c r="D35" s="580">
        <v>8</v>
      </c>
      <c r="E35" s="581">
        <v>5.5</v>
      </c>
      <c r="F35" s="579">
        <v>4.5</v>
      </c>
      <c r="G35" s="580">
        <v>8.5</v>
      </c>
      <c r="H35" s="582">
        <v>3.5</v>
      </c>
      <c r="I35" s="35"/>
      <c r="J35" s="35"/>
    </row>
    <row r="36" spans="1:10" ht="15">
      <c r="A36" s="339">
        <f t="shared" si="0"/>
        <v>20</v>
      </c>
      <c r="B36" s="578" t="s">
        <v>396</v>
      </c>
      <c r="C36" s="579">
        <v>6</v>
      </c>
      <c r="D36" s="580">
        <v>4.5</v>
      </c>
      <c r="E36" s="581">
        <v>4</v>
      </c>
      <c r="F36" s="579">
        <v>5.5</v>
      </c>
      <c r="G36" s="580">
        <v>5.5</v>
      </c>
      <c r="H36" s="582">
        <v>4</v>
      </c>
      <c r="I36" s="35"/>
      <c r="J36" s="35"/>
    </row>
    <row r="37" spans="1:10" ht="15">
      <c r="A37" s="339">
        <f t="shared" si="0"/>
        <v>21</v>
      </c>
      <c r="B37" s="578" t="s">
        <v>398</v>
      </c>
      <c r="C37" s="579">
        <v>3.5</v>
      </c>
      <c r="D37" s="580">
        <v>4.5</v>
      </c>
      <c r="E37" s="581">
        <v>3.5</v>
      </c>
      <c r="F37" s="579">
        <v>1.5</v>
      </c>
      <c r="G37" s="580">
        <v>6</v>
      </c>
      <c r="H37" s="582">
        <v>3</v>
      </c>
      <c r="I37" s="35"/>
      <c r="J37" s="35"/>
    </row>
    <row r="38" spans="1:10" ht="15">
      <c r="A38" s="339">
        <f t="shared" si="0"/>
        <v>22</v>
      </c>
      <c r="B38" s="578" t="s">
        <v>421</v>
      </c>
      <c r="C38" s="579">
        <v>3</v>
      </c>
      <c r="D38" s="580">
        <v>3.5</v>
      </c>
      <c r="E38" s="581">
        <v>3</v>
      </c>
      <c r="F38" s="579">
        <v>3</v>
      </c>
      <c r="G38" s="580">
        <v>3.5</v>
      </c>
      <c r="H38" s="582">
        <v>2.5</v>
      </c>
      <c r="I38" s="35"/>
      <c r="J38" s="35"/>
    </row>
    <row r="39" spans="1:10" ht="15">
      <c r="A39" s="339">
        <f t="shared" si="0"/>
        <v>23</v>
      </c>
      <c r="B39" s="578" t="s">
        <v>419</v>
      </c>
      <c r="C39" s="579">
        <v>7.5</v>
      </c>
      <c r="D39" s="580">
        <v>11.5</v>
      </c>
      <c r="E39" s="581">
        <v>7.5</v>
      </c>
      <c r="F39" s="579">
        <v>8</v>
      </c>
      <c r="G39" s="580">
        <v>7.5</v>
      </c>
      <c r="H39" s="582">
        <v>6</v>
      </c>
      <c r="I39" s="35"/>
      <c r="J39" s="35"/>
    </row>
    <row r="40" spans="1:10" ht="15.4" thickBot="1">
      <c r="A40" s="339">
        <f t="shared" si="0"/>
        <v>24</v>
      </c>
      <c r="B40" s="585" t="s">
        <v>400</v>
      </c>
      <c r="C40" s="586">
        <v>6</v>
      </c>
      <c r="D40" s="587">
        <v>5.5</v>
      </c>
      <c r="E40" s="588">
        <v>5</v>
      </c>
      <c r="F40" s="586">
        <v>6</v>
      </c>
      <c r="G40" s="587">
        <v>6</v>
      </c>
      <c r="H40" s="589">
        <v>5</v>
      </c>
      <c r="I40" s="35"/>
      <c r="J40" s="35"/>
    </row>
    <row r="41" spans="1:10" ht="15">
      <c r="A41" s="339">
        <f t="shared" si="0"/>
        <v>25</v>
      </c>
      <c r="B41" s="177" t="s">
        <v>1</v>
      </c>
      <c r="C41" s="254">
        <f t="shared" ref="C41:H41" si="1">AVERAGE(C17:C40)</f>
        <v>4.0714285714285712</v>
      </c>
      <c r="D41" s="254">
        <f t="shared" si="1"/>
        <v>5.6363636363636367</v>
      </c>
      <c r="E41" s="254">
        <f t="shared" si="1"/>
        <v>4.3863636363636367</v>
      </c>
      <c r="F41" s="254">
        <f t="shared" si="1"/>
        <v>3.2173913043478262</v>
      </c>
      <c r="G41" s="254">
        <f t="shared" si="1"/>
        <v>5.5217391304347823</v>
      </c>
      <c r="H41" s="255">
        <f t="shared" si="1"/>
        <v>4.3913043478260869</v>
      </c>
      <c r="I41" s="35"/>
      <c r="J41" s="35"/>
    </row>
    <row r="42" spans="1:10" ht="15.4" thickBot="1">
      <c r="A42" s="339">
        <f t="shared" si="0"/>
        <v>26</v>
      </c>
      <c r="B42" s="121" t="s">
        <v>26</v>
      </c>
      <c r="C42" s="590">
        <f t="shared" ref="C42:H42" si="2">MEDIAN(C17:C40)</f>
        <v>4.5</v>
      </c>
      <c r="D42" s="590">
        <f t="shared" si="2"/>
        <v>5.5</v>
      </c>
      <c r="E42" s="590">
        <f t="shared" si="2"/>
        <v>4.5</v>
      </c>
      <c r="F42" s="590">
        <f t="shared" si="2"/>
        <v>4</v>
      </c>
      <c r="G42" s="590">
        <f t="shared" si="2"/>
        <v>5.5</v>
      </c>
      <c r="H42" s="591">
        <f t="shared" si="2"/>
        <v>4.5</v>
      </c>
      <c r="I42" s="35"/>
      <c r="J42" s="35"/>
    </row>
    <row r="43" spans="1:10" ht="15.4" thickBot="1">
      <c r="A43" s="339">
        <f t="shared" si="0"/>
        <v>27</v>
      </c>
      <c r="B43" s="107" t="s">
        <v>179</v>
      </c>
      <c r="C43" s="247" t="s">
        <v>192</v>
      </c>
      <c r="D43" s="247"/>
      <c r="E43" s="248"/>
      <c r="F43" s="249">
        <f>AVERAGE(C42:H42)</f>
        <v>4.75</v>
      </c>
      <c r="G43" s="199"/>
      <c r="H43" s="199"/>
      <c r="I43" s="35"/>
      <c r="J43" s="35"/>
    </row>
    <row r="44" spans="1:10">
      <c r="I44" s="35"/>
      <c r="J44" s="35"/>
    </row>
    <row r="45" spans="1:10" ht="15">
      <c r="B45" s="38" t="s">
        <v>159</v>
      </c>
      <c r="C45" s="5"/>
      <c r="D45" s="5"/>
      <c r="E45" s="5"/>
      <c r="F45" s="5"/>
      <c r="G45" s="38"/>
      <c r="H45" s="38"/>
      <c r="I45" s="35"/>
      <c r="J45" s="35"/>
    </row>
    <row r="46" spans="1:10" ht="15.4" thickBot="1">
      <c r="B46" s="38" t="s">
        <v>580</v>
      </c>
      <c r="C46" s="5"/>
      <c r="D46" s="5"/>
      <c r="E46" s="5"/>
      <c r="F46" s="5"/>
      <c r="G46" s="38"/>
      <c r="H46" s="38"/>
      <c r="I46" s="35"/>
      <c r="J46" s="35"/>
    </row>
    <row r="47" spans="1:10" ht="15.75" thickBot="1">
      <c r="B47" s="49"/>
      <c r="C47" s="50" t="s">
        <v>96</v>
      </c>
      <c r="D47" s="52"/>
      <c r="E47" s="52"/>
      <c r="F47" s="52"/>
      <c r="G47" s="52"/>
      <c r="H47" s="53"/>
      <c r="I47" s="35"/>
      <c r="J47" s="35"/>
    </row>
    <row r="48" spans="1:10" ht="15.75" thickBot="1">
      <c r="B48" s="65" t="s">
        <v>47</v>
      </c>
      <c r="C48" s="55" t="s">
        <v>91</v>
      </c>
      <c r="D48" s="56"/>
      <c r="E48" s="56"/>
      <c r="F48" s="191" t="s">
        <v>92</v>
      </c>
      <c r="G48" s="52"/>
      <c r="H48" s="192"/>
      <c r="I48" s="35"/>
      <c r="J48" s="35"/>
    </row>
    <row r="49" spans="1:10" ht="15">
      <c r="B49" s="58"/>
      <c r="C49" s="173" t="s">
        <v>3</v>
      </c>
      <c r="D49" s="174" t="s">
        <v>4</v>
      </c>
      <c r="E49" s="175" t="s">
        <v>5</v>
      </c>
      <c r="F49" s="173" t="s">
        <v>3</v>
      </c>
      <c r="G49" s="174" t="s">
        <v>4</v>
      </c>
      <c r="H49" s="120" t="s">
        <v>5</v>
      </c>
      <c r="I49" s="35"/>
      <c r="J49" s="35"/>
    </row>
    <row r="50" spans="1:10" ht="15">
      <c r="A50" s="339" t="e">
        <f>#REF!+1</f>
        <v>#REF!</v>
      </c>
      <c r="B50" s="578" t="s">
        <v>381</v>
      </c>
      <c r="C50" s="579">
        <v>7</v>
      </c>
      <c r="D50" s="580">
        <v>6.5</v>
      </c>
      <c r="E50" s="581">
        <v>5.5</v>
      </c>
      <c r="F50" s="579">
        <v>8</v>
      </c>
      <c r="G50" s="580">
        <v>6.5</v>
      </c>
      <c r="H50" s="582">
        <v>7</v>
      </c>
      <c r="I50" s="35"/>
      <c r="J50" s="35"/>
    </row>
    <row r="51" spans="1:10" ht="15">
      <c r="A51" s="339" t="e">
        <f t="shared" ref="A51:A57" si="3">A50+1</f>
        <v>#REF!</v>
      </c>
      <c r="B51" s="578" t="s">
        <v>382</v>
      </c>
      <c r="C51" s="579">
        <v>3</v>
      </c>
      <c r="D51" s="580">
        <v>3</v>
      </c>
      <c r="E51" s="581">
        <v>1</v>
      </c>
      <c r="F51" s="579">
        <v>7.5</v>
      </c>
      <c r="G51" s="580">
        <v>4</v>
      </c>
      <c r="H51" s="582">
        <v>4.5</v>
      </c>
      <c r="I51" s="35"/>
      <c r="J51" s="35"/>
    </row>
    <row r="52" spans="1:10" ht="15">
      <c r="A52" s="339" t="e">
        <f>#REF!+1</f>
        <v>#REF!</v>
      </c>
      <c r="B52" s="544" t="s">
        <v>516</v>
      </c>
      <c r="C52" s="579">
        <v>3.5</v>
      </c>
      <c r="D52" s="580">
        <v>5.5</v>
      </c>
      <c r="E52" s="581">
        <v>4</v>
      </c>
      <c r="F52" s="579">
        <v>3.5</v>
      </c>
      <c r="G52" s="580">
        <v>4</v>
      </c>
      <c r="H52" s="582">
        <v>3.5</v>
      </c>
      <c r="I52" s="35"/>
      <c r="J52" s="35"/>
    </row>
    <row r="53" spans="1:10" ht="15">
      <c r="A53" s="339"/>
      <c r="B53" s="594" t="s">
        <v>525</v>
      </c>
      <c r="C53" s="579">
        <v>8</v>
      </c>
      <c r="D53" s="580">
        <v>4</v>
      </c>
      <c r="E53" s="581">
        <v>4</v>
      </c>
      <c r="F53" s="579">
        <v>5.5</v>
      </c>
      <c r="G53" s="580">
        <v>6</v>
      </c>
      <c r="H53" s="582">
        <v>6.5</v>
      </c>
      <c r="I53" s="35"/>
      <c r="J53" s="35"/>
    </row>
    <row r="54" spans="1:10" ht="15">
      <c r="A54" s="339" t="e">
        <f>A52+1</f>
        <v>#REF!</v>
      </c>
      <c r="B54" s="578" t="s">
        <v>387</v>
      </c>
      <c r="C54" s="579">
        <v>7.5</v>
      </c>
      <c r="D54" s="580">
        <v>9.5</v>
      </c>
      <c r="E54" s="581">
        <v>5.5</v>
      </c>
      <c r="F54" s="579">
        <v>6.5</v>
      </c>
      <c r="G54" s="580">
        <v>7</v>
      </c>
      <c r="H54" s="582">
        <v>6.5</v>
      </c>
      <c r="I54" s="35"/>
      <c r="J54" s="35"/>
    </row>
    <row r="55" spans="1:10" ht="15">
      <c r="A55" s="339" t="e">
        <f>#REF!+1</f>
        <v>#REF!</v>
      </c>
      <c r="B55" s="578" t="s">
        <v>420</v>
      </c>
      <c r="C55" s="579">
        <v>2</v>
      </c>
      <c r="D55" s="580">
        <v>3</v>
      </c>
      <c r="E55" s="581">
        <v>2</v>
      </c>
      <c r="F55" s="579">
        <v>3</v>
      </c>
      <c r="G55" s="580">
        <v>3.5</v>
      </c>
      <c r="H55" s="582">
        <v>1</v>
      </c>
      <c r="I55" s="35"/>
      <c r="J55" s="35"/>
    </row>
    <row r="56" spans="1:10" ht="15">
      <c r="A56" s="339" t="e">
        <f>#REF!+1</f>
        <v>#REF!</v>
      </c>
      <c r="B56" s="578" t="s">
        <v>407</v>
      </c>
      <c r="C56" s="579"/>
      <c r="D56" s="580"/>
      <c r="E56" s="581"/>
      <c r="F56" s="579">
        <v>4</v>
      </c>
      <c r="G56" s="580">
        <v>4.5</v>
      </c>
      <c r="H56" s="582">
        <v>6</v>
      </c>
      <c r="I56" s="35"/>
      <c r="J56" s="35"/>
    </row>
    <row r="57" spans="1:10" ht="15">
      <c r="A57" s="339" t="e">
        <f t="shared" si="3"/>
        <v>#REF!</v>
      </c>
      <c r="B57" s="578" t="s">
        <v>473</v>
      </c>
      <c r="C57" s="579">
        <v>5.5</v>
      </c>
      <c r="D57" s="580">
        <v>10.5</v>
      </c>
      <c r="E57" s="581">
        <v>8.5</v>
      </c>
      <c r="F57" s="579">
        <v>6</v>
      </c>
      <c r="G57" s="580">
        <v>12</v>
      </c>
      <c r="H57" s="582">
        <v>9</v>
      </c>
      <c r="I57" s="35"/>
      <c r="J57" s="35"/>
    </row>
    <row r="58" spans="1:10" ht="15">
      <c r="A58" s="339"/>
      <c r="B58" s="544" t="s">
        <v>628</v>
      </c>
      <c r="C58" s="579">
        <v>3</v>
      </c>
      <c r="D58" s="580">
        <v>-1</v>
      </c>
      <c r="E58" s="582">
        <v>-3</v>
      </c>
      <c r="F58" s="579">
        <v>4</v>
      </c>
      <c r="G58" s="580"/>
      <c r="H58" s="582">
        <v>-2.5</v>
      </c>
      <c r="I58" s="35"/>
      <c r="J58" s="35"/>
    </row>
    <row r="59" spans="1:10" ht="15">
      <c r="A59" s="339" t="e">
        <f>A57+1</f>
        <v>#REF!</v>
      </c>
      <c r="B59" s="578" t="s">
        <v>394</v>
      </c>
      <c r="C59" s="579">
        <v>4.5</v>
      </c>
      <c r="D59" s="580">
        <v>5.5</v>
      </c>
      <c r="E59" s="581">
        <v>6</v>
      </c>
      <c r="F59" s="579">
        <v>2</v>
      </c>
      <c r="G59" s="580">
        <v>5.5</v>
      </c>
      <c r="H59" s="582">
        <v>4.5</v>
      </c>
      <c r="I59" s="35"/>
      <c r="J59" s="35"/>
    </row>
    <row r="60" spans="1:10" ht="15">
      <c r="B60" s="578" t="s">
        <v>421</v>
      </c>
      <c r="C60" s="579">
        <v>3</v>
      </c>
      <c r="D60" s="580">
        <v>3.5</v>
      </c>
      <c r="E60" s="581">
        <v>3</v>
      </c>
      <c r="F60" s="579">
        <v>3</v>
      </c>
      <c r="G60" s="580">
        <v>3.5</v>
      </c>
      <c r="H60" s="582">
        <v>2.5</v>
      </c>
      <c r="I60" s="35"/>
      <c r="J60" s="35"/>
    </row>
    <row r="61" spans="1:10" ht="15">
      <c r="B61" s="578" t="s">
        <v>419</v>
      </c>
      <c r="C61" s="579">
        <v>7.5</v>
      </c>
      <c r="D61" s="580">
        <v>11.5</v>
      </c>
      <c r="E61" s="581">
        <v>7.5</v>
      </c>
      <c r="F61" s="579">
        <v>8</v>
      </c>
      <c r="G61" s="580">
        <v>7.5</v>
      </c>
      <c r="H61" s="582">
        <v>6</v>
      </c>
      <c r="I61" s="35"/>
      <c r="J61" s="35"/>
    </row>
    <row r="62" spans="1:10" ht="15.4" thickBot="1">
      <c r="B62" s="585" t="s">
        <v>400</v>
      </c>
      <c r="C62" s="586">
        <v>6</v>
      </c>
      <c r="D62" s="587">
        <v>5.5</v>
      </c>
      <c r="E62" s="588">
        <v>5</v>
      </c>
      <c r="F62" s="586">
        <v>6</v>
      </c>
      <c r="G62" s="587">
        <v>6</v>
      </c>
      <c r="H62" s="589">
        <v>5</v>
      </c>
      <c r="I62" s="35"/>
      <c r="J62" s="35"/>
    </row>
    <row r="63" spans="1:10" ht="15">
      <c r="B63" s="177" t="s">
        <v>1</v>
      </c>
      <c r="C63" s="254">
        <f t="shared" ref="C63:H63" si="4">AVERAGE(C50:C62)</f>
        <v>5.041666666666667</v>
      </c>
      <c r="D63" s="254">
        <f t="shared" si="4"/>
        <v>5.583333333333333</v>
      </c>
      <c r="E63" s="254">
        <f t="shared" si="4"/>
        <v>4.083333333333333</v>
      </c>
      <c r="F63" s="254">
        <f t="shared" si="4"/>
        <v>5.1538461538461542</v>
      </c>
      <c r="G63" s="254">
        <f t="shared" si="4"/>
        <v>5.833333333333333</v>
      </c>
      <c r="H63" s="255">
        <f t="shared" si="4"/>
        <v>4.5769230769230766</v>
      </c>
      <c r="I63" s="35"/>
      <c r="J63" s="35"/>
    </row>
    <row r="64" spans="1:10" ht="15.4" thickBot="1">
      <c r="B64" s="121" t="s">
        <v>26</v>
      </c>
      <c r="C64" s="590">
        <f t="shared" ref="C64:H64" si="5">MEDIAN(C50:C62)</f>
        <v>5</v>
      </c>
      <c r="D64" s="590">
        <f t="shared" si="5"/>
        <v>5.5</v>
      </c>
      <c r="E64" s="590">
        <f t="shared" si="5"/>
        <v>4.5</v>
      </c>
      <c r="F64" s="590">
        <f t="shared" si="5"/>
        <v>5.5</v>
      </c>
      <c r="G64" s="590">
        <f t="shared" si="5"/>
        <v>5.75</v>
      </c>
      <c r="H64" s="591">
        <f t="shared" si="5"/>
        <v>5</v>
      </c>
      <c r="I64" s="35"/>
      <c r="J64" s="35"/>
    </row>
    <row r="65" spans="2:10" ht="15.4" thickBot="1">
      <c r="B65" s="107" t="s">
        <v>179</v>
      </c>
      <c r="C65" s="247" t="s">
        <v>192</v>
      </c>
      <c r="D65" s="247"/>
      <c r="E65" s="248"/>
      <c r="F65" s="249">
        <f>AVERAGE(C64:H64)</f>
        <v>5.208333333333333</v>
      </c>
      <c r="G65" s="199"/>
      <c r="H65" s="199"/>
      <c r="I65" s="35"/>
      <c r="J65" s="35"/>
    </row>
    <row r="66" spans="2:10" ht="15">
      <c r="B66" s="107"/>
      <c r="C66" s="592"/>
      <c r="D66" s="592"/>
      <c r="E66" s="592"/>
      <c r="F66" s="593"/>
      <c r="G66" s="199"/>
      <c r="H66" s="199"/>
      <c r="I66" s="35"/>
      <c r="J66" s="35"/>
    </row>
    <row r="67" spans="2:10" ht="15">
      <c r="B67" s="38" t="s">
        <v>529</v>
      </c>
      <c r="C67" s="5"/>
      <c r="D67" s="5"/>
      <c r="E67" s="5"/>
      <c r="F67" s="5"/>
      <c r="G67" s="38"/>
      <c r="H67" s="38"/>
      <c r="I67" s="35"/>
      <c r="J67" s="35"/>
    </row>
    <row r="68" spans="2:10" ht="15.4" thickBot="1">
      <c r="B68" s="38" t="s">
        <v>530</v>
      </c>
      <c r="C68" s="5"/>
      <c r="D68" s="5"/>
      <c r="E68" s="5"/>
      <c r="F68" s="5"/>
      <c r="G68" s="38"/>
      <c r="H68" s="38"/>
      <c r="I68" s="35"/>
      <c r="J68" s="35"/>
    </row>
    <row r="69" spans="2:10" ht="15.75" thickBot="1">
      <c r="B69" s="362"/>
      <c r="C69" s="50" t="s">
        <v>96</v>
      </c>
      <c r="D69" s="52"/>
      <c r="E69" s="52"/>
      <c r="F69" s="52"/>
      <c r="G69" s="52"/>
      <c r="H69" s="53"/>
      <c r="I69" s="35"/>
      <c r="J69" s="35"/>
    </row>
    <row r="70" spans="2:10" ht="15.75" thickBot="1">
      <c r="B70" s="65" t="s">
        <v>47</v>
      </c>
      <c r="C70" s="55" t="s">
        <v>91</v>
      </c>
      <c r="D70" s="56"/>
      <c r="E70" s="363"/>
      <c r="F70" s="191" t="s">
        <v>92</v>
      </c>
      <c r="G70" s="52"/>
      <c r="H70" s="192"/>
      <c r="I70" s="35"/>
      <c r="J70" s="35"/>
    </row>
    <row r="71" spans="2:10" ht="15.4" thickBot="1">
      <c r="B71" s="58"/>
      <c r="C71" s="173" t="s">
        <v>3</v>
      </c>
      <c r="D71" s="174" t="s">
        <v>4</v>
      </c>
      <c r="E71" s="120" t="s">
        <v>5</v>
      </c>
      <c r="F71" s="173" t="s">
        <v>3</v>
      </c>
      <c r="G71" s="174" t="s">
        <v>4</v>
      </c>
      <c r="H71" s="120" t="s">
        <v>5</v>
      </c>
      <c r="I71" s="35"/>
      <c r="J71" s="35"/>
    </row>
    <row r="72" spans="2:10" ht="15">
      <c r="B72" s="176" t="s">
        <v>533</v>
      </c>
      <c r="C72" s="193">
        <v>8.5</v>
      </c>
      <c r="D72" s="194">
        <v>5.5</v>
      </c>
      <c r="E72" s="195">
        <v>8.5</v>
      </c>
      <c r="F72" s="193">
        <v>8.5</v>
      </c>
      <c r="G72" s="194">
        <v>8</v>
      </c>
      <c r="H72" s="195">
        <v>11</v>
      </c>
      <c r="I72" s="35"/>
      <c r="J72" s="35"/>
    </row>
    <row r="73" spans="2:10" ht="15">
      <c r="B73" s="364" t="s">
        <v>526</v>
      </c>
      <c r="C73" s="365">
        <v>9.5</v>
      </c>
      <c r="D73" s="366">
        <v>7</v>
      </c>
      <c r="E73" s="367">
        <v>9.5</v>
      </c>
      <c r="F73" s="365">
        <v>9.5</v>
      </c>
      <c r="G73" s="366">
        <v>8.5</v>
      </c>
      <c r="H73" s="367">
        <v>10.5</v>
      </c>
      <c r="I73" s="35"/>
      <c r="J73" s="35"/>
    </row>
    <row r="74" spans="2:10" ht="15">
      <c r="B74" s="578" t="s">
        <v>534</v>
      </c>
      <c r="C74" s="579">
        <v>5</v>
      </c>
      <c r="D74" s="580">
        <v>6.5</v>
      </c>
      <c r="E74" s="582">
        <v>7.5</v>
      </c>
      <c r="F74" s="579">
        <v>2.5</v>
      </c>
      <c r="G74" s="580">
        <v>6.5</v>
      </c>
      <c r="H74" s="582">
        <v>7</v>
      </c>
      <c r="I74" s="35"/>
      <c r="J74" s="35"/>
    </row>
    <row r="75" spans="2:10" ht="15">
      <c r="B75" s="544" t="s">
        <v>628</v>
      </c>
      <c r="C75" s="579">
        <v>3</v>
      </c>
      <c r="D75" s="580">
        <v>-1</v>
      </c>
      <c r="E75" s="582">
        <v>-3</v>
      </c>
      <c r="F75" s="579">
        <v>4</v>
      </c>
      <c r="G75" s="580"/>
      <c r="H75" s="582">
        <v>-2.5</v>
      </c>
      <c r="I75" s="35"/>
      <c r="J75" s="35"/>
    </row>
    <row r="76" spans="2:10" ht="15">
      <c r="B76" s="584" t="s">
        <v>544</v>
      </c>
      <c r="C76" s="579">
        <v>-1</v>
      </c>
      <c r="D76" s="580">
        <v>1.5</v>
      </c>
      <c r="E76" s="582">
        <v>1</v>
      </c>
      <c r="F76" s="579">
        <v>2.5</v>
      </c>
      <c r="G76" s="580">
        <v>0.5</v>
      </c>
      <c r="H76" s="582">
        <v>0.5</v>
      </c>
      <c r="I76" s="35"/>
      <c r="J76" s="35"/>
    </row>
    <row r="77" spans="2:10" ht="15">
      <c r="B77" s="595" t="s">
        <v>620</v>
      </c>
      <c r="C77" s="579"/>
      <c r="D77" s="580"/>
      <c r="E77" s="582"/>
      <c r="F77" s="579">
        <v>9.5</v>
      </c>
      <c r="G77" s="580">
        <v>13.5</v>
      </c>
      <c r="H77" s="582">
        <v>3.5</v>
      </c>
      <c r="I77" s="35"/>
      <c r="J77" s="35"/>
    </row>
    <row r="78" spans="2:10" ht="15">
      <c r="B78" s="578" t="s">
        <v>539</v>
      </c>
      <c r="C78" s="579">
        <v>1</v>
      </c>
      <c r="D78" s="580">
        <v>6</v>
      </c>
      <c r="E78" s="582">
        <v>5.5</v>
      </c>
      <c r="F78" s="579">
        <v>0.5</v>
      </c>
      <c r="G78" s="580">
        <v>3.5</v>
      </c>
      <c r="H78" s="582">
        <v>2</v>
      </c>
      <c r="I78" s="35"/>
      <c r="J78" s="35"/>
    </row>
    <row r="79" spans="2:10" ht="15">
      <c r="B79" s="578" t="s">
        <v>574</v>
      </c>
      <c r="C79" s="579">
        <v>5.5</v>
      </c>
      <c r="D79" s="580">
        <v>8.5</v>
      </c>
      <c r="E79" s="582">
        <v>6.5</v>
      </c>
      <c r="F79" s="579">
        <v>4.5</v>
      </c>
      <c r="G79" s="580">
        <v>7</v>
      </c>
      <c r="H79" s="582">
        <v>7</v>
      </c>
      <c r="I79" s="35"/>
      <c r="J79" s="35"/>
    </row>
    <row r="80" spans="2:10" ht="15.4" thickBot="1">
      <c r="B80" s="578" t="s">
        <v>542</v>
      </c>
      <c r="C80" s="586">
        <v>2</v>
      </c>
      <c r="D80" s="587">
        <v>4.5</v>
      </c>
      <c r="E80" s="589">
        <v>6.5</v>
      </c>
      <c r="F80" s="586">
        <v>2.5</v>
      </c>
      <c r="G80" s="587">
        <v>6</v>
      </c>
      <c r="H80" s="589">
        <v>4.5</v>
      </c>
      <c r="I80" s="35"/>
      <c r="J80" s="35"/>
    </row>
    <row r="81" spans="2:10" ht="15">
      <c r="B81" s="177" t="s">
        <v>1</v>
      </c>
      <c r="C81" s="368">
        <f t="shared" ref="C81:H81" si="6">AVERAGE(C72:C80)</f>
        <v>4.1875</v>
      </c>
      <c r="D81" s="369">
        <f t="shared" si="6"/>
        <v>4.8125</v>
      </c>
      <c r="E81" s="370">
        <f t="shared" si="6"/>
        <v>5.25</v>
      </c>
      <c r="F81" s="368">
        <f t="shared" si="6"/>
        <v>4.8888888888888893</v>
      </c>
      <c r="G81" s="369">
        <f t="shared" si="6"/>
        <v>6.6875</v>
      </c>
      <c r="H81" s="370">
        <f t="shared" si="6"/>
        <v>4.833333333333333</v>
      </c>
      <c r="I81" s="35"/>
      <c r="J81" s="35"/>
    </row>
    <row r="82" spans="2:10" ht="15.4" thickBot="1">
      <c r="B82" s="121" t="s">
        <v>26</v>
      </c>
      <c r="C82" s="596">
        <f t="shared" ref="C82:H82" si="7">MEDIAN(C72:C80)</f>
        <v>4</v>
      </c>
      <c r="D82" s="597">
        <f t="shared" si="7"/>
        <v>5.75</v>
      </c>
      <c r="E82" s="598">
        <f t="shared" si="7"/>
        <v>6.5</v>
      </c>
      <c r="F82" s="596">
        <f t="shared" si="7"/>
        <v>4</v>
      </c>
      <c r="G82" s="597">
        <f t="shared" si="7"/>
        <v>6.75</v>
      </c>
      <c r="H82" s="598">
        <f t="shared" si="7"/>
        <v>4.5</v>
      </c>
      <c r="I82" s="35"/>
      <c r="J82" s="35"/>
    </row>
    <row r="83" spans="2:10" ht="15.4" thickBot="1">
      <c r="B83" s="107" t="s">
        <v>179</v>
      </c>
      <c r="C83" s="371" t="s">
        <v>192</v>
      </c>
      <c r="D83" s="371"/>
      <c r="E83" s="372"/>
      <c r="F83" s="373">
        <f>AVERAGE(C82,D82,E82,F82,G82,H82)</f>
        <v>5.25</v>
      </c>
      <c r="G83" s="374"/>
      <c r="H83" s="374"/>
      <c r="I83" s="35"/>
      <c r="J83" s="35"/>
    </row>
    <row r="84" spans="2:10">
      <c r="B84" s="35"/>
      <c r="C84" s="35"/>
      <c r="D84" s="35"/>
      <c r="E84" s="35"/>
      <c r="F84" s="35"/>
      <c r="G84" s="35"/>
      <c r="H84" s="35"/>
      <c r="I84" s="35"/>
      <c r="J84" s="35"/>
    </row>
    <row r="85" spans="2:10">
      <c r="B85" s="35"/>
      <c r="C85" s="35"/>
      <c r="D85" s="35"/>
      <c r="E85" s="35"/>
      <c r="F85" s="35"/>
      <c r="G85" s="35"/>
      <c r="H85" s="35"/>
      <c r="I85" s="35"/>
      <c r="J85" s="35"/>
    </row>
    <row r="86" spans="2:10">
      <c r="B86" s="35"/>
      <c r="C86" s="35"/>
      <c r="D86" s="35"/>
      <c r="E86" s="35"/>
      <c r="F86" s="35"/>
      <c r="G86" s="35"/>
      <c r="H86" s="35"/>
      <c r="I86" s="35"/>
      <c r="J86" s="35"/>
    </row>
    <row r="87" spans="2:10">
      <c r="I87" s="35"/>
      <c r="J87" s="35"/>
    </row>
    <row r="88" spans="2:10">
      <c r="I88" s="35"/>
      <c r="J88" s="35"/>
    </row>
    <row r="89" spans="2:10">
      <c r="I89" s="35"/>
      <c r="J89" s="35"/>
    </row>
    <row r="90" spans="2:10">
      <c r="I90" s="35"/>
      <c r="J90" s="35"/>
    </row>
    <row r="91" spans="2:10">
      <c r="I91" s="35"/>
      <c r="J91" s="35"/>
    </row>
    <row r="92" spans="2:10">
      <c r="I92" s="35"/>
      <c r="J92" s="35"/>
    </row>
    <row r="93" spans="2:10">
      <c r="I93" s="35"/>
      <c r="J93" s="35"/>
    </row>
    <row r="94" spans="2:10">
      <c r="I94" s="35"/>
      <c r="J94" s="35"/>
    </row>
    <row r="95" spans="2:10">
      <c r="I95" s="35"/>
      <c r="J95" s="35"/>
    </row>
    <row r="96" spans="2:10">
      <c r="I96" s="35"/>
      <c r="J96" s="35"/>
    </row>
    <row r="97" spans="9:10">
      <c r="I97" s="35"/>
      <c r="J97" s="35"/>
    </row>
    <row r="98" spans="9:10">
      <c r="I98" s="35"/>
      <c r="J98" s="35"/>
    </row>
    <row r="99" spans="9:10">
      <c r="I99" s="35"/>
      <c r="J99" s="35"/>
    </row>
    <row r="100" spans="9:10">
      <c r="I100" s="35"/>
      <c r="J100" s="35"/>
    </row>
    <row r="101" spans="9:10">
      <c r="I101" s="35"/>
      <c r="J101" s="35"/>
    </row>
    <row r="102" spans="9:10">
      <c r="I102" s="35"/>
      <c r="J102" s="35"/>
    </row>
    <row r="103" spans="9:10">
      <c r="I103" s="35"/>
      <c r="J103" s="35"/>
    </row>
    <row r="104" spans="9:10">
      <c r="I104" s="35"/>
      <c r="J104" s="35"/>
    </row>
    <row r="105" spans="9:10">
      <c r="I105" s="35"/>
      <c r="J105" s="35"/>
    </row>
    <row r="106" spans="9:10">
      <c r="I106" s="35"/>
      <c r="J106" s="35"/>
    </row>
    <row r="107" spans="9:10">
      <c r="I107" s="35"/>
      <c r="J107" s="35"/>
    </row>
    <row r="108" spans="9:10">
      <c r="I108" s="35"/>
      <c r="J108" s="35"/>
    </row>
    <row r="109" spans="9:10">
      <c r="I109" s="35"/>
      <c r="J109" s="35"/>
    </row>
    <row r="110" spans="9:10">
      <c r="I110" s="35"/>
      <c r="J110" s="35"/>
    </row>
    <row r="111" spans="9:10">
      <c r="I111" s="35"/>
      <c r="J111" s="35"/>
    </row>
    <row r="112" spans="9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</sheetData>
  <phoneticPr fontId="68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92"/>
  <sheetViews>
    <sheetView zoomScale="75" zoomScaleNormal="75" workbookViewId="0">
      <selection activeCell="B18" sqref="B18:H41"/>
    </sheetView>
  </sheetViews>
  <sheetFormatPr defaultRowHeight="12.75"/>
  <cols>
    <col min="2" max="2" width="51.6640625" customWidth="1"/>
    <col min="3" max="3" width="12.46484375" customWidth="1"/>
    <col min="4" max="4" width="13" customWidth="1"/>
    <col min="5" max="5" width="15.1328125" customWidth="1"/>
    <col min="6" max="6" width="11.6640625" customWidth="1"/>
    <col min="7" max="7" width="14.6640625" customWidth="1"/>
    <col min="8" max="8" width="12.46484375" customWidth="1"/>
  </cols>
  <sheetData>
    <row r="1" spans="2:22" ht="15">
      <c r="B1" s="35"/>
      <c r="C1" s="35"/>
      <c r="D1" s="35"/>
      <c r="E1" s="35"/>
      <c r="H1" s="22" t="s">
        <v>579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477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165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196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477</v>
      </c>
      <c r="C6" s="36"/>
      <c r="D6" s="36"/>
      <c r="E6" s="36"/>
      <c r="F6" s="230"/>
      <c r="G6" s="230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30"/>
      <c r="G7" s="230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546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4">
      <c r="B9" s="38" t="s">
        <v>21</v>
      </c>
      <c r="C9" s="38"/>
      <c r="D9" s="37"/>
      <c r="E9" s="37"/>
      <c r="F9" s="186"/>
      <c r="G9" s="186"/>
      <c r="H9" s="186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4">
      <c r="B10" s="48" t="s">
        <v>93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4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158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4" thickBot="1">
      <c r="B13" s="38" t="s">
        <v>378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75" thickBot="1">
      <c r="B14" s="49"/>
      <c r="C14" s="50" t="s">
        <v>94</v>
      </c>
      <c r="D14" s="51"/>
      <c r="E14" s="51"/>
      <c r="F14" s="231" t="s">
        <v>6</v>
      </c>
      <c r="G14" s="232"/>
      <c r="H14" s="233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4">
      <c r="B15" s="54"/>
      <c r="C15" s="55" t="s">
        <v>27</v>
      </c>
      <c r="D15" s="56"/>
      <c r="E15" s="56"/>
      <c r="F15" s="234" t="s">
        <v>194</v>
      </c>
      <c r="G15" s="235"/>
      <c r="H15" s="236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4">
      <c r="B16" s="57" t="s">
        <v>47</v>
      </c>
      <c r="C16" s="44" t="s">
        <v>621</v>
      </c>
      <c r="D16" s="39"/>
      <c r="E16" s="39"/>
      <c r="F16" s="599" t="s">
        <v>7</v>
      </c>
      <c r="G16" s="600" t="s">
        <v>8</v>
      </c>
      <c r="H16" s="601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4" thickBot="1">
      <c r="B17" s="108"/>
      <c r="C17" s="602" t="s">
        <v>3</v>
      </c>
      <c r="D17" s="603" t="s">
        <v>4</v>
      </c>
      <c r="E17" s="604" t="s">
        <v>5</v>
      </c>
      <c r="F17" s="237" t="s">
        <v>10</v>
      </c>
      <c r="G17" s="238" t="s">
        <v>11</v>
      </c>
      <c r="H17" s="239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339">
        <f>A17+1</f>
        <v>1</v>
      </c>
      <c r="B18" s="176" t="s">
        <v>379</v>
      </c>
      <c r="C18" s="193">
        <v>6</v>
      </c>
      <c r="D18" s="194">
        <v>3.5</v>
      </c>
      <c r="E18" s="195">
        <v>3.5</v>
      </c>
      <c r="F18" s="288">
        <v>0.09</v>
      </c>
      <c r="G18" s="240">
        <v>0.37</v>
      </c>
      <c r="H18" s="241">
        <f t="shared" ref="H18:H25" si="0">F18*G18</f>
        <v>3.3299999999999996E-2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339">
        <f t="shared" ref="A19:A46" si="1">A18+1</f>
        <v>2</v>
      </c>
      <c r="B19" s="578" t="s">
        <v>381</v>
      </c>
      <c r="C19" s="579">
        <v>6</v>
      </c>
      <c r="D19" s="580">
        <v>6</v>
      </c>
      <c r="E19" s="582">
        <v>4</v>
      </c>
      <c r="F19" s="605">
        <v>0.115</v>
      </c>
      <c r="G19" s="606">
        <v>0.39</v>
      </c>
      <c r="H19" s="607">
        <f t="shared" si="0"/>
        <v>4.4850000000000001E-2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339">
        <f t="shared" si="1"/>
        <v>3</v>
      </c>
      <c r="B20" s="578" t="s">
        <v>382</v>
      </c>
      <c r="C20" s="579">
        <v>6.5</v>
      </c>
      <c r="D20" s="580">
        <v>7</v>
      </c>
      <c r="E20" s="582">
        <v>6.5</v>
      </c>
      <c r="F20" s="605">
        <v>0.1</v>
      </c>
      <c r="G20" s="606">
        <v>0.4</v>
      </c>
      <c r="H20" s="607">
        <f t="shared" si="0"/>
        <v>4.0000000000000008E-2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339">
        <f t="shared" si="1"/>
        <v>4</v>
      </c>
      <c r="B21" s="578" t="s">
        <v>384</v>
      </c>
      <c r="C21" s="579">
        <v>6.5</v>
      </c>
      <c r="D21" s="580">
        <v>6</v>
      </c>
      <c r="E21" s="582">
        <v>6</v>
      </c>
      <c r="F21" s="605">
        <v>0.11</v>
      </c>
      <c r="G21" s="606">
        <v>0.38</v>
      </c>
      <c r="H21" s="607">
        <f t="shared" si="0"/>
        <v>4.1800000000000004E-2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339">
        <f t="shared" si="1"/>
        <v>5</v>
      </c>
      <c r="B22" s="544" t="s">
        <v>516</v>
      </c>
      <c r="C22" s="579">
        <v>3</v>
      </c>
      <c r="D22" s="580">
        <v>4</v>
      </c>
      <c r="E22" s="582">
        <v>3</v>
      </c>
      <c r="F22" s="605">
        <v>0.08</v>
      </c>
      <c r="G22" s="606">
        <v>0.26</v>
      </c>
      <c r="H22" s="607">
        <f t="shared" si="0"/>
        <v>2.0800000000000003E-2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339">
        <f t="shared" si="1"/>
        <v>6</v>
      </c>
      <c r="B23" s="578" t="s">
        <v>387</v>
      </c>
      <c r="C23" s="579">
        <v>6.5</v>
      </c>
      <c r="D23" s="580">
        <v>6</v>
      </c>
      <c r="E23" s="582">
        <v>7</v>
      </c>
      <c r="F23" s="605">
        <v>0.13</v>
      </c>
      <c r="G23" s="608">
        <v>0.39</v>
      </c>
      <c r="H23" s="607">
        <f t="shared" si="0"/>
        <v>5.0700000000000002E-2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339">
        <f t="shared" si="1"/>
        <v>7</v>
      </c>
      <c r="B24" s="578" t="s">
        <v>389</v>
      </c>
      <c r="C24" s="579">
        <v>4.5</v>
      </c>
      <c r="D24" s="580">
        <v>2.5</v>
      </c>
      <c r="E24" s="582">
        <v>3.5</v>
      </c>
      <c r="F24" s="605">
        <v>0.08</v>
      </c>
      <c r="G24" s="606">
        <v>0.36</v>
      </c>
      <c r="H24" s="607">
        <f t="shared" si="0"/>
        <v>2.8799999999999999E-2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339">
        <f t="shared" si="1"/>
        <v>8</v>
      </c>
      <c r="B25" s="544" t="s">
        <v>520</v>
      </c>
      <c r="C25" s="579">
        <v>14</v>
      </c>
      <c r="D25" s="580">
        <v>1</v>
      </c>
      <c r="E25" s="582">
        <v>5</v>
      </c>
      <c r="F25" s="605">
        <v>0.125</v>
      </c>
      <c r="G25" s="606">
        <v>0.36</v>
      </c>
      <c r="H25" s="607">
        <f t="shared" si="0"/>
        <v>4.4999999999999998E-2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339">
        <f t="shared" si="1"/>
        <v>9</v>
      </c>
      <c r="B26" s="578" t="s">
        <v>420</v>
      </c>
      <c r="C26" s="579">
        <v>6</v>
      </c>
      <c r="D26" s="580">
        <v>2</v>
      </c>
      <c r="E26" s="582">
        <v>2.5</v>
      </c>
      <c r="F26" s="605">
        <v>0.09</v>
      </c>
      <c r="G26" s="608">
        <v>0.31</v>
      </c>
      <c r="H26" s="607">
        <f>F26*G26</f>
        <v>2.7899999999999998E-2</v>
      </c>
    </row>
    <row r="27" spans="1:22" ht="15">
      <c r="A27" s="339">
        <f t="shared" si="1"/>
        <v>10</v>
      </c>
      <c r="B27" s="578" t="s">
        <v>510</v>
      </c>
      <c r="C27" s="579" t="s">
        <v>485</v>
      </c>
      <c r="D27" s="580">
        <v>5.5</v>
      </c>
      <c r="E27" s="582">
        <v>4</v>
      </c>
      <c r="F27" s="605">
        <v>0.12</v>
      </c>
      <c r="G27" s="608">
        <v>0.33</v>
      </c>
      <c r="H27" s="607">
        <f>F27*G27</f>
        <v>3.9600000000000003E-2</v>
      </c>
    </row>
    <row r="28" spans="1:22" ht="15">
      <c r="A28" s="339">
        <f t="shared" si="1"/>
        <v>11</v>
      </c>
      <c r="B28" s="584" t="s">
        <v>522</v>
      </c>
      <c r="C28" s="579">
        <v>4</v>
      </c>
      <c r="D28" s="580">
        <v>5</v>
      </c>
      <c r="E28" s="582">
        <v>5</v>
      </c>
      <c r="F28" s="609">
        <v>0.115</v>
      </c>
      <c r="G28" s="608">
        <v>0.4</v>
      </c>
      <c r="H28" s="607">
        <f>F28*G28</f>
        <v>4.6000000000000006E-2</v>
      </c>
    </row>
    <row r="29" spans="1:22" ht="15">
      <c r="A29" s="339">
        <f t="shared" si="1"/>
        <v>12</v>
      </c>
      <c r="B29" s="545" t="s">
        <v>517</v>
      </c>
      <c r="C29" s="579">
        <v>7.5</v>
      </c>
      <c r="D29" s="580">
        <v>7</v>
      </c>
      <c r="E29" s="581">
        <v>3.5</v>
      </c>
      <c r="F29" s="605">
        <v>0.1</v>
      </c>
      <c r="G29" s="606">
        <v>0.37</v>
      </c>
      <c r="H29" s="607">
        <f>F29*G29</f>
        <v>3.6999999999999998E-2</v>
      </c>
    </row>
    <row r="30" spans="1:22" ht="15">
      <c r="A30" s="339">
        <f t="shared" si="1"/>
        <v>13</v>
      </c>
      <c r="B30" s="583" t="s">
        <v>461</v>
      </c>
      <c r="C30" s="579">
        <v>6</v>
      </c>
      <c r="D30" s="580">
        <v>6</v>
      </c>
      <c r="E30" s="582">
        <v>4.5</v>
      </c>
      <c r="F30" s="605">
        <v>9.5000000000000001E-2</v>
      </c>
      <c r="G30" s="606">
        <v>0.36</v>
      </c>
      <c r="H30" s="607">
        <f t="shared" ref="H30:H40" si="2">F30*G30</f>
        <v>3.4200000000000001E-2</v>
      </c>
    </row>
    <row r="31" spans="1:22" ht="15">
      <c r="A31" s="339">
        <f t="shared" si="1"/>
        <v>14</v>
      </c>
      <c r="B31" s="559" t="s">
        <v>513</v>
      </c>
      <c r="C31" s="579">
        <v>3.5</v>
      </c>
      <c r="D31" s="580">
        <v>3.5</v>
      </c>
      <c r="E31" s="582">
        <v>3.5</v>
      </c>
      <c r="F31" s="605">
        <v>9.5000000000000001E-2</v>
      </c>
      <c r="G31" s="606">
        <v>0.35</v>
      </c>
      <c r="H31" s="607">
        <f t="shared" si="2"/>
        <v>3.3249999999999995E-2</v>
      </c>
    </row>
    <row r="32" spans="1:22" ht="15">
      <c r="A32" s="339">
        <f t="shared" si="1"/>
        <v>15</v>
      </c>
      <c r="B32" s="578" t="s">
        <v>392</v>
      </c>
      <c r="C32" s="579">
        <v>4</v>
      </c>
      <c r="D32" s="580">
        <v>6.5</v>
      </c>
      <c r="E32" s="582">
        <v>4</v>
      </c>
      <c r="F32" s="605">
        <v>9.5000000000000001E-2</v>
      </c>
      <c r="G32" s="608">
        <v>0.33</v>
      </c>
      <c r="H32" s="607">
        <f t="shared" si="2"/>
        <v>3.1350000000000003E-2</v>
      </c>
    </row>
    <row r="33" spans="1:15" ht="15">
      <c r="A33" s="339">
        <f t="shared" si="1"/>
        <v>16</v>
      </c>
      <c r="B33" s="578" t="s">
        <v>407</v>
      </c>
      <c r="C33" s="679"/>
      <c r="D33" s="680"/>
      <c r="E33" s="681"/>
      <c r="F33" s="621"/>
      <c r="G33" s="624"/>
      <c r="H33" s="623"/>
      <c r="J33" s="673">
        <v>4.5</v>
      </c>
      <c r="K33" s="674">
        <v>4.5</v>
      </c>
      <c r="L33" s="675">
        <v>5</v>
      </c>
      <c r="M33" s="676">
        <v>0.1</v>
      </c>
      <c r="N33" s="677">
        <v>0.47</v>
      </c>
      <c r="O33" s="678">
        <f t="shared" ref="O33" si="3">M33*N33</f>
        <v>4.7E-2</v>
      </c>
    </row>
    <row r="34" spans="1:15" ht="15">
      <c r="A34" s="339">
        <f t="shared" si="1"/>
        <v>17</v>
      </c>
      <c r="B34" s="578" t="s">
        <v>473</v>
      </c>
      <c r="C34" s="579">
        <v>12.5</v>
      </c>
      <c r="D34" s="580">
        <v>10</v>
      </c>
      <c r="E34" s="582">
        <v>6</v>
      </c>
      <c r="F34" s="605">
        <v>0.14000000000000001</v>
      </c>
      <c r="G34" s="608">
        <v>0.32</v>
      </c>
      <c r="H34" s="607">
        <f t="shared" si="2"/>
        <v>4.4800000000000006E-2</v>
      </c>
    </row>
    <row r="35" spans="1:15" ht="15">
      <c r="A35" s="339">
        <f t="shared" si="1"/>
        <v>18</v>
      </c>
      <c r="B35" s="578" t="s">
        <v>394</v>
      </c>
      <c r="C35" s="579">
        <v>3</v>
      </c>
      <c r="D35" s="580">
        <v>2</v>
      </c>
      <c r="E35" s="582">
        <v>3</v>
      </c>
      <c r="F35" s="605">
        <v>0.08</v>
      </c>
      <c r="G35" s="608">
        <v>0.33</v>
      </c>
      <c r="H35" s="607">
        <f t="shared" si="2"/>
        <v>2.6400000000000003E-2</v>
      </c>
    </row>
    <row r="36" spans="1:15" ht="15">
      <c r="A36" s="339">
        <f t="shared" si="1"/>
        <v>19</v>
      </c>
      <c r="B36" s="578" t="s">
        <v>524</v>
      </c>
      <c r="C36" s="579">
        <v>6.5</v>
      </c>
      <c r="D36" s="580">
        <v>3</v>
      </c>
      <c r="E36" s="582">
        <v>5.5</v>
      </c>
      <c r="F36" s="605">
        <v>0.125</v>
      </c>
      <c r="G36" s="606">
        <v>0.45</v>
      </c>
      <c r="H36" s="607">
        <f t="shared" si="2"/>
        <v>5.6250000000000001E-2</v>
      </c>
    </row>
    <row r="37" spans="1:15" ht="15">
      <c r="A37" s="339">
        <f t="shared" si="1"/>
        <v>20</v>
      </c>
      <c r="B37" s="578" t="s">
        <v>396</v>
      </c>
      <c r="C37" s="579">
        <v>1.5</v>
      </c>
      <c r="D37" s="580">
        <v>3</v>
      </c>
      <c r="E37" s="582">
        <v>3</v>
      </c>
      <c r="F37" s="605">
        <v>9.5000000000000001E-2</v>
      </c>
      <c r="G37" s="608">
        <v>0.31</v>
      </c>
      <c r="H37" s="607">
        <f t="shared" si="2"/>
        <v>2.945E-2</v>
      </c>
    </row>
    <row r="38" spans="1:15" ht="15">
      <c r="A38" s="339">
        <f t="shared" si="1"/>
        <v>21</v>
      </c>
      <c r="B38" s="578" t="s">
        <v>398</v>
      </c>
      <c r="C38" s="579">
        <v>7.5</v>
      </c>
      <c r="D38" s="580">
        <v>6</v>
      </c>
      <c r="E38" s="582">
        <v>3.5</v>
      </c>
      <c r="F38" s="605">
        <v>0.1</v>
      </c>
      <c r="G38" s="608">
        <v>0.35</v>
      </c>
      <c r="H38" s="607">
        <f t="shared" si="2"/>
        <v>3.4999999999999996E-2</v>
      </c>
    </row>
    <row r="39" spans="1:15" ht="15">
      <c r="A39" s="339">
        <f t="shared" si="1"/>
        <v>22</v>
      </c>
      <c r="B39" s="578" t="s">
        <v>421</v>
      </c>
      <c r="C39" s="579">
        <v>6.5</v>
      </c>
      <c r="D39" s="580">
        <v>3.5</v>
      </c>
      <c r="E39" s="582">
        <v>3.5</v>
      </c>
      <c r="F39" s="605">
        <v>0.14499999999999999</v>
      </c>
      <c r="G39" s="608">
        <v>0.33</v>
      </c>
      <c r="H39" s="607">
        <f t="shared" si="2"/>
        <v>4.7849999999999997E-2</v>
      </c>
    </row>
    <row r="40" spans="1:15" ht="15">
      <c r="A40" s="339">
        <f t="shared" si="1"/>
        <v>23</v>
      </c>
      <c r="B40" s="578" t="s">
        <v>419</v>
      </c>
      <c r="C40" s="579">
        <v>6</v>
      </c>
      <c r="D40" s="580">
        <v>7</v>
      </c>
      <c r="E40" s="582">
        <v>4</v>
      </c>
      <c r="F40" s="605">
        <v>0.13</v>
      </c>
      <c r="G40" s="608">
        <v>0.31</v>
      </c>
      <c r="H40" s="607">
        <f t="shared" si="2"/>
        <v>4.0300000000000002E-2</v>
      </c>
    </row>
    <row r="41" spans="1:15" ht="15.4" thickBot="1">
      <c r="A41" s="339">
        <f t="shared" si="1"/>
        <v>24</v>
      </c>
      <c r="B41" s="585" t="s">
        <v>400</v>
      </c>
      <c r="C41" s="586">
        <v>6</v>
      </c>
      <c r="D41" s="587">
        <v>6.5</v>
      </c>
      <c r="E41" s="589">
        <v>5.5</v>
      </c>
      <c r="F41" s="610">
        <v>0.11</v>
      </c>
      <c r="G41" s="611">
        <v>0.38</v>
      </c>
      <c r="H41" s="612">
        <f>F41*G41</f>
        <v>4.1800000000000004E-2</v>
      </c>
    </row>
    <row r="42" spans="1:15" ht="15">
      <c r="A42" s="339">
        <f t="shared" si="1"/>
        <v>25</v>
      </c>
      <c r="B42" s="178" t="s">
        <v>1</v>
      </c>
      <c r="C42" s="229">
        <f t="shared" ref="C42:H42" si="4">AVERAGE(C18:C41)</f>
        <v>6.0681818181818183</v>
      </c>
      <c r="D42" s="229">
        <f t="shared" si="4"/>
        <v>4.8913043478260869</v>
      </c>
      <c r="E42" s="250">
        <f t="shared" si="4"/>
        <v>4.3260869565217392</v>
      </c>
      <c r="F42" s="613">
        <f t="shared" si="4"/>
        <v>0.10717391304347826</v>
      </c>
      <c r="G42" s="614">
        <f t="shared" si="4"/>
        <v>0.3539130434782608</v>
      </c>
      <c r="H42" s="615">
        <f t="shared" si="4"/>
        <v>3.8104347826086959E-2</v>
      </c>
    </row>
    <row r="43" spans="1:15" ht="15.4" thickBot="1">
      <c r="A43" s="339">
        <f t="shared" si="1"/>
        <v>26</v>
      </c>
      <c r="B43" s="616" t="s">
        <v>26</v>
      </c>
      <c r="C43" s="590">
        <f t="shared" ref="C43:H43" si="5">MEDIAN(C18:C41)</f>
        <v>6</v>
      </c>
      <c r="D43" s="590">
        <f t="shared" si="5"/>
        <v>5.5</v>
      </c>
      <c r="E43" s="617">
        <f t="shared" si="5"/>
        <v>4</v>
      </c>
      <c r="F43" s="618">
        <f t="shared" si="5"/>
        <v>0.1</v>
      </c>
      <c r="G43" s="619">
        <f t="shared" si="5"/>
        <v>0.36</v>
      </c>
      <c r="H43" s="620">
        <f t="shared" si="5"/>
        <v>3.9600000000000003E-2</v>
      </c>
    </row>
    <row r="44" spans="1:15" ht="15.4" thickBot="1">
      <c r="A44" s="339">
        <f t="shared" si="1"/>
        <v>27</v>
      </c>
      <c r="B44" s="29" t="s">
        <v>192</v>
      </c>
      <c r="C44" s="179"/>
      <c r="D44" s="180">
        <f>AVERAGE(C43,D43,E43)</f>
        <v>5.166666666666667</v>
      </c>
      <c r="E44" s="181"/>
      <c r="F44" s="242"/>
      <c r="G44" s="243" t="s">
        <v>409</v>
      </c>
      <c r="H44" s="244">
        <f>H43</f>
        <v>3.9600000000000003E-2</v>
      </c>
    </row>
    <row r="45" spans="1:15" ht="15">
      <c r="A45" s="339">
        <f t="shared" si="1"/>
        <v>28</v>
      </c>
      <c r="B45" s="197" t="s">
        <v>622</v>
      </c>
      <c r="C45" s="198"/>
      <c r="D45" s="198"/>
      <c r="E45" s="199"/>
      <c r="F45" s="245"/>
      <c r="G45" s="245"/>
      <c r="H45" s="245"/>
    </row>
    <row r="46" spans="1:15" ht="15.4">
      <c r="A46" s="339">
        <f t="shared" si="1"/>
        <v>29</v>
      </c>
      <c r="B46" s="2" t="s">
        <v>402</v>
      </c>
      <c r="C46" s="7"/>
      <c r="D46" s="182"/>
      <c r="E46" s="182"/>
      <c r="F46" s="182"/>
      <c r="G46" s="182"/>
    </row>
    <row r="47" spans="1:15" ht="15.4">
      <c r="B47" s="4"/>
      <c r="C47" s="7"/>
      <c r="D47" s="182"/>
      <c r="E47" s="182"/>
      <c r="F47" s="182"/>
      <c r="G47" s="182"/>
    </row>
    <row r="48" spans="1:15" ht="15">
      <c r="B48" s="38" t="s">
        <v>159</v>
      </c>
      <c r="C48" s="5"/>
      <c r="D48" s="5"/>
      <c r="E48" s="5"/>
      <c r="F48" s="5"/>
      <c r="G48" s="5"/>
      <c r="H48" s="5"/>
    </row>
    <row r="49" spans="1:8" ht="15.4" thickBot="1">
      <c r="B49" s="38" t="s">
        <v>580</v>
      </c>
      <c r="C49" s="5"/>
      <c r="D49" s="5"/>
      <c r="E49" s="5"/>
      <c r="F49" s="5"/>
      <c r="G49" s="5"/>
      <c r="H49" s="5"/>
    </row>
    <row r="50" spans="1:8" ht="15.75" thickBot="1">
      <c r="B50" s="49"/>
      <c r="C50" s="50" t="s">
        <v>94</v>
      </c>
      <c r="D50" s="51"/>
      <c r="E50" s="51"/>
      <c r="F50" s="231" t="s">
        <v>6</v>
      </c>
      <c r="G50" s="232"/>
      <c r="H50" s="233"/>
    </row>
    <row r="51" spans="1:8" ht="15.4">
      <c r="B51" s="54"/>
      <c r="C51" s="55" t="s">
        <v>27</v>
      </c>
      <c r="D51" s="56"/>
      <c r="E51" s="56"/>
      <c r="F51" s="234" t="s">
        <v>194</v>
      </c>
      <c r="G51" s="235"/>
      <c r="H51" s="236"/>
    </row>
    <row r="52" spans="1:8" ht="15.4">
      <c r="B52" s="57" t="s">
        <v>47</v>
      </c>
      <c r="C52" s="44" t="s">
        <v>621</v>
      </c>
      <c r="D52" s="39"/>
      <c r="E52" s="39"/>
      <c r="F52" s="599" t="s">
        <v>7</v>
      </c>
      <c r="G52" s="600" t="s">
        <v>8</v>
      </c>
      <c r="H52" s="601" t="s">
        <v>9</v>
      </c>
    </row>
    <row r="53" spans="1:8" ht="15.4" thickBot="1">
      <c r="B53" s="108"/>
      <c r="C53" s="602" t="s">
        <v>3</v>
      </c>
      <c r="D53" s="603" t="s">
        <v>4</v>
      </c>
      <c r="E53" s="604" t="s">
        <v>5</v>
      </c>
      <c r="F53" s="237" t="s">
        <v>10</v>
      </c>
      <c r="G53" s="238" t="s">
        <v>11</v>
      </c>
      <c r="H53" s="239" t="s">
        <v>12</v>
      </c>
    </row>
    <row r="54" spans="1:8" ht="15">
      <c r="A54" s="339" t="e">
        <f>#REF!+1</f>
        <v>#REF!</v>
      </c>
      <c r="B54" s="578" t="s">
        <v>381</v>
      </c>
      <c r="C54" s="579">
        <v>6</v>
      </c>
      <c r="D54" s="580">
        <v>6</v>
      </c>
      <c r="E54" s="582">
        <v>4</v>
      </c>
      <c r="F54" s="605">
        <v>0.115</v>
      </c>
      <c r="G54" s="606">
        <v>0.39</v>
      </c>
      <c r="H54" s="607">
        <f t="shared" ref="H54" si="6">F54*G54</f>
        <v>4.4850000000000001E-2</v>
      </c>
    </row>
    <row r="55" spans="1:8" ht="15">
      <c r="A55" s="339" t="e">
        <f t="shared" ref="A55:A61" si="7">A54+1</f>
        <v>#REF!</v>
      </c>
      <c r="B55" s="578" t="s">
        <v>382</v>
      </c>
      <c r="C55" s="579">
        <v>6.5</v>
      </c>
      <c r="D55" s="580">
        <v>7</v>
      </c>
      <c r="E55" s="582">
        <v>6.5</v>
      </c>
      <c r="F55" s="605">
        <v>0.1</v>
      </c>
      <c r="G55" s="606">
        <v>0.4</v>
      </c>
      <c r="H55" s="607">
        <f t="shared" ref="H55:H58" si="8">F55*G55</f>
        <v>4.0000000000000008E-2</v>
      </c>
    </row>
    <row r="56" spans="1:8" ht="15">
      <c r="A56" s="339" t="e">
        <f>#REF!+1</f>
        <v>#REF!</v>
      </c>
      <c r="B56" s="544" t="s">
        <v>516</v>
      </c>
      <c r="C56" s="579">
        <v>3</v>
      </c>
      <c r="D56" s="580">
        <v>4</v>
      </c>
      <c r="E56" s="582">
        <v>3</v>
      </c>
      <c r="F56" s="605">
        <v>0.08</v>
      </c>
      <c r="G56" s="606">
        <v>0.26</v>
      </c>
      <c r="H56" s="607">
        <f t="shared" si="8"/>
        <v>2.0800000000000003E-2</v>
      </c>
    </row>
    <row r="57" spans="1:8" ht="15">
      <c r="A57" s="339"/>
      <c r="B57" s="594" t="s">
        <v>525</v>
      </c>
      <c r="C57" s="579">
        <v>5.5</v>
      </c>
      <c r="D57" s="580">
        <v>5.5</v>
      </c>
      <c r="E57" s="582">
        <v>5</v>
      </c>
      <c r="F57" s="605">
        <v>0.09</v>
      </c>
      <c r="G57" s="606">
        <v>0.42</v>
      </c>
      <c r="H57" s="607">
        <f t="shared" si="8"/>
        <v>3.78E-2</v>
      </c>
    </row>
    <row r="58" spans="1:8" ht="15">
      <c r="A58" s="339" t="e">
        <f>A56+1</f>
        <v>#REF!</v>
      </c>
      <c r="B58" s="578" t="s">
        <v>387</v>
      </c>
      <c r="C58" s="579">
        <v>6.5</v>
      </c>
      <c r="D58" s="580">
        <v>6</v>
      </c>
      <c r="E58" s="582">
        <v>6.5</v>
      </c>
      <c r="F58" s="605">
        <v>0.13</v>
      </c>
      <c r="G58" s="608">
        <v>0.38</v>
      </c>
      <c r="H58" s="607">
        <f t="shared" si="8"/>
        <v>4.9399999999999999E-2</v>
      </c>
    </row>
    <row r="59" spans="1:8" ht="15">
      <c r="A59" s="339" t="e">
        <f>#REF!+1</f>
        <v>#REF!</v>
      </c>
      <c r="B59" s="578" t="s">
        <v>420</v>
      </c>
      <c r="C59" s="579">
        <v>6</v>
      </c>
      <c r="D59" s="580">
        <v>2</v>
      </c>
      <c r="E59" s="582">
        <v>2.5</v>
      </c>
      <c r="F59" s="605">
        <v>0.09</v>
      </c>
      <c r="G59" s="608">
        <v>0.31</v>
      </c>
      <c r="H59" s="607">
        <f>F59*G59</f>
        <v>2.7899999999999998E-2</v>
      </c>
    </row>
    <row r="60" spans="1:8" ht="15">
      <c r="A60" s="339" t="e">
        <f>#REF!+1</f>
        <v>#REF!</v>
      </c>
      <c r="B60" s="578" t="s">
        <v>407</v>
      </c>
      <c r="C60" s="579"/>
      <c r="D60" s="580"/>
      <c r="E60" s="582"/>
      <c r="F60" s="605"/>
      <c r="G60" s="608"/>
      <c r="H60" s="607"/>
    </row>
    <row r="61" spans="1:8" ht="15">
      <c r="A61" s="339" t="e">
        <f t="shared" si="7"/>
        <v>#REF!</v>
      </c>
      <c r="B61" s="578" t="s">
        <v>473</v>
      </c>
      <c r="C61" s="579">
        <v>12.5</v>
      </c>
      <c r="D61" s="580">
        <v>10</v>
      </c>
      <c r="E61" s="582">
        <v>6</v>
      </c>
      <c r="F61" s="605">
        <v>0.14000000000000001</v>
      </c>
      <c r="G61" s="608">
        <v>0.32</v>
      </c>
      <c r="H61" s="607">
        <f t="shared" ref="H61:H65" si="9">F61*G61</f>
        <v>4.4800000000000006E-2</v>
      </c>
    </row>
    <row r="62" spans="1:8" ht="15">
      <c r="A62" s="339"/>
      <c r="B62" s="544" t="s">
        <v>628</v>
      </c>
      <c r="C62" s="579">
        <v>9.5</v>
      </c>
      <c r="D62" s="580">
        <v>4.5</v>
      </c>
      <c r="E62" s="581">
        <v>5</v>
      </c>
      <c r="F62" s="621">
        <v>0.115</v>
      </c>
      <c r="G62" s="622">
        <v>0.49</v>
      </c>
      <c r="H62" s="623">
        <f t="shared" si="9"/>
        <v>5.6350000000000004E-2</v>
      </c>
    </row>
    <row r="63" spans="1:8" ht="15">
      <c r="A63" s="339" t="e">
        <f>A61+1</f>
        <v>#REF!</v>
      </c>
      <c r="B63" s="578" t="s">
        <v>394</v>
      </c>
      <c r="C63" s="579">
        <v>3</v>
      </c>
      <c r="D63" s="580">
        <v>2</v>
      </c>
      <c r="E63" s="582">
        <v>3</v>
      </c>
      <c r="F63" s="605">
        <v>0.08</v>
      </c>
      <c r="G63" s="608">
        <v>0.33</v>
      </c>
      <c r="H63" s="607">
        <f t="shared" si="9"/>
        <v>2.6400000000000003E-2</v>
      </c>
    </row>
    <row r="64" spans="1:8" ht="15">
      <c r="B64" s="578" t="s">
        <v>421</v>
      </c>
      <c r="C64" s="579">
        <v>6.5</v>
      </c>
      <c r="D64" s="580">
        <v>3.5</v>
      </c>
      <c r="E64" s="582">
        <v>3.5</v>
      </c>
      <c r="F64" s="605">
        <v>0.14499999999999999</v>
      </c>
      <c r="G64" s="608">
        <v>0.33</v>
      </c>
      <c r="H64" s="607">
        <f t="shared" si="9"/>
        <v>4.7849999999999997E-2</v>
      </c>
    </row>
    <row r="65" spans="2:8" ht="15">
      <c r="B65" s="578" t="s">
        <v>419</v>
      </c>
      <c r="C65" s="579">
        <v>6</v>
      </c>
      <c r="D65" s="580">
        <v>7</v>
      </c>
      <c r="E65" s="582">
        <v>4</v>
      </c>
      <c r="F65" s="605">
        <v>0.13</v>
      </c>
      <c r="G65" s="608">
        <v>0.31</v>
      </c>
      <c r="H65" s="607">
        <f t="shared" si="9"/>
        <v>4.0300000000000002E-2</v>
      </c>
    </row>
    <row r="66" spans="2:8" ht="15.4" thickBot="1">
      <c r="B66" s="585" t="s">
        <v>400</v>
      </c>
      <c r="C66" s="586">
        <v>6</v>
      </c>
      <c r="D66" s="587">
        <v>6.5</v>
      </c>
      <c r="E66" s="589">
        <v>5.5</v>
      </c>
      <c r="F66" s="610">
        <v>0.11</v>
      </c>
      <c r="G66" s="611">
        <v>0.38</v>
      </c>
      <c r="H66" s="612">
        <f>F66*G66</f>
        <v>4.1800000000000004E-2</v>
      </c>
    </row>
    <row r="67" spans="2:8" ht="15">
      <c r="B67" s="178" t="s">
        <v>1</v>
      </c>
      <c r="C67" s="229">
        <f t="shared" ref="C67:H67" si="10">AVERAGE(C54:C66)</f>
        <v>6.416666666666667</v>
      </c>
      <c r="D67" s="229">
        <f t="shared" si="10"/>
        <v>5.333333333333333</v>
      </c>
      <c r="E67" s="250">
        <f t="shared" si="10"/>
        <v>4.541666666666667</v>
      </c>
      <c r="F67" s="613">
        <f t="shared" si="10"/>
        <v>0.11041666666666666</v>
      </c>
      <c r="G67" s="614">
        <f t="shared" si="10"/>
        <v>0.36000000000000004</v>
      </c>
      <c r="H67" s="615">
        <f t="shared" si="10"/>
        <v>3.985416666666667E-2</v>
      </c>
    </row>
    <row r="68" spans="2:8" ht="15.4" thickBot="1">
      <c r="B68" s="616" t="s">
        <v>26</v>
      </c>
      <c r="C68" s="590">
        <f t="shared" ref="C68:H68" si="11">MEDIAN(C54:C66)</f>
        <v>6</v>
      </c>
      <c r="D68" s="590">
        <f t="shared" si="11"/>
        <v>5.75</v>
      </c>
      <c r="E68" s="617">
        <f t="shared" si="11"/>
        <v>4.5</v>
      </c>
      <c r="F68" s="618">
        <f t="shared" si="11"/>
        <v>0.1125</v>
      </c>
      <c r="G68" s="619">
        <f t="shared" si="11"/>
        <v>0.35499999999999998</v>
      </c>
      <c r="H68" s="620">
        <f t="shared" si="11"/>
        <v>4.1050000000000003E-2</v>
      </c>
    </row>
    <row r="69" spans="2:8" ht="15.4" thickBot="1">
      <c r="B69" s="29" t="s">
        <v>192</v>
      </c>
      <c r="C69" s="179"/>
      <c r="D69" s="180">
        <f>AVERAGE(C68,D68,E68)</f>
        <v>5.416666666666667</v>
      </c>
      <c r="E69" s="181"/>
      <c r="F69" s="242"/>
      <c r="G69" s="243" t="s">
        <v>409</v>
      </c>
      <c r="H69" s="244">
        <f>H68</f>
        <v>4.1050000000000003E-2</v>
      </c>
    </row>
    <row r="70" spans="2:8" ht="15">
      <c r="B70" s="197" t="s">
        <v>622</v>
      </c>
      <c r="C70" s="198"/>
      <c r="D70" s="198"/>
      <c r="E70" s="199"/>
      <c r="F70" s="245"/>
      <c r="G70" s="245"/>
      <c r="H70" s="245"/>
    </row>
    <row r="71" spans="2:8" ht="15.4">
      <c r="B71" s="2" t="s">
        <v>402</v>
      </c>
      <c r="C71" s="7"/>
      <c r="D71" s="182"/>
      <c r="E71" s="182"/>
      <c r="F71" s="182"/>
      <c r="G71" s="182"/>
    </row>
    <row r="72" spans="2:8" ht="15.4">
      <c r="B72" s="2"/>
      <c r="C72" s="7"/>
      <c r="D72" s="182"/>
      <c r="E72" s="182"/>
      <c r="F72" s="182"/>
      <c r="G72" s="182"/>
    </row>
    <row r="73" spans="2:8" ht="15">
      <c r="B73" s="38" t="s">
        <v>529</v>
      </c>
      <c r="C73" s="5"/>
      <c r="D73" s="5"/>
      <c r="E73" s="5"/>
      <c r="F73" s="5"/>
      <c r="G73" s="5"/>
      <c r="H73" s="5"/>
    </row>
    <row r="74" spans="2:8" ht="15.4" thickBot="1">
      <c r="B74" s="38" t="s">
        <v>530</v>
      </c>
      <c r="C74" s="5"/>
      <c r="D74" s="5"/>
      <c r="E74" s="5"/>
      <c r="F74" s="377"/>
      <c r="G74" s="377"/>
      <c r="H74" s="377"/>
    </row>
    <row r="75" spans="2:8" ht="15.75" thickBot="1">
      <c r="B75" s="362"/>
      <c r="C75" s="50" t="s">
        <v>94</v>
      </c>
      <c r="D75" s="51"/>
      <c r="E75" s="51"/>
      <c r="F75" s="378" t="s">
        <v>6</v>
      </c>
      <c r="G75" s="379"/>
      <c r="H75" s="380"/>
    </row>
    <row r="76" spans="2:8" ht="15.4">
      <c r="B76" s="54"/>
      <c r="C76" s="55" t="s">
        <v>27</v>
      </c>
      <c r="D76" s="56"/>
      <c r="E76" s="56"/>
      <c r="F76" s="234" t="s">
        <v>194</v>
      </c>
      <c r="G76" s="235"/>
      <c r="H76" s="236"/>
    </row>
    <row r="77" spans="2:8" ht="15.4">
      <c r="B77" s="57" t="s">
        <v>47</v>
      </c>
      <c r="C77" s="44" t="s">
        <v>621</v>
      </c>
      <c r="D77" s="39"/>
      <c r="E77" s="39"/>
      <c r="F77" s="599" t="s">
        <v>7</v>
      </c>
      <c r="G77" s="600" t="s">
        <v>8</v>
      </c>
      <c r="H77" s="601" t="s">
        <v>9</v>
      </c>
    </row>
    <row r="78" spans="2:8" ht="15.4" thickBot="1">
      <c r="B78" s="108"/>
      <c r="C78" s="602" t="s">
        <v>3</v>
      </c>
      <c r="D78" s="603" t="s">
        <v>4</v>
      </c>
      <c r="E78" s="604" t="s">
        <v>5</v>
      </c>
      <c r="F78" s="237" t="s">
        <v>10</v>
      </c>
      <c r="G78" s="238" t="s">
        <v>11</v>
      </c>
      <c r="H78" s="239" t="s">
        <v>12</v>
      </c>
    </row>
    <row r="79" spans="2:8" ht="15">
      <c r="B79" s="176" t="s">
        <v>533</v>
      </c>
      <c r="C79" s="193">
        <v>7.5</v>
      </c>
      <c r="D79" s="194">
        <v>7</v>
      </c>
      <c r="E79" s="381">
        <v>7.5</v>
      </c>
      <c r="F79" s="382">
        <v>0.09</v>
      </c>
      <c r="G79" s="383">
        <v>0.52</v>
      </c>
      <c r="H79" s="384">
        <f t="shared" ref="H79:H87" si="12">F79*G79</f>
        <v>4.6800000000000001E-2</v>
      </c>
    </row>
    <row r="80" spans="2:8" ht="15">
      <c r="B80" s="364" t="s">
        <v>526</v>
      </c>
      <c r="C80" s="365">
        <v>7.5</v>
      </c>
      <c r="D80" s="366">
        <v>8.5</v>
      </c>
      <c r="E80" s="376">
        <v>6</v>
      </c>
      <c r="F80" s="621">
        <v>0.115</v>
      </c>
      <c r="G80" s="622">
        <v>0.57999999999999996</v>
      </c>
      <c r="H80" s="623">
        <f t="shared" si="12"/>
        <v>6.6699999999999995E-2</v>
      </c>
    </row>
    <row r="81" spans="2:8" ht="15">
      <c r="B81" s="578" t="s">
        <v>534</v>
      </c>
      <c r="C81" s="579">
        <v>5</v>
      </c>
      <c r="D81" s="580">
        <v>5</v>
      </c>
      <c r="E81" s="581">
        <v>4.5</v>
      </c>
      <c r="F81" s="621">
        <v>0.12</v>
      </c>
      <c r="G81" s="622">
        <v>0.39</v>
      </c>
      <c r="H81" s="623">
        <f t="shared" si="12"/>
        <v>4.6800000000000001E-2</v>
      </c>
    </row>
    <row r="82" spans="2:8" ht="15">
      <c r="B82" s="544" t="s">
        <v>628</v>
      </c>
      <c r="C82" s="579">
        <v>9.5</v>
      </c>
      <c r="D82" s="580">
        <v>4.5</v>
      </c>
      <c r="E82" s="581">
        <v>5</v>
      </c>
      <c r="F82" s="621">
        <v>0.115</v>
      </c>
      <c r="G82" s="622">
        <v>0.49</v>
      </c>
      <c r="H82" s="623">
        <f t="shared" si="12"/>
        <v>5.6350000000000004E-2</v>
      </c>
    </row>
    <row r="83" spans="2:8" ht="15">
      <c r="B83" s="584" t="s">
        <v>544</v>
      </c>
      <c r="C83" s="579">
        <v>6.5</v>
      </c>
      <c r="D83" s="580">
        <v>0.5</v>
      </c>
      <c r="E83" s="581">
        <v>4</v>
      </c>
      <c r="F83" s="621">
        <v>9.5000000000000001E-2</v>
      </c>
      <c r="G83" s="622">
        <v>0.43</v>
      </c>
      <c r="H83" s="623">
        <f t="shared" si="12"/>
        <v>4.0849999999999997E-2</v>
      </c>
    </row>
    <row r="84" spans="2:8" ht="15">
      <c r="B84" s="595" t="s">
        <v>545</v>
      </c>
      <c r="C84" s="579">
        <v>6.5</v>
      </c>
      <c r="D84" s="580">
        <v>6.5</v>
      </c>
      <c r="E84" s="581">
        <v>9.5</v>
      </c>
      <c r="F84" s="621">
        <v>7.4999999999999997E-2</v>
      </c>
      <c r="G84" s="622">
        <v>0.41</v>
      </c>
      <c r="H84" s="623">
        <f t="shared" si="12"/>
        <v>3.0749999999999996E-2</v>
      </c>
    </row>
    <row r="85" spans="2:8" ht="15">
      <c r="B85" s="578" t="s">
        <v>539</v>
      </c>
      <c r="C85" s="579">
        <v>10.5</v>
      </c>
      <c r="D85" s="580">
        <v>4</v>
      </c>
      <c r="E85" s="581">
        <v>5</v>
      </c>
      <c r="F85" s="621">
        <v>0.105</v>
      </c>
      <c r="G85" s="624">
        <v>0.43</v>
      </c>
      <c r="H85" s="623">
        <f t="shared" si="12"/>
        <v>4.5149999999999996E-2</v>
      </c>
    </row>
    <row r="86" spans="2:8" ht="15">
      <c r="B86" s="578" t="s">
        <v>574</v>
      </c>
      <c r="C86" s="579">
        <v>10</v>
      </c>
      <c r="D86" s="580">
        <v>5.5</v>
      </c>
      <c r="E86" s="581">
        <v>7.5</v>
      </c>
      <c r="F86" s="621">
        <v>0.09</v>
      </c>
      <c r="G86" s="624">
        <v>0.52</v>
      </c>
      <c r="H86" s="623">
        <f t="shared" si="12"/>
        <v>4.6800000000000001E-2</v>
      </c>
    </row>
    <row r="87" spans="2:8" ht="15.4" thickBot="1">
      <c r="B87" s="578" t="s">
        <v>542</v>
      </c>
      <c r="C87" s="625">
        <v>9</v>
      </c>
      <c r="D87" s="626">
        <v>5</v>
      </c>
      <c r="E87" s="627">
        <v>7</v>
      </c>
      <c r="F87" s="628">
        <v>0.08</v>
      </c>
      <c r="G87" s="629">
        <v>0.35</v>
      </c>
      <c r="H87" s="630">
        <f t="shared" si="12"/>
        <v>2.7999999999999997E-2</v>
      </c>
    </row>
    <row r="88" spans="2:8" ht="15">
      <c r="B88" s="178" t="s">
        <v>1</v>
      </c>
      <c r="C88" s="631">
        <f t="shared" ref="C88:H88" si="13">AVERAGE(C79:C87)</f>
        <v>8</v>
      </c>
      <c r="D88" s="632">
        <f t="shared" si="13"/>
        <v>5.166666666666667</v>
      </c>
      <c r="E88" s="633">
        <f t="shared" si="13"/>
        <v>6.2222222222222223</v>
      </c>
      <c r="F88" s="266">
        <f t="shared" si="13"/>
        <v>9.8333333333333328E-2</v>
      </c>
      <c r="G88" s="267">
        <f t="shared" si="13"/>
        <v>0.45777777777777778</v>
      </c>
      <c r="H88" s="268">
        <f t="shared" si="13"/>
        <v>4.5355555555555559E-2</v>
      </c>
    </row>
    <row r="89" spans="2:8" ht="15.4" thickBot="1">
      <c r="B89" s="616" t="s">
        <v>26</v>
      </c>
      <c r="C89" s="590">
        <f>MEDIAN(C79:C87)</f>
        <v>7.5</v>
      </c>
      <c r="D89" s="634">
        <f>MEDIAN(D79:D87)</f>
        <v>5</v>
      </c>
      <c r="E89" s="635">
        <f>MEDIAN(E79:E87)</f>
        <v>6</v>
      </c>
      <c r="F89" s="618">
        <f t="shared" ref="F89:H89" si="14">MEDIAN(F79:F87)</f>
        <v>9.5000000000000001E-2</v>
      </c>
      <c r="G89" s="619">
        <f t="shared" si="14"/>
        <v>0.43</v>
      </c>
      <c r="H89" s="620">
        <f t="shared" si="14"/>
        <v>4.6800000000000001E-2</v>
      </c>
    </row>
    <row r="90" spans="2:8" ht="15.4" thickBot="1">
      <c r="B90" s="29" t="s">
        <v>192</v>
      </c>
      <c r="C90" s="179"/>
      <c r="D90" s="180">
        <f>AVERAGE(C89,D89,E89)</f>
        <v>6.166666666666667</v>
      </c>
      <c r="E90" s="181"/>
      <c r="F90" s="242"/>
      <c r="G90" s="243" t="s">
        <v>409</v>
      </c>
      <c r="H90" s="244">
        <f>H89</f>
        <v>4.6800000000000001E-2</v>
      </c>
    </row>
    <row r="91" spans="2:8" ht="15">
      <c r="B91" s="4" t="s">
        <v>622</v>
      </c>
      <c r="C91" s="198"/>
      <c r="D91" s="198"/>
      <c r="E91" s="199"/>
      <c r="F91" s="245"/>
      <c r="G91" s="245"/>
      <c r="H91" s="245"/>
    </row>
    <row r="92" spans="2:8" ht="15.4">
      <c r="B92" s="4" t="s">
        <v>623</v>
      </c>
      <c r="C92" s="7"/>
      <c r="D92" s="182"/>
      <c r="E92" s="182"/>
      <c r="F92" s="182"/>
      <c r="G92" s="182"/>
    </row>
  </sheetData>
  <phoneticPr fontId="68" type="noConversion"/>
  <pageMargins left="1.32" right="0.45" top="0.49" bottom="0.24" header="0.5" footer="0.5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J77"/>
  <sheetViews>
    <sheetView zoomScale="75" zoomScaleNormal="75" workbookViewId="0">
      <selection activeCell="H23" sqref="H22:H23"/>
    </sheetView>
  </sheetViews>
  <sheetFormatPr defaultColWidth="9.1328125" defaultRowHeight="15"/>
  <cols>
    <col min="1" max="1" width="9.1328125" style="61"/>
    <col min="2" max="2" width="51.6640625" style="61" customWidth="1"/>
    <col min="3" max="4" width="12.46484375" style="294" customWidth="1"/>
    <col min="5" max="5" width="9.6640625" style="311" bestFit="1" customWidth="1"/>
    <col min="6" max="16384" width="9.1328125" style="61"/>
  </cols>
  <sheetData>
    <row r="1" spans="1:6">
      <c r="F1" s="22" t="s">
        <v>579</v>
      </c>
    </row>
    <row r="2" spans="1:6">
      <c r="B2" s="289"/>
      <c r="F2" s="1" t="s">
        <v>477</v>
      </c>
    </row>
    <row r="3" spans="1:6">
      <c r="B3" s="289"/>
      <c r="F3" s="1" t="s">
        <v>165</v>
      </c>
    </row>
    <row r="4" spans="1:6" ht="15.4">
      <c r="B4" s="290"/>
      <c r="C4" s="295"/>
      <c r="F4" s="1" t="s">
        <v>200</v>
      </c>
    </row>
    <row r="5" spans="1:6" ht="15.4">
      <c r="B5" s="290"/>
      <c r="C5" s="295"/>
      <c r="E5" s="252"/>
    </row>
    <row r="6" spans="1:6" ht="15.4">
      <c r="B6" s="291" t="s">
        <v>477</v>
      </c>
      <c r="C6" s="296"/>
      <c r="D6" s="297"/>
      <c r="E6" s="66"/>
    </row>
    <row r="7" spans="1:6" ht="15.4">
      <c r="B7" s="291"/>
      <c r="C7" s="296"/>
      <c r="D7" s="297"/>
      <c r="E7" s="66"/>
    </row>
    <row r="8" spans="1:6" ht="15.4">
      <c r="B8" s="5" t="s">
        <v>546</v>
      </c>
      <c r="C8" s="296"/>
      <c r="D8" s="297"/>
      <c r="E8" s="66"/>
    </row>
    <row r="9" spans="1:6" ht="15.4">
      <c r="B9" s="66" t="s">
        <v>21</v>
      </c>
      <c r="C9" s="296"/>
      <c r="D9" s="296"/>
      <c r="E9" s="66"/>
    </row>
    <row r="10" spans="1:6" ht="15.4">
      <c r="B10" s="66" t="s">
        <v>95</v>
      </c>
      <c r="C10" s="296"/>
      <c r="D10" s="298"/>
      <c r="E10" s="66"/>
    </row>
    <row r="12" spans="1:6" ht="15.4">
      <c r="B12" s="99" t="s">
        <v>158</v>
      </c>
      <c r="C12" s="299"/>
      <c r="D12" s="299"/>
      <c r="E12" s="99"/>
    </row>
    <row r="13" spans="1:6" ht="15.75" thickBot="1">
      <c r="B13" s="99" t="s">
        <v>378</v>
      </c>
      <c r="C13" s="299"/>
      <c r="D13" s="299"/>
      <c r="E13" s="99"/>
    </row>
    <row r="14" spans="1:6" ht="15.4" thickBot="1">
      <c r="A14"/>
      <c r="B14" s="636" t="s">
        <v>47</v>
      </c>
      <c r="C14" s="637" t="s">
        <v>178</v>
      </c>
      <c r="D14" s="637" t="s">
        <v>202</v>
      </c>
      <c r="E14" s="637" t="s">
        <v>624</v>
      </c>
      <c r="F14" s="638" t="s">
        <v>1</v>
      </c>
    </row>
    <row r="15" spans="1:6">
      <c r="A15" s="339"/>
      <c r="B15" s="501" t="s">
        <v>379</v>
      </c>
      <c r="C15" s="639">
        <v>8.6999999999999994E-2</v>
      </c>
      <c r="D15" s="640">
        <v>8.7400000000000005E-2</v>
      </c>
      <c r="E15" s="641">
        <v>6.5500000000000003E-2</v>
      </c>
      <c r="F15" s="642">
        <f>AVERAGE(C15:E15)</f>
        <v>7.9966666666666672E-2</v>
      </c>
    </row>
    <row r="16" spans="1:6">
      <c r="A16" s="339"/>
      <c r="B16" s="550" t="s">
        <v>381</v>
      </c>
      <c r="C16" s="624">
        <v>5.3999999999999999E-2</v>
      </c>
      <c r="D16" s="643">
        <v>5.7200000000000001E-2</v>
      </c>
      <c r="E16" s="644">
        <v>0.06</v>
      </c>
      <c r="F16" s="642">
        <f t="shared" ref="F16:F38" si="0">AVERAGE(C16:E16)</f>
        <v>5.7066666666666661E-2</v>
      </c>
    </row>
    <row r="17" spans="1:6">
      <c r="A17" s="339"/>
      <c r="B17" s="550" t="s">
        <v>382</v>
      </c>
      <c r="C17" s="624">
        <v>6.4600000000000005E-2</v>
      </c>
      <c r="D17" s="643">
        <v>7.1999999999999995E-2</v>
      </c>
      <c r="E17" s="644">
        <v>7.1999999999999995E-2</v>
      </c>
      <c r="F17" s="642">
        <f t="shared" si="0"/>
        <v>6.9533333333333336E-2</v>
      </c>
    </row>
    <row r="18" spans="1:6">
      <c r="A18" s="339"/>
      <c r="B18" s="550" t="s">
        <v>384</v>
      </c>
      <c r="C18" s="624">
        <v>6.2100000000000002E-2</v>
      </c>
      <c r="D18" s="643">
        <v>6.2E-2</v>
      </c>
      <c r="E18" s="644">
        <v>6.3500000000000001E-2</v>
      </c>
      <c r="F18" s="642">
        <f t="shared" si="0"/>
        <v>6.253333333333333E-2</v>
      </c>
    </row>
    <row r="19" spans="1:6">
      <c r="A19" s="339"/>
      <c r="B19" s="544" t="s">
        <v>516</v>
      </c>
      <c r="C19" s="624">
        <v>5.8000000000000003E-2</v>
      </c>
      <c r="D19" s="643">
        <v>5.79E-2</v>
      </c>
      <c r="E19" s="644">
        <v>0.05</v>
      </c>
      <c r="F19" s="642">
        <f t="shared" si="0"/>
        <v>5.5299999999999995E-2</v>
      </c>
    </row>
    <row r="20" spans="1:6">
      <c r="A20" s="339"/>
      <c r="B20" s="550" t="s">
        <v>387</v>
      </c>
      <c r="C20" s="624">
        <v>8.48E-2</v>
      </c>
      <c r="D20" s="643">
        <v>8.1100000000000005E-2</v>
      </c>
      <c r="E20" s="644">
        <v>8.0500000000000002E-2</v>
      </c>
      <c r="F20" s="642">
        <f t="shared" si="0"/>
        <v>8.2133333333333336E-2</v>
      </c>
    </row>
    <row r="21" spans="1:6">
      <c r="A21" s="339"/>
      <c r="B21" s="550" t="s">
        <v>389</v>
      </c>
      <c r="C21" s="624">
        <v>5.16E-2</v>
      </c>
      <c r="D21" s="643">
        <v>0.02</v>
      </c>
      <c r="E21" s="644">
        <v>0.03</v>
      </c>
      <c r="F21" s="642">
        <f t="shared" si="0"/>
        <v>3.3866666666666663E-2</v>
      </c>
    </row>
    <row r="22" spans="1:6">
      <c r="A22" s="339"/>
      <c r="B22" s="544" t="s">
        <v>520</v>
      </c>
      <c r="C22" s="624">
        <v>6.5000000000000002E-2</v>
      </c>
      <c r="D22" s="643">
        <v>6.3E-2</v>
      </c>
      <c r="E22" s="644">
        <v>6.6000000000000003E-2</v>
      </c>
      <c r="F22" s="642">
        <f t="shared" si="0"/>
        <v>6.4666666666666664E-2</v>
      </c>
    </row>
    <row r="23" spans="1:6">
      <c r="A23" s="339"/>
      <c r="B23" s="550" t="s">
        <v>420</v>
      </c>
      <c r="C23" s="624">
        <v>5.9400000000000001E-2</v>
      </c>
      <c r="D23" s="643">
        <v>6.1100000000000002E-2</v>
      </c>
      <c r="E23" s="644">
        <v>5.8999999999999997E-2</v>
      </c>
      <c r="F23" s="642">
        <f t="shared" si="0"/>
        <v>5.9833333333333329E-2</v>
      </c>
    </row>
    <row r="24" spans="1:6">
      <c r="A24" s="339"/>
      <c r="B24" s="550" t="s">
        <v>510</v>
      </c>
      <c r="C24" s="624">
        <v>4.4999999999999998E-2</v>
      </c>
      <c r="D24" s="643">
        <v>3.9E-2</v>
      </c>
      <c r="E24" s="644">
        <v>4.2500000000000003E-2</v>
      </c>
      <c r="F24" s="642">
        <f t="shared" si="0"/>
        <v>4.2166666666666665E-2</v>
      </c>
    </row>
    <row r="25" spans="1:6">
      <c r="A25" s="339"/>
      <c r="B25" s="545" t="s">
        <v>522</v>
      </c>
      <c r="C25" s="624">
        <v>0.06</v>
      </c>
      <c r="D25" s="643">
        <v>6.7199999999999996E-2</v>
      </c>
      <c r="E25" s="644">
        <v>5.9499999999999997E-2</v>
      </c>
      <c r="F25" s="642">
        <f t="shared" si="0"/>
        <v>6.2233333333333328E-2</v>
      </c>
    </row>
    <row r="26" spans="1:6">
      <c r="A26" s="339"/>
      <c r="B26" s="545" t="s">
        <v>517</v>
      </c>
      <c r="C26" s="624">
        <v>4.9500000000000002E-2</v>
      </c>
      <c r="D26" s="643">
        <v>6.08E-2</v>
      </c>
      <c r="E26" s="644">
        <v>7.0000000000000007E-2</v>
      </c>
      <c r="F26" s="642">
        <f t="shared" si="0"/>
        <v>6.0100000000000008E-2</v>
      </c>
    </row>
    <row r="27" spans="1:6">
      <c r="A27" s="339"/>
      <c r="B27" s="544" t="s">
        <v>461</v>
      </c>
      <c r="C27" s="624">
        <v>6.5799999999999997E-2</v>
      </c>
      <c r="D27" s="643">
        <v>6.2100000000000002E-2</v>
      </c>
      <c r="E27" s="644">
        <v>6.5000000000000002E-2</v>
      </c>
      <c r="F27" s="642">
        <f t="shared" si="0"/>
        <v>6.430000000000001E-2</v>
      </c>
    </row>
    <row r="28" spans="1:6">
      <c r="A28" s="339"/>
      <c r="B28" s="568" t="s">
        <v>513</v>
      </c>
      <c r="C28" s="624">
        <v>1.2999999999999999E-2</v>
      </c>
      <c r="D28" s="643">
        <v>3.1800000000000002E-2</v>
      </c>
      <c r="E28" s="644">
        <v>0.08</v>
      </c>
      <c r="F28" s="642">
        <f t="shared" si="0"/>
        <v>4.1599999999999998E-2</v>
      </c>
    </row>
    <row r="29" spans="1:6">
      <c r="A29" s="339"/>
      <c r="B29" s="550" t="s">
        <v>392</v>
      </c>
      <c r="C29" s="624">
        <v>2.8000000000000001E-2</v>
      </c>
      <c r="D29" s="643">
        <v>2.8199999999999999E-2</v>
      </c>
      <c r="E29" s="644">
        <v>0.05</v>
      </c>
      <c r="F29" s="642">
        <f t="shared" si="0"/>
        <v>3.5400000000000001E-2</v>
      </c>
    </row>
    <row r="30" spans="1:6">
      <c r="A30" s="339"/>
      <c r="B30" s="550" t="s">
        <v>407</v>
      </c>
      <c r="C30" s="624">
        <v>6.0999999999999999E-2</v>
      </c>
      <c r="D30" s="643">
        <v>6.0600000000000001E-2</v>
      </c>
      <c r="E30" s="644">
        <v>6.0600000000000001E-2</v>
      </c>
      <c r="F30" s="642">
        <f t="shared" si="0"/>
        <v>6.0733333333333334E-2</v>
      </c>
    </row>
    <row r="31" spans="1:6">
      <c r="A31" s="339"/>
      <c r="B31" s="550" t="s">
        <v>473</v>
      </c>
      <c r="C31" s="624">
        <v>9.0200000000000002E-2</v>
      </c>
      <c r="D31" s="643">
        <v>9.1999999999999998E-2</v>
      </c>
      <c r="E31" s="644">
        <v>9.8000000000000004E-2</v>
      </c>
      <c r="F31" s="642">
        <f t="shared" si="0"/>
        <v>9.3399999999999997E-2</v>
      </c>
    </row>
    <row r="32" spans="1:6">
      <c r="A32" s="339"/>
      <c r="B32" s="550" t="s">
        <v>394</v>
      </c>
      <c r="C32" s="624">
        <v>4.4600000000000001E-2</v>
      </c>
      <c r="D32" s="643">
        <v>2.2700000000000001E-2</v>
      </c>
      <c r="E32" s="644">
        <v>3.2500000000000001E-2</v>
      </c>
      <c r="F32" s="642">
        <f t="shared" si="0"/>
        <v>3.3266666666666667E-2</v>
      </c>
    </row>
    <row r="33" spans="1:10">
      <c r="A33" s="339"/>
      <c r="B33" s="550" t="s">
        <v>524</v>
      </c>
      <c r="C33" s="624">
        <v>1.9E-2</v>
      </c>
      <c r="D33" s="643">
        <v>3.4700000000000002E-2</v>
      </c>
      <c r="E33" s="644">
        <v>0.02</v>
      </c>
      <c r="F33" s="642">
        <f t="shared" si="0"/>
        <v>2.4566666666666667E-2</v>
      </c>
    </row>
    <row r="34" spans="1:10">
      <c r="A34" s="339"/>
      <c r="B34" s="550" t="s">
        <v>396</v>
      </c>
      <c r="C34" s="624">
        <v>1E-3</v>
      </c>
      <c r="D34" s="643" t="s">
        <v>625</v>
      </c>
      <c r="E34" s="644">
        <v>1E-3</v>
      </c>
      <c r="F34" s="642">
        <f t="shared" si="0"/>
        <v>1E-3</v>
      </c>
    </row>
    <row r="35" spans="1:10">
      <c r="A35" s="339"/>
      <c r="B35" s="550" t="s">
        <v>398</v>
      </c>
      <c r="C35" s="624">
        <v>3.3000000000000002E-2</v>
      </c>
      <c r="D35" s="643">
        <v>4.3900000000000002E-2</v>
      </c>
      <c r="E35" s="644">
        <v>0.05</v>
      </c>
      <c r="F35" s="642">
        <f>AVERAGE(C35:E35)</f>
        <v>4.2300000000000004E-2</v>
      </c>
    </row>
    <row r="36" spans="1:10">
      <c r="A36" s="339"/>
      <c r="B36" s="550" t="s">
        <v>421</v>
      </c>
      <c r="C36" s="624">
        <v>6.0999999999999999E-2</v>
      </c>
      <c r="D36" s="643">
        <v>0.04</v>
      </c>
      <c r="E36" s="644">
        <v>0.06</v>
      </c>
      <c r="F36" s="642">
        <f t="shared" si="0"/>
        <v>5.3666666666666668E-2</v>
      </c>
    </row>
    <row r="37" spans="1:10">
      <c r="A37" s="339"/>
      <c r="B37" s="550" t="s">
        <v>419</v>
      </c>
      <c r="C37" s="624">
        <v>6.0100000000000001E-2</v>
      </c>
      <c r="D37" s="643">
        <v>6.08E-2</v>
      </c>
      <c r="E37" s="644">
        <v>6.4000000000000001E-2</v>
      </c>
      <c r="F37" s="642">
        <f t="shared" si="0"/>
        <v>6.1633333333333339E-2</v>
      </c>
    </row>
    <row r="38" spans="1:10" ht="15.4" thickBot="1">
      <c r="A38" s="339"/>
      <c r="B38" s="645" t="s">
        <v>400</v>
      </c>
      <c r="C38" s="646">
        <v>7.0699999999999999E-2</v>
      </c>
      <c r="D38" s="647">
        <v>6.4299999999999996E-2</v>
      </c>
      <c r="E38" s="648">
        <v>6.5500000000000003E-2</v>
      </c>
      <c r="F38" s="642">
        <f t="shared" si="0"/>
        <v>6.6833333333333342E-2</v>
      </c>
    </row>
    <row r="39" spans="1:10">
      <c r="A39" s="339"/>
      <c r="B39" s="361" t="s">
        <v>1</v>
      </c>
      <c r="C39" s="649">
        <f>+AVERAGE(C15:C38)</f>
        <v>5.3683333333333326E-2</v>
      </c>
      <c r="D39" s="650">
        <f>+AVERAGE(D15:D38)</f>
        <v>5.5208695652173921E-2</v>
      </c>
      <c r="E39" s="650">
        <f>+AVERAGE(E15:E38)</f>
        <v>5.6879166666666668E-2</v>
      </c>
      <c r="F39" s="651">
        <f>+AVERAGE(F15:F38)</f>
        <v>5.4504166666666666E-2</v>
      </c>
    </row>
    <row r="40" spans="1:10" ht="15.4" thickBot="1">
      <c r="A40" s="339"/>
      <c r="B40" s="652" t="s">
        <v>26</v>
      </c>
      <c r="C40" s="653">
        <f>+MEDIAN(C15:C38)</f>
        <v>5.9700000000000003E-2</v>
      </c>
      <c r="D40" s="654">
        <f>+MEDIAN(D15:D38)</f>
        <v>6.08E-2</v>
      </c>
      <c r="E40" s="654">
        <f>+MEDIAN(E15:E38)</f>
        <v>6.0299999999999999E-2</v>
      </c>
      <c r="F40" s="655">
        <f>+MEDIAN(F15:F38)</f>
        <v>5.9966666666666668E-2</v>
      </c>
    </row>
    <row r="41" spans="1:10" ht="15.4">
      <c r="A41" s="339"/>
      <c r="B41" s="341" t="s">
        <v>662</v>
      </c>
      <c r="C41" s="656"/>
      <c r="D41" s="656"/>
      <c r="E41" s="656"/>
      <c r="F41" s="657"/>
    </row>
    <row r="42" spans="1:10">
      <c r="A42" s="348"/>
      <c r="B42" s="341"/>
    </row>
    <row r="43" spans="1:10" ht="15.4">
      <c r="A43" s="348"/>
      <c r="B43" s="99" t="s">
        <v>159</v>
      </c>
      <c r="C43" s="299"/>
      <c r="D43" s="299"/>
      <c r="E43" s="99"/>
    </row>
    <row r="44" spans="1:10" ht="15.75" thickBot="1">
      <c r="A44" s="348"/>
      <c r="B44" s="99" t="s">
        <v>580</v>
      </c>
      <c r="C44" s="299"/>
      <c r="D44" s="299"/>
      <c r="E44" s="99"/>
    </row>
    <row r="45" spans="1:10" ht="15.4" thickBot="1">
      <c r="A45" s="339"/>
      <c r="B45" s="782" t="s">
        <v>47</v>
      </c>
      <c r="C45" s="783" t="s">
        <v>178</v>
      </c>
      <c r="D45" s="783" t="s">
        <v>202</v>
      </c>
      <c r="E45" s="783" t="s">
        <v>624</v>
      </c>
      <c r="F45" s="790" t="s">
        <v>1</v>
      </c>
    </row>
    <row r="46" spans="1:10">
      <c r="A46" s="339"/>
      <c r="B46" s="361" t="s">
        <v>381</v>
      </c>
      <c r="C46" s="784">
        <v>5.3999999999999999E-2</v>
      </c>
      <c r="D46" s="784">
        <v>5.7200000000000001E-2</v>
      </c>
      <c r="E46" s="384">
        <v>0.06</v>
      </c>
      <c r="F46" s="387">
        <f t="shared" ref="F46:F55" si="1">AVERAGE(C46:E46)</f>
        <v>5.7066666666666661E-2</v>
      </c>
    </row>
    <row r="47" spans="1:10" s="86" customFormat="1">
      <c r="A47" s="339"/>
      <c r="B47" s="550" t="s">
        <v>382</v>
      </c>
      <c r="C47" s="624">
        <v>6.4600000000000005E-2</v>
      </c>
      <c r="D47" s="624">
        <v>7.1999999999999995E-2</v>
      </c>
      <c r="E47" s="623">
        <v>7.1999999999999995E-2</v>
      </c>
      <c r="F47" s="781">
        <f t="shared" si="1"/>
        <v>6.9533333333333336E-2</v>
      </c>
    </row>
    <row r="48" spans="1:10">
      <c r="A48" s="339"/>
      <c r="B48" s="544" t="s">
        <v>516</v>
      </c>
      <c r="C48" s="624">
        <v>5.8000000000000003E-2</v>
      </c>
      <c r="D48" s="624">
        <v>5.79E-2</v>
      </c>
      <c r="E48" s="623">
        <v>0.05</v>
      </c>
      <c r="F48" s="781">
        <f t="shared" si="1"/>
        <v>5.5299999999999995E-2</v>
      </c>
      <c r="G48" s="789"/>
      <c r="H48" s="385"/>
      <c r="I48" s="385"/>
      <c r="J48" s="386"/>
    </row>
    <row r="49" spans="1:10">
      <c r="A49" s="339"/>
      <c r="B49" s="576" t="s">
        <v>525</v>
      </c>
      <c r="C49" s="624">
        <v>4.6699999999999998E-2</v>
      </c>
      <c r="D49" s="624">
        <v>6.2700000000000006E-2</v>
      </c>
      <c r="E49" s="623">
        <v>5.5E-2</v>
      </c>
      <c r="F49" s="781">
        <f t="shared" si="1"/>
        <v>5.4799999999999995E-2</v>
      </c>
      <c r="G49" s="658"/>
      <c r="H49" s="659"/>
      <c r="I49" s="659"/>
      <c r="J49" s="660"/>
    </row>
    <row r="50" spans="1:10">
      <c r="A50" s="339"/>
      <c r="B50" s="550" t="s">
        <v>387</v>
      </c>
      <c r="C50" s="624">
        <v>8.48E-2</v>
      </c>
      <c r="D50" s="624">
        <v>8.1100000000000005E-2</v>
      </c>
      <c r="E50" s="623">
        <v>8.0500000000000002E-2</v>
      </c>
      <c r="F50" s="781">
        <f t="shared" si="1"/>
        <v>8.2133333333333336E-2</v>
      </c>
    </row>
    <row r="51" spans="1:10">
      <c r="A51" s="339"/>
      <c r="B51" s="550" t="s">
        <v>420</v>
      </c>
      <c r="C51" s="624">
        <v>5.9400000000000001E-2</v>
      </c>
      <c r="D51" s="624">
        <v>6.1100000000000002E-2</v>
      </c>
      <c r="E51" s="623">
        <v>5.8999999999999997E-2</v>
      </c>
      <c r="F51" s="781">
        <f t="shared" si="1"/>
        <v>5.9833333333333329E-2</v>
      </c>
    </row>
    <row r="52" spans="1:10">
      <c r="A52" s="339"/>
      <c r="B52" s="550" t="s">
        <v>407</v>
      </c>
      <c r="C52" s="624">
        <v>6.0999999999999999E-2</v>
      </c>
      <c r="D52" s="624">
        <v>6.0600000000000001E-2</v>
      </c>
      <c r="E52" s="623">
        <v>6.0600000000000001E-2</v>
      </c>
      <c r="F52" s="781">
        <f t="shared" si="1"/>
        <v>6.0733333333333334E-2</v>
      </c>
    </row>
    <row r="53" spans="1:10">
      <c r="A53" s="339"/>
      <c r="B53" s="550" t="s">
        <v>473</v>
      </c>
      <c r="C53" s="624">
        <v>9.0200000000000002E-2</v>
      </c>
      <c r="D53" s="624">
        <v>9.1999999999999998E-2</v>
      </c>
      <c r="E53" s="623">
        <v>9.8000000000000004E-2</v>
      </c>
      <c r="F53" s="781">
        <f t="shared" si="1"/>
        <v>9.3399999999999997E-2</v>
      </c>
    </row>
    <row r="54" spans="1:10">
      <c r="B54" s="544" t="s">
        <v>628</v>
      </c>
      <c r="C54" s="624">
        <v>3.5200000000000002E-2</v>
      </c>
      <c r="D54" s="624">
        <v>7.1900000000000006E-2</v>
      </c>
      <c r="E54" s="623">
        <v>0.06</v>
      </c>
      <c r="F54" s="781">
        <f t="shared" si="1"/>
        <v>5.57E-2</v>
      </c>
    </row>
    <row r="55" spans="1:10">
      <c r="A55" s="339"/>
      <c r="B55" s="550" t="s">
        <v>394</v>
      </c>
      <c r="C55" s="624">
        <v>4.4600000000000001E-2</v>
      </c>
      <c r="D55" s="624">
        <v>2.3E-2</v>
      </c>
      <c r="E55" s="623">
        <v>3.5000000000000003E-2</v>
      </c>
      <c r="F55" s="781">
        <f t="shared" si="1"/>
        <v>3.4200000000000001E-2</v>
      </c>
    </row>
    <row r="56" spans="1:10">
      <c r="B56" s="550" t="s">
        <v>421</v>
      </c>
      <c r="C56" s="624">
        <v>6.0999999999999999E-2</v>
      </c>
      <c r="D56" s="624">
        <v>0.04</v>
      </c>
      <c r="E56" s="623">
        <v>0.06</v>
      </c>
      <c r="F56" s="781">
        <f t="shared" ref="F56:F58" si="2">AVERAGE(C56:E56)</f>
        <v>5.3666666666666668E-2</v>
      </c>
    </row>
    <row r="57" spans="1:10">
      <c r="B57" s="550" t="s">
        <v>419</v>
      </c>
      <c r="C57" s="624">
        <v>0.06</v>
      </c>
      <c r="D57" s="624">
        <v>6.08E-2</v>
      </c>
      <c r="E57" s="623">
        <v>6.4000000000000001E-2</v>
      </c>
      <c r="F57" s="781">
        <f t="shared" si="2"/>
        <v>6.1599999999999995E-2</v>
      </c>
    </row>
    <row r="58" spans="1:10" ht="15.4" thickBot="1">
      <c r="B58" s="785" t="s">
        <v>400</v>
      </c>
      <c r="C58" s="786">
        <v>7.0800000000000002E-2</v>
      </c>
      <c r="D58" s="786">
        <v>6.4299999999999996E-2</v>
      </c>
      <c r="E58" s="630">
        <v>6.5500000000000003E-2</v>
      </c>
      <c r="F58" s="791">
        <f t="shared" si="2"/>
        <v>6.6866666666666671E-2</v>
      </c>
    </row>
    <row r="59" spans="1:10">
      <c r="B59" s="501" t="s">
        <v>1</v>
      </c>
      <c r="C59" s="787">
        <f>+AVERAGE(C46:C58)</f>
        <v>6.0792307692307694E-2</v>
      </c>
      <c r="D59" s="788">
        <f>+AVERAGE(D46:D58)</f>
        <v>6.1892307692307691E-2</v>
      </c>
      <c r="E59" s="788">
        <f>+AVERAGE(E46:E58)</f>
        <v>6.3046153846153849E-2</v>
      </c>
      <c r="F59" s="642">
        <f>+AVERAGE(F46:F58)</f>
        <v>6.1910256410256409E-2</v>
      </c>
    </row>
    <row r="60" spans="1:10" ht="15.4" thickBot="1">
      <c r="B60" s="652" t="s">
        <v>26</v>
      </c>
      <c r="C60" s="653">
        <f>+MEDIAN(C46:C58)</f>
        <v>0.06</v>
      </c>
      <c r="D60" s="654">
        <f>+MEDIAN(D46:D58)</f>
        <v>6.1100000000000002E-2</v>
      </c>
      <c r="E60" s="654">
        <f>+MEDIAN(E46:E58)</f>
        <v>0.06</v>
      </c>
      <c r="F60" s="655">
        <f>+MEDIAN(F46:F58)</f>
        <v>5.9833333333333329E-2</v>
      </c>
    </row>
    <row r="61" spans="1:10" ht="15.4">
      <c r="B61" s="341" t="s">
        <v>662</v>
      </c>
      <c r="C61" s="656"/>
      <c r="D61" s="656"/>
      <c r="E61" s="656"/>
      <c r="F61" s="657"/>
    </row>
    <row r="62" spans="1:10">
      <c r="B62" s="396"/>
    </row>
    <row r="63" spans="1:10" ht="15.4">
      <c r="B63" s="99" t="s">
        <v>529</v>
      </c>
      <c r="C63" s="299"/>
      <c r="D63" s="299"/>
      <c r="E63" s="99"/>
    </row>
    <row r="64" spans="1:10" ht="15.75" thickBot="1">
      <c r="B64" s="66" t="s">
        <v>530</v>
      </c>
      <c r="C64" s="296"/>
      <c r="D64" s="298"/>
      <c r="E64" s="388"/>
    </row>
    <row r="65" spans="2:6" ht="15.4" thickBot="1">
      <c r="B65" s="390" t="s">
        <v>47</v>
      </c>
      <c r="C65" s="391" t="s">
        <v>178</v>
      </c>
      <c r="D65" s="391" t="s">
        <v>202</v>
      </c>
      <c r="E65" s="391" t="s">
        <v>626</v>
      </c>
      <c r="F65" s="392" t="s">
        <v>1</v>
      </c>
    </row>
    <row r="66" spans="2:6">
      <c r="B66" s="661" t="s">
        <v>533</v>
      </c>
      <c r="C66" s="639">
        <v>8.1000000000000003E-2</v>
      </c>
      <c r="D66" s="640">
        <v>7.2800000000000004E-2</v>
      </c>
      <c r="E66" s="639">
        <v>7.2900000000000006E-2</v>
      </c>
      <c r="F66" s="642">
        <f>AVERAGE(C66:E66)</f>
        <v>7.5566666666666671E-2</v>
      </c>
    </row>
    <row r="67" spans="2:6">
      <c r="B67" s="662" t="s">
        <v>526</v>
      </c>
      <c r="C67" s="624">
        <v>7.0000000000000007E-2</v>
      </c>
      <c r="D67" s="643" t="s">
        <v>627</v>
      </c>
      <c r="E67" s="624">
        <v>0.09</v>
      </c>
      <c r="F67" s="663">
        <f t="shared" ref="F67:F74" si="3">AVERAGE(C67:E67)</f>
        <v>0.08</v>
      </c>
    </row>
    <row r="68" spans="2:6">
      <c r="B68" s="662" t="s">
        <v>534</v>
      </c>
      <c r="C68" s="624">
        <v>0.06</v>
      </c>
      <c r="D68" s="643">
        <v>0.06</v>
      </c>
      <c r="E68" s="624">
        <v>6.8500000000000005E-2</v>
      </c>
      <c r="F68" s="663">
        <f t="shared" si="3"/>
        <v>6.2833333333333338E-2</v>
      </c>
    </row>
    <row r="69" spans="2:6">
      <c r="B69" s="544" t="s">
        <v>628</v>
      </c>
      <c r="C69" s="624">
        <v>7.1800000000000003E-2</v>
      </c>
      <c r="D69" s="643">
        <v>7.1900000000000006E-2</v>
      </c>
      <c r="E69" s="624">
        <v>6.3500000000000001E-2</v>
      </c>
      <c r="F69" s="663">
        <f t="shared" si="3"/>
        <v>6.9066666666666665E-2</v>
      </c>
    </row>
    <row r="70" spans="2:6">
      <c r="B70" s="662" t="s">
        <v>544</v>
      </c>
      <c r="C70" s="624">
        <v>4.5999999999999999E-2</v>
      </c>
      <c r="D70" s="643">
        <v>4.65E-2</v>
      </c>
      <c r="E70" s="624">
        <v>4.6699999999999998E-2</v>
      </c>
      <c r="F70" s="663">
        <f t="shared" si="3"/>
        <v>4.6399999999999997E-2</v>
      </c>
    </row>
    <row r="71" spans="2:6">
      <c r="B71" s="662" t="s">
        <v>545</v>
      </c>
      <c r="C71" s="624">
        <v>0.05</v>
      </c>
      <c r="D71" s="643">
        <v>0.05</v>
      </c>
      <c r="E71" s="624">
        <v>0.06</v>
      </c>
      <c r="F71" s="663">
        <f t="shared" si="3"/>
        <v>5.3333333333333337E-2</v>
      </c>
    </row>
    <row r="72" spans="2:6">
      <c r="B72" s="662" t="s">
        <v>539</v>
      </c>
      <c r="C72" s="624">
        <v>5.1999999999999998E-2</v>
      </c>
      <c r="D72" s="643" t="s">
        <v>627</v>
      </c>
      <c r="E72" s="624">
        <v>6.0999999999999999E-2</v>
      </c>
      <c r="F72" s="663">
        <f t="shared" si="3"/>
        <v>5.6499999999999995E-2</v>
      </c>
    </row>
    <row r="73" spans="2:6">
      <c r="B73" s="578" t="s">
        <v>574</v>
      </c>
      <c r="C73" s="624">
        <v>0.04</v>
      </c>
      <c r="D73" s="643">
        <v>0.05</v>
      </c>
      <c r="E73" s="624">
        <v>0.06</v>
      </c>
      <c r="F73" s="663">
        <f t="shared" si="3"/>
        <v>4.9999999999999996E-2</v>
      </c>
    </row>
    <row r="74" spans="2:6" ht="15.4" thickBot="1">
      <c r="B74" s="664" t="s">
        <v>542</v>
      </c>
      <c r="C74" s="624">
        <v>4.2999999999999997E-2</v>
      </c>
      <c r="D74" s="643">
        <v>0.05</v>
      </c>
      <c r="E74" s="624">
        <v>4.65E-2</v>
      </c>
      <c r="F74" s="663">
        <f t="shared" si="3"/>
        <v>4.6500000000000007E-2</v>
      </c>
    </row>
    <row r="75" spans="2:6">
      <c r="B75" s="665" t="s">
        <v>1</v>
      </c>
      <c r="C75" s="666">
        <f>AVERAGE(C66:C74)</f>
        <v>5.708888888888889E-2</v>
      </c>
      <c r="D75" s="667">
        <f>AVERAGE(D66:D74)</f>
        <v>5.7314285714285707E-2</v>
      </c>
      <c r="E75" s="667">
        <f>AVERAGE(E66:E74)</f>
        <v>6.3233333333333322E-2</v>
      </c>
      <c r="F75" s="668">
        <f>AVERAGE(F66:F74)</f>
        <v>6.0022222222222227E-2</v>
      </c>
    </row>
    <row r="76" spans="2:6" ht="15.4" thickBot="1">
      <c r="B76" s="669" t="s">
        <v>26</v>
      </c>
      <c r="C76" s="670">
        <f>MEDIAN(C66:C74)</f>
        <v>5.1999999999999998E-2</v>
      </c>
      <c r="D76" s="671">
        <f>MEDIAN(D66:D74)</f>
        <v>0.05</v>
      </c>
      <c r="E76" s="671">
        <f>MEDIAN(E66:E74)</f>
        <v>6.0999999999999999E-2</v>
      </c>
      <c r="F76" s="672">
        <f>MEDIAN(F66:F74)</f>
        <v>5.6499999999999995E-2</v>
      </c>
    </row>
    <row r="77" spans="2:6">
      <c r="B77" s="341" t="s">
        <v>662</v>
      </c>
      <c r="C77" s="389"/>
      <c r="D77" s="389"/>
      <c r="E77" s="389"/>
      <c r="F77" s="389"/>
    </row>
  </sheetData>
  <phoneticPr fontId="68" type="noConversion"/>
  <pageMargins left="1.97" right="0.45" top="0.46" bottom="0.27" header="0.48" footer="0.24"/>
  <pageSetup scale="6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G20"/>
  <sheetViews>
    <sheetView topLeftCell="D1" workbookViewId="0">
      <selection activeCell="I8" sqref="I8"/>
    </sheetView>
  </sheetViews>
  <sheetFormatPr defaultRowHeight="12.75"/>
  <cols>
    <col min="2" max="3" width="13" customWidth="1"/>
    <col min="4" max="4" width="41.1328125" customWidth="1"/>
    <col min="5" max="7" width="22.53125" customWidth="1"/>
  </cols>
  <sheetData>
    <row r="1" spans="1:7" ht="15">
      <c r="A1" s="7"/>
      <c r="G1" s="22" t="s">
        <v>579</v>
      </c>
    </row>
    <row r="2" spans="1:7" ht="15">
      <c r="A2" s="3"/>
      <c r="G2" s="1" t="s">
        <v>477</v>
      </c>
    </row>
    <row r="3" spans="1:7" ht="15">
      <c r="A3" s="3"/>
      <c r="G3" s="1" t="s">
        <v>165</v>
      </c>
    </row>
    <row r="4" spans="1:7" ht="15">
      <c r="A4" s="7"/>
      <c r="B4" s="7"/>
      <c r="C4" s="7"/>
      <c r="D4" s="7"/>
      <c r="E4" s="7"/>
      <c r="G4" s="106" t="s">
        <v>199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477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546</v>
      </c>
      <c r="E10" s="5"/>
      <c r="F10" s="6"/>
      <c r="G10" s="6"/>
    </row>
    <row r="11" spans="1:7" ht="15">
      <c r="A11" s="7"/>
      <c r="B11" s="7"/>
      <c r="C11" s="7"/>
      <c r="D11" s="5" t="s">
        <v>189</v>
      </c>
      <c r="E11" s="5"/>
      <c r="F11" s="6"/>
      <c r="G11" s="6"/>
    </row>
    <row r="12" spans="1:7" ht="15.4" thickBot="1">
      <c r="A12" s="7"/>
      <c r="B12" s="7"/>
      <c r="C12" s="7"/>
      <c r="D12" s="5"/>
      <c r="E12" s="5"/>
    </row>
    <row r="13" spans="1:7" ht="15.4" thickBot="1">
      <c r="D13" s="24" t="s">
        <v>160</v>
      </c>
      <c r="E13" s="162" t="s">
        <v>378</v>
      </c>
      <c r="F13" s="162" t="s">
        <v>580</v>
      </c>
      <c r="G13" s="162" t="s">
        <v>530</v>
      </c>
    </row>
    <row r="14" spans="1:7" ht="15">
      <c r="D14" s="24" t="s">
        <v>193</v>
      </c>
      <c r="E14" s="166"/>
      <c r="F14" s="166"/>
      <c r="G14" s="166"/>
    </row>
    <row r="15" spans="1:7" ht="15.4" thickBot="1">
      <c r="D15" s="29" t="s">
        <v>161</v>
      </c>
      <c r="E15" s="167">
        <f>'JRW-9.3'!F43/100</f>
        <v>4.7500000000000001E-2</v>
      </c>
      <c r="F15" s="167">
        <f>'JRW-9.3'!F65/100</f>
        <v>5.2083333333333329E-2</v>
      </c>
      <c r="G15" s="167">
        <f>'JRW-9.3'!F83/100</f>
        <v>5.2499999999999998E-2</v>
      </c>
    </row>
    <row r="16" spans="1:7" ht="15">
      <c r="D16" s="24" t="s">
        <v>162</v>
      </c>
      <c r="E16" s="183"/>
      <c r="F16" s="183"/>
      <c r="G16" s="183"/>
    </row>
    <row r="17" spans="4:7" ht="15.4" thickBot="1">
      <c r="D17" s="29" t="s">
        <v>161</v>
      </c>
      <c r="E17" s="167">
        <f>'JRW-9.3'!F65/100</f>
        <v>5.2083333333333329E-2</v>
      </c>
      <c r="F17" s="167">
        <f>'JRW-9.4'!D69/100</f>
        <v>5.4166666666666669E-2</v>
      </c>
      <c r="G17" s="167">
        <f>'JRW-9.4'!D90/100</f>
        <v>6.1666666666666668E-2</v>
      </c>
    </row>
    <row r="18" spans="4:7" ht="15">
      <c r="D18" s="163" t="s">
        <v>194</v>
      </c>
      <c r="E18" s="162"/>
      <c r="F18" s="162"/>
      <c r="G18" s="162"/>
    </row>
    <row r="19" spans="4:7" ht="19.5" customHeight="1" thickBot="1">
      <c r="D19" s="164" t="s">
        <v>163</v>
      </c>
      <c r="E19" s="167">
        <f>'JRW-9.4'!H44</f>
        <v>3.9600000000000003E-2</v>
      </c>
      <c r="F19" s="167">
        <f>'JRW-9.4'!H69</f>
        <v>4.1050000000000003E-2</v>
      </c>
      <c r="G19" s="167">
        <f>'JRW-9.4'!H90</f>
        <v>4.6800000000000001E-2</v>
      </c>
    </row>
    <row r="20" spans="4:7" ht="30.4" thickBot="1">
      <c r="D20" s="165" t="s">
        <v>275</v>
      </c>
      <c r="E20" s="184" t="s">
        <v>664</v>
      </c>
      <c r="F20" s="184" t="s">
        <v>663</v>
      </c>
      <c r="G20" s="184" t="s">
        <v>665</v>
      </c>
    </row>
  </sheetData>
  <phoneticPr fontId="68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7"/>
  <sheetViews>
    <sheetView workbookViewId="0">
      <selection activeCell="I12" sqref="I12"/>
    </sheetView>
  </sheetViews>
  <sheetFormatPr defaultRowHeight="12.75"/>
  <cols>
    <col min="3" max="3" width="13.1328125" customWidth="1"/>
    <col min="4" max="4" width="13.6640625" customWidth="1"/>
    <col min="5" max="5" width="12.46484375" customWidth="1"/>
    <col min="6" max="6" width="10.6640625" bestFit="1" customWidth="1"/>
    <col min="7" max="7" width="6.6640625" customWidth="1"/>
  </cols>
  <sheetData>
    <row r="1" spans="1:7" ht="15">
      <c r="G1" s="22" t="s">
        <v>579</v>
      </c>
    </row>
    <row r="2" spans="1:7" ht="15">
      <c r="A2" s="7"/>
      <c r="F2" s="23"/>
      <c r="G2" s="1" t="s">
        <v>483</v>
      </c>
    </row>
    <row r="3" spans="1:7" ht="15">
      <c r="A3" s="7"/>
      <c r="F3" s="23"/>
      <c r="G3" s="1" t="s">
        <v>166</v>
      </c>
    </row>
    <row r="4" spans="1:7" ht="15">
      <c r="A4" s="3"/>
      <c r="F4" s="23"/>
      <c r="G4" s="106" t="s">
        <v>683</v>
      </c>
    </row>
    <row r="5" spans="1:7" ht="15">
      <c r="A5" s="3"/>
      <c r="D5" s="1"/>
      <c r="F5" s="23"/>
      <c r="G5" s="23"/>
    </row>
    <row r="7" spans="1:7" ht="15">
      <c r="C7" s="5" t="s">
        <v>483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546</v>
      </c>
      <c r="D9" s="6"/>
      <c r="E9" s="6"/>
      <c r="F9" s="6"/>
    </row>
    <row r="10" spans="1:7" ht="15">
      <c r="C10" s="5" t="s">
        <v>50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158</v>
      </c>
      <c r="D12" s="6"/>
      <c r="E12" s="6"/>
      <c r="F12" s="6"/>
    </row>
    <row r="13" spans="1:7" ht="15.4" thickBot="1">
      <c r="C13" s="38" t="s">
        <v>378</v>
      </c>
      <c r="D13" s="100"/>
      <c r="E13" s="100"/>
      <c r="F13" s="100"/>
    </row>
    <row r="14" spans="1:7" ht="15">
      <c r="C14" s="24" t="s">
        <v>49</v>
      </c>
      <c r="D14" s="25"/>
      <c r="E14" s="25"/>
      <c r="F14" s="26">
        <v>0.03</v>
      </c>
    </row>
    <row r="15" spans="1:7" ht="15">
      <c r="C15" s="27" t="s">
        <v>90</v>
      </c>
      <c r="D15" s="7"/>
      <c r="E15" s="7"/>
      <c r="F15" s="31">
        <f>'JRW-10.3'!C48</f>
        <v>0.85</v>
      </c>
    </row>
    <row r="16" spans="1:7" ht="15">
      <c r="C16" s="28" t="s">
        <v>556</v>
      </c>
      <c r="D16" s="7"/>
      <c r="E16" s="7"/>
      <c r="F16" s="40">
        <v>5.5E-2</v>
      </c>
    </row>
    <row r="17" spans="3:6" ht="15.4" thickBot="1">
      <c r="C17" s="29" t="s">
        <v>20</v>
      </c>
      <c r="D17" s="30"/>
      <c r="E17" s="30"/>
      <c r="F17" s="112">
        <f>F14+F15*F16</f>
        <v>7.6749999999999999E-2</v>
      </c>
    </row>
    <row r="18" spans="3:6" ht="15.4">
      <c r="C18" s="4" t="s">
        <v>559</v>
      </c>
      <c r="D18" s="2"/>
      <c r="E18" s="2"/>
      <c r="F18" s="2"/>
    </row>
    <row r="19" spans="3:6" ht="15.4">
      <c r="C19" s="4" t="s">
        <v>560</v>
      </c>
      <c r="D19" s="2"/>
      <c r="E19" s="2"/>
      <c r="F19" s="2"/>
    </row>
    <row r="21" spans="3:6" ht="15">
      <c r="C21" s="38" t="s">
        <v>159</v>
      </c>
      <c r="D21" s="6"/>
      <c r="E21" s="6"/>
      <c r="F21" s="6"/>
    </row>
    <row r="22" spans="3:6" ht="15.4" thickBot="1">
      <c r="C22" s="38" t="s">
        <v>580</v>
      </c>
      <c r="D22" s="100"/>
      <c r="E22" s="100"/>
      <c r="F22" s="100"/>
    </row>
    <row r="23" spans="3:6" ht="15">
      <c r="C23" s="24" t="s">
        <v>49</v>
      </c>
      <c r="D23" s="25"/>
      <c r="E23" s="25"/>
      <c r="F23" s="26">
        <v>0.03</v>
      </c>
    </row>
    <row r="24" spans="3:6" ht="15">
      <c r="C24" s="27" t="s">
        <v>90</v>
      </c>
      <c r="D24" s="7"/>
      <c r="E24" s="7"/>
      <c r="F24" s="31">
        <f>'JRW-10.3'!C68</f>
        <v>0.85</v>
      </c>
    </row>
    <row r="25" spans="3:6" ht="15">
      <c r="C25" s="28" t="s">
        <v>556</v>
      </c>
      <c r="D25" s="7"/>
      <c r="E25" s="7"/>
      <c r="F25" s="40">
        <v>5.5E-2</v>
      </c>
    </row>
    <row r="26" spans="3:6" ht="15.4" thickBot="1">
      <c r="C26" s="29" t="s">
        <v>20</v>
      </c>
      <c r="D26" s="30"/>
      <c r="E26" s="30"/>
      <c r="F26" s="112">
        <f>F23+F24*F25</f>
        <v>7.6749999999999999E-2</v>
      </c>
    </row>
    <row r="27" spans="3:6" ht="15.4">
      <c r="C27" s="4" t="s">
        <v>559</v>
      </c>
      <c r="D27" s="2"/>
      <c r="E27" s="2"/>
      <c r="F27" s="2"/>
    </row>
    <row r="28" spans="3:6" ht="15.4">
      <c r="C28" s="4" t="s">
        <v>560</v>
      </c>
      <c r="D28" s="2"/>
      <c r="E28" s="2"/>
      <c r="F28" s="2"/>
    </row>
    <row r="30" spans="3:6" ht="15">
      <c r="C30" s="38" t="s">
        <v>529</v>
      </c>
      <c r="D30" s="6"/>
      <c r="E30" s="6"/>
      <c r="F30" s="6"/>
    </row>
    <row r="31" spans="3:6" ht="15.4" thickBot="1">
      <c r="C31" s="38" t="s">
        <v>530</v>
      </c>
      <c r="D31" s="100"/>
      <c r="E31" s="100"/>
      <c r="F31" s="100"/>
    </row>
    <row r="32" spans="3:6" ht="15">
      <c r="C32" s="24" t="s">
        <v>49</v>
      </c>
      <c r="D32" s="25"/>
      <c r="E32" s="25"/>
      <c r="F32" s="26">
        <v>0.03</v>
      </c>
    </row>
    <row r="33" spans="3:6" ht="15">
      <c r="C33" s="27" t="s">
        <v>90</v>
      </c>
      <c r="D33" s="7"/>
      <c r="E33" s="7"/>
      <c r="F33" s="31">
        <f>'JRW-10.3'!C84</f>
        <v>0.8</v>
      </c>
    </row>
    <row r="34" spans="3:6" ht="15">
      <c r="C34" s="28" t="s">
        <v>556</v>
      </c>
      <c r="D34" s="7"/>
      <c r="E34" s="7"/>
      <c r="F34" s="40">
        <v>5.5E-2</v>
      </c>
    </row>
    <row r="35" spans="3:6" ht="15.4" thickBot="1">
      <c r="C35" s="29" t="s">
        <v>20</v>
      </c>
      <c r="D35" s="30"/>
      <c r="E35" s="30"/>
      <c r="F35" s="112">
        <f>F32+F33*F34</f>
        <v>7.400000000000001E-2</v>
      </c>
    </row>
    <row r="36" spans="3:6" ht="15.4">
      <c r="C36" s="4" t="s">
        <v>559</v>
      </c>
      <c r="D36" s="2"/>
      <c r="E36" s="2"/>
      <c r="F36" s="2"/>
    </row>
    <row r="37" spans="3:6" ht="15.4">
      <c r="C37" s="4" t="s">
        <v>560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workbookViewId="0">
      <selection activeCell="N4" sqref="N4"/>
    </sheetView>
  </sheetViews>
  <sheetFormatPr defaultRowHeight="12.75"/>
  <sheetData>
    <row r="1" spans="1:14" ht="15">
      <c r="N1" s="22" t="s">
        <v>579</v>
      </c>
    </row>
    <row r="2" spans="1:14" ht="15">
      <c r="N2" s="1" t="s">
        <v>483</v>
      </c>
    </row>
    <row r="3" spans="1:14" ht="15">
      <c r="N3" s="1" t="s">
        <v>166</v>
      </c>
    </row>
    <row r="4" spans="1:14" ht="15">
      <c r="N4" s="1" t="s">
        <v>684</v>
      </c>
    </row>
    <row r="5" spans="1:14" ht="15">
      <c r="K5" s="106"/>
    </row>
    <row r="6" spans="1:14" ht="15">
      <c r="A6" s="5" t="s">
        <v>483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258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681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3.15">
      <c r="A36" s="136" t="s">
        <v>213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3.15">
      <c r="A59" s="105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85"/>
  <sheetViews>
    <sheetView workbookViewId="0">
      <selection activeCell="D4" sqref="D4"/>
    </sheetView>
  </sheetViews>
  <sheetFormatPr defaultRowHeight="12.75"/>
  <cols>
    <col min="1" max="1" width="14.6640625" customWidth="1"/>
    <col min="2" max="2" width="51.53125" customWidth="1"/>
  </cols>
  <sheetData>
    <row r="1" spans="1:4" ht="15">
      <c r="D1" s="22" t="s">
        <v>579</v>
      </c>
    </row>
    <row r="2" spans="1:4" ht="15">
      <c r="D2" s="1" t="s">
        <v>483</v>
      </c>
    </row>
    <row r="3" spans="1:4" ht="15">
      <c r="D3" s="1" t="s">
        <v>166</v>
      </c>
    </row>
    <row r="4" spans="1:4" ht="15">
      <c r="D4" s="106" t="s">
        <v>685</v>
      </c>
    </row>
    <row r="5" spans="1:4">
      <c r="A5" s="6"/>
      <c r="B5" s="6"/>
      <c r="C5" s="6"/>
      <c r="D5" s="6"/>
    </row>
    <row r="21" spans="1:5" ht="13.15" thickBot="1"/>
    <row r="22" spans="1:5" ht="15.4" thickBot="1">
      <c r="B22" s="330" t="s">
        <v>47</v>
      </c>
      <c r="C22" s="331" t="s">
        <v>14</v>
      </c>
    </row>
    <row r="23" spans="1:5" ht="15">
      <c r="A23">
        <v>1</v>
      </c>
      <c r="B23" s="273" t="s">
        <v>379</v>
      </c>
      <c r="C23" s="310">
        <v>0.9</v>
      </c>
      <c r="E23" s="169"/>
    </row>
    <row r="24" spans="1:5" ht="15">
      <c r="A24">
        <f>A23+1</f>
        <v>2</v>
      </c>
      <c r="B24" s="682" t="s">
        <v>381</v>
      </c>
      <c r="C24" s="685">
        <v>0.8</v>
      </c>
      <c r="E24" s="169"/>
    </row>
    <row r="25" spans="1:5" ht="15">
      <c r="A25">
        <f t="shared" ref="A25:A46" si="0">A24+1</f>
        <v>3</v>
      </c>
      <c r="B25" s="682" t="s">
        <v>382</v>
      </c>
      <c r="C25" s="685">
        <v>0.8</v>
      </c>
      <c r="E25" s="169"/>
    </row>
    <row r="26" spans="1:5" ht="15">
      <c r="A26">
        <f t="shared" si="0"/>
        <v>4</v>
      </c>
      <c r="B26" s="682" t="s">
        <v>384</v>
      </c>
      <c r="C26" s="685">
        <v>0.75</v>
      </c>
      <c r="E26" s="169"/>
    </row>
    <row r="27" spans="1:5" ht="15">
      <c r="A27">
        <f t="shared" si="0"/>
        <v>5</v>
      </c>
      <c r="B27" s="583" t="s">
        <v>516</v>
      </c>
      <c r="C27" s="685">
        <v>0.95</v>
      </c>
      <c r="E27" s="169"/>
    </row>
    <row r="28" spans="1:5" ht="15">
      <c r="A28">
        <f t="shared" si="0"/>
        <v>6</v>
      </c>
      <c r="B28" s="682" t="s">
        <v>387</v>
      </c>
      <c r="C28" s="685">
        <v>0.75</v>
      </c>
      <c r="E28" s="169"/>
    </row>
    <row r="29" spans="1:5" ht="15">
      <c r="A29">
        <f t="shared" si="0"/>
        <v>7</v>
      </c>
      <c r="B29" s="682" t="s">
        <v>389</v>
      </c>
      <c r="C29" s="685">
        <v>0.75</v>
      </c>
      <c r="E29" s="169"/>
    </row>
    <row r="30" spans="1:5" ht="15">
      <c r="A30">
        <f t="shared" si="0"/>
        <v>8</v>
      </c>
      <c r="B30" s="583" t="s">
        <v>520</v>
      </c>
      <c r="C30" s="685">
        <v>0.8</v>
      </c>
      <c r="E30" s="169"/>
    </row>
    <row r="31" spans="1:5" ht="15">
      <c r="A31">
        <f t="shared" si="0"/>
        <v>9</v>
      </c>
      <c r="B31" s="682" t="s">
        <v>420</v>
      </c>
      <c r="C31" s="685">
        <v>0.85</v>
      </c>
      <c r="E31" s="169"/>
    </row>
    <row r="32" spans="1:5" ht="15">
      <c r="A32">
        <f t="shared" si="0"/>
        <v>10</v>
      </c>
      <c r="B32" s="682" t="s">
        <v>510</v>
      </c>
      <c r="C32" s="685">
        <v>0.95</v>
      </c>
      <c r="E32" s="169"/>
    </row>
    <row r="33" spans="1:5" ht="15">
      <c r="A33">
        <f t="shared" si="0"/>
        <v>11</v>
      </c>
      <c r="B33" s="682" t="s">
        <v>522</v>
      </c>
      <c r="C33" s="685">
        <v>0.9</v>
      </c>
      <c r="E33" s="169"/>
    </row>
    <row r="34" spans="1:5" ht="15">
      <c r="A34">
        <f t="shared" si="0"/>
        <v>12</v>
      </c>
      <c r="B34" s="584" t="s">
        <v>517</v>
      </c>
      <c r="C34" s="685">
        <v>0.9</v>
      </c>
      <c r="E34" s="169"/>
    </row>
    <row r="35" spans="1:5" ht="15">
      <c r="A35">
        <f t="shared" si="0"/>
        <v>13</v>
      </c>
      <c r="B35" s="686" t="s">
        <v>461</v>
      </c>
      <c r="C35" s="685">
        <v>0.9</v>
      </c>
      <c r="E35" s="169"/>
    </row>
    <row r="36" spans="1:5" ht="15">
      <c r="A36">
        <f t="shared" si="0"/>
        <v>14</v>
      </c>
      <c r="B36" s="578" t="s">
        <v>513</v>
      </c>
      <c r="C36" s="685">
        <v>0.85</v>
      </c>
      <c r="E36" s="169"/>
    </row>
    <row r="37" spans="1:5" ht="15">
      <c r="A37">
        <f t="shared" si="0"/>
        <v>15</v>
      </c>
      <c r="B37" s="682" t="s">
        <v>392</v>
      </c>
      <c r="C37" s="685">
        <v>0.8</v>
      </c>
      <c r="E37" s="169"/>
    </row>
    <row r="38" spans="1:5" ht="15">
      <c r="A38">
        <f t="shared" si="0"/>
        <v>16</v>
      </c>
      <c r="B38" s="682" t="s">
        <v>407</v>
      </c>
      <c r="C38" s="685">
        <v>0.7</v>
      </c>
      <c r="E38" s="169"/>
    </row>
    <row r="39" spans="1:5" ht="15">
      <c r="A39">
        <f t="shared" si="0"/>
        <v>17</v>
      </c>
      <c r="B39" s="683" t="s">
        <v>472</v>
      </c>
      <c r="C39" s="685">
        <v>0.9</v>
      </c>
      <c r="E39" s="169"/>
    </row>
    <row r="40" spans="1:5" ht="15">
      <c r="A40">
        <f t="shared" si="0"/>
        <v>18</v>
      </c>
      <c r="B40" s="682" t="s">
        <v>394</v>
      </c>
      <c r="C40" s="685">
        <v>0.95</v>
      </c>
      <c r="E40" s="169"/>
    </row>
    <row r="41" spans="1:5" ht="15">
      <c r="A41">
        <f t="shared" si="0"/>
        <v>19</v>
      </c>
      <c r="B41" s="686" t="s">
        <v>524</v>
      </c>
      <c r="C41" s="685">
        <v>1</v>
      </c>
      <c r="E41" s="169"/>
    </row>
    <row r="42" spans="1:5" ht="15">
      <c r="A42">
        <f t="shared" si="0"/>
        <v>20</v>
      </c>
      <c r="B42" s="682" t="s">
        <v>396</v>
      </c>
      <c r="C42" s="685">
        <v>0.9</v>
      </c>
      <c r="E42" s="169"/>
    </row>
    <row r="43" spans="1:5" ht="15">
      <c r="A43">
        <f t="shared" si="0"/>
        <v>21</v>
      </c>
      <c r="B43" s="682" t="s">
        <v>398</v>
      </c>
      <c r="C43" s="685">
        <v>0.85</v>
      </c>
      <c r="E43" s="169"/>
    </row>
    <row r="44" spans="1:5" ht="15">
      <c r="A44">
        <f t="shared" si="0"/>
        <v>22</v>
      </c>
      <c r="B44" s="682" t="s">
        <v>421</v>
      </c>
      <c r="C44" s="685">
        <v>0.9</v>
      </c>
      <c r="E44" s="169"/>
    </row>
    <row r="45" spans="1:5" ht="15">
      <c r="A45">
        <f t="shared" si="0"/>
        <v>23</v>
      </c>
      <c r="B45" s="683" t="s">
        <v>419</v>
      </c>
      <c r="C45" s="685">
        <v>0.8</v>
      </c>
      <c r="E45" s="169"/>
    </row>
    <row r="46" spans="1:5" ht="15.4" thickBot="1">
      <c r="A46">
        <f t="shared" si="0"/>
        <v>24</v>
      </c>
      <c r="B46" s="684" t="s">
        <v>400</v>
      </c>
      <c r="C46" s="397">
        <v>0.8</v>
      </c>
      <c r="E46" s="169"/>
    </row>
    <row r="47" spans="1:5" ht="15.4" thickBot="1">
      <c r="B47" s="329" t="s">
        <v>1</v>
      </c>
      <c r="C47" s="292">
        <f>AVERAGE(C23:C46)</f>
        <v>0.8520833333333333</v>
      </c>
    </row>
    <row r="48" spans="1:5" ht="15.4" thickBot="1">
      <c r="B48" s="329" t="s">
        <v>26</v>
      </c>
      <c r="C48" s="292">
        <f>MEDIAN(C23:C46)</f>
        <v>0.85</v>
      </c>
    </row>
    <row r="49" spans="1:5" ht="15.4">
      <c r="B49" s="282" t="s">
        <v>569</v>
      </c>
      <c r="C49" s="169"/>
    </row>
    <row r="50" spans="1:5" ht="15.4">
      <c r="B50" s="282"/>
      <c r="C50" s="169"/>
    </row>
    <row r="51" spans="1:5" ht="15.4">
      <c r="B51" s="188" t="s">
        <v>159</v>
      </c>
      <c r="C51" s="285"/>
    </row>
    <row r="52" spans="1:5" ht="15.4" thickBot="1">
      <c r="B52" s="188" t="s">
        <v>580</v>
      </c>
      <c r="C52" s="350"/>
    </row>
    <row r="53" spans="1:5" ht="15.4" thickBot="1">
      <c r="B53" s="330" t="s">
        <v>47</v>
      </c>
      <c r="C53" s="331" t="s">
        <v>14</v>
      </c>
    </row>
    <row r="54" spans="1:5" ht="15">
      <c r="A54">
        <v>1</v>
      </c>
      <c r="B54" s="682" t="s">
        <v>381</v>
      </c>
      <c r="C54" s="310">
        <v>0.8</v>
      </c>
      <c r="E54" s="169"/>
    </row>
    <row r="55" spans="1:5" ht="15">
      <c r="A55">
        <f>A54+1</f>
        <v>2</v>
      </c>
      <c r="B55" s="682" t="s">
        <v>382</v>
      </c>
      <c r="C55" s="685">
        <v>0.8</v>
      </c>
      <c r="E55" s="169"/>
    </row>
    <row r="56" spans="1:5" ht="15">
      <c r="A56">
        <f t="shared" ref="A56:A65" si="1">A55+1</f>
        <v>3</v>
      </c>
      <c r="B56" s="583" t="s">
        <v>516</v>
      </c>
      <c r="C56" s="685">
        <v>0.95</v>
      </c>
      <c r="E56" s="169"/>
    </row>
    <row r="57" spans="1:5" ht="15">
      <c r="A57">
        <f t="shared" si="1"/>
        <v>4</v>
      </c>
      <c r="B57" s="682" t="s">
        <v>525</v>
      </c>
      <c r="C57" s="685">
        <v>1</v>
      </c>
      <c r="E57" s="169"/>
    </row>
    <row r="58" spans="1:5" ht="15">
      <c r="A58">
        <f t="shared" si="1"/>
        <v>5</v>
      </c>
      <c r="B58" s="682" t="s">
        <v>387</v>
      </c>
      <c r="C58" s="685">
        <v>0.75</v>
      </c>
      <c r="E58" s="169"/>
    </row>
    <row r="59" spans="1:5" ht="15">
      <c r="A59">
        <f t="shared" si="1"/>
        <v>6</v>
      </c>
      <c r="B59" s="682" t="s">
        <v>420</v>
      </c>
      <c r="C59" s="685">
        <v>0.85</v>
      </c>
      <c r="E59" s="169"/>
    </row>
    <row r="60" spans="1:5" ht="15">
      <c r="A60">
        <f t="shared" si="1"/>
        <v>7</v>
      </c>
      <c r="B60" s="682" t="s">
        <v>407</v>
      </c>
      <c r="C60" s="685">
        <v>0.7</v>
      </c>
      <c r="E60" s="169"/>
    </row>
    <row r="61" spans="1:5" ht="15">
      <c r="A61">
        <f t="shared" si="1"/>
        <v>8</v>
      </c>
      <c r="B61" s="683" t="s">
        <v>472</v>
      </c>
      <c r="C61" s="685">
        <v>0.9</v>
      </c>
      <c r="E61" s="169"/>
    </row>
    <row r="62" spans="1:5" ht="15">
      <c r="A62">
        <f t="shared" si="1"/>
        <v>9</v>
      </c>
      <c r="B62" s="583" t="s">
        <v>628</v>
      </c>
      <c r="C62" s="685">
        <v>0.85</v>
      </c>
      <c r="E62" s="169"/>
    </row>
    <row r="63" spans="1:5" ht="15">
      <c r="A63">
        <f t="shared" si="1"/>
        <v>10</v>
      </c>
      <c r="B63" s="682" t="s">
        <v>394</v>
      </c>
      <c r="C63" s="685">
        <v>0.95</v>
      </c>
      <c r="E63" s="169"/>
    </row>
    <row r="64" spans="1:5" ht="15">
      <c r="A64">
        <f t="shared" si="1"/>
        <v>11</v>
      </c>
      <c r="B64" s="682" t="s">
        <v>421</v>
      </c>
      <c r="C64" s="685">
        <v>0.9</v>
      </c>
      <c r="E64" s="169"/>
    </row>
    <row r="65" spans="1:5" ht="15">
      <c r="A65">
        <f t="shared" si="1"/>
        <v>12</v>
      </c>
      <c r="B65" s="683" t="s">
        <v>419</v>
      </c>
      <c r="C65" s="685">
        <v>0.8</v>
      </c>
      <c r="E65" s="169"/>
    </row>
    <row r="66" spans="1:5" ht="15.4" thickBot="1">
      <c r="B66" s="684" t="s">
        <v>400</v>
      </c>
      <c r="C66" s="397">
        <v>0.8</v>
      </c>
    </row>
    <row r="67" spans="1:5" ht="15.4" thickBot="1">
      <c r="B67" s="329" t="s">
        <v>1</v>
      </c>
      <c r="C67" s="292">
        <f>AVERAGE(C54:C66)</f>
        <v>0.85000000000000009</v>
      </c>
    </row>
    <row r="68" spans="1:5" ht="15.4" thickBot="1">
      <c r="B68" s="329" t="s">
        <v>26</v>
      </c>
      <c r="C68" s="292">
        <f>MEDIAN(C54:C66)</f>
        <v>0.85</v>
      </c>
    </row>
    <row r="69" spans="1:5" ht="15.4">
      <c r="B69" s="282" t="s">
        <v>569</v>
      </c>
      <c r="C69" s="169"/>
    </row>
    <row r="71" spans="1:5" ht="15.4">
      <c r="B71" s="188" t="s">
        <v>529</v>
      </c>
      <c r="C71" s="285"/>
    </row>
    <row r="72" spans="1:5" ht="15.4" thickBot="1">
      <c r="B72" s="188" t="s">
        <v>530</v>
      </c>
      <c r="C72" s="350"/>
    </row>
    <row r="73" spans="1:5" ht="15.4" thickBot="1">
      <c r="B73" s="393" t="s">
        <v>47</v>
      </c>
      <c r="C73" s="331" t="s">
        <v>14</v>
      </c>
    </row>
    <row r="74" spans="1:5" ht="15">
      <c r="B74" s="176" t="s">
        <v>533</v>
      </c>
      <c r="C74" s="310">
        <v>0.8</v>
      </c>
    </row>
    <row r="75" spans="1:5" ht="15">
      <c r="B75" s="501" t="s">
        <v>526</v>
      </c>
      <c r="C75" s="394">
        <v>0.75</v>
      </c>
    </row>
    <row r="76" spans="1:5" ht="15">
      <c r="B76" s="502" t="s">
        <v>534</v>
      </c>
      <c r="C76" s="685">
        <v>0.95</v>
      </c>
    </row>
    <row r="77" spans="1:5" ht="15">
      <c r="B77" s="469" t="s">
        <v>628</v>
      </c>
      <c r="C77" s="685">
        <v>0.85</v>
      </c>
    </row>
    <row r="78" spans="1:5" ht="15">
      <c r="B78" s="504" t="s">
        <v>544</v>
      </c>
      <c r="C78" s="685">
        <v>0.8</v>
      </c>
    </row>
    <row r="79" spans="1:5" ht="15">
      <c r="B79" s="504" t="s">
        <v>545</v>
      </c>
      <c r="C79" s="685">
        <v>0.8</v>
      </c>
    </row>
    <row r="80" spans="1:5" ht="15">
      <c r="B80" s="502" t="s">
        <v>539</v>
      </c>
      <c r="C80" s="685">
        <v>1</v>
      </c>
    </row>
    <row r="81" spans="2:3" ht="15">
      <c r="B81" s="476" t="s">
        <v>574</v>
      </c>
      <c r="C81" s="685">
        <v>0.9</v>
      </c>
    </row>
    <row r="82" spans="2:3" ht="15.4" thickBot="1">
      <c r="B82" s="349" t="s">
        <v>542</v>
      </c>
      <c r="C82" s="397">
        <v>0.8</v>
      </c>
    </row>
    <row r="83" spans="2:3" ht="15.4" thickBot="1">
      <c r="B83" s="329" t="s">
        <v>1</v>
      </c>
      <c r="C83" s="292">
        <f>AVERAGE(C74:C82)</f>
        <v>0.85000000000000009</v>
      </c>
    </row>
    <row r="84" spans="2:3" ht="15.4" thickBot="1">
      <c r="B84" s="329" t="s">
        <v>26</v>
      </c>
      <c r="C84" s="292">
        <f>MEDIAN(C74:C82)</f>
        <v>0.8</v>
      </c>
    </row>
    <row r="85" spans="2:3" ht="15.4">
      <c r="B85" s="282" t="s">
        <v>569</v>
      </c>
      <c r="C85" s="169"/>
    </row>
  </sheetData>
  <phoneticPr fontId="68" type="noConversion"/>
  <pageMargins left="2.4300000000000002" right="0.7" top="0.35" bottom="0.3" header="0.3" footer="0.3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topLeftCell="A47" workbookViewId="0">
      <selection activeCell="B56" sqref="B56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119" t="s">
        <v>579</v>
      </c>
    </row>
    <row r="2" spans="1:9" ht="15">
      <c r="F2" s="320" t="s">
        <v>476</v>
      </c>
    </row>
    <row r="3" spans="1:9" ht="15">
      <c r="F3" s="319" t="s">
        <v>501</v>
      </c>
    </row>
    <row r="4" spans="1:9" ht="15">
      <c r="F4" s="1" t="s">
        <v>674</v>
      </c>
    </row>
    <row r="6" spans="1:9">
      <c r="A6" s="169"/>
      <c r="B6" s="169"/>
      <c r="C6" s="169"/>
      <c r="D6" s="169"/>
      <c r="E6" s="169"/>
      <c r="F6" s="169"/>
      <c r="G6" s="169"/>
    </row>
    <row r="7" spans="1:9" ht="13.15">
      <c r="A7" s="169"/>
      <c r="B7" s="169"/>
      <c r="C7" s="169"/>
      <c r="D7" s="169"/>
      <c r="E7" s="169"/>
      <c r="F7" s="169"/>
      <c r="G7" s="813"/>
    </row>
    <row r="8" spans="1:9" ht="15">
      <c r="A8" s="169"/>
      <c r="B8" s="188" t="s">
        <v>158</v>
      </c>
      <c r="C8" s="814"/>
      <c r="D8" s="814"/>
      <c r="E8" s="814"/>
      <c r="F8" s="169"/>
      <c r="G8" s="813"/>
    </row>
    <row r="9" spans="1:9" ht="15">
      <c r="A9" s="169"/>
      <c r="B9" s="188" t="s">
        <v>547</v>
      </c>
      <c r="C9" s="814"/>
      <c r="D9" s="814"/>
      <c r="E9" s="814"/>
      <c r="F9" s="815"/>
      <c r="G9" s="815"/>
      <c r="H9" s="332"/>
      <c r="I9" s="332"/>
    </row>
    <row r="10" spans="1:9" ht="15">
      <c r="A10" s="169"/>
      <c r="B10" s="188" t="s">
        <v>653</v>
      </c>
      <c r="C10" s="814"/>
      <c r="D10" s="814"/>
      <c r="E10" s="814"/>
      <c r="F10" s="815"/>
      <c r="G10" s="815"/>
      <c r="H10" s="332"/>
      <c r="I10" s="332"/>
    </row>
    <row r="11" spans="1:9" ht="15.4" thickBot="1">
      <c r="A11" s="169"/>
      <c r="B11" s="188" t="s">
        <v>654</v>
      </c>
      <c r="C11" s="814"/>
      <c r="D11" s="814"/>
      <c r="E11" s="814"/>
      <c r="F11" s="169"/>
      <c r="G11" s="169"/>
    </row>
    <row r="12" spans="1:9" ht="15">
      <c r="A12" s="169"/>
      <c r="B12" s="816"/>
      <c r="C12" s="817" t="s">
        <v>494</v>
      </c>
      <c r="D12" s="562" t="s">
        <v>495</v>
      </c>
      <c r="E12" s="169"/>
      <c r="F12" s="169"/>
      <c r="G12" s="169"/>
    </row>
    <row r="13" spans="1:9" ht="15.4" thickBot="1">
      <c r="A13" s="169"/>
      <c r="B13" s="818" t="s">
        <v>497</v>
      </c>
      <c r="C13" s="819" t="s">
        <v>515</v>
      </c>
      <c r="D13" s="820" t="s">
        <v>11</v>
      </c>
      <c r="E13" s="169"/>
      <c r="F13" s="169"/>
      <c r="G13" s="169"/>
    </row>
    <row r="14" spans="1:9" ht="15">
      <c r="A14" s="169"/>
      <c r="B14" s="821" t="s">
        <v>552</v>
      </c>
      <c r="C14" s="822">
        <v>1.4E-2</v>
      </c>
      <c r="D14" s="822">
        <v>1.43E-2</v>
      </c>
      <c r="E14" s="169"/>
      <c r="F14" s="169"/>
      <c r="G14" s="169"/>
    </row>
    <row r="15" spans="1:9" ht="15">
      <c r="A15" s="169"/>
      <c r="B15" s="823" t="s">
        <v>498</v>
      </c>
      <c r="C15" s="824">
        <v>0.501</v>
      </c>
      <c r="D15" s="825">
        <v>5.0700000000000002E-2</v>
      </c>
      <c r="E15" s="169"/>
      <c r="F15" s="169"/>
      <c r="G15" s="169"/>
    </row>
    <row r="16" spans="1:9">
      <c r="A16" s="169"/>
      <c r="B16" s="169"/>
      <c r="C16" s="169"/>
      <c r="D16" s="169"/>
      <c r="E16" s="169"/>
      <c r="F16" s="169"/>
      <c r="G16" s="169"/>
    </row>
    <row r="17" spans="1:7" ht="15">
      <c r="A17" s="169"/>
      <c r="B17" s="188" t="s">
        <v>159</v>
      </c>
      <c r="C17" s="814"/>
      <c r="D17" s="814"/>
      <c r="E17" s="814"/>
      <c r="F17" s="169"/>
      <c r="G17" s="169"/>
    </row>
    <row r="18" spans="1:7" ht="15">
      <c r="A18" s="169"/>
      <c r="B18" s="188" t="s">
        <v>547</v>
      </c>
      <c r="C18" s="814"/>
      <c r="D18" s="814"/>
      <c r="E18" s="814"/>
      <c r="F18" s="169"/>
      <c r="G18" s="169"/>
    </row>
    <row r="19" spans="1:7" ht="15">
      <c r="A19" s="169"/>
      <c r="B19" s="188" t="s">
        <v>653</v>
      </c>
      <c r="C19" s="814"/>
      <c r="D19" s="814"/>
      <c r="E19" s="814"/>
      <c r="F19" s="169"/>
      <c r="G19" s="169"/>
    </row>
    <row r="20" spans="1:7" ht="15.4" thickBot="1">
      <c r="A20" s="169"/>
      <c r="B20" s="188" t="s">
        <v>655</v>
      </c>
      <c r="C20" s="814"/>
      <c r="D20" s="814"/>
      <c r="E20" s="814"/>
      <c r="F20" s="169"/>
      <c r="G20" s="169"/>
    </row>
    <row r="21" spans="1:7" ht="15">
      <c r="A21" s="169"/>
      <c r="B21" s="816"/>
      <c r="C21" s="817" t="s">
        <v>494</v>
      </c>
      <c r="D21" s="562" t="s">
        <v>495</v>
      </c>
      <c r="E21" s="169"/>
      <c r="F21" s="169"/>
      <c r="G21" s="169"/>
    </row>
    <row r="22" spans="1:7" ht="15.4" thickBot="1">
      <c r="A22" s="169"/>
      <c r="B22" s="818" t="s">
        <v>497</v>
      </c>
      <c r="C22" s="819" t="s">
        <v>515</v>
      </c>
      <c r="D22" s="820" t="s">
        <v>11</v>
      </c>
      <c r="E22" s="169"/>
      <c r="F22" s="169"/>
      <c r="G22" s="169"/>
    </row>
    <row r="23" spans="1:7" ht="15">
      <c r="A23" s="169"/>
      <c r="B23" s="821" t="s">
        <v>552</v>
      </c>
      <c r="C23" s="822">
        <v>2.4E-2</v>
      </c>
      <c r="D23" s="822">
        <v>1.43E-2</v>
      </c>
      <c r="E23" s="169"/>
      <c r="F23" s="169"/>
      <c r="G23" s="169"/>
    </row>
    <row r="24" spans="1:7" ht="15">
      <c r="A24" s="169"/>
      <c r="B24" s="823" t="s">
        <v>498</v>
      </c>
      <c r="C24" s="824">
        <v>0.48599999999999999</v>
      </c>
      <c r="D24" s="825">
        <v>5.0700000000000002E-2</v>
      </c>
      <c r="E24" s="169"/>
      <c r="F24" s="169"/>
      <c r="G24" s="169"/>
    </row>
    <row r="25" spans="1:7">
      <c r="A25" s="169"/>
      <c r="B25" s="169"/>
      <c r="C25" s="169"/>
      <c r="D25" s="169"/>
      <c r="E25" s="169"/>
      <c r="F25" s="169"/>
      <c r="G25" s="169"/>
    </row>
    <row r="26" spans="1:7" ht="15">
      <c r="A26" s="169"/>
      <c r="B26" s="188" t="s">
        <v>529</v>
      </c>
      <c r="C26" s="814"/>
      <c r="D26" s="814"/>
      <c r="E26" s="814"/>
      <c r="F26" s="169"/>
      <c r="G26" s="169"/>
    </row>
    <row r="27" spans="1:7" ht="15">
      <c r="A27" s="169"/>
      <c r="B27" s="188" t="s">
        <v>547</v>
      </c>
      <c r="C27" s="814"/>
      <c r="D27" s="814"/>
      <c r="E27" s="814"/>
      <c r="F27" s="169"/>
      <c r="G27" s="169"/>
    </row>
    <row r="28" spans="1:7" ht="15">
      <c r="A28" s="169"/>
      <c r="B28" s="188" t="s">
        <v>653</v>
      </c>
      <c r="C28" s="814"/>
      <c r="D28" s="814"/>
      <c r="E28" s="814"/>
      <c r="F28" s="169"/>
      <c r="G28" s="169"/>
    </row>
    <row r="29" spans="1:7" ht="15.4" thickBot="1">
      <c r="A29" s="169"/>
      <c r="B29" s="188" t="s">
        <v>656</v>
      </c>
      <c r="C29" s="814"/>
      <c r="D29" s="814"/>
      <c r="E29" s="814"/>
      <c r="F29" s="169"/>
      <c r="G29" s="169"/>
    </row>
    <row r="30" spans="1:7" ht="15">
      <c r="A30" s="169"/>
      <c r="B30" s="816"/>
      <c r="C30" s="817" t="s">
        <v>494</v>
      </c>
      <c r="D30" s="562" t="s">
        <v>495</v>
      </c>
      <c r="E30" s="169"/>
      <c r="F30" s="169"/>
      <c r="G30" s="169"/>
    </row>
    <row r="31" spans="1:7" ht="15.4" thickBot="1">
      <c r="A31" s="169"/>
      <c r="B31" s="818" t="s">
        <v>497</v>
      </c>
      <c r="C31" s="819" t="s">
        <v>515</v>
      </c>
      <c r="D31" s="820" t="s">
        <v>11</v>
      </c>
      <c r="E31" s="169"/>
      <c r="F31" s="169"/>
      <c r="G31" s="169"/>
    </row>
    <row r="32" spans="1:7" ht="15">
      <c r="A32" s="169"/>
      <c r="B32" s="821" t="s">
        <v>552</v>
      </c>
      <c r="C32" s="822">
        <v>2.4E-2</v>
      </c>
      <c r="D32" s="822">
        <v>2.3599999999999999E-2</v>
      </c>
      <c r="E32" s="169"/>
      <c r="F32" s="169"/>
      <c r="G32" s="169"/>
    </row>
    <row r="33" spans="1:7" ht="15">
      <c r="A33" s="169"/>
      <c r="B33" s="823" t="s">
        <v>498</v>
      </c>
      <c r="C33" s="824">
        <v>0.48099999999999998</v>
      </c>
      <c r="D33" s="825">
        <v>5.0700000000000002E-2</v>
      </c>
      <c r="E33" s="169"/>
      <c r="F33" s="169"/>
      <c r="G33" s="169"/>
    </row>
    <row r="34" spans="1:7">
      <c r="A34" s="169"/>
      <c r="B34" s="169"/>
      <c r="C34" s="169"/>
      <c r="D34" s="169"/>
      <c r="E34" s="169"/>
      <c r="F34" s="169"/>
      <c r="G34" s="169"/>
    </row>
    <row r="35" spans="1:7" ht="15">
      <c r="A35" s="169"/>
      <c r="B35" s="188" t="s">
        <v>659</v>
      </c>
      <c r="C35" s="814"/>
      <c r="D35" s="814"/>
      <c r="E35" s="814"/>
      <c r="F35" s="169"/>
      <c r="G35" s="169"/>
    </row>
    <row r="36" spans="1:7" ht="15">
      <c r="A36" s="169"/>
      <c r="B36" s="188" t="s">
        <v>547</v>
      </c>
      <c r="C36" s="814"/>
      <c r="D36" s="814"/>
      <c r="E36" s="814"/>
      <c r="F36" s="169"/>
      <c r="G36" s="169"/>
    </row>
    <row r="37" spans="1:7" ht="15">
      <c r="A37" s="169"/>
      <c r="B37" s="188" t="s">
        <v>653</v>
      </c>
      <c r="C37" s="814"/>
      <c r="D37" s="814"/>
      <c r="E37" s="814"/>
      <c r="F37" s="169"/>
      <c r="G37" s="169"/>
    </row>
    <row r="38" spans="1:7" ht="15.4" thickBot="1">
      <c r="A38" s="169"/>
      <c r="B38" s="188" t="s">
        <v>660</v>
      </c>
      <c r="C38" s="814"/>
      <c r="D38" s="814"/>
      <c r="E38" s="814"/>
      <c r="F38" s="169"/>
      <c r="G38" s="169"/>
    </row>
    <row r="39" spans="1:7" ht="15">
      <c r="A39" s="169"/>
      <c r="B39" s="816"/>
      <c r="C39" s="817" t="s">
        <v>494</v>
      </c>
      <c r="D39" s="562" t="s">
        <v>495</v>
      </c>
      <c r="E39" s="169"/>
      <c r="F39" s="169"/>
      <c r="G39" s="169"/>
    </row>
    <row r="40" spans="1:7" ht="15.4" thickBot="1">
      <c r="A40" s="169"/>
      <c r="B40" s="818" t="s">
        <v>497</v>
      </c>
      <c r="C40" s="819" t="s">
        <v>515</v>
      </c>
      <c r="D40" s="820" t="s">
        <v>11</v>
      </c>
      <c r="E40" s="169"/>
      <c r="F40" s="169"/>
      <c r="G40" s="169"/>
    </row>
    <row r="41" spans="1:7" ht="15">
      <c r="A41" s="169"/>
      <c r="B41" s="821" t="s">
        <v>552</v>
      </c>
      <c r="C41" s="822">
        <v>1.9E-2</v>
      </c>
      <c r="D41" s="822">
        <v>3.1399999999999997E-2</v>
      </c>
      <c r="E41" s="169"/>
      <c r="F41" s="169"/>
      <c r="G41" s="169"/>
    </row>
    <row r="42" spans="1:7" ht="15">
      <c r="A42" s="169"/>
      <c r="B42" s="823" t="s">
        <v>498</v>
      </c>
      <c r="C42" s="824">
        <v>0.48099999999999998</v>
      </c>
      <c r="D42" s="825">
        <v>5.0799999999999998E-2</v>
      </c>
      <c r="E42" s="169"/>
      <c r="F42" s="169"/>
      <c r="G42" s="169"/>
    </row>
    <row r="43" spans="1:7">
      <c r="A43" s="169"/>
      <c r="B43" s="169"/>
      <c r="C43" s="169"/>
      <c r="D43" s="169"/>
      <c r="E43" s="169"/>
      <c r="F43" s="169"/>
      <c r="G43" s="169"/>
    </row>
    <row r="44" spans="1:7" ht="15">
      <c r="A44" s="169"/>
      <c r="B44" s="188" t="s">
        <v>671</v>
      </c>
      <c r="C44" s="814"/>
      <c r="D44" s="814"/>
      <c r="E44" s="814"/>
      <c r="F44" s="169"/>
      <c r="G44" s="169"/>
    </row>
    <row r="45" spans="1:7" ht="15">
      <c r="A45" s="169"/>
      <c r="B45" s="188" t="s">
        <v>666</v>
      </c>
      <c r="C45" s="814"/>
      <c r="D45" s="814"/>
      <c r="E45" s="814"/>
      <c r="F45" s="169"/>
      <c r="G45" s="169"/>
    </row>
    <row r="46" spans="1:7" ht="15">
      <c r="A46" s="169"/>
      <c r="B46" s="188" t="s">
        <v>670</v>
      </c>
      <c r="C46" s="814"/>
      <c r="D46" s="814"/>
      <c r="E46" s="814"/>
      <c r="F46" s="169"/>
      <c r="G46" s="169"/>
    </row>
    <row r="47" spans="1:7" ht="15.4" thickBot="1">
      <c r="A47" s="169"/>
      <c r="B47" s="188" t="s">
        <v>667</v>
      </c>
      <c r="C47" s="814"/>
      <c r="D47" s="814"/>
      <c r="E47" s="814"/>
      <c r="F47" s="169"/>
      <c r="G47" s="169"/>
    </row>
    <row r="48" spans="1:7" ht="15">
      <c r="A48" s="169"/>
      <c r="B48" s="816"/>
      <c r="C48" s="817" t="s">
        <v>494</v>
      </c>
      <c r="D48" s="562" t="s">
        <v>495</v>
      </c>
      <c r="E48" s="169"/>
      <c r="F48" s="169"/>
      <c r="G48" s="169"/>
    </row>
    <row r="49" spans="1:8" ht="15.4" thickBot="1">
      <c r="A49" s="169"/>
      <c r="B49" s="818" t="s">
        <v>497</v>
      </c>
      <c r="C49" s="819" t="s">
        <v>515</v>
      </c>
      <c r="D49" s="820" t="s">
        <v>11</v>
      </c>
      <c r="E49" s="169"/>
      <c r="F49" s="169"/>
      <c r="G49" s="169"/>
    </row>
    <row r="50" spans="1:8" ht="15">
      <c r="A50" s="169"/>
      <c r="B50" s="821" t="s">
        <v>552</v>
      </c>
      <c r="C50" s="822">
        <f>AVERAGE(C41,C32,C23,C14,)</f>
        <v>1.6199999999999999E-2</v>
      </c>
      <c r="D50" s="822">
        <f>AVERAGE(D41,D32,D23,D14)</f>
        <v>2.0900000000000002E-2</v>
      </c>
      <c r="E50" s="169"/>
      <c r="F50" s="169"/>
      <c r="G50" s="169"/>
    </row>
    <row r="51" spans="1:8" ht="15.4" thickBot="1">
      <c r="A51" s="169"/>
      <c r="B51" s="826" t="s">
        <v>498</v>
      </c>
      <c r="C51" s="827">
        <f>AVERAGE(C42,C33,C24,C15)</f>
        <v>0.48724999999999996</v>
      </c>
      <c r="D51" s="828">
        <f>AVERAGE(D42,D33,D24,D15)</f>
        <v>5.0724999999999999E-2</v>
      </c>
      <c r="E51" s="169"/>
      <c r="F51" s="169"/>
      <c r="G51" s="169"/>
    </row>
    <row r="52" spans="1:8" ht="13.15">
      <c r="A52" s="169"/>
      <c r="B52" s="813" t="s">
        <v>657</v>
      </c>
      <c r="C52" s="169"/>
      <c r="D52" s="169"/>
      <c r="E52" s="169"/>
      <c r="F52" s="169"/>
      <c r="G52" s="169"/>
    </row>
    <row r="53" spans="1:8" ht="13.15">
      <c r="A53" s="169"/>
      <c r="B53" s="813" t="s">
        <v>658</v>
      </c>
      <c r="C53" s="169"/>
      <c r="D53" s="169"/>
      <c r="E53" s="169"/>
      <c r="F53" s="169"/>
      <c r="G53" s="169"/>
    </row>
    <row r="54" spans="1:8" ht="15">
      <c r="A54" s="169"/>
      <c r="B54" s="706"/>
      <c r="C54" s="706"/>
      <c r="D54" s="706"/>
      <c r="E54" s="706"/>
      <c r="F54" s="706"/>
      <c r="G54" s="706"/>
      <c r="H54" s="7"/>
    </row>
    <row r="55" spans="1:8" ht="15">
      <c r="A55" s="169"/>
      <c r="B55" s="188" t="s">
        <v>682</v>
      </c>
      <c r="C55" s="188"/>
      <c r="D55" s="188"/>
      <c r="E55" s="188"/>
      <c r="F55" s="188"/>
      <c r="G55" s="706"/>
      <c r="H55" s="7"/>
    </row>
    <row r="56" spans="1:8" ht="15">
      <c r="A56" s="169"/>
      <c r="B56" s="188" t="s">
        <v>666</v>
      </c>
      <c r="C56" s="188"/>
      <c r="D56" s="188"/>
      <c r="E56" s="188"/>
      <c r="F56" s="188"/>
      <c r="G56" s="706"/>
      <c r="H56" s="7"/>
    </row>
    <row r="57" spans="1:8" ht="15">
      <c r="A57" s="169"/>
      <c r="B57" s="188" t="s">
        <v>672</v>
      </c>
      <c r="C57" s="188"/>
      <c r="D57" s="188"/>
      <c r="E57" s="188"/>
      <c r="F57" s="188"/>
      <c r="G57" s="706"/>
      <c r="H57" s="7"/>
    </row>
    <row r="58" spans="1:8" ht="15.4" thickBot="1">
      <c r="A58" s="169"/>
      <c r="B58" s="188" t="s">
        <v>667</v>
      </c>
      <c r="C58" s="188"/>
      <c r="D58" s="188"/>
      <c r="E58" s="188"/>
      <c r="F58" s="188"/>
      <c r="G58" s="706"/>
      <c r="H58" s="7"/>
    </row>
    <row r="59" spans="1:8" ht="15">
      <c r="A59" s="169"/>
      <c r="B59" s="816"/>
      <c r="C59" s="817" t="s">
        <v>494</v>
      </c>
      <c r="D59" s="561" t="s">
        <v>668</v>
      </c>
      <c r="E59" s="817" t="s">
        <v>494</v>
      </c>
      <c r="F59" s="562" t="s">
        <v>495</v>
      </c>
      <c r="G59" s="706"/>
      <c r="H59" s="7"/>
    </row>
    <row r="60" spans="1:8" ht="15.4" thickBot="1">
      <c r="A60" s="169"/>
      <c r="B60" s="829" t="s">
        <v>497</v>
      </c>
      <c r="C60" s="830" t="s">
        <v>515</v>
      </c>
      <c r="D60" s="564" t="s">
        <v>669</v>
      </c>
      <c r="E60" s="830" t="s">
        <v>515</v>
      </c>
      <c r="F60" s="565" t="s">
        <v>11</v>
      </c>
      <c r="G60" s="706"/>
      <c r="H60" s="7"/>
    </row>
    <row r="61" spans="1:8" ht="15">
      <c r="A61" s="169"/>
      <c r="B61" s="821" t="s">
        <v>552</v>
      </c>
      <c r="C61" s="831">
        <f>C50</f>
        <v>1.6199999999999999E-2</v>
      </c>
      <c r="D61" s="832">
        <f>0.515/H62</f>
        <v>1.0229417022544445</v>
      </c>
      <c r="E61" s="728">
        <f>C61*D61</f>
        <v>1.6571655576521998E-2</v>
      </c>
      <c r="F61" s="833">
        <f>D50</f>
        <v>2.0900000000000002E-2</v>
      </c>
      <c r="G61" s="706"/>
      <c r="H61" s="7"/>
    </row>
    <row r="62" spans="1:8" ht="15">
      <c r="A62" s="169"/>
      <c r="B62" s="686" t="s">
        <v>498</v>
      </c>
      <c r="C62" s="834">
        <f>C51</f>
        <v>0.48724999999999996</v>
      </c>
      <c r="D62" s="835">
        <f>0.515/H62</f>
        <v>1.0229417022544445</v>
      </c>
      <c r="E62" s="731">
        <f>C62*D62</f>
        <v>0.49842834442347805</v>
      </c>
      <c r="F62" s="836">
        <f>D51</f>
        <v>5.0724999999999999E-2</v>
      </c>
      <c r="G62" s="706"/>
      <c r="H62" s="795">
        <f>C61+C62</f>
        <v>0.50344999999999995</v>
      </c>
    </row>
    <row r="63" spans="1:8" ht="15">
      <c r="A63" s="169"/>
      <c r="B63" s="686" t="s">
        <v>499</v>
      </c>
      <c r="C63" s="837">
        <v>0.48499999999999999</v>
      </c>
      <c r="D63" s="835">
        <v>1</v>
      </c>
      <c r="E63" s="838">
        <f>C63</f>
        <v>0.48499999999999999</v>
      </c>
      <c r="F63" s="839"/>
      <c r="G63" s="706"/>
      <c r="H63" s="7"/>
    </row>
    <row r="64" spans="1:8" ht="15.4" thickBot="1">
      <c r="A64" s="169"/>
      <c r="B64" s="826" t="s">
        <v>502</v>
      </c>
      <c r="C64" s="840"/>
      <c r="D64" s="780"/>
      <c r="E64" s="841">
        <f>SUM(E61:E63)</f>
        <v>1</v>
      </c>
      <c r="F64" s="842"/>
      <c r="G64" s="706"/>
      <c r="H64" s="7"/>
    </row>
    <row r="65" spans="1:8" ht="15">
      <c r="A65" s="169"/>
      <c r="B65" s="813" t="s">
        <v>657</v>
      </c>
      <c r="C65" s="706"/>
      <c r="D65" s="706"/>
      <c r="E65" s="706"/>
      <c r="F65" s="706"/>
      <c r="G65" s="706"/>
      <c r="H65" s="7"/>
    </row>
    <row r="66" spans="1:8" ht="15">
      <c r="A66" s="169"/>
      <c r="B66" s="813" t="s">
        <v>658</v>
      </c>
      <c r="C66" s="706"/>
      <c r="D66" s="706"/>
      <c r="E66" s="706"/>
      <c r="F66" s="706"/>
      <c r="G66" s="706"/>
      <c r="H66" s="7"/>
    </row>
    <row r="67" spans="1:8" ht="15">
      <c r="B67" s="7"/>
      <c r="C67" s="7"/>
      <c r="D67" s="7"/>
      <c r="E67" s="7"/>
      <c r="F67" s="7"/>
      <c r="G67" s="7"/>
      <c r="H67" s="7"/>
    </row>
    <row r="68" spans="1:8" ht="15">
      <c r="B68" s="7"/>
      <c r="C68" s="7"/>
      <c r="D68" s="7"/>
      <c r="E68" s="7"/>
      <c r="F68" s="7"/>
      <c r="G68" s="7"/>
      <c r="H68" s="7"/>
    </row>
    <row r="69" spans="1:8" ht="15">
      <c r="B69" s="7"/>
      <c r="C69" s="7"/>
      <c r="D69" s="7"/>
      <c r="E69" s="7"/>
      <c r="F69" s="7"/>
      <c r="G69" s="7"/>
      <c r="H69" s="7"/>
    </row>
    <row r="70" spans="1:8" ht="15">
      <c r="B70" s="7"/>
      <c r="C70" s="7"/>
      <c r="D70" s="7"/>
      <c r="E70" s="7"/>
      <c r="F70" s="7"/>
      <c r="G70" s="7"/>
      <c r="H70" s="7"/>
    </row>
    <row r="71" spans="1:8" ht="15">
      <c r="B71" s="7"/>
      <c r="C71" s="7"/>
      <c r="D71" s="7"/>
      <c r="E71" s="7"/>
      <c r="F71" s="7"/>
      <c r="G71" s="7"/>
      <c r="H71" s="7"/>
    </row>
    <row r="72" spans="1:8" ht="15">
      <c r="B72" s="7"/>
      <c r="C72" s="7"/>
      <c r="D72" s="7"/>
      <c r="E72" s="7"/>
      <c r="F72" s="7"/>
      <c r="G72" s="7"/>
      <c r="H72" s="7"/>
    </row>
  </sheetData>
  <pageMargins left="1.95" right="0.7" top="0.75" bottom="0.75" header="0.3" footer="0.3"/>
  <pageSetup scale="72" orientation="portrait" r:id="rId1"/>
  <ignoredErrors>
    <ignoredError sqref="C50:C51 D50 C61:C62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F13" sqref="F13"/>
    </sheetView>
  </sheetViews>
  <sheetFormatPr defaultColWidth="8.6640625" defaultRowHeight="12.75"/>
  <cols>
    <col min="1" max="1" width="22.6640625" style="125" customWidth="1"/>
    <col min="2" max="2" width="25" style="125" customWidth="1"/>
    <col min="3" max="3" width="26.46484375" style="125" customWidth="1"/>
    <col min="4" max="4" width="30.6640625" style="125" customWidth="1"/>
    <col min="5" max="16384" width="8.6640625" style="125"/>
  </cols>
  <sheetData>
    <row r="1" spans="1:6" ht="15">
      <c r="D1" s="22" t="s">
        <v>579</v>
      </c>
    </row>
    <row r="2" spans="1:6" ht="15">
      <c r="D2" s="1" t="s">
        <v>483</v>
      </c>
    </row>
    <row r="3" spans="1:6" ht="15">
      <c r="D3" s="1" t="s">
        <v>166</v>
      </c>
    </row>
    <row r="4" spans="1:6" ht="15">
      <c r="D4" s="106" t="s">
        <v>686</v>
      </c>
    </row>
    <row r="5" spans="1:6" ht="15">
      <c r="E5" s="111"/>
    </row>
    <row r="6" spans="1:6" ht="15">
      <c r="A6" s="123" t="s">
        <v>483</v>
      </c>
      <c r="B6" s="124"/>
      <c r="C6" s="124"/>
      <c r="D6" s="124"/>
    </row>
    <row r="7" spans="1:6" ht="15.75" customHeight="1">
      <c r="A7" s="137" t="s">
        <v>164</v>
      </c>
      <c r="B7" s="137"/>
      <c r="C7" s="138"/>
      <c r="D7" s="139"/>
    </row>
    <row r="8" spans="1:6" hidden="1"/>
    <row r="9" spans="1:6" ht="13.15" thickBot="1">
      <c r="F9" s="140"/>
    </row>
    <row r="10" spans="1:6" ht="17.25" customHeight="1">
      <c r="A10" s="122"/>
      <c r="B10" s="141" t="s">
        <v>215</v>
      </c>
      <c r="C10" s="142" t="s">
        <v>33</v>
      </c>
      <c r="D10" s="143" t="s">
        <v>216</v>
      </c>
      <c r="E10" s="122"/>
    </row>
    <row r="11" spans="1:6" ht="15.75" thickBot="1">
      <c r="A11" s="144"/>
      <c r="B11" s="145" t="s">
        <v>217</v>
      </c>
      <c r="C11" s="146"/>
      <c r="D11" s="147" t="s">
        <v>218</v>
      </c>
      <c r="E11" s="122"/>
    </row>
    <row r="12" spans="1:6" ht="15.4">
      <c r="A12" s="144" t="s">
        <v>219</v>
      </c>
      <c r="B12" s="148" t="s">
        <v>220</v>
      </c>
      <c r="C12" s="149" t="s">
        <v>221</v>
      </c>
      <c r="D12" s="150" t="s">
        <v>222</v>
      </c>
      <c r="E12" s="122"/>
    </row>
    <row r="13" spans="1:6" ht="15.4">
      <c r="A13" s="144" t="s">
        <v>223</v>
      </c>
      <c r="B13" s="151" t="s">
        <v>224</v>
      </c>
      <c r="C13" s="152" t="s">
        <v>225</v>
      </c>
      <c r="D13" s="153" t="s">
        <v>226</v>
      </c>
      <c r="E13" s="122"/>
    </row>
    <row r="14" spans="1:6" ht="15.4">
      <c r="A14" s="144" t="s">
        <v>227</v>
      </c>
      <c r="B14" s="151" t="s">
        <v>228</v>
      </c>
      <c r="C14" s="152" t="s">
        <v>229</v>
      </c>
      <c r="D14" s="153" t="s">
        <v>230</v>
      </c>
      <c r="E14" s="122"/>
    </row>
    <row r="15" spans="1:6" ht="15.4">
      <c r="A15" s="144"/>
      <c r="B15" s="151"/>
      <c r="C15" s="152" t="s">
        <v>231</v>
      </c>
      <c r="D15" s="153" t="s">
        <v>232</v>
      </c>
      <c r="E15" s="122"/>
    </row>
    <row r="16" spans="1:6" ht="15.75" thickBot="1">
      <c r="A16" s="144"/>
      <c r="B16" s="154"/>
      <c r="C16" s="155" t="s">
        <v>233</v>
      </c>
      <c r="D16" s="156" t="s">
        <v>234</v>
      </c>
      <c r="E16" s="122"/>
    </row>
    <row r="17" spans="1:5" ht="15.4">
      <c r="A17" s="144" t="s">
        <v>235</v>
      </c>
      <c r="B17" s="151" t="s">
        <v>236</v>
      </c>
      <c r="C17" s="152" t="s">
        <v>237</v>
      </c>
      <c r="D17" s="153" t="s">
        <v>238</v>
      </c>
      <c r="E17" s="122"/>
    </row>
    <row r="18" spans="1:5" ht="15.4">
      <c r="A18" s="144" t="s">
        <v>239</v>
      </c>
      <c r="B18" s="151" t="s">
        <v>240</v>
      </c>
      <c r="C18" s="152" t="s">
        <v>241</v>
      </c>
      <c r="D18" s="153" t="s">
        <v>242</v>
      </c>
      <c r="E18" s="122"/>
    </row>
    <row r="19" spans="1:5" ht="15.4">
      <c r="A19" s="144"/>
      <c r="B19" s="151" t="s">
        <v>243</v>
      </c>
      <c r="C19" s="152" t="s">
        <v>244</v>
      </c>
      <c r="D19" s="153" t="s">
        <v>12</v>
      </c>
      <c r="E19" s="122"/>
    </row>
    <row r="20" spans="1:5" ht="15.4">
      <c r="A20" s="122"/>
      <c r="B20" s="151" t="s">
        <v>245</v>
      </c>
      <c r="C20" s="152"/>
      <c r="D20" s="153"/>
      <c r="E20" s="122"/>
    </row>
    <row r="21" spans="1:5" ht="15.4">
      <c r="A21" s="122"/>
      <c r="B21" s="151" t="s">
        <v>246</v>
      </c>
      <c r="C21" s="152" t="s">
        <v>247</v>
      </c>
      <c r="D21" s="153"/>
      <c r="E21" s="122"/>
    </row>
    <row r="22" spans="1:5" ht="15.4">
      <c r="A22" s="122"/>
      <c r="B22" s="151" t="s">
        <v>248</v>
      </c>
      <c r="C22" s="152" t="s">
        <v>249</v>
      </c>
      <c r="D22" s="153"/>
      <c r="E22" s="122"/>
    </row>
    <row r="23" spans="1:5" ht="15.75" thickBot="1">
      <c r="A23" s="122"/>
      <c r="B23" s="154" t="s">
        <v>250</v>
      </c>
      <c r="C23" s="155" t="s">
        <v>251</v>
      </c>
      <c r="D23" s="156"/>
      <c r="E23" s="122"/>
    </row>
    <row r="24" spans="1:5" ht="15.4">
      <c r="A24" s="157" t="s">
        <v>252</v>
      </c>
      <c r="B24" s="158"/>
      <c r="C24" s="158"/>
      <c r="D24" s="158"/>
      <c r="E24" s="122"/>
    </row>
    <row r="25" spans="1:5" ht="12" customHeight="1">
      <c r="A25" s="122"/>
      <c r="B25" s="158"/>
      <c r="D25" s="158"/>
      <c r="E25" s="122"/>
    </row>
    <row r="28" spans="1:5" ht="13.15">
      <c r="A28" s="159"/>
    </row>
  </sheetData>
  <phoneticPr fontId="89" type="noConversion"/>
  <pageMargins left="0.7" right="0.7" top="0.75" bottom="0.75" header="0.3" footer="0.3"/>
  <pageSetup scale="8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zoomScale="75" zoomScaleNormal="75" workbookViewId="0">
      <selection activeCell="L3" sqref="L3"/>
    </sheetView>
  </sheetViews>
  <sheetFormatPr defaultColWidth="9.1328125" defaultRowHeight="12.75"/>
  <cols>
    <col min="1" max="1" width="13.6640625" style="61" customWidth="1"/>
    <col min="2" max="2" width="14.53125" style="61" customWidth="1"/>
    <col min="3" max="3" width="42.6640625" style="61" customWidth="1"/>
    <col min="4" max="4" width="14.46484375" style="61" customWidth="1"/>
    <col min="5" max="5" width="19.1328125" style="61" customWidth="1"/>
    <col min="6" max="6" width="46.33203125" style="61" customWidth="1"/>
    <col min="7" max="7" width="12" style="61" customWidth="1"/>
    <col min="8" max="8" width="8.1328125" style="61" customWidth="1"/>
    <col min="9" max="9" width="10.46484375" style="61" customWidth="1"/>
    <col min="10" max="10" width="10.33203125" style="61" bestFit="1" customWidth="1"/>
    <col min="11" max="11" width="9.1328125" style="61"/>
    <col min="12" max="12" width="13.6640625" style="61" customWidth="1"/>
    <col min="13" max="16384" width="9.1328125" style="61"/>
  </cols>
  <sheetData>
    <row r="1" spans="1:13" ht="15.4">
      <c r="A1"/>
      <c r="B1"/>
      <c r="C1"/>
      <c r="D1"/>
      <c r="E1"/>
      <c r="F1"/>
      <c r="H1" s="64"/>
      <c r="I1" s="64"/>
      <c r="J1" s="64"/>
      <c r="K1" s="64"/>
      <c r="L1" s="22" t="s">
        <v>579</v>
      </c>
    </row>
    <row r="2" spans="1:13" ht="15.4">
      <c r="A2" s="7"/>
      <c r="B2"/>
      <c r="C2"/>
      <c r="D2"/>
      <c r="E2"/>
      <c r="F2" s="23"/>
      <c r="H2" s="64"/>
      <c r="I2" s="64"/>
      <c r="J2" s="64"/>
      <c r="K2" s="64"/>
      <c r="L2" s="22" t="s">
        <v>483</v>
      </c>
      <c r="M2" s="63"/>
    </row>
    <row r="3" spans="1:13" ht="15.4">
      <c r="A3" s="7"/>
      <c r="B3"/>
      <c r="C3"/>
      <c r="D3"/>
      <c r="E3"/>
      <c r="F3" s="23" t="s">
        <v>508</v>
      </c>
      <c r="G3" s="1"/>
      <c r="H3" s="64"/>
      <c r="I3" s="64"/>
      <c r="J3" s="64"/>
      <c r="K3" s="64"/>
      <c r="L3" s="1" t="s">
        <v>629</v>
      </c>
      <c r="M3" s="63"/>
    </row>
    <row r="4" spans="1:13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63"/>
    </row>
    <row r="5" spans="1:13" ht="17.25">
      <c r="A5" s="905" t="s">
        <v>166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63"/>
    </row>
    <row r="6" spans="1:13" ht="15.4">
      <c r="A6" s="66"/>
      <c r="B6" s="67"/>
      <c r="C6" s="103"/>
      <c r="D6" s="103"/>
      <c r="E6" s="103"/>
      <c r="F6" s="103"/>
      <c r="G6" s="103"/>
      <c r="H6" s="103"/>
      <c r="I6" s="103"/>
      <c r="J6" s="103"/>
      <c r="K6" s="103"/>
      <c r="L6" s="64"/>
      <c r="M6" s="63"/>
    </row>
    <row r="7" spans="1:13" ht="15.75" thickBot="1">
      <c r="A7" s="66" t="s">
        <v>630</v>
      </c>
      <c r="B7" s="67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63"/>
    </row>
    <row r="8" spans="1:13" ht="15">
      <c r="A8" s="69"/>
      <c r="B8" s="69"/>
      <c r="C8" s="72"/>
      <c r="D8" s="70" t="s">
        <v>97</v>
      </c>
      <c r="E8" s="70" t="s">
        <v>98</v>
      </c>
      <c r="F8" s="73"/>
      <c r="G8" s="70" t="s">
        <v>99</v>
      </c>
      <c r="H8" s="72" t="s">
        <v>51</v>
      </c>
      <c r="I8" s="72"/>
      <c r="J8" s="72" t="s">
        <v>100</v>
      </c>
      <c r="K8" s="73"/>
      <c r="L8" s="74" t="s">
        <v>26</v>
      </c>
      <c r="M8" s="63"/>
    </row>
    <row r="9" spans="1:13" ht="15.75" thickBot="1">
      <c r="A9" s="75" t="s">
        <v>52</v>
      </c>
      <c r="B9" s="75" t="s">
        <v>52</v>
      </c>
      <c r="C9" s="76" t="s">
        <v>53</v>
      </c>
      <c r="D9" s="77" t="s">
        <v>101</v>
      </c>
      <c r="E9" s="77" t="s">
        <v>102</v>
      </c>
      <c r="F9" s="864" t="s">
        <v>103</v>
      </c>
      <c r="G9" s="77" t="s">
        <v>104</v>
      </c>
      <c r="H9" s="77" t="s">
        <v>54</v>
      </c>
      <c r="I9" s="77" t="s">
        <v>55</v>
      </c>
      <c r="J9" s="77" t="s">
        <v>56</v>
      </c>
      <c r="K9" s="77" t="s">
        <v>1</v>
      </c>
      <c r="L9" s="687"/>
      <c r="M9" s="63"/>
    </row>
    <row r="10" spans="1:13" ht="15.4">
      <c r="A10" s="79" t="s">
        <v>105</v>
      </c>
      <c r="B10" s="79" t="s">
        <v>105</v>
      </c>
      <c r="C10" s="64"/>
      <c r="D10" s="64"/>
      <c r="E10" s="64"/>
      <c r="F10" s="64"/>
      <c r="G10" s="64"/>
      <c r="H10" s="64"/>
      <c r="I10" s="64"/>
      <c r="J10" s="62"/>
      <c r="K10" s="62"/>
      <c r="L10" s="80"/>
      <c r="M10" s="63"/>
    </row>
    <row r="11" spans="1:13" ht="15.4">
      <c r="A11" s="79"/>
      <c r="B11" s="79"/>
      <c r="C11" s="64" t="s">
        <v>29</v>
      </c>
      <c r="D11" s="62">
        <v>2016</v>
      </c>
      <c r="E11" s="62" t="s">
        <v>425</v>
      </c>
      <c r="F11" s="64" t="s">
        <v>106</v>
      </c>
      <c r="G11" s="62" t="s">
        <v>30</v>
      </c>
      <c r="H11" s="81"/>
      <c r="I11" s="62"/>
      <c r="J11" s="64"/>
      <c r="K11" s="33">
        <f>0.12-0.06</f>
        <v>0.06</v>
      </c>
      <c r="L11" s="80"/>
      <c r="M11" s="63"/>
    </row>
    <row r="12" spans="1:13" ht="15.4">
      <c r="A12" s="79"/>
      <c r="B12" s="79"/>
      <c r="C12" s="64"/>
      <c r="D12" s="62"/>
      <c r="E12" s="64"/>
      <c r="F12" s="64"/>
      <c r="G12" s="62" t="s">
        <v>31</v>
      </c>
      <c r="H12" s="81"/>
      <c r="I12" s="62"/>
      <c r="J12" s="64"/>
      <c r="K12" s="33">
        <f>0.1-0.056</f>
        <v>4.4000000000000004E-2</v>
      </c>
      <c r="L12" s="59"/>
      <c r="M12" s="63"/>
    </row>
    <row r="13" spans="1:13" ht="15.4">
      <c r="A13" s="79"/>
      <c r="B13" s="79"/>
      <c r="C13" s="64" t="s">
        <v>257</v>
      </c>
      <c r="D13" s="62">
        <v>2022</v>
      </c>
      <c r="E13" s="62" t="s">
        <v>631</v>
      </c>
      <c r="F13" s="64" t="s">
        <v>106</v>
      </c>
      <c r="G13" s="62" t="s">
        <v>30</v>
      </c>
      <c r="H13" s="81"/>
      <c r="I13" s="62"/>
      <c r="J13" s="64"/>
      <c r="K13" s="33">
        <v>6.7100000000000007E-2</v>
      </c>
      <c r="L13" s="59"/>
      <c r="M13" s="63"/>
    </row>
    <row r="14" spans="1:13" ht="15.4">
      <c r="A14" s="79"/>
      <c r="B14" s="79"/>
      <c r="C14" s="64"/>
      <c r="D14" s="62"/>
      <c r="E14" s="64"/>
      <c r="F14" s="64"/>
      <c r="G14" s="62" t="s">
        <v>31</v>
      </c>
      <c r="H14" s="81"/>
      <c r="I14" s="62"/>
      <c r="J14" s="64"/>
      <c r="K14" s="33">
        <v>5.1700000000000003E-2</v>
      </c>
      <c r="L14" s="59"/>
      <c r="M14" s="63"/>
    </row>
    <row r="15" spans="1:13" ht="15.4">
      <c r="A15" s="79"/>
      <c r="B15" s="79"/>
      <c r="C15" s="64" t="s">
        <v>490</v>
      </c>
      <c r="D15" s="62">
        <v>2019</v>
      </c>
      <c r="E15" s="62" t="s">
        <v>491</v>
      </c>
      <c r="F15" s="64" t="s">
        <v>106</v>
      </c>
      <c r="G15" s="62" t="s">
        <v>30</v>
      </c>
      <c r="H15" s="81"/>
      <c r="I15" s="62"/>
      <c r="J15" s="64"/>
      <c r="K15" s="33">
        <v>5.5E-2</v>
      </c>
      <c r="L15" s="59"/>
      <c r="M15" s="63"/>
    </row>
    <row r="16" spans="1:13" ht="15.4">
      <c r="A16" s="79"/>
      <c r="B16" s="79"/>
      <c r="C16" s="64"/>
      <c r="D16" s="62"/>
      <c r="E16" s="64"/>
      <c r="F16" s="64"/>
      <c r="G16" s="62" t="s">
        <v>31</v>
      </c>
      <c r="H16" s="81"/>
      <c r="I16" s="62"/>
      <c r="J16" s="64"/>
      <c r="K16" s="33"/>
      <c r="L16" s="59"/>
      <c r="M16" s="63"/>
    </row>
    <row r="17" spans="1:13" ht="15.4">
      <c r="A17" s="79"/>
      <c r="B17" s="79"/>
      <c r="C17" s="64" t="s">
        <v>181</v>
      </c>
      <c r="D17" s="62">
        <v>2008</v>
      </c>
      <c r="E17" s="62" t="s">
        <v>182</v>
      </c>
      <c r="F17" s="64" t="s">
        <v>106</v>
      </c>
      <c r="G17" s="62" t="s">
        <v>31</v>
      </c>
      <c r="H17" s="81"/>
      <c r="I17" s="62"/>
      <c r="J17" s="64"/>
      <c r="K17" s="33">
        <v>4.4999999999999998E-2</v>
      </c>
      <c r="L17" s="59"/>
      <c r="M17" s="63"/>
    </row>
    <row r="18" spans="1:13" ht="15.4">
      <c r="A18" s="79"/>
      <c r="B18" s="79"/>
      <c r="C18" s="64"/>
      <c r="D18" s="62"/>
      <c r="E18" s="64"/>
      <c r="F18" s="64"/>
      <c r="G18" s="62"/>
      <c r="H18" s="81"/>
      <c r="I18" s="62"/>
      <c r="J18" s="64"/>
      <c r="K18" s="33"/>
      <c r="L18" s="59"/>
      <c r="M18" s="63"/>
    </row>
    <row r="19" spans="1:13" ht="15.4">
      <c r="A19" s="79"/>
      <c r="B19" s="79"/>
      <c r="C19" s="64" t="s">
        <v>183</v>
      </c>
      <c r="D19" s="62">
        <v>2006</v>
      </c>
      <c r="E19" s="62" t="s">
        <v>107</v>
      </c>
      <c r="F19" s="64" t="s">
        <v>106</v>
      </c>
      <c r="G19" s="62" t="s">
        <v>30</v>
      </c>
      <c r="H19" s="81"/>
      <c r="I19" s="62"/>
      <c r="J19" s="64"/>
      <c r="K19" s="33">
        <v>7.0000000000000007E-2</v>
      </c>
      <c r="L19" s="59"/>
      <c r="M19" s="63"/>
    </row>
    <row r="20" spans="1:13" ht="15.4">
      <c r="A20" s="79"/>
      <c r="B20" s="79"/>
      <c r="C20" s="64"/>
      <c r="D20" s="62"/>
      <c r="E20" s="64"/>
      <c r="F20" s="64"/>
      <c r="G20" s="62" t="s">
        <v>31</v>
      </c>
      <c r="H20" s="81"/>
      <c r="I20" s="62"/>
      <c r="J20" s="64"/>
      <c r="K20" s="33">
        <v>5.5E-2</v>
      </c>
      <c r="L20" s="59"/>
      <c r="M20" s="63"/>
    </row>
    <row r="21" spans="1:13" ht="15.4">
      <c r="A21" s="79"/>
      <c r="B21" s="79"/>
      <c r="C21" s="64" t="s">
        <v>60</v>
      </c>
      <c r="D21" s="62">
        <v>2005</v>
      </c>
      <c r="E21" s="62" t="s">
        <v>107</v>
      </c>
      <c r="F21" s="64" t="s">
        <v>106</v>
      </c>
      <c r="G21" s="62" t="s">
        <v>30</v>
      </c>
      <c r="H21" s="81"/>
      <c r="I21" s="62"/>
      <c r="J21" s="64"/>
      <c r="K21" s="33">
        <v>6.0999999999999999E-2</v>
      </c>
      <c r="L21" s="59"/>
      <c r="M21" s="63"/>
    </row>
    <row r="22" spans="1:13" ht="15.4">
      <c r="A22" s="79"/>
      <c r="B22" s="79"/>
      <c r="C22" s="64"/>
      <c r="D22" s="62"/>
      <c r="E22" s="62"/>
      <c r="F22" s="64"/>
      <c r="G22" s="62" t="s">
        <v>31</v>
      </c>
      <c r="H22" s="81"/>
      <c r="I22" s="62"/>
      <c r="J22" s="64"/>
      <c r="K22" s="33">
        <v>4.5999999999999999E-2</v>
      </c>
      <c r="L22" s="59"/>
      <c r="M22" s="63"/>
    </row>
    <row r="23" spans="1:13" ht="15.4">
      <c r="A23" s="79"/>
      <c r="B23" s="79"/>
      <c r="C23" s="64" t="s">
        <v>184</v>
      </c>
      <c r="D23" s="62">
        <v>2006</v>
      </c>
      <c r="E23" s="62" t="s">
        <v>185</v>
      </c>
      <c r="F23" s="64" t="s">
        <v>106</v>
      </c>
      <c r="G23" s="62" t="s">
        <v>30</v>
      </c>
      <c r="H23" s="81"/>
      <c r="I23" s="33"/>
      <c r="J23" s="33"/>
      <c r="K23" s="33">
        <v>5.5E-2</v>
      </c>
      <c r="L23" s="59"/>
      <c r="M23" s="63"/>
    </row>
    <row r="24" spans="1:13" ht="15.4">
      <c r="A24" s="79"/>
      <c r="B24" s="79"/>
      <c r="C24" s="64"/>
      <c r="D24" s="62"/>
      <c r="E24" s="64"/>
      <c r="F24" s="64"/>
      <c r="G24" s="62"/>
      <c r="H24" s="81"/>
      <c r="I24" s="62"/>
      <c r="J24" s="33"/>
      <c r="K24" s="64"/>
      <c r="L24" s="59"/>
      <c r="M24" s="63"/>
    </row>
    <row r="25" spans="1:13" ht="15.4">
      <c r="A25" s="79"/>
      <c r="B25" s="79"/>
      <c r="C25" s="64" t="s">
        <v>186</v>
      </c>
      <c r="D25" s="62">
        <v>2006</v>
      </c>
      <c r="E25" s="62" t="s">
        <v>187</v>
      </c>
      <c r="F25" s="64" t="s">
        <v>106</v>
      </c>
      <c r="G25" s="62"/>
      <c r="H25" s="81"/>
      <c r="I25" s="62"/>
      <c r="J25" s="33"/>
      <c r="K25" s="110">
        <v>4.7699999999999999E-2</v>
      </c>
      <c r="L25" s="59"/>
      <c r="M25" s="63"/>
    </row>
    <row r="26" spans="1:13" ht="15.4">
      <c r="A26" s="79"/>
      <c r="B26" s="79"/>
      <c r="C26" s="64"/>
      <c r="D26" s="64"/>
      <c r="E26" s="64"/>
      <c r="F26" s="64"/>
      <c r="G26" s="62"/>
      <c r="H26" s="81"/>
      <c r="I26" s="62"/>
      <c r="J26" s="33"/>
      <c r="K26" s="64"/>
      <c r="L26" s="80"/>
      <c r="M26" s="63"/>
    </row>
    <row r="27" spans="1:13" ht="15.4">
      <c r="A27" s="79"/>
      <c r="B27" s="79"/>
      <c r="C27" s="878" t="s">
        <v>26</v>
      </c>
      <c r="D27" s="878"/>
      <c r="E27" s="879"/>
      <c r="F27" s="878"/>
      <c r="G27" s="879"/>
      <c r="H27" s="880"/>
      <c r="I27" s="881"/>
      <c r="J27" s="881"/>
      <c r="K27" s="878"/>
      <c r="L27" s="882">
        <f>MEDIAN(K11:K25)</f>
        <v>5.5E-2</v>
      </c>
      <c r="M27" s="63"/>
    </row>
    <row r="28" spans="1:13" ht="15.4">
      <c r="A28" s="79"/>
      <c r="B28" s="79"/>
      <c r="C28" s="64"/>
      <c r="D28" s="64"/>
      <c r="E28" s="62"/>
      <c r="F28" s="64"/>
      <c r="G28" s="62"/>
      <c r="H28" s="81"/>
      <c r="I28" s="33"/>
      <c r="J28" s="33"/>
      <c r="K28" s="64"/>
      <c r="L28" s="59"/>
      <c r="M28" s="63"/>
    </row>
    <row r="29" spans="1:13" ht="15.4">
      <c r="A29" s="79" t="s">
        <v>108</v>
      </c>
      <c r="B29" s="79" t="s">
        <v>108</v>
      </c>
      <c r="C29" s="64"/>
      <c r="D29" s="64"/>
      <c r="E29" s="62"/>
      <c r="F29" s="64"/>
      <c r="G29" s="62"/>
      <c r="H29" s="81"/>
      <c r="I29" s="33"/>
      <c r="J29" s="33"/>
      <c r="K29" s="64"/>
      <c r="L29" s="59"/>
      <c r="M29" s="63"/>
    </row>
    <row r="30" spans="1:13" ht="15.4">
      <c r="A30" s="79"/>
      <c r="B30" s="79"/>
      <c r="C30" s="64" t="s">
        <v>32</v>
      </c>
      <c r="D30" s="62">
        <v>2001</v>
      </c>
      <c r="E30" s="62" t="s">
        <v>109</v>
      </c>
      <c r="F30" s="64" t="s">
        <v>110</v>
      </c>
      <c r="G30" s="62"/>
      <c r="H30" s="81"/>
      <c r="I30" s="33"/>
      <c r="J30" s="33"/>
      <c r="K30" s="33">
        <v>0.03</v>
      </c>
      <c r="L30" s="59"/>
      <c r="M30" s="63"/>
    </row>
    <row r="31" spans="1:13" ht="15.4">
      <c r="A31" s="79"/>
      <c r="B31" s="79"/>
      <c r="C31" s="64" t="s">
        <v>43</v>
      </c>
      <c r="D31" s="62">
        <v>2002</v>
      </c>
      <c r="E31" s="62" t="s">
        <v>111</v>
      </c>
      <c r="F31" s="64" t="s">
        <v>112</v>
      </c>
      <c r="G31" s="62"/>
      <c r="H31" s="81"/>
      <c r="I31" s="33"/>
      <c r="J31" s="64"/>
      <c r="K31" s="33">
        <v>2.4E-2</v>
      </c>
      <c r="L31" s="59"/>
      <c r="M31" s="63"/>
    </row>
    <row r="32" spans="1:13" ht="15.4">
      <c r="A32" s="79"/>
      <c r="B32" s="79"/>
      <c r="C32" s="64" t="s">
        <v>57</v>
      </c>
      <c r="D32" s="62">
        <v>2002</v>
      </c>
      <c r="E32" s="62" t="s">
        <v>113</v>
      </c>
      <c r="F32" s="64" t="s">
        <v>114</v>
      </c>
      <c r="G32" s="62"/>
      <c r="H32" s="81"/>
      <c r="I32" s="33"/>
      <c r="J32" s="64"/>
      <c r="K32" s="33">
        <v>6.9000000000000006E-2</v>
      </c>
      <c r="L32" s="59"/>
      <c r="M32" s="63"/>
    </row>
    <row r="33" spans="1:13" ht="15.4">
      <c r="A33" s="79"/>
      <c r="B33" s="79" t="s">
        <v>214</v>
      </c>
      <c r="C33" s="64" t="s">
        <v>58</v>
      </c>
      <c r="D33" s="62">
        <v>1999</v>
      </c>
      <c r="E33" s="62" t="s">
        <v>115</v>
      </c>
      <c r="F33" s="64" t="s">
        <v>170</v>
      </c>
      <c r="G33" s="62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9"/>
      <c r="M33" s="63"/>
    </row>
    <row r="34" spans="1:13" ht="15.4">
      <c r="A34" s="79"/>
      <c r="B34" s="79"/>
      <c r="C34" s="64" t="s">
        <v>171</v>
      </c>
      <c r="D34" s="62">
        <v>2002</v>
      </c>
      <c r="E34" s="62" t="s">
        <v>173</v>
      </c>
      <c r="F34" s="64" t="s">
        <v>174</v>
      </c>
      <c r="G34" s="62"/>
      <c r="H34" s="81"/>
      <c r="I34" s="33"/>
      <c r="J34" s="33"/>
      <c r="K34" s="33">
        <v>5.2999999999999999E-2</v>
      </c>
      <c r="L34" s="59"/>
      <c r="M34" s="63"/>
    </row>
    <row r="35" spans="1:13" ht="15.4">
      <c r="A35" s="79"/>
      <c r="B35" s="79"/>
      <c r="C35" s="64" t="s">
        <v>28</v>
      </c>
      <c r="D35" s="62">
        <v>2002</v>
      </c>
      <c r="E35" s="62" t="s">
        <v>175</v>
      </c>
      <c r="F35" s="64" t="s">
        <v>176</v>
      </c>
      <c r="G35" s="62"/>
      <c r="H35" s="81">
        <v>2.5499999999999998E-2</v>
      </c>
      <c r="I35" s="33">
        <v>4.3200000000000002E-2</v>
      </c>
      <c r="J35" s="64"/>
      <c r="K35" s="33">
        <f>AVERAGE(H35:I35)</f>
        <v>3.4349999999999999E-2</v>
      </c>
      <c r="L35" s="59"/>
      <c r="M35" s="63"/>
    </row>
    <row r="36" spans="1:13" ht="15.4">
      <c r="A36" s="79"/>
      <c r="B36" s="79"/>
      <c r="C36" s="64" t="s">
        <v>59</v>
      </c>
      <c r="D36" s="62">
        <v>2001</v>
      </c>
      <c r="E36" s="62" t="s">
        <v>177</v>
      </c>
      <c r="F36" s="64" t="s">
        <v>118</v>
      </c>
      <c r="G36" s="62"/>
      <c r="H36" s="81"/>
      <c r="I36" s="33"/>
      <c r="J36" s="64"/>
      <c r="K36" s="33">
        <v>7.1400000000000005E-2</v>
      </c>
      <c r="L36" s="59"/>
      <c r="M36" s="63"/>
    </row>
    <row r="37" spans="1:13" ht="15.4">
      <c r="A37" s="79"/>
      <c r="B37" s="79"/>
      <c r="C37" s="64" t="s">
        <v>37</v>
      </c>
      <c r="D37" s="62">
        <v>2002</v>
      </c>
      <c r="E37" s="62" t="s">
        <v>119</v>
      </c>
      <c r="F37" s="64" t="s">
        <v>120</v>
      </c>
      <c r="G37" s="62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9"/>
      <c r="M37" s="63"/>
    </row>
    <row r="38" spans="1:13" ht="15.4">
      <c r="A38" s="79"/>
      <c r="B38" s="79"/>
      <c r="C38" s="64" t="s">
        <v>60</v>
      </c>
      <c r="D38" s="62">
        <v>2005</v>
      </c>
      <c r="E38" s="62" t="s">
        <v>121</v>
      </c>
      <c r="F38" s="64" t="s">
        <v>122</v>
      </c>
      <c r="G38" s="62"/>
      <c r="H38" s="81"/>
      <c r="I38" s="33"/>
      <c r="J38" s="64"/>
      <c r="K38" s="33">
        <v>2.5000000000000001E-2</v>
      </c>
      <c r="L38" s="59"/>
      <c r="M38" s="63"/>
    </row>
    <row r="39" spans="1:13" ht="15.4">
      <c r="A39" s="79"/>
      <c r="B39" s="79"/>
      <c r="C39" s="64" t="s">
        <v>123</v>
      </c>
      <c r="D39" s="62">
        <v>2006</v>
      </c>
      <c r="E39" s="62" t="s">
        <v>107</v>
      </c>
      <c r="F39" s="64" t="s">
        <v>124</v>
      </c>
      <c r="G39" s="62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9"/>
      <c r="M39" s="63"/>
    </row>
    <row r="40" spans="1:13" ht="15.4">
      <c r="A40" s="79"/>
      <c r="B40" s="79"/>
      <c r="C40" s="64" t="s">
        <v>125</v>
      </c>
      <c r="D40" s="62">
        <v>2006</v>
      </c>
      <c r="E40" s="62" t="s">
        <v>126</v>
      </c>
      <c r="F40" s="64" t="s">
        <v>127</v>
      </c>
      <c r="G40" s="62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9"/>
      <c r="M40" s="63"/>
    </row>
    <row r="41" spans="1:13" ht="15.4">
      <c r="A41" s="79"/>
      <c r="B41" s="79"/>
      <c r="C41" s="64" t="s">
        <v>128</v>
      </c>
      <c r="D41" s="62">
        <v>2004</v>
      </c>
      <c r="E41" s="62" t="s">
        <v>129</v>
      </c>
      <c r="F41" s="64" t="s">
        <v>130</v>
      </c>
      <c r="G41" s="62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9"/>
      <c r="M41" s="63"/>
    </row>
    <row r="42" spans="1:13" ht="15.4">
      <c r="A42" s="79"/>
      <c r="B42" s="79"/>
      <c r="C42" s="64" t="s">
        <v>131</v>
      </c>
      <c r="D42" s="62">
        <v>2005</v>
      </c>
      <c r="E42" s="62" t="s">
        <v>177</v>
      </c>
      <c r="F42" s="64" t="s">
        <v>132</v>
      </c>
      <c r="G42" s="62"/>
      <c r="H42" s="81"/>
      <c r="I42" s="33"/>
      <c r="J42" s="84"/>
      <c r="K42" s="33">
        <v>7.3099999999999998E-2</v>
      </c>
      <c r="L42" s="59"/>
      <c r="M42" s="63"/>
    </row>
    <row r="43" spans="1:13" ht="15.4">
      <c r="A43" s="79"/>
      <c r="B43" s="79"/>
      <c r="C43" s="64" t="s">
        <v>133</v>
      </c>
      <c r="D43" s="62">
        <v>2006</v>
      </c>
      <c r="E43" s="62" t="s">
        <v>134</v>
      </c>
      <c r="F43" s="64" t="s">
        <v>135</v>
      </c>
      <c r="G43" s="62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9"/>
      <c r="M43" s="63"/>
    </row>
    <row r="44" spans="1:13" ht="15.4">
      <c r="A44" s="79"/>
      <c r="B44" s="79"/>
      <c r="C44" s="64" t="s">
        <v>149</v>
      </c>
      <c r="D44" s="62">
        <v>2008</v>
      </c>
      <c r="E44" s="62" t="s">
        <v>150</v>
      </c>
      <c r="F44" s="64" t="s">
        <v>151</v>
      </c>
      <c r="G44" s="62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9"/>
      <c r="M44" s="63"/>
    </row>
    <row r="45" spans="1:13" ht="15.4">
      <c r="A45" s="79"/>
      <c r="B45" s="79"/>
      <c r="C45" s="64" t="s">
        <v>152</v>
      </c>
      <c r="D45" s="62">
        <v>2001</v>
      </c>
      <c r="E45" s="62" t="s">
        <v>137</v>
      </c>
      <c r="F45" s="64" t="s">
        <v>112</v>
      </c>
      <c r="G45" s="62"/>
      <c r="H45" s="81"/>
      <c r="I45" s="33"/>
      <c r="J45" s="84"/>
      <c r="K45" s="33">
        <v>1.9999999999999997E-2</v>
      </c>
      <c r="L45" s="59"/>
      <c r="M45" s="63"/>
    </row>
    <row r="46" spans="1:13" ht="15.4">
      <c r="A46" s="79"/>
      <c r="B46" s="79"/>
      <c r="C46" s="64" t="s">
        <v>136</v>
      </c>
      <c r="D46" s="62">
        <v>2007</v>
      </c>
      <c r="E46" s="62" t="s">
        <v>137</v>
      </c>
      <c r="F46" s="64" t="s">
        <v>138</v>
      </c>
      <c r="G46" s="62"/>
      <c r="H46" s="81"/>
      <c r="I46" s="33"/>
      <c r="J46" s="84"/>
      <c r="K46" s="33">
        <v>3.9999999999999994E-2</v>
      </c>
      <c r="L46" s="59"/>
      <c r="M46" s="63"/>
    </row>
    <row r="47" spans="1:13" ht="15.4">
      <c r="A47" s="79"/>
      <c r="B47" s="79"/>
      <c r="C47" s="64" t="s">
        <v>153</v>
      </c>
      <c r="D47" s="62">
        <v>2008</v>
      </c>
      <c r="E47" s="62" t="s">
        <v>137</v>
      </c>
      <c r="F47" s="64" t="s">
        <v>154</v>
      </c>
      <c r="G47" s="62"/>
      <c r="H47" s="81"/>
      <c r="I47" s="33"/>
      <c r="J47" s="84"/>
      <c r="K47" s="33">
        <v>3.2199999999999999E-2</v>
      </c>
      <c r="L47" s="59"/>
      <c r="M47" s="63"/>
    </row>
    <row r="48" spans="1:13" ht="15.4">
      <c r="A48" s="79"/>
      <c r="B48" s="79"/>
      <c r="C48" s="64" t="s">
        <v>265</v>
      </c>
      <c r="D48" s="62">
        <v>2011</v>
      </c>
      <c r="E48" s="62" t="s">
        <v>137</v>
      </c>
      <c r="F48" s="64" t="s">
        <v>266</v>
      </c>
      <c r="G48" s="62"/>
      <c r="H48" s="81"/>
      <c r="I48" s="33"/>
      <c r="J48" s="33"/>
      <c r="K48" s="33">
        <v>5.5E-2</v>
      </c>
      <c r="L48" s="59"/>
      <c r="M48" s="63"/>
    </row>
    <row r="49" spans="1:13" ht="15.4">
      <c r="A49" s="79"/>
      <c r="B49" s="79"/>
      <c r="C49" s="64" t="s">
        <v>256</v>
      </c>
      <c r="D49" s="62">
        <v>2022</v>
      </c>
      <c r="E49" s="62" t="s">
        <v>137</v>
      </c>
      <c r="F49" s="64" t="s">
        <v>632</v>
      </c>
      <c r="G49" s="62"/>
      <c r="H49" s="81"/>
      <c r="I49" s="33"/>
      <c r="J49" s="33"/>
      <c r="K49" s="81">
        <v>5.5E-2</v>
      </c>
      <c r="L49" s="59"/>
      <c r="M49" s="63"/>
    </row>
    <row r="50" spans="1:13" ht="15.4">
      <c r="A50" s="79"/>
      <c r="B50" s="79"/>
      <c r="C50" s="64" t="s">
        <v>279</v>
      </c>
      <c r="D50" s="62">
        <v>2014</v>
      </c>
      <c r="E50" s="62" t="s">
        <v>137</v>
      </c>
      <c r="F50" s="64" t="s">
        <v>280</v>
      </c>
      <c r="G50" s="62"/>
      <c r="H50" s="81"/>
      <c r="I50" s="33"/>
      <c r="J50" s="33"/>
      <c r="K50" s="81">
        <v>5.5E-2</v>
      </c>
      <c r="L50" s="59"/>
      <c r="M50" s="63"/>
    </row>
    <row r="51" spans="1:13" ht="15.4">
      <c r="A51" s="79"/>
      <c r="B51" s="79"/>
      <c r="C51" s="64" t="s">
        <v>267</v>
      </c>
      <c r="D51" s="62">
        <v>2015</v>
      </c>
      <c r="E51" s="62" t="s">
        <v>137</v>
      </c>
      <c r="F51" s="64" t="s">
        <v>268</v>
      </c>
      <c r="G51" s="62"/>
      <c r="H51" s="81"/>
      <c r="I51" s="33"/>
      <c r="J51" s="33"/>
      <c r="K51" s="33">
        <v>0.06</v>
      </c>
      <c r="L51" s="59"/>
      <c r="M51" s="63"/>
    </row>
    <row r="52" spans="1:13" ht="15.4">
      <c r="A52" s="79"/>
      <c r="B52" s="79"/>
      <c r="C52" s="64" t="s">
        <v>489</v>
      </c>
      <c r="D52" s="62">
        <v>2022</v>
      </c>
      <c r="E52" s="62" t="s">
        <v>137</v>
      </c>
      <c r="F52" s="64" t="s">
        <v>268</v>
      </c>
      <c r="G52" s="62"/>
      <c r="H52" s="81"/>
      <c r="I52" s="33"/>
      <c r="J52" s="33"/>
      <c r="K52" s="33">
        <v>3.4700000000000002E-2</v>
      </c>
      <c r="L52" s="59"/>
      <c r="M52" s="63"/>
    </row>
    <row r="53" spans="1:13" ht="15.4">
      <c r="A53" s="79"/>
      <c r="B53" s="79"/>
      <c r="C53" s="64" t="s">
        <v>488</v>
      </c>
      <c r="D53" s="62">
        <v>2022</v>
      </c>
      <c r="E53" s="62" t="s">
        <v>137</v>
      </c>
      <c r="F53" s="64" t="s">
        <v>268</v>
      </c>
      <c r="G53" s="62"/>
      <c r="H53" s="81"/>
      <c r="I53" s="33"/>
      <c r="J53" s="33"/>
      <c r="K53" s="33">
        <v>0.05</v>
      </c>
      <c r="L53" s="59"/>
      <c r="M53" s="63"/>
    </row>
    <row r="54" spans="1:13" ht="15.4">
      <c r="A54" s="79"/>
      <c r="B54" s="79"/>
      <c r="C54" s="64" t="s">
        <v>633</v>
      </c>
      <c r="D54" s="62">
        <v>2022</v>
      </c>
      <c r="E54" s="62" t="s">
        <v>137</v>
      </c>
      <c r="F54" s="64" t="s">
        <v>492</v>
      </c>
      <c r="G54" s="62"/>
      <c r="H54" s="81"/>
      <c r="I54" s="33"/>
      <c r="J54" s="84"/>
      <c r="K54" s="33">
        <v>5.3699999999999998E-2</v>
      </c>
      <c r="L54" s="59"/>
    </row>
    <row r="55" spans="1:13" ht="15.4">
      <c r="A55" s="85"/>
      <c r="B55" s="85"/>
      <c r="C55" s="86" t="s">
        <v>35</v>
      </c>
      <c r="D55" s="64"/>
      <c r="E55" s="64"/>
      <c r="F55" s="64"/>
      <c r="G55" s="62"/>
      <c r="H55" s="81"/>
      <c r="I55" s="33"/>
      <c r="J55" s="33"/>
      <c r="K55" s="33"/>
      <c r="L55" s="59"/>
      <c r="M55" s="63"/>
    </row>
    <row r="56" spans="1:13" ht="15.4">
      <c r="A56" s="79"/>
      <c r="B56" s="79"/>
      <c r="C56" s="64" t="s">
        <v>42</v>
      </c>
      <c r="D56" s="64"/>
      <c r="E56" s="62" t="s">
        <v>139</v>
      </c>
      <c r="F56" s="64"/>
      <c r="G56" s="62"/>
      <c r="H56" s="81"/>
      <c r="I56" s="33"/>
      <c r="J56" s="33"/>
      <c r="K56" s="33"/>
      <c r="L56" s="59"/>
      <c r="M56" s="63"/>
    </row>
    <row r="57" spans="1:13" ht="15.4">
      <c r="A57" s="79"/>
      <c r="B57" s="79"/>
      <c r="C57" s="64" t="s">
        <v>39</v>
      </c>
      <c r="D57" s="62">
        <v>2001</v>
      </c>
      <c r="E57" s="62" t="s">
        <v>140</v>
      </c>
      <c r="F57" s="64" t="s">
        <v>151</v>
      </c>
      <c r="G57" s="62" t="s">
        <v>30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9"/>
      <c r="M57" s="63"/>
    </row>
    <row r="58" spans="1:13" ht="15.4">
      <c r="A58" s="79"/>
      <c r="B58" s="79"/>
      <c r="C58" s="64"/>
      <c r="D58" s="64"/>
      <c r="E58" s="62" t="s">
        <v>141</v>
      </c>
      <c r="F58" s="64"/>
      <c r="G58" s="62" t="s">
        <v>31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9"/>
      <c r="M58" s="63"/>
    </row>
    <row r="59" spans="1:13" ht="15.4">
      <c r="A59" s="79"/>
      <c r="B59" s="79"/>
      <c r="C59" s="64" t="s">
        <v>40</v>
      </c>
      <c r="D59" s="62">
        <v>2001</v>
      </c>
      <c r="E59" s="62" t="s">
        <v>141</v>
      </c>
      <c r="F59" s="64" t="s">
        <v>142</v>
      </c>
      <c r="G59" s="62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9"/>
      <c r="M59" s="63"/>
    </row>
    <row r="60" spans="1:13" ht="15.4">
      <c r="A60" s="79"/>
      <c r="B60" s="79"/>
      <c r="C60" s="64" t="s">
        <v>41</v>
      </c>
      <c r="D60" s="62">
        <v>2001</v>
      </c>
      <c r="E60" s="62" t="s">
        <v>141</v>
      </c>
      <c r="F60" s="64" t="s">
        <v>143</v>
      </c>
      <c r="G60" s="62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9"/>
      <c r="M60" s="63"/>
    </row>
    <row r="61" spans="1:13" ht="15.4">
      <c r="A61" s="79"/>
      <c r="B61" s="79"/>
      <c r="C61" s="878" t="s">
        <v>26</v>
      </c>
      <c r="D61" s="878"/>
      <c r="E61" s="878"/>
      <c r="F61" s="878"/>
      <c r="G61" s="879"/>
      <c r="H61" s="880"/>
      <c r="I61" s="881"/>
      <c r="J61" s="881"/>
      <c r="K61" s="878"/>
      <c r="L61" s="882">
        <f>MEDIAN(K28:K60)</f>
        <v>3.9999999999999994E-2</v>
      </c>
      <c r="M61" s="63"/>
    </row>
    <row r="62" spans="1:13" ht="15.4">
      <c r="A62" s="79" t="s">
        <v>33</v>
      </c>
      <c r="B62" s="79" t="s">
        <v>33</v>
      </c>
      <c r="C62" s="64"/>
      <c r="D62" s="62"/>
      <c r="E62" s="62"/>
      <c r="F62" s="64"/>
      <c r="G62" s="62"/>
      <c r="H62" s="81"/>
      <c r="I62" s="33"/>
      <c r="J62" s="33"/>
      <c r="K62" s="33"/>
      <c r="L62" s="59"/>
      <c r="M62" s="63"/>
    </row>
    <row r="63" spans="1:13" ht="15.4">
      <c r="A63" s="79"/>
      <c r="B63" s="79"/>
      <c r="C63" s="64" t="s">
        <v>276</v>
      </c>
      <c r="D63" s="87">
        <v>2015</v>
      </c>
      <c r="E63" s="62" t="s">
        <v>277</v>
      </c>
      <c r="F63" s="64" t="s">
        <v>278</v>
      </c>
      <c r="G63" s="64"/>
      <c r="H63" s="64"/>
      <c r="I63" s="64"/>
      <c r="J63" s="81"/>
      <c r="K63" s="33">
        <v>5.7000000000000002E-2</v>
      </c>
      <c r="L63" s="59"/>
      <c r="M63" s="63"/>
    </row>
    <row r="64" spans="1:13" ht="15.4">
      <c r="A64" s="79"/>
      <c r="B64" s="79"/>
      <c r="C64" s="64" t="s">
        <v>34</v>
      </c>
      <c r="D64" s="87">
        <v>2022</v>
      </c>
      <c r="E64" s="62" t="s">
        <v>144</v>
      </c>
      <c r="F64" s="64" t="s">
        <v>281</v>
      </c>
      <c r="G64" s="62"/>
      <c r="H64" s="81"/>
      <c r="I64" s="62"/>
      <c r="J64" s="64"/>
      <c r="K64" s="33">
        <v>3.8800000000000001E-2</v>
      </c>
      <c r="L64" s="59"/>
      <c r="M64" s="63"/>
    </row>
    <row r="65" spans="1:13" ht="15.4">
      <c r="A65" s="79"/>
      <c r="B65" s="79"/>
      <c r="C65" s="64" t="s">
        <v>145</v>
      </c>
      <c r="D65" s="87">
        <v>2020</v>
      </c>
      <c r="E65" s="62" t="s">
        <v>144</v>
      </c>
      <c r="F65" s="64" t="s">
        <v>475</v>
      </c>
      <c r="G65" s="62"/>
      <c r="H65" s="81"/>
      <c r="I65" s="62"/>
      <c r="J65" s="64"/>
      <c r="K65" s="33">
        <f>0.0405</f>
        <v>4.0500000000000001E-2</v>
      </c>
      <c r="L65" s="59"/>
      <c r="M65" s="63"/>
    </row>
    <row r="66" spans="1:13" ht="15.4">
      <c r="A66" s="79"/>
      <c r="B66" s="79"/>
      <c r="C66" s="64" t="s">
        <v>190</v>
      </c>
      <c r="D66" s="87">
        <v>2008</v>
      </c>
      <c r="E66" s="62" t="s">
        <v>146</v>
      </c>
      <c r="F66" s="64" t="s">
        <v>191</v>
      </c>
      <c r="G66" s="62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9"/>
      <c r="M66" s="63"/>
    </row>
    <row r="67" spans="1:13" ht="15.4">
      <c r="A67" s="79"/>
      <c r="B67" s="79"/>
      <c r="C67" s="64" t="s">
        <v>254</v>
      </c>
      <c r="D67" s="87">
        <v>2021</v>
      </c>
      <c r="E67" s="62" t="s">
        <v>180</v>
      </c>
      <c r="F67" s="64" t="s">
        <v>255</v>
      </c>
      <c r="G67" s="64"/>
      <c r="H67" s="64"/>
      <c r="I67" s="64"/>
      <c r="J67" s="81"/>
      <c r="K67" s="33">
        <v>5.5E-2</v>
      </c>
      <c r="L67" s="59"/>
      <c r="M67" s="63"/>
    </row>
    <row r="68" spans="1:13" ht="15.4">
      <c r="A68" s="79"/>
      <c r="B68" s="79"/>
      <c r="C68" s="878" t="s">
        <v>26</v>
      </c>
      <c r="D68" s="878"/>
      <c r="E68" s="878"/>
      <c r="F68" s="878"/>
      <c r="G68" s="879"/>
      <c r="H68" s="880"/>
      <c r="I68" s="881"/>
      <c r="J68" s="881"/>
      <c r="K68" s="878"/>
      <c r="L68" s="882">
        <f>MEDIAN(K63:K67)</f>
        <v>5.3699999999999998E-2</v>
      </c>
      <c r="M68" s="63"/>
    </row>
    <row r="69" spans="1:13" ht="15.4">
      <c r="A69" s="79" t="s">
        <v>36</v>
      </c>
      <c r="B69" s="79" t="s">
        <v>36</v>
      </c>
      <c r="C69" s="64"/>
      <c r="D69" s="64"/>
      <c r="E69" s="64"/>
      <c r="F69" s="64"/>
      <c r="G69" s="62"/>
      <c r="H69" s="81"/>
      <c r="I69" s="33"/>
      <c r="J69" s="33"/>
      <c r="K69" s="33"/>
      <c r="L69" s="59"/>
      <c r="M69" s="63"/>
    </row>
    <row r="70" spans="1:13" ht="15.4">
      <c r="A70" s="79"/>
      <c r="B70" s="79"/>
      <c r="C70" s="64" t="s">
        <v>62</v>
      </c>
      <c r="D70" s="62">
        <v>2015</v>
      </c>
      <c r="E70" s="62" t="s">
        <v>137</v>
      </c>
      <c r="F70" s="64" t="s">
        <v>147</v>
      </c>
      <c r="G70" s="62" t="s">
        <v>30</v>
      </c>
      <c r="H70" s="81"/>
      <c r="I70" s="33"/>
      <c r="J70" s="33">
        <v>6.2199999999999998E-2</v>
      </c>
      <c r="K70" s="33">
        <f>AVERAGE(J70:J71)</f>
        <v>5.21E-2</v>
      </c>
      <c r="L70" s="59"/>
      <c r="M70" s="63"/>
    </row>
    <row r="71" spans="1:13" ht="15.4">
      <c r="A71" s="79"/>
      <c r="B71" s="79"/>
      <c r="C71" s="64"/>
      <c r="D71" s="64"/>
      <c r="E71" s="64"/>
      <c r="F71" s="64"/>
      <c r="G71" s="62" t="s">
        <v>31</v>
      </c>
      <c r="H71" s="81"/>
      <c r="I71" s="33"/>
      <c r="J71" s="33">
        <v>4.2000000000000003E-2</v>
      </c>
      <c r="K71" s="33"/>
      <c r="L71" s="59"/>
      <c r="M71" s="63"/>
    </row>
    <row r="72" spans="1:13" ht="15.4">
      <c r="A72" s="79"/>
      <c r="B72" s="79"/>
      <c r="C72" s="64" t="s">
        <v>262</v>
      </c>
      <c r="D72" s="62">
        <v>2010</v>
      </c>
      <c r="E72" s="62" t="s">
        <v>264</v>
      </c>
      <c r="F72" s="64" t="s">
        <v>263</v>
      </c>
      <c r="G72" s="62" t="s">
        <v>31</v>
      </c>
      <c r="H72" s="81"/>
      <c r="I72" s="33"/>
      <c r="J72" s="33"/>
      <c r="K72" s="33">
        <v>3.9999999999999994E-2</v>
      </c>
      <c r="L72" s="59"/>
      <c r="M72" s="63"/>
    </row>
    <row r="73" spans="1:13" ht="15.4">
      <c r="A73" s="79"/>
      <c r="B73" s="79"/>
      <c r="C73" s="64" t="s">
        <v>261</v>
      </c>
      <c r="D73" s="62">
        <v>2010</v>
      </c>
      <c r="E73" s="62" t="s">
        <v>137</v>
      </c>
      <c r="F73" s="64" t="s">
        <v>148</v>
      </c>
      <c r="G73" s="62" t="s">
        <v>31</v>
      </c>
      <c r="H73" s="81"/>
      <c r="I73" s="33"/>
      <c r="J73" s="33"/>
      <c r="K73" s="33">
        <v>0.03</v>
      </c>
      <c r="L73" s="59"/>
      <c r="M73" s="63"/>
    </row>
    <row r="74" spans="1:13" ht="15.4">
      <c r="A74" s="79"/>
      <c r="B74" s="79"/>
      <c r="C74" s="64" t="s">
        <v>260</v>
      </c>
      <c r="D74" s="62">
        <v>2011</v>
      </c>
      <c r="E74" s="62" t="s">
        <v>137</v>
      </c>
      <c r="F74" s="64" t="s">
        <v>148</v>
      </c>
      <c r="G74" s="62" t="s">
        <v>30</v>
      </c>
      <c r="H74" s="81"/>
      <c r="I74" s="33"/>
      <c r="J74" s="33">
        <v>4.6300000000000001E-2</v>
      </c>
      <c r="K74" s="33">
        <f>AVERAGE(J74:J75)</f>
        <v>4.1149999999999999E-2</v>
      </c>
      <c r="L74" s="59"/>
      <c r="M74" s="63"/>
    </row>
    <row r="75" spans="1:13" ht="15.4">
      <c r="A75" s="79"/>
      <c r="B75" s="79"/>
      <c r="C75" s="64"/>
      <c r="D75" s="64"/>
      <c r="E75" s="64"/>
      <c r="F75" s="64"/>
      <c r="G75" s="62" t="s">
        <v>31</v>
      </c>
      <c r="H75" s="81"/>
      <c r="I75" s="33"/>
      <c r="J75" s="33">
        <v>3.5999999999999997E-2</v>
      </c>
      <c r="K75" s="33"/>
      <c r="L75" s="59"/>
      <c r="M75" s="63"/>
    </row>
    <row r="76" spans="1:13" ht="15.75" thickBot="1">
      <c r="A76" s="85"/>
      <c r="B76" s="85"/>
      <c r="C76" s="878" t="s">
        <v>26</v>
      </c>
      <c r="D76" s="883"/>
      <c r="E76" s="883"/>
      <c r="F76" s="883"/>
      <c r="G76" s="884"/>
      <c r="H76" s="885"/>
      <c r="I76" s="886"/>
      <c r="J76" s="886"/>
      <c r="K76" s="883"/>
      <c r="L76" s="887">
        <f>MEDIAN(K70:K75)</f>
        <v>4.0575E-2</v>
      </c>
      <c r="M76" s="63"/>
    </row>
    <row r="77" spans="1:13" ht="15.75" thickBot="1">
      <c r="A77" s="88" t="s">
        <v>1</v>
      </c>
      <c r="B77" s="88" t="s">
        <v>1</v>
      </c>
      <c r="C77" s="89"/>
      <c r="D77" s="89"/>
      <c r="E77" s="89"/>
      <c r="F77" s="89"/>
      <c r="G77" s="90"/>
      <c r="H77" s="91"/>
      <c r="I77" s="60"/>
      <c r="J77" s="60"/>
      <c r="K77" s="92"/>
      <c r="L77" s="93">
        <f>AVERAGE(L27:L76)</f>
        <v>4.731875E-2</v>
      </c>
      <c r="M77" s="63"/>
    </row>
    <row r="78" spans="1:13" ht="15.75" thickBot="1">
      <c r="A78" s="113" t="s">
        <v>26</v>
      </c>
      <c r="B78" s="113" t="s">
        <v>26</v>
      </c>
      <c r="C78" s="114"/>
      <c r="D78" s="114"/>
      <c r="E78" s="114"/>
      <c r="F78" s="114"/>
      <c r="G78" s="115"/>
      <c r="H78" s="116"/>
      <c r="I78" s="117"/>
      <c r="J78" s="117"/>
      <c r="K78" s="118"/>
      <c r="L78" s="93">
        <v>4.8300000000000003E-2</v>
      </c>
      <c r="M78" s="63"/>
    </row>
    <row r="79" spans="1:13" ht="13.15">
      <c r="M79" s="63"/>
    </row>
    <row r="80" spans="1:13" ht="13.15">
      <c r="M80" s="63"/>
    </row>
    <row r="81" spans="1:13" ht="13.15">
      <c r="M81" s="63"/>
    </row>
    <row r="82" spans="1:13" ht="13.15">
      <c r="A82" s="95" t="s">
        <v>44</v>
      </c>
      <c r="B82" s="63"/>
      <c r="C82" s="63"/>
      <c r="D82" s="63"/>
      <c r="E82" s="63"/>
      <c r="F82" s="63"/>
      <c r="G82" s="94"/>
      <c r="H82" s="63"/>
      <c r="I82" s="63"/>
      <c r="J82" s="63"/>
      <c r="K82" s="63"/>
      <c r="L82" s="63"/>
      <c r="M82" s="63"/>
    </row>
    <row r="83" spans="1:13" ht="13.15">
      <c r="A83" s="95" t="s">
        <v>45</v>
      </c>
      <c r="B83" s="63"/>
      <c r="C83" s="63"/>
      <c r="D83" s="63"/>
      <c r="E83" s="63"/>
      <c r="F83" s="63"/>
      <c r="G83" s="94"/>
      <c r="H83" s="63"/>
      <c r="I83" s="63"/>
      <c r="J83" s="63"/>
      <c r="K83" s="63"/>
      <c r="L83" s="63"/>
      <c r="M83" s="63"/>
    </row>
    <row r="84" spans="1:13" ht="13.15">
      <c r="A84" s="95" t="s">
        <v>61</v>
      </c>
      <c r="B84" s="63"/>
      <c r="C84" s="63"/>
      <c r="D84" s="63"/>
      <c r="E84" s="63"/>
      <c r="F84" s="63"/>
      <c r="G84" s="94"/>
      <c r="H84" s="63"/>
      <c r="I84" s="63"/>
      <c r="J84" s="63"/>
      <c r="K84" s="63"/>
      <c r="L84" s="63"/>
      <c r="M84" s="63"/>
    </row>
    <row r="85" spans="1:13" ht="13.15">
      <c r="A85" s="95" t="s">
        <v>38</v>
      </c>
      <c r="B85" s="63"/>
      <c r="C85" s="63"/>
      <c r="D85" s="63"/>
      <c r="E85" s="63"/>
      <c r="F85" s="63"/>
      <c r="G85" s="94"/>
      <c r="H85" s="63"/>
      <c r="I85" s="63"/>
      <c r="J85" s="63"/>
      <c r="K85" s="63"/>
      <c r="L85" s="63"/>
      <c r="M85" s="63"/>
    </row>
    <row r="86" spans="1:13" ht="13.15">
      <c r="A86" s="95" t="s">
        <v>78</v>
      </c>
      <c r="B86" s="63"/>
      <c r="C86" s="63"/>
      <c r="D86" s="63"/>
      <c r="E86" s="63"/>
      <c r="F86" s="63"/>
      <c r="G86" s="94"/>
      <c r="H86" s="63"/>
      <c r="I86" s="63"/>
      <c r="J86" s="63"/>
      <c r="K86" s="63"/>
      <c r="L86" s="63"/>
      <c r="M86" s="63"/>
    </row>
    <row r="87" spans="1:13" ht="13.15">
      <c r="A87" s="95" t="s">
        <v>676</v>
      </c>
      <c r="B87" s="63"/>
      <c r="C87" s="63"/>
      <c r="D87" s="63"/>
      <c r="E87" s="63"/>
      <c r="F87" s="63"/>
      <c r="G87" s="94"/>
      <c r="H87" s="63"/>
      <c r="I87" s="63"/>
      <c r="J87" s="63"/>
      <c r="K87" s="63"/>
      <c r="L87" s="63"/>
      <c r="M87" s="63"/>
    </row>
    <row r="88" spans="1:13" ht="13.15">
      <c r="A88" s="95" t="s">
        <v>677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>
      <c r="A89" s="95"/>
    </row>
    <row r="90" spans="1:13" ht="13.15">
      <c r="A90" s="96" t="s">
        <v>678</v>
      </c>
      <c r="B90" s="63"/>
    </row>
    <row r="91" spans="1:13" ht="13.15">
      <c r="A91" s="96" t="s">
        <v>679</v>
      </c>
      <c r="B91" s="63"/>
    </row>
    <row r="92" spans="1:13" ht="13.15">
      <c r="A92" s="97" t="s">
        <v>74</v>
      </c>
      <c r="B92" s="63"/>
    </row>
    <row r="93" spans="1:13" ht="13.15">
      <c r="A93" s="96" t="s">
        <v>63</v>
      </c>
      <c r="B93" s="63"/>
    </row>
    <row r="94" spans="1:13" ht="13.15">
      <c r="A94" s="32" t="s">
        <v>64</v>
      </c>
      <c r="B94" s="63"/>
    </row>
    <row r="95" spans="1:13" ht="13.15">
      <c r="A95" s="96" t="s">
        <v>65</v>
      </c>
      <c r="B95" s="63"/>
    </row>
    <row r="96" spans="1:13" ht="13.15">
      <c r="A96" s="96" t="s">
        <v>66</v>
      </c>
      <c r="B96" s="63"/>
    </row>
    <row r="97" spans="1:2" ht="13.15">
      <c r="A97" s="96" t="s">
        <v>75</v>
      </c>
      <c r="B97" s="63"/>
    </row>
    <row r="98" spans="1:2" ht="13.15">
      <c r="A98" s="97" t="s">
        <v>156</v>
      </c>
      <c r="B98" s="63"/>
    </row>
    <row r="99" spans="1:2" ht="13.15">
      <c r="A99" s="96" t="s">
        <v>67</v>
      </c>
      <c r="B99" s="63"/>
    </row>
    <row r="100" spans="1:2" ht="13.15">
      <c r="A100" s="98"/>
      <c r="B100" s="63"/>
    </row>
    <row r="101" spans="1:2" ht="13.15">
      <c r="A101" s="96" t="s">
        <v>68</v>
      </c>
      <c r="B101" s="63"/>
    </row>
    <row r="102" spans="1:2" ht="13.15">
      <c r="A102" s="96" t="s">
        <v>680</v>
      </c>
      <c r="B102" s="63"/>
    </row>
    <row r="103" spans="1:2" ht="13.15">
      <c r="A103" s="97" t="s">
        <v>157</v>
      </c>
      <c r="B103" s="63"/>
    </row>
    <row r="104" spans="1:2" ht="13.15">
      <c r="A104" s="96" t="s">
        <v>69</v>
      </c>
      <c r="B104" s="63"/>
    </row>
    <row r="105" spans="1:2" ht="13.15">
      <c r="A105" s="96" t="s">
        <v>70</v>
      </c>
      <c r="B105" s="63"/>
    </row>
    <row r="106" spans="1:2" ht="13.15">
      <c r="A106" s="96" t="s">
        <v>76</v>
      </c>
      <c r="B106" s="63"/>
    </row>
    <row r="107" spans="1:2" ht="13.15">
      <c r="A107" s="98"/>
      <c r="B107" s="63"/>
    </row>
    <row r="108" spans="1:2" ht="13.15">
      <c r="A108" s="96" t="s">
        <v>77</v>
      </c>
      <c r="B108" s="63"/>
    </row>
    <row r="109" spans="1:2" ht="13.15">
      <c r="A109" s="96" t="s">
        <v>71</v>
      </c>
      <c r="B109" s="63"/>
    </row>
    <row r="110" spans="1:2" ht="13.15">
      <c r="A110" s="98"/>
      <c r="B110" s="63"/>
    </row>
    <row r="111" spans="1:2" ht="13.15">
      <c r="A111" s="96" t="s">
        <v>79</v>
      </c>
      <c r="B111" s="63"/>
    </row>
    <row r="112" spans="1:2">
      <c r="A112" s="96" t="s">
        <v>72</v>
      </c>
    </row>
    <row r="113" spans="1:1">
      <c r="A113" s="96" t="s">
        <v>80</v>
      </c>
    </row>
    <row r="114" spans="1:1">
      <c r="A114" s="96" t="s">
        <v>81</v>
      </c>
    </row>
    <row r="115" spans="1:1">
      <c r="A115" s="97" t="s">
        <v>82</v>
      </c>
    </row>
    <row r="116" spans="1:1">
      <c r="A116" s="96" t="s">
        <v>83</v>
      </c>
    </row>
    <row r="117" spans="1:1">
      <c r="A117" s="96" t="s">
        <v>84</v>
      </c>
    </row>
    <row r="118" spans="1:1">
      <c r="A118" s="96">
        <v>85</v>
      </c>
    </row>
    <row r="119" spans="1:1">
      <c r="A119" s="96" t="s">
        <v>85</v>
      </c>
    </row>
    <row r="120" spans="1:1">
      <c r="A120" s="97" t="s">
        <v>86</v>
      </c>
    </row>
    <row r="121" spans="1:1">
      <c r="A121" s="96" t="s">
        <v>73</v>
      </c>
    </row>
    <row r="122" spans="1:1">
      <c r="A122" s="96" t="s">
        <v>87</v>
      </c>
    </row>
    <row r="123" spans="1:1">
      <c r="A123" s="97" t="s">
        <v>88</v>
      </c>
    </row>
  </sheetData>
  <mergeCells count="2">
    <mergeCell ref="A4:L4"/>
    <mergeCell ref="A5:L5"/>
  </mergeCells>
  <hyperlinks>
    <hyperlink ref="A94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zoomScale="75" zoomScaleNormal="75" workbookViewId="0">
      <selection activeCell="K2" sqref="K2"/>
    </sheetView>
  </sheetViews>
  <sheetFormatPr defaultColWidth="9.1328125" defaultRowHeight="12.75"/>
  <cols>
    <col min="1" max="1" width="21.33203125" style="61" customWidth="1"/>
    <col min="2" max="2" width="43.86328125" style="61" customWidth="1"/>
    <col min="3" max="3" width="14.46484375" style="61" customWidth="1"/>
    <col min="4" max="4" width="18.33203125" style="61" customWidth="1"/>
    <col min="5" max="5" width="52.33203125" style="61" customWidth="1"/>
    <col min="6" max="6" width="16.53125" style="61" customWidth="1"/>
    <col min="7" max="7" width="10.46484375" style="61" customWidth="1"/>
    <col min="8" max="8" width="10.33203125" style="61" bestFit="1" customWidth="1"/>
    <col min="9" max="10" width="9.1328125" style="61"/>
    <col min="11" max="11" width="10.6640625" style="61" bestFit="1" customWidth="1"/>
    <col min="12" max="16384" width="9.1328125" style="61"/>
  </cols>
  <sheetData>
    <row r="1" spans="1:15" ht="15.4">
      <c r="A1"/>
      <c r="B1"/>
      <c r="C1"/>
      <c r="D1"/>
      <c r="E1"/>
      <c r="F1"/>
      <c r="H1" s="64"/>
      <c r="I1" s="64"/>
      <c r="J1" s="64"/>
      <c r="K1" s="22" t="s">
        <v>579</v>
      </c>
    </row>
    <row r="2" spans="1:15" ht="15.4">
      <c r="A2" s="7"/>
      <c r="B2"/>
      <c r="C2"/>
      <c r="D2"/>
      <c r="E2"/>
      <c r="F2" s="23"/>
      <c r="H2" s="64"/>
      <c r="I2" s="64"/>
      <c r="J2" s="64"/>
      <c r="K2" s="22" t="s">
        <v>483</v>
      </c>
      <c r="M2" s="63"/>
      <c r="N2" s="63"/>
      <c r="O2" s="63"/>
    </row>
    <row r="3" spans="1:15" ht="15.4">
      <c r="A3" s="7"/>
      <c r="B3"/>
      <c r="C3"/>
      <c r="D3"/>
      <c r="E3"/>
      <c r="F3" s="23"/>
      <c r="G3" s="1"/>
      <c r="H3" s="64"/>
      <c r="I3" s="64"/>
      <c r="J3" s="64"/>
      <c r="K3" s="1" t="s">
        <v>634</v>
      </c>
      <c r="L3" s="1"/>
      <c r="M3" s="63"/>
      <c r="N3" s="63"/>
      <c r="O3" s="63"/>
    </row>
    <row r="4" spans="1:15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63"/>
      <c r="N4" s="63"/>
      <c r="O4" s="63"/>
    </row>
    <row r="5" spans="1:15" ht="15">
      <c r="A5" s="906" t="s">
        <v>166</v>
      </c>
      <c r="B5" s="906"/>
      <c r="C5" s="906"/>
      <c r="D5" s="906"/>
      <c r="E5" s="906"/>
      <c r="F5" s="906"/>
      <c r="G5" s="906"/>
      <c r="H5" s="906"/>
      <c r="I5" s="906"/>
      <c r="J5" s="906"/>
      <c r="K5" s="906"/>
      <c r="L5" s="906"/>
      <c r="M5" s="63"/>
      <c r="N5" s="63"/>
      <c r="O5" s="63"/>
    </row>
    <row r="6" spans="1:15" ht="15">
      <c r="A6" s="66"/>
      <c r="B6" s="67"/>
      <c r="C6" s="67"/>
      <c r="D6" s="67"/>
      <c r="E6" s="67"/>
      <c r="F6" s="67"/>
      <c r="G6" s="67"/>
      <c r="H6" s="67"/>
      <c r="I6" s="68"/>
      <c r="J6" s="104"/>
      <c r="K6" s="104"/>
      <c r="L6" s="63"/>
      <c r="M6" s="63"/>
      <c r="N6" s="63"/>
      <c r="O6" s="63"/>
    </row>
    <row r="7" spans="1:15" ht="15.4" thickBot="1">
      <c r="A7" s="907" t="s">
        <v>635</v>
      </c>
      <c r="B7" s="907"/>
      <c r="C7" s="907"/>
      <c r="D7" s="907"/>
      <c r="E7" s="907"/>
      <c r="F7" s="907"/>
      <c r="G7" s="907"/>
      <c r="H7" s="907"/>
      <c r="I7" s="907"/>
      <c r="J7" s="907"/>
      <c r="K7" s="907"/>
      <c r="L7" s="907"/>
      <c r="M7" s="63"/>
      <c r="N7" s="63"/>
      <c r="O7" s="63"/>
    </row>
    <row r="8" spans="1:15" ht="15">
      <c r="A8" s="69"/>
      <c r="B8" s="876"/>
      <c r="C8" s="70" t="s">
        <v>97</v>
      </c>
      <c r="D8" s="70" t="s">
        <v>98</v>
      </c>
      <c r="E8" s="71"/>
      <c r="F8" s="70" t="s">
        <v>99</v>
      </c>
      <c r="G8" s="70" t="s">
        <v>51</v>
      </c>
      <c r="H8" s="876"/>
      <c r="I8" s="70" t="s">
        <v>100</v>
      </c>
      <c r="J8" s="73"/>
      <c r="K8" s="877" t="s">
        <v>2</v>
      </c>
      <c r="L8" s="63"/>
      <c r="M8" s="63"/>
      <c r="N8" s="63"/>
      <c r="O8" s="63"/>
    </row>
    <row r="9" spans="1:15" ht="15.4" thickBot="1">
      <c r="A9" s="75" t="s">
        <v>52</v>
      </c>
      <c r="B9" s="76" t="s">
        <v>53</v>
      </c>
      <c r="C9" s="77" t="s">
        <v>101</v>
      </c>
      <c r="D9" s="77" t="s">
        <v>102</v>
      </c>
      <c r="E9" s="864" t="s">
        <v>103</v>
      </c>
      <c r="F9" s="77" t="s">
        <v>104</v>
      </c>
      <c r="G9" s="77" t="s">
        <v>54</v>
      </c>
      <c r="H9" s="77" t="s">
        <v>55</v>
      </c>
      <c r="I9" s="77" t="s">
        <v>56</v>
      </c>
      <c r="J9" s="77" t="s">
        <v>1</v>
      </c>
      <c r="K9" s="78"/>
      <c r="L9" s="63"/>
      <c r="M9" s="63"/>
      <c r="N9" s="63"/>
      <c r="O9" s="63"/>
    </row>
    <row r="10" spans="1:15" ht="15.4">
      <c r="A10" s="79" t="s">
        <v>105</v>
      </c>
      <c r="B10" s="64"/>
      <c r="C10" s="64"/>
      <c r="D10" s="64"/>
      <c r="E10" s="64"/>
      <c r="F10" s="64"/>
      <c r="G10" s="64"/>
      <c r="H10" s="64"/>
      <c r="I10" s="62"/>
      <c r="J10" s="62"/>
      <c r="K10" s="80"/>
      <c r="L10" s="63"/>
      <c r="M10" s="63"/>
      <c r="N10" s="63"/>
      <c r="O10" s="63"/>
    </row>
    <row r="11" spans="1:15" ht="15.4">
      <c r="A11" s="79"/>
      <c r="B11" s="64" t="s">
        <v>29</v>
      </c>
      <c r="C11" s="62">
        <v>2016</v>
      </c>
      <c r="D11" s="62" t="s">
        <v>425</v>
      </c>
      <c r="E11" s="64" t="s">
        <v>106</v>
      </c>
      <c r="F11" s="62" t="s">
        <v>30</v>
      </c>
      <c r="G11" s="81"/>
      <c r="H11" s="62"/>
      <c r="I11" s="82"/>
      <c r="J11" s="33">
        <f>0.12-0.06</f>
        <v>0.06</v>
      </c>
      <c r="K11" s="80"/>
      <c r="L11" s="63"/>
      <c r="M11" s="63"/>
      <c r="N11" s="63"/>
      <c r="O11" s="63"/>
    </row>
    <row r="12" spans="1:15" ht="15.4">
      <c r="A12" s="79"/>
      <c r="B12" s="82"/>
      <c r="C12" s="83"/>
      <c r="D12" s="82"/>
      <c r="E12" s="64"/>
      <c r="F12" s="62" t="s">
        <v>31</v>
      </c>
      <c r="G12" s="81"/>
      <c r="H12" s="62"/>
      <c r="I12" s="82"/>
      <c r="J12" s="33">
        <f>0.1-0.056</f>
        <v>4.4000000000000004E-2</v>
      </c>
      <c r="K12" s="59"/>
      <c r="L12" s="63"/>
      <c r="M12" s="63"/>
      <c r="N12" s="63"/>
      <c r="O12" s="63"/>
    </row>
    <row r="13" spans="1:15" ht="15.4">
      <c r="A13" s="79"/>
      <c r="B13" s="64" t="s">
        <v>257</v>
      </c>
      <c r="C13" s="62">
        <v>2022</v>
      </c>
      <c r="D13" s="62" t="s">
        <v>631</v>
      </c>
      <c r="E13" s="64" t="s">
        <v>106</v>
      </c>
      <c r="F13" s="62" t="s">
        <v>30</v>
      </c>
      <c r="G13" s="81"/>
      <c r="H13" s="62"/>
      <c r="I13" s="64"/>
      <c r="J13" s="33">
        <v>6.7100000000000007E-2</v>
      </c>
      <c r="K13" s="59"/>
      <c r="L13" s="63"/>
      <c r="M13" s="63"/>
      <c r="N13" s="63"/>
      <c r="O13" s="63"/>
    </row>
    <row r="14" spans="1:15" ht="15.4">
      <c r="A14" s="79"/>
      <c r="B14" s="64"/>
      <c r="C14" s="62"/>
      <c r="D14" s="64"/>
      <c r="E14" s="64"/>
      <c r="F14" s="62" t="s">
        <v>31</v>
      </c>
      <c r="G14" s="81"/>
      <c r="H14" s="62"/>
      <c r="I14" s="64"/>
      <c r="J14" s="33">
        <v>5.1700000000000003E-2</v>
      </c>
      <c r="K14" s="59"/>
      <c r="L14" s="63"/>
      <c r="M14" s="63"/>
      <c r="N14" s="63"/>
      <c r="O14" s="63"/>
    </row>
    <row r="15" spans="1:15" ht="15.4">
      <c r="A15" s="79"/>
      <c r="B15" s="64" t="s">
        <v>490</v>
      </c>
      <c r="C15" s="62">
        <v>2019</v>
      </c>
      <c r="D15" s="62" t="s">
        <v>491</v>
      </c>
      <c r="E15" s="64" t="s">
        <v>106</v>
      </c>
      <c r="F15" s="62" t="s">
        <v>30</v>
      </c>
      <c r="G15" s="81"/>
      <c r="H15" s="62"/>
      <c r="I15" s="82"/>
      <c r="J15" s="33">
        <v>5.5E-2</v>
      </c>
      <c r="K15" s="59"/>
      <c r="L15" s="63"/>
      <c r="M15" s="63"/>
      <c r="N15" s="63"/>
      <c r="O15" s="63"/>
    </row>
    <row r="16" spans="1:15" ht="15.4">
      <c r="A16" s="79"/>
      <c r="B16" s="82"/>
      <c r="C16" s="83"/>
      <c r="D16" s="82"/>
      <c r="E16" s="64"/>
      <c r="F16" s="62" t="s">
        <v>31</v>
      </c>
      <c r="G16" s="81"/>
      <c r="H16" s="62"/>
      <c r="I16" s="82"/>
      <c r="J16" s="33"/>
      <c r="K16" s="59"/>
      <c r="L16" s="63"/>
      <c r="M16" s="63"/>
      <c r="N16" s="63"/>
      <c r="O16" s="63"/>
    </row>
    <row r="17" spans="1:15" ht="15.4">
      <c r="A17" s="79"/>
      <c r="B17" s="688" t="s">
        <v>26</v>
      </c>
      <c r="C17" s="688"/>
      <c r="D17" s="689"/>
      <c r="E17" s="688"/>
      <c r="F17" s="689"/>
      <c r="G17" s="690"/>
      <c r="H17" s="691"/>
      <c r="I17" s="691"/>
      <c r="J17" s="688"/>
      <c r="K17" s="692">
        <f>AVERAGE(J11:J16)</f>
        <v>5.5560000000000012E-2</v>
      </c>
      <c r="L17" s="63"/>
      <c r="M17" s="63"/>
      <c r="N17" s="63"/>
      <c r="O17" s="63"/>
    </row>
    <row r="18" spans="1:15" ht="15.4">
      <c r="A18" s="79"/>
      <c r="B18" s="64"/>
      <c r="C18" s="64"/>
      <c r="D18" s="62"/>
      <c r="E18" s="64"/>
      <c r="F18" s="62"/>
      <c r="G18" s="81"/>
      <c r="H18" s="33"/>
      <c r="I18" s="33"/>
      <c r="J18" s="64"/>
      <c r="K18" s="59"/>
      <c r="L18" s="63"/>
      <c r="M18" s="63"/>
      <c r="N18" s="63"/>
      <c r="O18" s="63"/>
    </row>
    <row r="19" spans="1:15" ht="15.4">
      <c r="A19" s="79" t="s">
        <v>108</v>
      </c>
      <c r="B19" s="64"/>
      <c r="C19" s="64"/>
      <c r="D19" s="62"/>
      <c r="E19" s="64"/>
      <c r="F19" s="62"/>
      <c r="G19" s="81"/>
      <c r="H19" s="33"/>
      <c r="I19" s="33"/>
      <c r="J19" s="64"/>
      <c r="K19" s="59"/>
    </row>
    <row r="20" spans="1:15" ht="15.4">
      <c r="A20" s="79"/>
      <c r="B20" s="64" t="s">
        <v>265</v>
      </c>
      <c r="C20" s="62">
        <v>2011</v>
      </c>
      <c r="D20" s="62" t="s">
        <v>137</v>
      </c>
      <c r="E20" s="64" t="s">
        <v>266</v>
      </c>
      <c r="F20" s="62"/>
      <c r="G20" s="81"/>
      <c r="H20" s="33"/>
      <c r="I20" s="33"/>
      <c r="J20" s="33">
        <v>5.5E-2</v>
      </c>
      <c r="K20" s="59"/>
    </row>
    <row r="21" spans="1:15" ht="15.4">
      <c r="A21" s="79"/>
      <c r="B21" s="64" t="s">
        <v>256</v>
      </c>
      <c r="C21" s="62">
        <v>2022</v>
      </c>
      <c r="D21" s="62" t="s">
        <v>137</v>
      </c>
      <c r="E21" s="64" t="s">
        <v>632</v>
      </c>
      <c r="F21" s="62"/>
      <c r="G21" s="81"/>
      <c r="H21" s="33"/>
      <c r="I21" s="33"/>
      <c r="J21" s="81">
        <v>5.5E-2</v>
      </c>
      <c r="K21" s="59"/>
      <c r="M21" s="259"/>
    </row>
    <row r="22" spans="1:15" ht="15.4">
      <c r="A22" s="79"/>
      <c r="B22" s="64" t="s">
        <v>279</v>
      </c>
      <c r="C22" s="62">
        <v>2014</v>
      </c>
      <c r="D22" s="62" t="s">
        <v>137</v>
      </c>
      <c r="E22" s="64" t="s">
        <v>280</v>
      </c>
      <c r="F22" s="62"/>
      <c r="G22" s="81"/>
      <c r="H22" s="33"/>
      <c r="I22" s="33"/>
      <c r="J22" s="81">
        <v>5.5E-2</v>
      </c>
      <c r="K22" s="59"/>
    </row>
    <row r="23" spans="1:15" ht="15.4">
      <c r="A23" s="79"/>
      <c r="B23" s="64" t="s">
        <v>267</v>
      </c>
      <c r="C23" s="62">
        <v>2015</v>
      </c>
      <c r="D23" s="62" t="s">
        <v>137</v>
      </c>
      <c r="E23" s="64" t="s">
        <v>268</v>
      </c>
      <c r="F23" s="62"/>
      <c r="G23" s="81"/>
      <c r="H23" s="33"/>
      <c r="I23" s="33"/>
      <c r="J23" s="33">
        <v>0.06</v>
      </c>
      <c r="K23" s="59"/>
    </row>
    <row r="24" spans="1:15" ht="15.4">
      <c r="A24" s="79"/>
      <c r="B24" s="64" t="s">
        <v>489</v>
      </c>
      <c r="C24" s="62">
        <v>2022</v>
      </c>
      <c r="D24" s="62" t="s">
        <v>137</v>
      </c>
      <c r="E24" s="64" t="s">
        <v>268</v>
      </c>
      <c r="F24" s="62"/>
      <c r="G24" s="81"/>
      <c r="H24" s="33"/>
      <c r="I24" s="33"/>
      <c r="J24" s="33">
        <v>3.4700000000000002E-2</v>
      </c>
      <c r="K24" s="59"/>
    </row>
    <row r="25" spans="1:15" ht="15.4">
      <c r="A25" s="79"/>
      <c r="B25" s="64" t="s">
        <v>488</v>
      </c>
      <c r="C25" s="62">
        <v>2022</v>
      </c>
      <c r="D25" s="62" t="s">
        <v>137</v>
      </c>
      <c r="E25" s="64" t="s">
        <v>268</v>
      </c>
      <c r="F25" s="62"/>
      <c r="G25" s="81"/>
      <c r="H25" s="33"/>
      <c r="I25" s="33"/>
      <c r="J25" s="33">
        <v>0.05</v>
      </c>
      <c r="K25" s="59"/>
    </row>
    <row r="26" spans="1:15" ht="15.4">
      <c r="A26" s="79"/>
      <c r="B26" s="64" t="s">
        <v>633</v>
      </c>
      <c r="C26" s="62">
        <v>2022</v>
      </c>
      <c r="D26" s="62" t="s">
        <v>137</v>
      </c>
      <c r="E26" s="64" t="s">
        <v>492</v>
      </c>
      <c r="F26" s="62"/>
      <c r="G26" s="81"/>
      <c r="H26" s="33"/>
      <c r="I26" s="84"/>
      <c r="J26" s="33">
        <v>5.3699999999999998E-2</v>
      </c>
      <c r="K26" s="59"/>
    </row>
    <row r="27" spans="1:15" ht="15.4">
      <c r="A27" s="79"/>
      <c r="B27" s="688" t="s">
        <v>26</v>
      </c>
      <c r="C27" s="688"/>
      <c r="D27" s="688"/>
      <c r="E27" s="688"/>
      <c r="F27" s="689"/>
      <c r="G27" s="690"/>
      <c r="H27" s="691"/>
      <c r="I27" s="691"/>
      <c r="J27" s="688"/>
      <c r="K27" s="697">
        <f>MEDIAN(J19:J26)</f>
        <v>5.5E-2</v>
      </c>
    </row>
    <row r="28" spans="1:15" ht="15.4">
      <c r="A28" s="79" t="s">
        <v>33</v>
      </c>
      <c r="B28" s="82"/>
      <c r="C28" s="62"/>
      <c r="D28" s="62"/>
      <c r="E28" s="64"/>
      <c r="F28" s="62"/>
      <c r="G28" s="81"/>
      <c r="H28" s="33"/>
      <c r="I28" s="33"/>
      <c r="J28" s="33"/>
      <c r="K28" s="59"/>
    </row>
    <row r="29" spans="1:15" ht="15.4">
      <c r="A29" s="79"/>
      <c r="B29" s="64" t="s">
        <v>276</v>
      </c>
      <c r="C29" s="87">
        <v>2015</v>
      </c>
      <c r="D29" s="62" t="s">
        <v>277</v>
      </c>
      <c r="E29" s="64" t="s">
        <v>278</v>
      </c>
      <c r="I29" s="81"/>
      <c r="J29" s="33">
        <v>5.7000000000000002E-2</v>
      </c>
      <c r="K29" s="59"/>
    </row>
    <row r="30" spans="1:15" ht="15.4">
      <c r="A30" s="79"/>
      <c r="B30" s="64" t="s">
        <v>34</v>
      </c>
      <c r="C30" s="87">
        <v>2022</v>
      </c>
      <c r="D30" s="62" t="s">
        <v>144</v>
      </c>
      <c r="E30" s="64" t="s">
        <v>281</v>
      </c>
      <c r="F30" s="62"/>
      <c r="G30" s="81"/>
      <c r="H30" s="62"/>
      <c r="I30" s="64"/>
      <c r="J30" s="33">
        <v>3.8800000000000001E-2</v>
      </c>
      <c r="K30" s="59"/>
    </row>
    <row r="31" spans="1:15" ht="15.4">
      <c r="A31" s="79"/>
      <c r="B31" s="64" t="s">
        <v>145</v>
      </c>
      <c r="C31" s="87">
        <v>2020</v>
      </c>
      <c r="D31" s="62" t="s">
        <v>144</v>
      </c>
      <c r="E31" s="64" t="s">
        <v>475</v>
      </c>
      <c r="F31" s="62"/>
      <c r="G31" s="81"/>
      <c r="H31" s="62"/>
      <c r="I31" s="64"/>
      <c r="J31" s="33">
        <f>0.0405</f>
        <v>4.0500000000000001E-2</v>
      </c>
      <c r="K31" s="59"/>
    </row>
    <row r="32" spans="1:15" ht="15.4">
      <c r="A32" s="79"/>
      <c r="B32" s="64" t="s">
        <v>254</v>
      </c>
      <c r="C32" s="87">
        <v>2021</v>
      </c>
      <c r="D32" s="62" t="s">
        <v>180</v>
      </c>
      <c r="E32" s="64" t="s">
        <v>255</v>
      </c>
      <c r="F32" s="64"/>
      <c r="G32" s="64"/>
      <c r="H32" s="64"/>
      <c r="I32" s="81"/>
      <c r="J32" s="33">
        <v>5.5E-2</v>
      </c>
      <c r="K32" s="59"/>
    </row>
    <row r="33" spans="1:11" ht="15.4">
      <c r="A33" s="79"/>
      <c r="B33" s="688" t="s">
        <v>26</v>
      </c>
      <c r="C33" s="688"/>
      <c r="D33" s="688"/>
      <c r="E33" s="688"/>
      <c r="F33" s="689"/>
      <c r="G33" s="690"/>
      <c r="H33" s="691"/>
      <c r="I33" s="691"/>
      <c r="J33" s="688"/>
      <c r="K33" s="692">
        <f>MEDIAN(J29:J32)</f>
        <v>4.7750000000000001E-2</v>
      </c>
    </row>
    <row r="34" spans="1:11" ht="15.4">
      <c r="A34" s="79" t="s">
        <v>36</v>
      </c>
      <c r="B34" s="64"/>
      <c r="C34" s="64"/>
      <c r="D34" s="64"/>
      <c r="E34" s="64"/>
      <c r="F34" s="62"/>
      <c r="G34" s="81"/>
      <c r="H34" s="33"/>
      <c r="I34" s="33"/>
      <c r="J34" s="33"/>
      <c r="K34" s="59"/>
    </row>
    <row r="35" spans="1:11" ht="15.4">
      <c r="A35" s="79"/>
      <c r="B35" s="64" t="s">
        <v>62</v>
      </c>
      <c r="C35" s="62">
        <v>2015</v>
      </c>
      <c r="D35" s="62" t="s">
        <v>137</v>
      </c>
      <c r="E35" s="64" t="s">
        <v>147</v>
      </c>
      <c r="F35" s="62" t="s">
        <v>30</v>
      </c>
      <c r="G35" s="81"/>
      <c r="H35" s="33"/>
      <c r="I35" s="33">
        <v>6.2199999999999998E-2</v>
      </c>
      <c r="J35" s="33">
        <f>AVERAGE(I35:I36)</f>
        <v>5.21E-2</v>
      </c>
      <c r="K35" s="59"/>
    </row>
    <row r="36" spans="1:11" ht="15.4">
      <c r="A36" s="79"/>
      <c r="B36" s="64"/>
      <c r="C36" s="64"/>
      <c r="D36" s="64"/>
      <c r="E36" s="64"/>
      <c r="F36" s="62" t="s">
        <v>31</v>
      </c>
      <c r="G36" s="81"/>
      <c r="H36" s="33"/>
      <c r="I36" s="33">
        <v>4.2000000000000003E-2</v>
      </c>
      <c r="J36" s="33"/>
      <c r="K36" s="59"/>
    </row>
    <row r="37" spans="1:11" ht="15.4">
      <c r="A37" s="79"/>
      <c r="B37" s="64" t="s">
        <v>262</v>
      </c>
      <c r="C37" s="62">
        <v>2010</v>
      </c>
      <c r="D37" s="62" t="s">
        <v>264</v>
      </c>
      <c r="E37" s="64" t="s">
        <v>263</v>
      </c>
      <c r="F37" s="62" t="s">
        <v>31</v>
      </c>
      <c r="G37" s="81"/>
      <c r="H37" s="33"/>
      <c r="I37" s="33"/>
      <c r="J37" s="33">
        <v>3.9999999999999994E-2</v>
      </c>
      <c r="K37" s="59"/>
    </row>
    <row r="38" spans="1:11" ht="15.4">
      <c r="A38" s="79"/>
      <c r="B38" s="64" t="s">
        <v>261</v>
      </c>
      <c r="C38" s="62">
        <v>2010</v>
      </c>
      <c r="D38" s="62" t="s">
        <v>137</v>
      </c>
      <c r="E38" s="64" t="s">
        <v>148</v>
      </c>
      <c r="F38" s="62" t="s">
        <v>31</v>
      </c>
      <c r="G38" s="81"/>
      <c r="H38" s="33"/>
      <c r="I38" s="33"/>
      <c r="J38" s="33">
        <v>0.03</v>
      </c>
      <c r="K38" s="59"/>
    </row>
    <row r="39" spans="1:11" ht="15.4">
      <c r="A39" s="79"/>
      <c r="B39" s="64" t="s">
        <v>260</v>
      </c>
      <c r="C39" s="62">
        <v>2011</v>
      </c>
      <c r="D39" s="62" t="s">
        <v>137</v>
      </c>
      <c r="E39" s="64" t="s">
        <v>148</v>
      </c>
      <c r="F39" s="62" t="s">
        <v>30</v>
      </c>
      <c r="G39" s="81"/>
      <c r="H39" s="33"/>
      <c r="I39" s="33">
        <v>4.6300000000000001E-2</v>
      </c>
      <c r="J39" s="33">
        <f>AVERAGE(I39:I40)</f>
        <v>4.1149999999999999E-2</v>
      </c>
      <c r="K39" s="59"/>
    </row>
    <row r="40" spans="1:11" ht="15.4">
      <c r="A40" s="79"/>
      <c r="B40" s="64"/>
      <c r="C40" s="64"/>
      <c r="D40" s="64"/>
      <c r="E40" s="64"/>
      <c r="F40" s="62" t="s">
        <v>31</v>
      </c>
      <c r="G40" s="81"/>
      <c r="H40" s="33"/>
      <c r="I40" s="33">
        <v>3.5999999999999997E-2</v>
      </c>
      <c r="J40" s="33"/>
      <c r="K40" s="59"/>
    </row>
    <row r="41" spans="1:11" ht="15.75" thickBot="1">
      <c r="A41" s="85"/>
      <c r="B41" s="688" t="s">
        <v>26</v>
      </c>
      <c r="C41" s="693"/>
      <c r="D41" s="693"/>
      <c r="E41" s="693"/>
      <c r="F41" s="694"/>
      <c r="G41" s="695"/>
      <c r="H41" s="696"/>
      <c r="I41" s="696"/>
      <c r="J41" s="693"/>
      <c r="K41" s="697">
        <f>MEDIAN(J35:J40)</f>
        <v>4.0575E-2</v>
      </c>
    </row>
    <row r="42" spans="1:11" ht="15.75" thickBot="1">
      <c r="A42" s="88" t="s">
        <v>1</v>
      </c>
      <c r="B42" s="89"/>
      <c r="C42" s="89"/>
      <c r="D42" s="89"/>
      <c r="E42" s="89"/>
      <c r="F42" s="90"/>
      <c r="G42" s="91"/>
      <c r="H42" s="60"/>
      <c r="I42" s="60"/>
      <c r="J42" s="92"/>
      <c r="K42" s="93">
        <f>AVERAGE(K12:K41)</f>
        <v>4.9721250000000002E-2</v>
      </c>
    </row>
    <row r="43" spans="1:11" ht="15.75" thickBot="1">
      <c r="A43" s="113" t="s">
        <v>26</v>
      </c>
      <c r="B43" s="114"/>
      <c r="C43" s="114"/>
      <c r="D43" s="114"/>
      <c r="E43" s="114"/>
      <c r="F43" s="115"/>
      <c r="G43" s="116"/>
      <c r="H43" s="117"/>
      <c r="I43" s="117"/>
      <c r="J43" s="118"/>
      <c r="K43" s="93">
        <f>MEDIAN(K17:K41)</f>
        <v>5.1375000000000004E-2</v>
      </c>
    </row>
  </sheetData>
  <mergeCells count="3">
    <mergeCell ref="A4:L4"/>
    <mergeCell ref="A5:L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workbookViewId="0">
      <selection activeCell="J6" sqref="J6"/>
    </sheetView>
  </sheetViews>
  <sheetFormatPr defaultRowHeight="12.75"/>
  <sheetData>
    <row r="1" spans="1:13" ht="15">
      <c r="M1" s="22" t="s">
        <v>579</v>
      </c>
    </row>
    <row r="2" spans="1:13" ht="15">
      <c r="A2" s="7"/>
      <c r="F2" s="23"/>
      <c r="M2" s="22" t="s">
        <v>483</v>
      </c>
    </row>
    <row r="3" spans="1:13" ht="15">
      <c r="A3" s="7"/>
      <c r="F3" s="23"/>
      <c r="L3" s="1"/>
      <c r="M3" s="1" t="s">
        <v>636</v>
      </c>
    </row>
    <row r="4" spans="1:13" ht="19.899999999999999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</row>
    <row r="5" spans="1:13" ht="15">
      <c r="A5" s="906" t="s">
        <v>166</v>
      </c>
      <c r="B5" s="906"/>
      <c r="C5" s="906"/>
      <c r="D5" s="906"/>
      <c r="E5" s="906"/>
      <c r="F5" s="906"/>
      <c r="G5" s="906"/>
      <c r="H5" s="906"/>
      <c r="I5" s="906"/>
      <c r="J5" s="906"/>
      <c r="K5" s="906"/>
      <c r="L5" s="906"/>
      <c r="M5" s="906"/>
    </row>
    <row r="6" spans="1:13" ht="15">
      <c r="M6" s="106"/>
    </row>
    <row r="7" spans="1:13" ht="15">
      <c r="A7" s="5" t="s">
        <v>637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59" t="s">
        <v>638</v>
      </c>
    </row>
  </sheetData>
  <mergeCells count="2">
    <mergeCell ref="A4:M4"/>
    <mergeCell ref="A5:M5"/>
  </mergeCells>
  <pageMargins left="1.2" right="0.45" top="0.75" bottom="0.75" header="0.3" footer="0.3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8"/>
  <sheetViews>
    <sheetView workbookViewId="0">
      <selection activeCell="B71" sqref="B71"/>
    </sheetView>
  </sheetViews>
  <sheetFormatPr defaultRowHeight="12.75"/>
  <cols>
    <col min="1" max="1" width="27.33203125" customWidth="1"/>
    <col min="2" max="2" width="15.6640625" customWidth="1"/>
    <col min="3" max="3" width="12.6640625" customWidth="1"/>
    <col min="4" max="4" width="16.6640625" customWidth="1"/>
    <col min="5" max="5" width="13.33203125" customWidth="1"/>
  </cols>
  <sheetData>
    <row r="1" spans="1:8" ht="15">
      <c r="E1" s="22" t="s">
        <v>579</v>
      </c>
    </row>
    <row r="2" spans="1:8" ht="15">
      <c r="E2" s="1" t="s">
        <v>558</v>
      </c>
    </row>
    <row r="3" spans="1:8" ht="15">
      <c r="E3" s="22" t="s">
        <v>547</v>
      </c>
    </row>
    <row r="4" spans="1:8" ht="15">
      <c r="E4" s="106" t="s">
        <v>673</v>
      </c>
    </row>
    <row r="7" spans="1:8" ht="13.15">
      <c r="F7" s="401" t="s">
        <v>554</v>
      </c>
    </row>
    <row r="8" spans="1:8" ht="15">
      <c r="A8" s="5" t="s">
        <v>158</v>
      </c>
      <c r="B8" s="6"/>
      <c r="C8" s="6"/>
      <c r="D8" s="6"/>
      <c r="F8" s="401" t="s">
        <v>555</v>
      </c>
    </row>
    <row r="9" spans="1:8" ht="15">
      <c r="A9" s="5" t="s">
        <v>547</v>
      </c>
      <c r="B9" s="6"/>
      <c r="C9" s="6"/>
      <c r="D9" s="6"/>
      <c r="E9" s="332"/>
      <c r="F9" s="332"/>
      <c r="G9" s="332"/>
      <c r="H9" s="332"/>
    </row>
    <row r="10" spans="1:8" ht="15">
      <c r="A10" s="5" t="s">
        <v>653</v>
      </c>
      <c r="B10" s="6"/>
      <c r="C10" s="6"/>
      <c r="D10" s="6"/>
      <c r="E10" s="332"/>
      <c r="F10" s="332"/>
      <c r="G10" s="332"/>
      <c r="H10" s="332"/>
    </row>
    <row r="11" spans="1:8" ht="15.4" thickBot="1">
      <c r="A11" s="5" t="s">
        <v>654</v>
      </c>
      <c r="B11" s="6"/>
      <c r="C11" s="6"/>
      <c r="D11" s="6"/>
    </row>
    <row r="12" spans="1:8" ht="15">
      <c r="A12" s="256"/>
      <c r="B12" s="312" t="s">
        <v>494</v>
      </c>
      <c r="C12" s="313" t="s">
        <v>495</v>
      </c>
      <c r="D12" s="314" t="s">
        <v>496</v>
      </c>
    </row>
    <row r="13" spans="1:8" ht="15.4" thickBot="1">
      <c r="A13" s="408" t="s">
        <v>497</v>
      </c>
      <c r="B13" s="409" t="s">
        <v>515</v>
      </c>
      <c r="C13" s="410" t="s">
        <v>11</v>
      </c>
      <c r="D13" s="411" t="s">
        <v>553</v>
      </c>
    </row>
    <row r="14" spans="1:8" ht="15">
      <c r="A14" s="178" t="s">
        <v>552</v>
      </c>
      <c r="B14" s="395">
        <v>1.4E-2</v>
      </c>
      <c r="C14" s="395">
        <v>1.43E-2</v>
      </c>
      <c r="D14" s="398">
        <f>(B14*C14)+0.0002</f>
        <v>4.0020000000000002E-4</v>
      </c>
    </row>
    <row r="15" spans="1:8" ht="15">
      <c r="A15" s="360" t="s">
        <v>498</v>
      </c>
      <c r="B15" s="402">
        <v>0.501</v>
      </c>
      <c r="C15" s="403">
        <v>5.0700000000000002E-2</v>
      </c>
      <c r="D15" s="399">
        <f>(B15*C15)+0.0002</f>
        <v>2.5600700000000001E-2</v>
      </c>
    </row>
    <row r="16" spans="1:8" ht="15.4" thickBot="1">
      <c r="A16" s="360" t="s">
        <v>499</v>
      </c>
      <c r="B16" s="404">
        <v>0.48499999999999999</v>
      </c>
      <c r="C16" s="405">
        <v>9.4E-2</v>
      </c>
      <c r="D16" s="400">
        <f>B16*C16</f>
        <v>4.5589999999999999E-2</v>
      </c>
    </row>
    <row r="17" spans="1:4" ht="15.4" thickBot="1">
      <c r="A17" s="375" t="s">
        <v>502</v>
      </c>
      <c r="B17" s="406">
        <f>SUM(B14:B16)</f>
        <v>1</v>
      </c>
      <c r="C17" s="407"/>
      <c r="D17" s="318">
        <f>SUM(D14:D16)</f>
        <v>7.1590899999999999E-2</v>
      </c>
    </row>
    <row r="18" spans="1:4" ht="13.15">
      <c r="A18" s="401" t="s">
        <v>657</v>
      </c>
    </row>
    <row r="19" spans="1:4" ht="13.15">
      <c r="A19" s="401" t="s">
        <v>658</v>
      </c>
    </row>
    <row r="21" spans="1:4" ht="15">
      <c r="A21" s="5" t="s">
        <v>159</v>
      </c>
      <c r="B21" s="6"/>
      <c r="C21" s="6"/>
      <c r="D21" s="6"/>
    </row>
    <row r="22" spans="1:4" ht="15">
      <c r="A22" s="5" t="s">
        <v>547</v>
      </c>
      <c r="B22" s="6"/>
      <c r="C22" s="6"/>
      <c r="D22" s="6"/>
    </row>
    <row r="23" spans="1:4" ht="15">
      <c r="A23" s="5" t="s">
        <v>653</v>
      </c>
      <c r="B23" s="6"/>
      <c r="C23" s="6"/>
      <c r="D23" s="6"/>
    </row>
    <row r="24" spans="1:4" ht="15.4" thickBot="1">
      <c r="A24" s="5" t="s">
        <v>655</v>
      </c>
      <c r="B24" s="6"/>
      <c r="C24" s="6"/>
      <c r="D24" s="6"/>
    </row>
    <row r="25" spans="1:4" ht="15">
      <c r="A25" s="256"/>
      <c r="B25" s="312" t="s">
        <v>494</v>
      </c>
      <c r="C25" s="313" t="s">
        <v>495</v>
      </c>
      <c r="D25" s="314" t="s">
        <v>496</v>
      </c>
    </row>
    <row r="26" spans="1:4" ht="15.4" thickBot="1">
      <c r="A26" s="408" t="s">
        <v>497</v>
      </c>
      <c r="B26" s="409" t="s">
        <v>515</v>
      </c>
      <c r="C26" s="410" t="s">
        <v>11</v>
      </c>
      <c r="D26" s="411" t="s">
        <v>553</v>
      </c>
    </row>
    <row r="27" spans="1:4" ht="15">
      <c r="A27" s="178" t="s">
        <v>552</v>
      </c>
      <c r="B27" s="395">
        <v>2.4E-2</v>
      </c>
      <c r="C27" s="395">
        <v>1.43E-2</v>
      </c>
      <c r="D27" s="398">
        <f>(B27*C27)+0.0002</f>
        <v>5.4319999999999998E-4</v>
      </c>
    </row>
    <row r="28" spans="1:4" ht="15">
      <c r="A28" s="360" t="s">
        <v>498</v>
      </c>
      <c r="B28" s="402">
        <v>0.48599999999999999</v>
      </c>
      <c r="C28" s="403">
        <v>5.0700000000000002E-2</v>
      </c>
      <c r="D28" s="399">
        <f>(B28*C28)+0.0002</f>
        <v>2.48402E-2</v>
      </c>
    </row>
    <row r="29" spans="1:4" ht="15.4" thickBot="1">
      <c r="A29" s="360" t="s">
        <v>499</v>
      </c>
      <c r="B29" s="404">
        <v>0.49</v>
      </c>
      <c r="C29" s="405">
        <v>9.9000000000000005E-2</v>
      </c>
      <c r="D29" s="400">
        <f>B29*C29</f>
        <v>4.8510000000000005E-2</v>
      </c>
    </row>
    <row r="30" spans="1:4" ht="15.4" thickBot="1">
      <c r="A30" s="375" t="s">
        <v>502</v>
      </c>
      <c r="B30" s="406">
        <f>SUM(B27:B29)</f>
        <v>1</v>
      </c>
      <c r="C30" s="407"/>
      <c r="D30" s="318">
        <f>SUM(D27:D29)</f>
        <v>7.3893399999999998E-2</v>
      </c>
    </row>
    <row r="31" spans="1:4" ht="13.15">
      <c r="A31" s="401" t="s">
        <v>657</v>
      </c>
    </row>
    <row r="32" spans="1:4" ht="13.15">
      <c r="A32" s="401" t="s">
        <v>658</v>
      </c>
    </row>
    <row r="34" spans="1:4" ht="15">
      <c r="A34" s="5" t="s">
        <v>529</v>
      </c>
      <c r="B34" s="6"/>
      <c r="C34" s="6"/>
      <c r="D34" s="6"/>
    </row>
    <row r="35" spans="1:4" ht="15">
      <c r="A35" s="5" t="s">
        <v>547</v>
      </c>
      <c r="B35" s="6"/>
      <c r="C35" s="6"/>
      <c r="D35" s="6"/>
    </row>
    <row r="36" spans="1:4" ht="15">
      <c r="A36" s="5" t="s">
        <v>653</v>
      </c>
      <c r="B36" s="6"/>
      <c r="C36" s="6"/>
      <c r="D36" s="6"/>
    </row>
    <row r="37" spans="1:4" ht="15.4" thickBot="1">
      <c r="A37" s="5" t="s">
        <v>656</v>
      </c>
      <c r="B37" s="6"/>
      <c r="C37" s="6"/>
      <c r="D37" s="6"/>
    </row>
    <row r="38" spans="1:4" ht="15">
      <c r="A38" s="256"/>
      <c r="B38" s="312" t="s">
        <v>494</v>
      </c>
      <c r="C38" s="313" t="s">
        <v>495</v>
      </c>
      <c r="D38" s="314" t="s">
        <v>496</v>
      </c>
    </row>
    <row r="39" spans="1:4" ht="15.4" thickBot="1">
      <c r="A39" s="408" t="s">
        <v>497</v>
      </c>
      <c r="B39" s="409" t="s">
        <v>515</v>
      </c>
      <c r="C39" s="410" t="s">
        <v>11</v>
      </c>
      <c r="D39" s="411" t="s">
        <v>553</v>
      </c>
    </row>
    <row r="40" spans="1:4" ht="15">
      <c r="A40" s="178" t="s">
        <v>552</v>
      </c>
      <c r="B40" s="395">
        <v>2.4E-2</v>
      </c>
      <c r="C40" s="395">
        <v>2.3599999999999999E-2</v>
      </c>
      <c r="D40" s="398">
        <f>(B40*C40)+0.0002</f>
        <v>7.6639999999999998E-4</v>
      </c>
    </row>
    <row r="41" spans="1:4" ht="15">
      <c r="A41" s="360" t="s">
        <v>498</v>
      </c>
      <c r="B41" s="402">
        <v>0.48099999999999998</v>
      </c>
      <c r="C41" s="403">
        <v>5.0700000000000002E-2</v>
      </c>
      <c r="D41" s="399">
        <f>(B41*C41)+0.0002</f>
        <v>2.45867E-2</v>
      </c>
    </row>
    <row r="42" spans="1:4" ht="15.4" thickBot="1">
      <c r="A42" s="360" t="s">
        <v>499</v>
      </c>
      <c r="B42" s="404">
        <v>0.495</v>
      </c>
      <c r="C42" s="405">
        <v>9.9000000000000005E-2</v>
      </c>
      <c r="D42" s="400">
        <f>B42*C42</f>
        <v>4.9005E-2</v>
      </c>
    </row>
    <row r="43" spans="1:4" ht="15.4" thickBot="1">
      <c r="A43" s="375" t="s">
        <v>502</v>
      </c>
      <c r="B43" s="406">
        <f>SUM(B40:B42)</f>
        <v>1</v>
      </c>
      <c r="C43" s="407"/>
      <c r="D43" s="318">
        <f>SUM(D40:D42)</f>
        <v>7.4358099999999996E-2</v>
      </c>
    </row>
    <row r="44" spans="1:4" ht="13.15">
      <c r="A44" s="401" t="s">
        <v>657</v>
      </c>
    </row>
    <row r="45" spans="1:4" ht="13.15">
      <c r="A45" s="401" t="s">
        <v>658</v>
      </c>
    </row>
    <row r="47" spans="1:4" ht="15">
      <c r="A47" s="5" t="s">
        <v>659</v>
      </c>
      <c r="B47" s="6"/>
      <c r="C47" s="6"/>
      <c r="D47" s="6"/>
    </row>
    <row r="48" spans="1:4" ht="15">
      <c r="A48" s="5" t="s">
        <v>547</v>
      </c>
      <c r="B48" s="6"/>
      <c r="C48" s="6"/>
      <c r="D48" s="6"/>
    </row>
    <row r="49" spans="1:4" ht="15">
      <c r="A49" s="5" t="s">
        <v>653</v>
      </c>
      <c r="B49" s="6"/>
      <c r="C49" s="6"/>
      <c r="D49" s="6"/>
    </row>
    <row r="50" spans="1:4" ht="15.4" thickBot="1">
      <c r="A50" s="5" t="s">
        <v>660</v>
      </c>
      <c r="B50" s="6"/>
      <c r="C50" s="6"/>
      <c r="D50" s="6"/>
    </row>
    <row r="51" spans="1:4" ht="15">
      <c r="A51" s="256"/>
      <c r="B51" s="312" t="s">
        <v>494</v>
      </c>
      <c r="C51" s="313" t="s">
        <v>495</v>
      </c>
      <c r="D51" s="314" t="s">
        <v>496</v>
      </c>
    </row>
    <row r="52" spans="1:4" ht="15.4" thickBot="1">
      <c r="A52" s="408" t="s">
        <v>497</v>
      </c>
      <c r="B52" s="409" t="s">
        <v>515</v>
      </c>
      <c r="C52" s="410" t="s">
        <v>11</v>
      </c>
      <c r="D52" s="411" t="s">
        <v>553</v>
      </c>
    </row>
    <row r="53" spans="1:4" ht="15">
      <c r="A53" s="178" t="s">
        <v>552</v>
      </c>
      <c r="B53" s="395">
        <v>1.9E-2</v>
      </c>
      <c r="C53" s="395">
        <v>3.1399999999999997E-2</v>
      </c>
      <c r="D53" s="398">
        <f>(B53*C53)+0.0002</f>
        <v>7.9659999999999996E-4</v>
      </c>
    </row>
    <row r="54" spans="1:4" ht="15">
      <c r="A54" s="360" t="s">
        <v>498</v>
      </c>
      <c r="B54" s="402">
        <v>0.48099999999999998</v>
      </c>
      <c r="C54" s="403">
        <v>5.0799999999999998E-2</v>
      </c>
      <c r="D54" s="399">
        <f>(B54*C54)+0.0002</f>
        <v>2.4634799999999998E-2</v>
      </c>
    </row>
    <row r="55" spans="1:4" ht="15.4" thickBot="1">
      <c r="A55" s="360" t="s">
        <v>499</v>
      </c>
      <c r="B55" s="404">
        <v>0.5</v>
      </c>
      <c r="C55" s="405">
        <v>9.9000000000000005E-2</v>
      </c>
      <c r="D55" s="400">
        <f>B55*C55</f>
        <v>4.9500000000000002E-2</v>
      </c>
    </row>
    <row r="56" spans="1:4" ht="15.4" thickBot="1">
      <c r="A56" s="375" t="s">
        <v>502</v>
      </c>
      <c r="B56" s="406">
        <f>SUM(B53:B55)</f>
        <v>1</v>
      </c>
      <c r="C56" s="407"/>
      <c r="D56" s="318">
        <f>SUM(D53:D55)</f>
        <v>7.4931400000000009E-2</v>
      </c>
    </row>
    <row r="57" spans="1:4" ht="13.15">
      <c r="A57" s="401" t="s">
        <v>657</v>
      </c>
    </row>
    <row r="58" spans="1:4" ht="13.15">
      <c r="A58" s="401" t="s">
        <v>658</v>
      </c>
    </row>
    <row r="60" spans="1:4" ht="15">
      <c r="A60" s="5" t="s">
        <v>671</v>
      </c>
      <c r="B60" s="6"/>
      <c r="C60" s="6"/>
      <c r="D60" s="6"/>
    </row>
    <row r="61" spans="1:4" ht="15">
      <c r="A61" s="5" t="s">
        <v>666</v>
      </c>
      <c r="B61" s="6"/>
      <c r="C61" s="6"/>
      <c r="D61" s="6"/>
    </row>
    <row r="62" spans="1:4" ht="15">
      <c r="A62" s="5" t="s">
        <v>653</v>
      </c>
      <c r="B62" s="6"/>
      <c r="C62" s="6"/>
      <c r="D62" s="6"/>
    </row>
    <row r="63" spans="1:4" ht="15.4" thickBot="1">
      <c r="A63" s="5" t="s">
        <v>667</v>
      </c>
      <c r="B63" s="6"/>
      <c r="C63" s="6"/>
      <c r="D63" s="6"/>
    </row>
    <row r="64" spans="1:4" ht="15">
      <c r="A64" s="256"/>
      <c r="B64" s="312" t="s">
        <v>494</v>
      </c>
      <c r="C64" s="313" t="s">
        <v>495</v>
      </c>
    </row>
    <row r="65" spans="1:7" ht="15.4" thickBot="1">
      <c r="A65" s="408" t="s">
        <v>497</v>
      </c>
      <c r="B65" s="409" t="s">
        <v>515</v>
      </c>
      <c r="C65" s="410" t="s">
        <v>11</v>
      </c>
    </row>
    <row r="66" spans="1:7" ht="15">
      <c r="A66" s="178" t="s">
        <v>552</v>
      </c>
      <c r="B66" s="395">
        <f>AVERAGE(B53,B40,B27,B14,)</f>
        <v>1.6199999999999999E-2</v>
      </c>
      <c r="C66" s="395">
        <f>AVERAGE(C53,C40,C27,C14)</f>
        <v>2.0900000000000002E-2</v>
      </c>
    </row>
    <row r="67" spans="1:7" ht="15">
      <c r="A67" s="360" t="s">
        <v>498</v>
      </c>
      <c r="B67" s="402">
        <f>AVERAGE(B54,B41,B28,B15)</f>
        <v>0.48724999999999996</v>
      </c>
      <c r="C67" s="403">
        <f>AVERAGE(C54,C41,C28,C15)</f>
        <v>5.0724999999999999E-2</v>
      </c>
    </row>
    <row r="68" spans="1:7" ht="13.15">
      <c r="A68" s="401" t="s">
        <v>657</v>
      </c>
    </row>
    <row r="69" spans="1:7" ht="13.15">
      <c r="A69" s="401" t="s">
        <v>658</v>
      </c>
    </row>
    <row r="70" spans="1:7" ht="15">
      <c r="A70" s="7"/>
      <c r="B70" s="7"/>
      <c r="C70" s="7"/>
      <c r="D70" s="7"/>
      <c r="E70" s="7"/>
      <c r="F70" s="7"/>
      <c r="G70" s="7"/>
    </row>
    <row r="71" spans="1:7" ht="15">
      <c r="A71" s="5" t="s">
        <v>682</v>
      </c>
      <c r="B71" s="5"/>
      <c r="C71" s="5"/>
      <c r="D71" s="5"/>
      <c r="E71" s="7"/>
      <c r="F71" s="7"/>
      <c r="G71" s="7"/>
    </row>
    <row r="72" spans="1:7" ht="15">
      <c r="A72" s="5" t="s">
        <v>666</v>
      </c>
      <c r="B72" s="5"/>
      <c r="C72" s="5"/>
      <c r="D72" s="5"/>
      <c r="E72" s="7"/>
      <c r="F72" s="7"/>
      <c r="G72" s="7"/>
    </row>
    <row r="73" spans="1:7" ht="15">
      <c r="A73" s="5" t="s">
        <v>653</v>
      </c>
      <c r="B73" s="5"/>
      <c r="C73" s="5"/>
      <c r="D73" s="5"/>
      <c r="E73" s="7"/>
      <c r="F73" s="7"/>
      <c r="G73" s="7"/>
    </row>
    <row r="74" spans="1:7" ht="15.4" thickBot="1">
      <c r="A74" s="5" t="s">
        <v>667</v>
      </c>
      <c r="B74" s="5"/>
      <c r="C74" s="5"/>
      <c r="D74" s="5"/>
      <c r="E74" s="7"/>
      <c r="F74" s="7"/>
      <c r="G74" s="7"/>
    </row>
    <row r="75" spans="1:7" ht="15">
      <c r="A75" s="256"/>
      <c r="B75" s="312" t="s">
        <v>494</v>
      </c>
      <c r="C75" s="161" t="s">
        <v>668</v>
      </c>
      <c r="D75" s="312" t="s">
        <v>494</v>
      </c>
      <c r="E75" s="313" t="s">
        <v>495</v>
      </c>
      <c r="F75" s="7"/>
      <c r="G75" s="7"/>
    </row>
    <row r="76" spans="1:7" ht="15.4" thickBot="1">
      <c r="A76" s="315" t="s">
        <v>497</v>
      </c>
      <c r="B76" s="316" t="s">
        <v>515</v>
      </c>
      <c r="C76" s="797" t="s">
        <v>669</v>
      </c>
      <c r="D76" s="316" t="s">
        <v>515</v>
      </c>
      <c r="E76" s="317" t="s">
        <v>11</v>
      </c>
      <c r="F76" s="7"/>
      <c r="G76" s="7"/>
    </row>
    <row r="77" spans="1:7" ht="15">
      <c r="A77" s="178" t="s">
        <v>552</v>
      </c>
      <c r="B77" s="802">
        <f>B66</f>
        <v>1.6199999999999999E-2</v>
      </c>
      <c r="C77" s="811">
        <f>0.515/G78</f>
        <v>1.0229417022544445</v>
      </c>
      <c r="D77" s="803">
        <f>B77*C77</f>
        <v>1.6571655576521998E-2</v>
      </c>
      <c r="E77" s="804">
        <f>C66</f>
        <v>2.0900000000000002E-2</v>
      </c>
      <c r="F77" s="7"/>
      <c r="G77" s="7"/>
    </row>
    <row r="78" spans="1:7" ht="15">
      <c r="A78" s="583" t="s">
        <v>498</v>
      </c>
      <c r="B78" s="799">
        <f>B67</f>
        <v>0.48724999999999996</v>
      </c>
      <c r="C78" s="812">
        <f>0.515/G78</f>
        <v>1.0229417022544445</v>
      </c>
      <c r="D78" s="798">
        <f>B78*C78</f>
        <v>0.49842834442347805</v>
      </c>
      <c r="E78" s="805">
        <f>C67</f>
        <v>5.0724999999999999E-2</v>
      </c>
      <c r="F78" s="7"/>
      <c r="G78" s="795">
        <f>B77+B78</f>
        <v>0.50344999999999995</v>
      </c>
    </row>
    <row r="79" spans="1:7" ht="15">
      <c r="A79" s="583" t="s">
        <v>499</v>
      </c>
      <c r="B79" s="800">
        <v>0.48499999999999999</v>
      </c>
      <c r="C79" s="812">
        <v>1</v>
      </c>
      <c r="D79" s="801">
        <f>B79</f>
        <v>0.48499999999999999</v>
      </c>
      <c r="E79" s="806"/>
      <c r="F79" s="7"/>
      <c r="G79" s="7"/>
    </row>
    <row r="80" spans="1:7" ht="15.4" thickBot="1">
      <c r="A80" s="616" t="s">
        <v>502</v>
      </c>
      <c r="B80" s="807"/>
      <c r="C80" s="808"/>
      <c r="D80" s="809">
        <f>SUM(D77:D79)</f>
        <v>1</v>
      </c>
      <c r="E80" s="810"/>
      <c r="F80" s="7"/>
      <c r="G80" s="7"/>
    </row>
    <row r="81" spans="1:7" ht="15">
      <c r="A81" s="796" t="s">
        <v>657</v>
      </c>
      <c r="B81" s="7"/>
      <c r="C81" s="7"/>
      <c r="D81" s="7"/>
      <c r="E81" s="7"/>
      <c r="F81" s="7"/>
      <c r="G81" s="7"/>
    </row>
    <row r="82" spans="1:7" ht="15">
      <c r="A82" s="796" t="s">
        <v>658</v>
      </c>
      <c r="B82" s="7"/>
      <c r="C82" s="7"/>
      <c r="D82" s="7"/>
      <c r="E82" s="7"/>
      <c r="F82" s="7"/>
      <c r="G82" s="7"/>
    </row>
    <row r="83" spans="1:7" ht="15">
      <c r="A83" s="7"/>
      <c r="B83" s="7"/>
      <c r="C83" s="7"/>
      <c r="D83" s="7"/>
      <c r="E83" s="7"/>
      <c r="F83" s="7"/>
      <c r="G83" s="7"/>
    </row>
    <row r="84" spans="1:7" ht="15">
      <c r="A84" s="7"/>
      <c r="B84" s="7"/>
      <c r="C84" s="7"/>
      <c r="D84" s="7"/>
      <c r="E84" s="7"/>
      <c r="F84" s="7"/>
      <c r="G84" s="7"/>
    </row>
    <row r="85" spans="1:7" ht="15">
      <c r="A85" s="7"/>
      <c r="B85" s="7"/>
      <c r="C85" s="7"/>
      <c r="D85" s="7"/>
      <c r="E85" s="7"/>
      <c r="F85" s="7"/>
      <c r="G85" s="7"/>
    </row>
    <row r="86" spans="1:7" ht="15">
      <c r="A86" s="7"/>
      <c r="B86" s="7"/>
      <c r="C86" s="7"/>
      <c r="D86" s="7"/>
      <c r="E86" s="7"/>
      <c r="F86" s="7"/>
      <c r="G86" s="7"/>
    </row>
    <row r="87" spans="1:7" ht="15">
      <c r="A87" s="7"/>
      <c r="B87" s="7"/>
      <c r="C87" s="7"/>
      <c r="D87" s="7"/>
      <c r="E87" s="7"/>
      <c r="F87" s="7"/>
      <c r="G87" s="7"/>
    </row>
    <row r="88" spans="1:7" ht="15">
      <c r="A88" s="7"/>
      <c r="B88" s="7"/>
      <c r="C88" s="7"/>
      <c r="D88" s="7"/>
      <c r="E88" s="7"/>
      <c r="F88" s="7"/>
      <c r="G88" s="7"/>
    </row>
  </sheetData>
  <pageMargins left="1.95" right="0.7" top="0.75" bottom="0.75" header="0.3" footer="0.3"/>
  <pageSetup scale="80" orientation="portrait" r:id="rId1"/>
  <ignoredErrors>
    <ignoredError sqref="B17 B30 B43 B56 B66:B67 C66 B77:B78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zoomScale="65" zoomScaleNormal="65" workbookViewId="0">
      <selection activeCell="F5" sqref="F5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22" t="s">
        <v>579</v>
      </c>
    </row>
    <row r="2" spans="1:9" ht="15">
      <c r="F2" s="1" t="s">
        <v>558</v>
      </c>
    </row>
    <row r="3" spans="1:9" ht="15">
      <c r="F3" s="22" t="s">
        <v>547</v>
      </c>
    </row>
    <row r="4" spans="1:9" ht="15">
      <c r="F4" s="106" t="s">
        <v>674</v>
      </c>
    </row>
    <row r="6" spans="1:9" ht="13.15">
      <c r="A6" s="169"/>
      <c r="F6" s="169"/>
      <c r="G6" s="401" t="s">
        <v>555</v>
      </c>
    </row>
    <row r="7" spans="1:9" ht="15">
      <c r="A7" s="169"/>
      <c r="B7" s="188" t="s">
        <v>675</v>
      </c>
      <c r="C7" s="814"/>
      <c r="D7" s="814"/>
      <c r="E7" s="814"/>
      <c r="F7" s="815"/>
      <c r="G7" s="332"/>
      <c r="H7" s="332"/>
      <c r="I7" s="332"/>
    </row>
    <row r="8" spans="1:9" ht="15">
      <c r="B8" s="7"/>
      <c r="C8" s="7"/>
      <c r="D8" s="7"/>
      <c r="E8" s="7"/>
      <c r="F8" s="7"/>
      <c r="G8" s="7"/>
      <c r="H8" s="7"/>
    </row>
    <row r="9" spans="1:9" ht="15">
      <c r="B9" s="7"/>
      <c r="C9" s="7"/>
      <c r="D9" s="7"/>
      <c r="E9" s="7"/>
      <c r="F9" s="7"/>
      <c r="G9" s="7"/>
      <c r="H9" s="7"/>
    </row>
    <row r="10" spans="1:9" ht="15">
      <c r="B10" s="7"/>
      <c r="C10" s="7"/>
      <c r="D10" s="7"/>
      <c r="E10" s="7"/>
      <c r="F10" s="7"/>
      <c r="G10" s="7"/>
      <c r="H10" s="7"/>
    </row>
    <row r="11" spans="1:9" ht="15">
      <c r="B11" s="7"/>
      <c r="C11" s="7"/>
      <c r="D11" s="7"/>
      <c r="E11" s="7"/>
      <c r="F11" s="7"/>
      <c r="G11" s="7"/>
      <c r="H11" s="7"/>
    </row>
    <row r="12" spans="1:9" ht="15">
      <c r="B12" s="7"/>
      <c r="C12" s="7"/>
      <c r="D12" s="7"/>
      <c r="E12" s="7"/>
      <c r="F12" s="7"/>
      <c r="G12" s="7"/>
      <c r="H12" s="7"/>
    </row>
  </sheetData>
  <pageMargins left="0.95" right="0.7" top="0.75" bottom="0.75" header="0.3" footer="0.3"/>
  <pageSetup scale="9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2"/>
  <sheetViews>
    <sheetView workbookViewId="0">
      <selection activeCell="G63" sqref="G63"/>
    </sheetView>
  </sheetViews>
  <sheetFormatPr defaultRowHeight="15"/>
  <cols>
    <col min="2" max="2" width="17.6640625" customWidth="1"/>
    <col min="3" max="3" width="12.33203125" customWidth="1"/>
    <col min="4" max="4" width="10.6640625" customWidth="1"/>
    <col min="5" max="5" width="16.46484375" customWidth="1"/>
    <col min="6" max="6" width="18.46484375" customWidth="1"/>
    <col min="8" max="8" width="3.33203125" customWidth="1"/>
    <col min="10" max="10" width="8.86328125" style="7"/>
    <col min="11" max="11" width="25.53125" style="7" customWidth="1"/>
    <col min="12" max="12" width="10.53125" style="7" customWidth="1"/>
    <col min="13" max="14" width="8.86328125" style="7"/>
  </cols>
  <sheetData>
    <row r="1" spans="1:8">
      <c r="A1" s="204"/>
      <c r="G1" s="22" t="s">
        <v>579</v>
      </c>
      <c r="H1" s="22"/>
    </row>
    <row r="2" spans="1:8">
      <c r="A2" s="204"/>
      <c r="E2" s="23"/>
      <c r="G2" s="22" t="s">
        <v>557</v>
      </c>
      <c r="H2" s="1"/>
    </row>
    <row r="3" spans="1:8">
      <c r="A3" s="204"/>
      <c r="E3" s="23"/>
      <c r="F3" s="1"/>
      <c r="G3" s="1" t="s">
        <v>198</v>
      </c>
    </row>
    <row r="4" spans="1:8" ht="19.899999999999999">
      <c r="A4" s="204"/>
      <c r="B4" s="904"/>
      <c r="C4" s="904"/>
      <c r="D4" s="904"/>
      <c r="E4" s="904"/>
      <c r="F4" s="904"/>
      <c r="G4" s="904"/>
      <c r="H4" s="106"/>
    </row>
    <row r="5" spans="1:8">
      <c r="A5" s="204"/>
      <c r="B5" s="908" t="s">
        <v>428</v>
      </c>
      <c r="C5" s="908"/>
      <c r="D5" s="908"/>
      <c r="E5" s="908"/>
      <c r="F5" s="908"/>
      <c r="G5" s="908"/>
      <c r="H5" s="106"/>
    </row>
    <row r="6" spans="1:8">
      <c r="A6" s="204"/>
      <c r="B6" s="204"/>
      <c r="C6" s="204"/>
      <c r="D6" s="204"/>
      <c r="E6" s="204"/>
      <c r="F6" s="204"/>
      <c r="G6" s="204"/>
      <c r="H6" s="106"/>
    </row>
    <row r="7" spans="1:8">
      <c r="A7" s="204"/>
      <c r="B7" s="205" t="s">
        <v>429</v>
      </c>
      <c r="C7" s="206"/>
      <c r="D7" s="206"/>
      <c r="E7" s="206"/>
      <c r="F7" s="206"/>
      <c r="G7" s="207"/>
      <c r="H7" s="204"/>
    </row>
    <row r="8" spans="1:8" ht="15.4" thickBot="1">
      <c r="A8" s="204"/>
      <c r="B8" s="208" t="s">
        <v>430</v>
      </c>
      <c r="C8" s="206"/>
      <c r="D8" s="206"/>
      <c r="E8" s="206"/>
      <c r="F8" s="206"/>
      <c r="G8" s="207"/>
      <c r="H8" s="204"/>
    </row>
    <row r="9" spans="1:8" ht="15.4" thickBot="1">
      <c r="A9" s="204"/>
      <c r="B9" s="698"/>
      <c r="C9" s="699" t="s">
        <v>431</v>
      </c>
      <c r="D9" s="699" t="s">
        <v>432</v>
      </c>
      <c r="E9" s="699" t="s">
        <v>454</v>
      </c>
      <c r="F9" s="700" t="s">
        <v>455</v>
      </c>
      <c r="G9" s="209"/>
      <c r="H9" s="204"/>
    </row>
    <row r="10" spans="1:8" ht="15.4">
      <c r="A10" s="204"/>
      <c r="B10" s="701">
        <v>1960</v>
      </c>
      <c r="C10" s="889">
        <v>542.38199999999995</v>
      </c>
      <c r="D10" s="702">
        <v>58.11</v>
      </c>
      <c r="E10" s="703">
        <v>3.1030739999999999</v>
      </c>
      <c r="F10" s="704">
        <v>1.9815509999999998</v>
      </c>
      <c r="G10" s="209"/>
      <c r="H10" s="204"/>
    </row>
    <row r="11" spans="1:8" ht="15.4">
      <c r="A11" s="204">
        <v>1</v>
      </c>
      <c r="B11" s="890">
        <v>1961</v>
      </c>
      <c r="C11" s="891">
        <v>562.20899999999995</v>
      </c>
      <c r="D11" s="892">
        <v>71.55</v>
      </c>
      <c r="E11" s="893">
        <v>3.3700049999999999</v>
      </c>
      <c r="F11" s="894">
        <v>2.0391750000000002</v>
      </c>
      <c r="G11" s="209"/>
      <c r="H11" s="204"/>
    </row>
    <row r="12" spans="1:8" ht="15.4">
      <c r="A12" s="204">
        <f>A11+1</f>
        <v>2</v>
      </c>
      <c r="B12" s="890">
        <v>1962</v>
      </c>
      <c r="C12" s="891">
        <v>603.92200000000003</v>
      </c>
      <c r="D12" s="892">
        <v>63.1</v>
      </c>
      <c r="E12" s="893">
        <v>3.6661100000000002</v>
      </c>
      <c r="F12" s="894">
        <v>2.1454000000000004</v>
      </c>
      <c r="G12" s="209"/>
      <c r="H12" s="204"/>
    </row>
    <row r="13" spans="1:8" ht="15.4">
      <c r="A13" s="204">
        <f t="shared" ref="A13:A58" si="0">A12+1</f>
        <v>3</v>
      </c>
      <c r="B13" s="890">
        <v>1963</v>
      </c>
      <c r="C13" s="891">
        <v>637.45000000000005</v>
      </c>
      <c r="D13" s="892">
        <v>75.02</v>
      </c>
      <c r="E13" s="893">
        <v>4.1336019999999998</v>
      </c>
      <c r="F13" s="894">
        <v>2.3481260000000002</v>
      </c>
      <c r="G13" s="209"/>
      <c r="H13" s="204"/>
    </row>
    <row r="14" spans="1:8" ht="15.4">
      <c r="A14" s="204">
        <f t="shared" si="0"/>
        <v>4</v>
      </c>
      <c r="B14" s="890">
        <v>1964</v>
      </c>
      <c r="C14" s="891">
        <v>684.46</v>
      </c>
      <c r="D14" s="892">
        <v>84.75</v>
      </c>
      <c r="E14" s="893">
        <v>4.76295</v>
      </c>
      <c r="F14" s="894">
        <v>2.5848749999999998</v>
      </c>
      <c r="G14" s="209"/>
      <c r="H14" s="204"/>
    </row>
    <row r="15" spans="1:8" ht="15.4">
      <c r="A15" s="204">
        <f t="shared" si="0"/>
        <v>5</v>
      </c>
      <c r="B15" s="890">
        <v>1965</v>
      </c>
      <c r="C15" s="891">
        <v>742.28899999999999</v>
      </c>
      <c r="D15" s="892">
        <v>92.43</v>
      </c>
      <c r="E15" s="893">
        <v>5.2962389999999999</v>
      </c>
      <c r="F15" s="894">
        <v>2.8283580000000001</v>
      </c>
      <c r="G15" s="209"/>
      <c r="H15" s="204"/>
    </row>
    <row r="16" spans="1:8" ht="15.4">
      <c r="A16" s="204">
        <f t="shared" si="0"/>
        <v>6</v>
      </c>
      <c r="B16" s="890">
        <v>1966</v>
      </c>
      <c r="C16" s="891">
        <v>813.41399999999999</v>
      </c>
      <c r="D16" s="892">
        <v>80.33</v>
      </c>
      <c r="E16" s="893">
        <v>5.4142419999999998</v>
      </c>
      <c r="F16" s="894">
        <v>2.8838469999999998</v>
      </c>
      <c r="G16" s="209"/>
      <c r="H16" s="204"/>
    </row>
    <row r="17" spans="1:8" ht="15.4">
      <c r="A17" s="204">
        <f t="shared" si="0"/>
        <v>7</v>
      </c>
      <c r="B17" s="890">
        <v>1967</v>
      </c>
      <c r="C17" s="891">
        <v>859.95899999999995</v>
      </c>
      <c r="D17" s="892">
        <v>96.47</v>
      </c>
      <c r="E17" s="893">
        <v>5.4602019999999998</v>
      </c>
      <c r="F17" s="894">
        <v>2.9809230000000002</v>
      </c>
      <c r="G17" s="209"/>
      <c r="H17" s="204"/>
    </row>
    <row r="18" spans="1:8" ht="15.4">
      <c r="A18" s="204">
        <f t="shared" si="0"/>
        <v>8</v>
      </c>
      <c r="B18" s="890">
        <v>1968</v>
      </c>
      <c r="C18" s="891">
        <v>940.65099999999995</v>
      </c>
      <c r="D18" s="892">
        <v>103.86</v>
      </c>
      <c r="E18" s="893">
        <v>5.7226860000000004</v>
      </c>
      <c r="F18" s="894">
        <v>3.0430980000000001</v>
      </c>
      <c r="G18" s="209"/>
      <c r="H18" s="204"/>
    </row>
    <row r="19" spans="1:8" ht="15.4">
      <c r="A19" s="204">
        <f t="shared" si="0"/>
        <v>9</v>
      </c>
      <c r="B19" s="890">
        <v>1969</v>
      </c>
      <c r="C19" s="891">
        <v>1017.615</v>
      </c>
      <c r="D19" s="892">
        <v>92.06</v>
      </c>
      <c r="E19" s="893">
        <v>6.1035779999999997</v>
      </c>
      <c r="F19" s="894">
        <v>3.2405120000000003</v>
      </c>
      <c r="G19" s="209"/>
      <c r="H19" s="204"/>
    </row>
    <row r="20" spans="1:8" ht="15.4">
      <c r="A20" s="204">
        <f t="shared" si="0"/>
        <v>10</v>
      </c>
      <c r="B20" s="890">
        <v>1970</v>
      </c>
      <c r="C20" s="891">
        <v>1073.3030000000001</v>
      </c>
      <c r="D20" s="892">
        <v>92.15</v>
      </c>
      <c r="E20" s="893">
        <v>5.5105700000000004</v>
      </c>
      <c r="F20" s="894">
        <v>3.1883900000000001</v>
      </c>
      <c r="G20" s="209"/>
      <c r="H20" s="204"/>
    </row>
    <row r="21" spans="1:8" ht="15.4">
      <c r="A21" s="204">
        <f t="shared" si="0"/>
        <v>11</v>
      </c>
      <c r="B21" s="890">
        <v>1971</v>
      </c>
      <c r="C21" s="891">
        <v>1164.8499999999999</v>
      </c>
      <c r="D21" s="892">
        <v>102.09</v>
      </c>
      <c r="E21" s="893">
        <v>5.5741139999999998</v>
      </c>
      <c r="F21" s="894">
        <v>3.16479</v>
      </c>
      <c r="G21" s="209"/>
      <c r="H21" s="204"/>
    </row>
    <row r="22" spans="1:8" ht="15.4">
      <c r="A22" s="204">
        <f t="shared" si="0"/>
        <v>12</v>
      </c>
      <c r="B22" s="890">
        <v>1972</v>
      </c>
      <c r="C22" s="891">
        <v>1279.1099999999999</v>
      </c>
      <c r="D22" s="892">
        <v>118.05</v>
      </c>
      <c r="E22" s="893">
        <v>6.1740149999999998</v>
      </c>
      <c r="F22" s="894">
        <v>3.1873499999999999</v>
      </c>
      <c r="G22" s="209"/>
      <c r="H22" s="204"/>
    </row>
    <row r="23" spans="1:8" ht="15.4">
      <c r="A23" s="204">
        <f t="shared" si="0"/>
        <v>13</v>
      </c>
      <c r="B23" s="890">
        <v>1973</v>
      </c>
      <c r="C23" s="891">
        <v>1425.376</v>
      </c>
      <c r="D23" s="892">
        <v>97.55</v>
      </c>
      <c r="E23" s="893">
        <v>7.9600799999999996</v>
      </c>
      <c r="F23" s="894">
        <v>3.6093499999999996</v>
      </c>
      <c r="G23" s="209"/>
      <c r="H23" s="204"/>
    </row>
    <row r="24" spans="1:8" ht="15.4">
      <c r="A24" s="204">
        <f t="shared" si="0"/>
        <v>14</v>
      </c>
      <c r="B24" s="890">
        <v>1974</v>
      </c>
      <c r="C24" s="891">
        <v>1545.2429999999999</v>
      </c>
      <c r="D24" s="892">
        <v>68.56</v>
      </c>
      <c r="E24" s="893">
        <v>9.3515840000000008</v>
      </c>
      <c r="F24" s="894">
        <v>3.7228080000000001</v>
      </c>
      <c r="G24" s="209"/>
      <c r="H24" s="204"/>
    </row>
    <row r="25" spans="1:8" ht="15.4">
      <c r="A25" s="204">
        <f t="shared" si="0"/>
        <v>15</v>
      </c>
      <c r="B25" s="890">
        <v>1975</v>
      </c>
      <c r="C25" s="891">
        <v>1684.904</v>
      </c>
      <c r="D25" s="892">
        <v>90.19</v>
      </c>
      <c r="E25" s="893">
        <v>7.7112449999999999</v>
      </c>
      <c r="F25" s="894">
        <v>3.7338659999999999</v>
      </c>
      <c r="G25" s="209"/>
      <c r="H25" s="204"/>
    </row>
    <row r="26" spans="1:8" ht="15.4">
      <c r="A26" s="204">
        <f t="shared" si="0"/>
        <v>16</v>
      </c>
      <c r="B26" s="890">
        <v>1976</v>
      </c>
      <c r="C26" s="891">
        <v>1873.412</v>
      </c>
      <c r="D26" s="892">
        <v>107.46</v>
      </c>
      <c r="E26" s="893">
        <v>9.7466220000000003</v>
      </c>
      <c r="F26" s="894">
        <v>4.2231779999999999</v>
      </c>
      <c r="G26" s="209"/>
      <c r="H26" s="204"/>
    </row>
    <row r="27" spans="1:8" ht="15.4">
      <c r="A27" s="204">
        <f t="shared" si="0"/>
        <v>17</v>
      </c>
      <c r="B27" s="890">
        <v>1977</v>
      </c>
      <c r="C27" s="891">
        <v>2081.826</v>
      </c>
      <c r="D27" s="892">
        <v>95.1</v>
      </c>
      <c r="E27" s="893">
        <v>10.86993</v>
      </c>
      <c r="F27" s="894">
        <v>4.85961</v>
      </c>
      <c r="G27" s="209"/>
      <c r="H27" s="204"/>
    </row>
    <row r="28" spans="1:8" ht="15.4">
      <c r="A28" s="204">
        <f t="shared" si="0"/>
        <v>18</v>
      </c>
      <c r="B28" s="890">
        <v>1978</v>
      </c>
      <c r="C28" s="891">
        <v>2351.5990000000002</v>
      </c>
      <c r="D28" s="892">
        <v>96.11</v>
      </c>
      <c r="E28" s="893">
        <v>11.638921</v>
      </c>
      <c r="F28" s="894">
        <v>5.1803290000000004</v>
      </c>
      <c r="G28" s="209"/>
      <c r="H28" s="204"/>
    </row>
    <row r="29" spans="1:8" ht="15.4">
      <c r="A29" s="204">
        <f t="shared" si="0"/>
        <v>19</v>
      </c>
      <c r="B29" s="890">
        <v>1979</v>
      </c>
      <c r="C29" s="891">
        <v>2627.3330000000001</v>
      </c>
      <c r="D29" s="892">
        <v>107.94</v>
      </c>
      <c r="E29" s="893">
        <v>14.550312</v>
      </c>
      <c r="F29" s="894">
        <v>5.9690820000000002</v>
      </c>
      <c r="G29" s="209"/>
      <c r="H29" s="204"/>
    </row>
    <row r="30" spans="1:8" ht="15.4">
      <c r="A30" s="204">
        <f t="shared" si="0"/>
        <v>20</v>
      </c>
      <c r="B30" s="890">
        <v>1980</v>
      </c>
      <c r="C30" s="891">
        <v>2857.3069999999998</v>
      </c>
      <c r="D30" s="892">
        <v>135.76</v>
      </c>
      <c r="E30" s="893">
        <v>14.987904</v>
      </c>
      <c r="F30" s="894">
        <v>6.4350239999999994</v>
      </c>
      <c r="G30" s="209"/>
      <c r="H30" s="204"/>
    </row>
    <row r="31" spans="1:8" ht="15.4">
      <c r="A31" s="204">
        <f t="shared" si="0"/>
        <v>21</v>
      </c>
      <c r="B31" s="890">
        <v>1981</v>
      </c>
      <c r="C31" s="891">
        <v>3207.0410000000002</v>
      </c>
      <c r="D31" s="892">
        <v>122.55</v>
      </c>
      <c r="E31" s="893">
        <v>15.183945</v>
      </c>
      <c r="F31" s="894">
        <v>6.8260350000000001</v>
      </c>
      <c r="G31" s="209"/>
      <c r="H31" s="204"/>
    </row>
    <row r="32" spans="1:8" ht="15.4">
      <c r="A32" s="204">
        <f t="shared" si="0"/>
        <v>22</v>
      </c>
      <c r="B32" s="890">
        <v>1982</v>
      </c>
      <c r="C32" s="891">
        <v>3343.7890000000002</v>
      </c>
      <c r="D32" s="892">
        <v>140.63999999999999</v>
      </c>
      <c r="E32" s="893">
        <v>13.824911999999999</v>
      </c>
      <c r="F32" s="894">
        <v>6.9335519999999988</v>
      </c>
      <c r="G32" s="209"/>
      <c r="H32" s="204"/>
    </row>
    <row r="33" spans="1:8" ht="15.4">
      <c r="A33" s="204">
        <f t="shared" si="0"/>
        <v>23</v>
      </c>
      <c r="B33" s="890">
        <v>1983</v>
      </c>
      <c r="C33" s="891">
        <v>3634.038</v>
      </c>
      <c r="D33" s="892">
        <v>164.93</v>
      </c>
      <c r="E33" s="893">
        <v>13.293358</v>
      </c>
      <c r="F33" s="894">
        <v>7.1249760000000011</v>
      </c>
      <c r="G33" s="209"/>
      <c r="H33" s="204"/>
    </row>
    <row r="34" spans="1:8" ht="15.4">
      <c r="A34" s="204">
        <f t="shared" si="0"/>
        <v>24</v>
      </c>
      <c r="B34" s="890">
        <v>1984</v>
      </c>
      <c r="C34" s="891">
        <v>4037.6129999999998</v>
      </c>
      <c r="D34" s="892">
        <v>167.24</v>
      </c>
      <c r="E34" s="893">
        <v>16.841068</v>
      </c>
      <c r="F34" s="894">
        <v>7.8268320000000005</v>
      </c>
      <c r="G34" s="209"/>
      <c r="H34" s="204"/>
    </row>
    <row r="35" spans="1:8" ht="15.4">
      <c r="A35" s="204">
        <f t="shared" si="0"/>
        <v>25</v>
      </c>
      <c r="B35" s="890">
        <v>1985</v>
      </c>
      <c r="C35" s="891">
        <v>4338.9790000000003</v>
      </c>
      <c r="D35" s="892">
        <v>211.28</v>
      </c>
      <c r="E35" s="893">
        <v>15.676976</v>
      </c>
      <c r="F35" s="894">
        <v>8.1976639999999996</v>
      </c>
      <c r="G35" s="209"/>
      <c r="H35" s="204"/>
    </row>
    <row r="36" spans="1:8" ht="15.4">
      <c r="A36" s="204">
        <f t="shared" si="0"/>
        <v>26</v>
      </c>
      <c r="B36" s="890">
        <v>1986</v>
      </c>
      <c r="C36" s="891">
        <v>4579.6310000000003</v>
      </c>
      <c r="D36" s="892">
        <v>242.17</v>
      </c>
      <c r="E36" s="893">
        <v>14.433332</v>
      </c>
      <c r="F36" s="894">
        <v>8.1853459999999991</v>
      </c>
      <c r="G36" s="209"/>
      <c r="H36" s="204"/>
    </row>
    <row r="37" spans="1:8" ht="15.4">
      <c r="A37" s="204">
        <f t="shared" si="0"/>
        <v>27</v>
      </c>
      <c r="B37" s="890">
        <v>1987</v>
      </c>
      <c r="C37" s="891">
        <v>4855.2150000000001</v>
      </c>
      <c r="D37" s="892">
        <v>247.08</v>
      </c>
      <c r="E37" s="893">
        <v>16.035492000000001</v>
      </c>
      <c r="F37" s="894">
        <v>9.1666680000000014</v>
      </c>
      <c r="G37" s="209"/>
      <c r="H37" s="204"/>
    </row>
    <row r="38" spans="1:8" ht="15.4">
      <c r="A38" s="204">
        <f t="shared" si="0"/>
        <v>28</v>
      </c>
      <c r="B38" s="890">
        <v>1988</v>
      </c>
      <c r="C38" s="891">
        <v>5236.4380000000001</v>
      </c>
      <c r="D38" s="892">
        <v>277.72000000000003</v>
      </c>
      <c r="E38" s="893">
        <v>24.12</v>
      </c>
      <c r="F38" s="894">
        <v>10.220096000000002</v>
      </c>
      <c r="G38" s="209"/>
      <c r="H38" s="204"/>
    </row>
    <row r="39" spans="1:8" ht="15.4">
      <c r="A39" s="204">
        <f t="shared" si="0"/>
        <v>29</v>
      </c>
      <c r="B39" s="890">
        <v>1989</v>
      </c>
      <c r="C39" s="891">
        <v>5641.58</v>
      </c>
      <c r="D39" s="892">
        <v>353.4</v>
      </c>
      <c r="E39" s="893">
        <v>24.32</v>
      </c>
      <c r="F39" s="894">
        <v>11.73288</v>
      </c>
      <c r="G39" s="209"/>
      <c r="H39" s="204"/>
    </row>
    <row r="40" spans="1:8" ht="15.4">
      <c r="A40" s="204">
        <f t="shared" si="0"/>
        <v>30</v>
      </c>
      <c r="B40" s="890">
        <v>1990</v>
      </c>
      <c r="C40" s="891">
        <v>5963.1440000000002</v>
      </c>
      <c r="D40" s="892">
        <v>330.22</v>
      </c>
      <c r="E40" s="893">
        <v>22.65</v>
      </c>
      <c r="F40" s="894">
        <v>12.350228000000001</v>
      </c>
      <c r="G40" s="209"/>
      <c r="H40" s="204"/>
    </row>
    <row r="41" spans="1:8" ht="15.4">
      <c r="A41" s="204">
        <f t="shared" si="0"/>
        <v>31</v>
      </c>
      <c r="B41" s="890">
        <v>1991</v>
      </c>
      <c r="C41" s="891">
        <v>6158.1289999999999</v>
      </c>
      <c r="D41" s="892">
        <v>417.09</v>
      </c>
      <c r="E41" s="893">
        <v>19.3</v>
      </c>
      <c r="F41" s="894">
        <v>12.971499</v>
      </c>
      <c r="G41" s="209"/>
      <c r="H41" s="204"/>
    </row>
    <row r="42" spans="1:8" ht="15.4">
      <c r="A42" s="204">
        <f t="shared" si="0"/>
        <v>32</v>
      </c>
      <c r="B42" s="890">
        <v>1992</v>
      </c>
      <c r="C42" s="891">
        <v>6520.3270000000002</v>
      </c>
      <c r="D42" s="892">
        <v>435.71</v>
      </c>
      <c r="E42" s="893">
        <v>20.87</v>
      </c>
      <c r="F42" s="894">
        <v>12.635590000000001</v>
      </c>
      <c r="G42" s="209"/>
      <c r="H42" s="204"/>
    </row>
    <row r="43" spans="1:8" ht="15.4">
      <c r="A43" s="204">
        <f t="shared" si="0"/>
        <v>33</v>
      </c>
      <c r="B43" s="890">
        <v>1993</v>
      </c>
      <c r="C43" s="891">
        <v>6858.5590000000002</v>
      </c>
      <c r="D43" s="892">
        <v>466.45</v>
      </c>
      <c r="E43" s="893">
        <v>26.9</v>
      </c>
      <c r="F43" s="894">
        <v>12.687439999999999</v>
      </c>
      <c r="G43" s="209"/>
      <c r="H43" s="204"/>
    </row>
    <row r="44" spans="1:8" ht="15.4">
      <c r="A44" s="204">
        <f t="shared" si="0"/>
        <v>34</v>
      </c>
      <c r="B44" s="890">
        <v>1994</v>
      </c>
      <c r="C44" s="891">
        <v>7287.2359999999999</v>
      </c>
      <c r="D44" s="892">
        <v>459.27</v>
      </c>
      <c r="E44" s="893">
        <v>31.75</v>
      </c>
      <c r="F44" s="894">
        <v>13.364756999999999</v>
      </c>
      <c r="G44" s="209"/>
      <c r="H44" s="204"/>
    </row>
    <row r="45" spans="1:8" ht="15.4">
      <c r="A45" s="204">
        <f t="shared" si="0"/>
        <v>35</v>
      </c>
      <c r="B45" s="890">
        <v>1995</v>
      </c>
      <c r="C45" s="891">
        <v>7639.7489999999998</v>
      </c>
      <c r="D45" s="892">
        <v>615.92999999999995</v>
      </c>
      <c r="E45" s="893">
        <v>37.700000000000003</v>
      </c>
      <c r="F45" s="894">
        <v>14.166389999999998</v>
      </c>
      <c r="G45" s="209"/>
      <c r="H45" s="204"/>
    </row>
    <row r="46" spans="1:8" ht="15.4">
      <c r="A46" s="204">
        <f t="shared" si="0"/>
        <v>36</v>
      </c>
      <c r="B46" s="890">
        <v>1996</v>
      </c>
      <c r="C46" s="891">
        <v>8073.1220000000003</v>
      </c>
      <c r="D46" s="892">
        <v>740.74</v>
      </c>
      <c r="E46" s="893">
        <v>40.630000000000003</v>
      </c>
      <c r="F46" s="894">
        <v>14.888873999999999</v>
      </c>
      <c r="G46" s="209"/>
      <c r="H46" s="204"/>
    </row>
    <row r="47" spans="1:8" ht="15.4">
      <c r="A47" s="204">
        <f t="shared" si="0"/>
        <v>37</v>
      </c>
      <c r="B47" s="890">
        <v>1997</v>
      </c>
      <c r="C47" s="891">
        <v>8577.5519999999997</v>
      </c>
      <c r="D47" s="892">
        <v>970.43</v>
      </c>
      <c r="E47" s="893">
        <v>44.09</v>
      </c>
      <c r="F47" s="894">
        <v>15.522000000000002</v>
      </c>
      <c r="G47" s="209"/>
      <c r="H47" s="204"/>
    </row>
    <row r="48" spans="1:8" ht="15.4">
      <c r="A48" s="204">
        <f t="shared" si="0"/>
        <v>38</v>
      </c>
      <c r="B48" s="890">
        <v>1998</v>
      </c>
      <c r="C48" s="891">
        <v>9062.8169999999991</v>
      </c>
      <c r="D48" s="892">
        <v>1229.23</v>
      </c>
      <c r="E48" s="893">
        <v>44.27</v>
      </c>
      <c r="F48" s="894">
        <v>16.2</v>
      </c>
      <c r="G48" s="209"/>
      <c r="H48" s="204"/>
    </row>
    <row r="49" spans="1:12" ht="15.4">
      <c r="A49" s="204">
        <f t="shared" si="0"/>
        <v>39</v>
      </c>
      <c r="B49" s="890">
        <v>1999</v>
      </c>
      <c r="C49" s="891">
        <v>9631.1720000000005</v>
      </c>
      <c r="D49" s="892">
        <v>1469.25</v>
      </c>
      <c r="E49" s="893">
        <v>51.68</v>
      </c>
      <c r="F49" s="894">
        <v>16.711843601089175</v>
      </c>
      <c r="G49" s="209"/>
      <c r="H49" s="204"/>
    </row>
    <row r="50" spans="1:12" ht="15.4">
      <c r="A50" s="204">
        <f t="shared" si="0"/>
        <v>40</v>
      </c>
      <c r="B50" s="890">
        <v>2000</v>
      </c>
      <c r="C50" s="891">
        <v>10250.951999999999</v>
      </c>
      <c r="D50" s="892">
        <v>1320.28</v>
      </c>
      <c r="E50" s="893">
        <v>56.13</v>
      </c>
      <c r="F50" s="894">
        <v>16.26845015151515</v>
      </c>
      <c r="G50" s="209"/>
      <c r="H50" s="204"/>
    </row>
    <row r="51" spans="1:12" ht="15.4">
      <c r="A51" s="204">
        <f t="shared" si="0"/>
        <v>41</v>
      </c>
      <c r="B51" s="890">
        <v>2001</v>
      </c>
      <c r="C51" s="891">
        <v>10581.929</v>
      </c>
      <c r="D51" s="892">
        <v>1148.0899999999999</v>
      </c>
      <c r="E51" s="893">
        <v>38.85</v>
      </c>
      <c r="F51" s="894">
        <v>15.741</v>
      </c>
      <c r="G51" s="209"/>
      <c r="H51" s="204"/>
    </row>
    <row r="52" spans="1:12" ht="15.4">
      <c r="A52" s="204">
        <f t="shared" si="0"/>
        <v>42</v>
      </c>
      <c r="B52" s="890">
        <v>2002</v>
      </c>
      <c r="C52" s="891">
        <v>10929.108</v>
      </c>
      <c r="D52" s="892">
        <v>879.82</v>
      </c>
      <c r="E52" s="895">
        <v>46.04</v>
      </c>
      <c r="F52" s="896">
        <v>16.079999999999998</v>
      </c>
      <c r="G52" s="209"/>
      <c r="H52" s="204"/>
    </row>
    <row r="53" spans="1:12" ht="15.4">
      <c r="A53" s="204">
        <f t="shared" si="0"/>
        <v>43</v>
      </c>
      <c r="B53" s="890">
        <v>2003</v>
      </c>
      <c r="C53" s="891">
        <v>11456.45</v>
      </c>
      <c r="D53" s="892">
        <v>1111.9100000000001</v>
      </c>
      <c r="E53" s="895">
        <v>54.69</v>
      </c>
      <c r="F53" s="896">
        <v>17.88</v>
      </c>
      <c r="G53" s="209"/>
      <c r="H53" s="204"/>
    </row>
    <row r="54" spans="1:12" ht="15.4">
      <c r="A54" s="204">
        <f t="shared" si="0"/>
        <v>44</v>
      </c>
      <c r="B54" s="890">
        <v>2004</v>
      </c>
      <c r="C54" s="891">
        <v>12217.196</v>
      </c>
      <c r="D54" s="892">
        <v>1211.92</v>
      </c>
      <c r="E54" s="895">
        <v>67.680000000000007</v>
      </c>
      <c r="F54" s="896">
        <v>19.407</v>
      </c>
      <c r="G54" s="209"/>
      <c r="H54" s="204"/>
    </row>
    <row r="55" spans="1:12" ht="15.4">
      <c r="A55" s="204">
        <f t="shared" si="0"/>
        <v>45</v>
      </c>
      <c r="B55" s="890">
        <v>2005</v>
      </c>
      <c r="C55" s="891">
        <v>13039.197</v>
      </c>
      <c r="D55" s="892">
        <v>1248.29</v>
      </c>
      <c r="E55" s="895">
        <v>76.45</v>
      </c>
      <c r="F55" s="896">
        <v>22.38</v>
      </c>
      <c r="G55" s="204"/>
      <c r="H55" s="204"/>
    </row>
    <row r="56" spans="1:12" ht="15.4">
      <c r="A56" s="204">
        <f t="shared" si="0"/>
        <v>46</v>
      </c>
      <c r="B56" s="890">
        <v>2006</v>
      </c>
      <c r="C56" s="891">
        <v>13815.583000000001</v>
      </c>
      <c r="D56" s="892">
        <v>1418.3</v>
      </c>
      <c r="E56" s="895">
        <v>87.72</v>
      </c>
      <c r="F56" s="896">
        <v>25.05</v>
      </c>
      <c r="G56" s="214"/>
      <c r="H56" s="204"/>
    </row>
    <row r="57" spans="1:12" ht="15.4">
      <c r="A57" s="204">
        <f t="shared" si="0"/>
        <v>47</v>
      </c>
      <c r="B57" s="890">
        <v>2007</v>
      </c>
      <c r="C57" s="891">
        <v>14474.227999999999</v>
      </c>
      <c r="D57" s="892">
        <v>1468.36</v>
      </c>
      <c r="E57" s="895">
        <v>82.54</v>
      </c>
      <c r="F57" s="896">
        <v>27.73</v>
      </c>
      <c r="G57" s="214"/>
      <c r="H57" s="204"/>
    </row>
    <row r="58" spans="1:12" ht="15.4">
      <c r="A58" s="204">
        <f t="shared" si="0"/>
        <v>48</v>
      </c>
      <c r="B58" s="890">
        <v>2008</v>
      </c>
      <c r="C58" s="891">
        <v>14769.861999999999</v>
      </c>
      <c r="D58" s="892">
        <v>903.25</v>
      </c>
      <c r="E58" s="893">
        <v>65.39</v>
      </c>
      <c r="F58" s="894">
        <v>28.05</v>
      </c>
      <c r="G58" s="204"/>
      <c r="H58" s="204"/>
    </row>
    <row r="59" spans="1:12" ht="15.4">
      <c r="A59" s="204">
        <v>49</v>
      </c>
      <c r="B59" s="890">
        <v>2009</v>
      </c>
      <c r="C59" s="891">
        <v>14478.066999999999</v>
      </c>
      <c r="D59" s="892">
        <v>1115.0999999999999</v>
      </c>
      <c r="E59" s="893">
        <v>59.65</v>
      </c>
      <c r="F59" s="894">
        <v>22.31</v>
      </c>
      <c r="G59" s="204"/>
      <c r="H59" s="204"/>
    </row>
    <row r="60" spans="1:12" ht="15.4">
      <c r="A60" s="204">
        <v>50</v>
      </c>
      <c r="B60" s="890">
        <v>2010</v>
      </c>
      <c r="C60" s="891">
        <v>15048.97</v>
      </c>
      <c r="D60" s="892">
        <v>1257.6400000000001</v>
      </c>
      <c r="E60" s="893">
        <v>83.66</v>
      </c>
      <c r="F60" s="894">
        <v>23.12</v>
      </c>
      <c r="G60" s="204"/>
      <c r="H60" s="204"/>
    </row>
    <row r="61" spans="1:12" ht="15.4">
      <c r="A61" s="204">
        <v>51</v>
      </c>
      <c r="B61" s="890">
        <v>2011</v>
      </c>
      <c r="C61" s="891">
        <v>15599.731</v>
      </c>
      <c r="D61" s="897">
        <v>1257.5999999999999</v>
      </c>
      <c r="E61" s="898">
        <v>97.05</v>
      </c>
      <c r="F61" s="899">
        <v>26.02</v>
      </c>
      <c r="G61" s="204"/>
      <c r="H61" s="204"/>
    </row>
    <row r="62" spans="1:12" ht="15.4">
      <c r="A62" s="204">
        <v>52</v>
      </c>
      <c r="B62" s="890">
        <v>2012</v>
      </c>
      <c r="C62" s="891">
        <v>16253.97</v>
      </c>
      <c r="D62" s="897">
        <v>1426.19</v>
      </c>
      <c r="E62" s="898">
        <v>102.47</v>
      </c>
      <c r="F62" s="899">
        <v>30.44</v>
      </c>
      <c r="G62" s="888"/>
      <c r="H62" s="204"/>
      <c r="J62" s="706"/>
      <c r="K62" s="706"/>
      <c r="L62" s="706"/>
    </row>
    <row r="63" spans="1:12" ht="15.4">
      <c r="A63" s="204">
        <f t="shared" ref="A63:A71" si="1">A62+1</f>
        <v>53</v>
      </c>
      <c r="B63" s="890">
        <v>2013</v>
      </c>
      <c r="C63" s="891">
        <v>16843.196</v>
      </c>
      <c r="D63" s="897">
        <v>1848.36</v>
      </c>
      <c r="E63" s="898">
        <v>107.45</v>
      </c>
      <c r="F63" s="899">
        <v>36.28</v>
      </c>
      <c r="G63" s="888"/>
      <c r="H63" s="204"/>
      <c r="J63" s="706"/>
      <c r="K63" s="706"/>
      <c r="L63" s="706"/>
    </row>
    <row r="64" spans="1:12" ht="15.75" thickBot="1">
      <c r="A64" s="204">
        <f t="shared" si="1"/>
        <v>54</v>
      </c>
      <c r="B64" s="890">
        <v>2014</v>
      </c>
      <c r="C64" s="891">
        <v>17550.687000000002</v>
      </c>
      <c r="D64" s="897">
        <v>2058.9</v>
      </c>
      <c r="E64" s="898">
        <v>113.01</v>
      </c>
      <c r="F64" s="899">
        <v>39.44</v>
      </c>
      <c r="G64" s="888"/>
      <c r="H64" s="204"/>
      <c r="J64" s="706"/>
      <c r="K64" s="706"/>
      <c r="L64" s="706"/>
    </row>
    <row r="65" spans="1:12" ht="15.75" thickBot="1">
      <c r="A65" s="204">
        <f t="shared" si="1"/>
        <v>55</v>
      </c>
      <c r="B65" s="890">
        <v>2015</v>
      </c>
      <c r="C65" s="891">
        <v>18206.023000000001</v>
      </c>
      <c r="D65" s="897">
        <v>2043.94</v>
      </c>
      <c r="E65" s="898">
        <v>106.32</v>
      </c>
      <c r="F65" s="899">
        <v>43.16</v>
      </c>
      <c r="G65" s="888"/>
      <c r="H65" s="204"/>
      <c r="J65" s="706"/>
      <c r="K65" s="707" t="s">
        <v>444</v>
      </c>
      <c r="L65" s="708">
        <f>C72</f>
        <v>6.1683976965534404E-2</v>
      </c>
    </row>
    <row r="66" spans="1:12" ht="15.75" thickBot="1">
      <c r="A66" s="204">
        <f t="shared" si="1"/>
        <v>56</v>
      </c>
      <c r="B66" s="890">
        <v>2016</v>
      </c>
      <c r="C66" s="891">
        <v>18695.106</v>
      </c>
      <c r="D66" s="897">
        <v>2238.83</v>
      </c>
      <c r="E66" s="898">
        <v>108.86</v>
      </c>
      <c r="F66" s="899">
        <v>45.03</v>
      </c>
      <c r="G66" s="888"/>
      <c r="H66" s="204"/>
      <c r="J66" s="706"/>
      <c r="K66" s="546" t="s">
        <v>493</v>
      </c>
      <c r="L66" s="709">
        <f>D72</f>
        <v>7.0730184683768016E-2</v>
      </c>
    </row>
    <row r="67" spans="1:12" ht="15.75" thickBot="1">
      <c r="A67" s="204">
        <f t="shared" si="1"/>
        <v>57</v>
      </c>
      <c r="B67" s="890">
        <v>2017</v>
      </c>
      <c r="C67" s="891">
        <v>19479.623</v>
      </c>
      <c r="D67" s="897">
        <v>2673.61</v>
      </c>
      <c r="E67" s="898">
        <v>124.94</v>
      </c>
      <c r="F67" s="899">
        <v>49.73</v>
      </c>
      <c r="G67" s="888"/>
      <c r="H67" s="204"/>
      <c r="J67" s="706"/>
      <c r="K67" s="546" t="s">
        <v>454</v>
      </c>
      <c r="L67" s="709">
        <f>E72</f>
        <v>6.4201844128703112E-2</v>
      </c>
    </row>
    <row r="68" spans="1:12" ht="15.75" thickBot="1">
      <c r="A68" s="204">
        <f t="shared" si="1"/>
        <v>58</v>
      </c>
      <c r="B68" s="890">
        <v>2018</v>
      </c>
      <c r="C68" s="891">
        <v>20527.159</v>
      </c>
      <c r="D68" s="897">
        <v>2506.85</v>
      </c>
      <c r="E68" s="898">
        <v>148.34</v>
      </c>
      <c r="F68" s="899">
        <v>53.61</v>
      </c>
      <c r="H68" s="204"/>
      <c r="J68" s="706"/>
      <c r="K68" s="710" t="s">
        <v>455</v>
      </c>
      <c r="L68" s="711">
        <f>F72</f>
        <v>5.6521464432754076E-2</v>
      </c>
    </row>
    <row r="69" spans="1:12" ht="15.75" thickBot="1">
      <c r="A69" s="204">
        <f t="shared" si="1"/>
        <v>59</v>
      </c>
      <c r="B69" s="890">
        <v>2019</v>
      </c>
      <c r="C69" s="891">
        <v>21372.581999999999</v>
      </c>
      <c r="D69" s="897">
        <v>3230.78</v>
      </c>
      <c r="E69" s="898">
        <v>162.35</v>
      </c>
      <c r="F69" s="899">
        <v>58.8</v>
      </c>
      <c r="G69" s="214"/>
      <c r="H69" s="204"/>
      <c r="J69" s="706"/>
      <c r="K69" s="571" t="s">
        <v>2</v>
      </c>
      <c r="L69" s="709">
        <f>G72</f>
        <v>6.3284367552689902E-2</v>
      </c>
    </row>
    <row r="70" spans="1:12" ht="15.75" thickBot="1">
      <c r="A70" s="204">
        <f t="shared" si="1"/>
        <v>60</v>
      </c>
      <c r="B70" s="712">
        <v>2020</v>
      </c>
      <c r="C70" s="891">
        <v>20893.745999999999</v>
      </c>
      <c r="D70" s="713">
        <v>3756.07</v>
      </c>
      <c r="E70" s="714">
        <v>138.12</v>
      </c>
      <c r="F70" s="715">
        <v>56.7</v>
      </c>
      <c r="G70" s="214"/>
      <c r="H70" s="204"/>
      <c r="J70" s="706"/>
      <c r="K70" s="706"/>
      <c r="L70" s="716"/>
    </row>
    <row r="71" spans="1:12" ht="15.75" thickBot="1">
      <c r="A71" s="204">
        <f t="shared" si="1"/>
        <v>61</v>
      </c>
      <c r="B71" s="717">
        <v>2021</v>
      </c>
      <c r="C71" s="900">
        <v>22997.501</v>
      </c>
      <c r="D71" s="718">
        <v>4766.18</v>
      </c>
      <c r="E71" s="901">
        <v>206.38</v>
      </c>
      <c r="F71" s="902">
        <v>59.2</v>
      </c>
      <c r="G71" s="269" t="s">
        <v>2</v>
      </c>
      <c r="H71" s="204"/>
      <c r="J71" s="706"/>
      <c r="K71" s="706"/>
      <c r="L71" s="716"/>
    </row>
    <row r="72" spans="1:12" ht="15.4" thickBot="1">
      <c r="A72" s="204"/>
      <c r="B72" s="719" t="s">
        <v>429</v>
      </c>
      <c r="C72" s="720">
        <f>(((C$70/C10)^(1/61))-1)</f>
        <v>6.1683976965534404E-2</v>
      </c>
      <c r="D72" s="720">
        <f>(((D$70/D10)^(1/61))-1)</f>
        <v>7.0730184683768016E-2</v>
      </c>
      <c r="E72" s="720">
        <f>(((E$70/E10)^(1/61))-1)</f>
        <v>6.4201844128703112E-2</v>
      </c>
      <c r="F72" s="903">
        <f>(((F$70/F10)^(1/61))-1)</f>
        <v>5.6521464432754076E-2</v>
      </c>
      <c r="G72" s="228">
        <f>AVERAGE(C72:F72)</f>
        <v>6.3284367552689902E-2</v>
      </c>
      <c r="H72" s="204"/>
      <c r="J72" s="706"/>
      <c r="K72" s="706"/>
      <c r="L72" s="706"/>
    </row>
    <row r="73" spans="1:12">
      <c r="A73" s="204"/>
      <c r="B73" s="721" t="s">
        <v>433</v>
      </c>
      <c r="C73" s="219"/>
      <c r="D73" s="219"/>
      <c r="E73" s="219"/>
      <c r="F73" s="219"/>
      <c r="G73" s="209"/>
      <c r="H73" s="204"/>
    </row>
    <row r="74" spans="1:12">
      <c r="A74" s="204"/>
      <c r="B74" s="721" t="s">
        <v>434</v>
      </c>
      <c r="C74" s="219"/>
      <c r="D74" s="219"/>
      <c r="E74" s="722"/>
      <c r="F74" s="722"/>
      <c r="G74" s="723"/>
      <c r="H74" s="204"/>
    </row>
    <row r="75" spans="1:12" ht="15.4" thickBot="1">
      <c r="A75" s="724"/>
      <c r="B75" s="725"/>
      <c r="C75" s="726"/>
      <c r="D75" s="726"/>
      <c r="E75" s="726"/>
      <c r="F75" s="726"/>
      <c r="G75" s="724"/>
      <c r="H75" s="169"/>
      <c r="I75" s="169"/>
    </row>
    <row r="76" spans="1:12">
      <c r="A76" s="724"/>
      <c r="B76" s="727" t="s">
        <v>437</v>
      </c>
      <c r="C76" s="728">
        <f>(((C$70/C61)^(1/10))-1)</f>
        <v>2.9650702482264313E-2</v>
      </c>
      <c r="D76" s="728">
        <f>(((D$70/D61)^(1/10))-1)</f>
        <v>0.11562725305923971</v>
      </c>
      <c r="E76" s="728">
        <f>(((E$70/E61)^(1/10))-1)</f>
        <v>3.5919726011865105E-2</v>
      </c>
      <c r="F76" s="729">
        <f>(((F$70/F61)^(1/10))-1)</f>
        <v>8.1004686261758163E-2</v>
      </c>
      <c r="G76" s="724"/>
      <c r="H76" s="169"/>
      <c r="I76" s="169"/>
    </row>
    <row r="77" spans="1:12">
      <c r="A77" s="724"/>
      <c r="B77" s="730" t="s">
        <v>438</v>
      </c>
      <c r="C77" s="731">
        <f>(((C$70/C51)^(1/20))-1)</f>
        <v>3.4600236563550046E-2</v>
      </c>
      <c r="D77" s="731">
        <f>(((D$70/D51)^(1/20))-1)</f>
        <v>6.1054977847356584E-2</v>
      </c>
      <c r="E77" s="731">
        <f>(((E$70/E51)^(1/20))-1)</f>
        <v>6.5475032674890965E-2</v>
      </c>
      <c r="F77" s="732">
        <f>(((F$70/F51)^(1/20))-1)</f>
        <v>6.6172648548112889E-2</v>
      </c>
      <c r="G77" s="724"/>
      <c r="H77" s="169"/>
      <c r="I77" s="169"/>
    </row>
    <row r="78" spans="1:12">
      <c r="A78" s="724"/>
      <c r="B78" s="730" t="s">
        <v>439</v>
      </c>
      <c r="C78" s="731">
        <f>(((C$70/C41)^(1/30))-1)</f>
        <v>4.1563097041191543E-2</v>
      </c>
      <c r="D78" s="731">
        <f>(((D$70/D41)^(1/30))-1)</f>
        <v>7.6011211941286794E-2</v>
      </c>
      <c r="E78" s="731">
        <f>(((E$70/E41)^(1/30))-1)</f>
        <v>6.7800144654608374E-2</v>
      </c>
      <c r="F78" s="732">
        <f>(((F$70/F41)^(1/30))-1)</f>
        <v>5.039608987533728E-2</v>
      </c>
      <c r="G78" s="724"/>
      <c r="H78" s="169"/>
      <c r="I78" s="169"/>
    </row>
    <row r="79" spans="1:12">
      <c r="A79" s="724"/>
      <c r="B79" s="730" t="s">
        <v>440</v>
      </c>
      <c r="C79" s="731">
        <f>(((C$70/C31)^(1/40))-1)</f>
        <v>4.7967453257353743E-2</v>
      </c>
      <c r="D79" s="731">
        <f>(((D$70/D31)^(1/40))-1)</f>
        <v>8.9332620741869206E-2</v>
      </c>
      <c r="E79" s="731">
        <f>(((E$70/E31)^(1/40))-1)</f>
        <v>5.674888603561179E-2</v>
      </c>
      <c r="F79" s="732">
        <f>(((F$70/F31)^(1/40))-1)</f>
        <v>5.4351362761250632E-2</v>
      </c>
      <c r="G79" s="724"/>
      <c r="H79" s="169"/>
      <c r="I79" s="169"/>
    </row>
    <row r="80" spans="1:12" ht="15.4" thickBot="1">
      <c r="A80" s="724"/>
      <c r="B80" s="733" t="s">
        <v>441</v>
      </c>
      <c r="C80" s="734">
        <f>(((C$70/C21)^(1/50))-1)</f>
        <v>5.9436487422961148E-2</v>
      </c>
      <c r="D80" s="734">
        <f>(((D$70/D21)^(1/50))-1)</f>
        <v>7.476869823558574E-2</v>
      </c>
      <c r="E80" s="734">
        <f>(((E$70/E21)^(1/50))-1)</f>
        <v>6.6305414460633205E-2</v>
      </c>
      <c r="F80" s="709">
        <f>(((F$70/F21)^(1/50))-1)</f>
        <v>5.9411695875210224E-2</v>
      </c>
      <c r="G80" s="724"/>
      <c r="H80" s="724"/>
      <c r="I80" s="169"/>
    </row>
    <row r="81" spans="1:9">
      <c r="A81" s="724"/>
      <c r="B81" s="735"/>
      <c r="C81" s="736"/>
      <c r="D81" s="725"/>
      <c r="E81" s="725"/>
      <c r="F81" s="725"/>
      <c r="G81" s="724"/>
      <c r="H81" s="724"/>
      <c r="I81" s="169"/>
    </row>
    <row r="82" spans="1:9">
      <c r="A82" s="724"/>
      <c r="B82" s="735"/>
      <c r="C82" s="725"/>
      <c r="D82" s="725"/>
      <c r="E82" s="725"/>
      <c r="F82" s="725"/>
      <c r="G82" s="724"/>
      <c r="H82" s="169"/>
      <c r="I82" s="169"/>
    </row>
  </sheetData>
  <mergeCells count="2">
    <mergeCell ref="B4:G4"/>
    <mergeCell ref="B5:G5"/>
  </mergeCells>
  <pageMargins left="2.4500000000000002" right="0.7" top="0.5" bottom="0.5" header="0.3" footer="0.3"/>
  <pageSetup scale="6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workbookViewId="0">
      <selection activeCell="H1" sqref="H1:H2"/>
    </sheetView>
  </sheetViews>
  <sheetFormatPr defaultColWidth="9.1328125" defaultRowHeight="12.75"/>
  <cols>
    <col min="1" max="1" width="20.46484375" style="204" customWidth="1"/>
    <col min="2" max="2" width="14.1328125" style="204" customWidth="1"/>
    <col min="3" max="3" width="16.6640625" style="204" customWidth="1"/>
    <col min="4" max="4" width="15.53125" style="204" customWidth="1"/>
    <col min="5" max="5" width="18" style="204" customWidth="1"/>
    <col min="6" max="6" width="17.33203125" style="204" customWidth="1"/>
    <col min="7" max="7" width="8.1328125" style="204" customWidth="1"/>
    <col min="8" max="8" width="5.1328125" style="204" customWidth="1"/>
    <col min="9" max="11" width="9.1328125" style="204"/>
    <col min="12" max="12" width="12.6640625" style="204" customWidth="1"/>
    <col min="13" max="16384" width="9.1328125" style="204"/>
  </cols>
  <sheetData>
    <row r="1" spans="1:10" ht="15">
      <c r="A1"/>
      <c r="B1"/>
      <c r="C1"/>
      <c r="D1"/>
      <c r="H1" s="22" t="s">
        <v>579</v>
      </c>
    </row>
    <row r="2" spans="1:10" ht="15">
      <c r="A2"/>
      <c r="B2"/>
      <c r="C2"/>
      <c r="D2" s="23"/>
      <c r="H2" s="22" t="s">
        <v>557</v>
      </c>
    </row>
    <row r="3" spans="1:10" ht="15">
      <c r="A3"/>
      <c r="B3"/>
      <c r="C3"/>
      <c r="D3" s="23"/>
      <c r="E3" s="1"/>
      <c r="H3" s="1" t="s">
        <v>197</v>
      </c>
    </row>
    <row r="4" spans="1:10" ht="19.899999999999999">
      <c r="A4" s="904"/>
      <c r="B4" s="904"/>
      <c r="C4" s="904"/>
      <c r="D4" s="904"/>
      <c r="E4" s="904"/>
      <c r="F4" s="904"/>
      <c r="G4" s="904"/>
      <c r="H4" s="904"/>
    </row>
    <row r="5" spans="1:10" ht="13.5">
      <c r="A5" s="909" t="s">
        <v>457</v>
      </c>
      <c r="B5" s="909"/>
      <c r="C5" s="909"/>
      <c r="D5" s="909"/>
      <c r="E5" s="909"/>
      <c r="F5" s="909"/>
      <c r="G5" s="909"/>
      <c r="H5" s="909"/>
    </row>
    <row r="6" spans="1:10" ht="15">
      <c r="A6" s="5"/>
      <c r="B6" s="6"/>
      <c r="C6" s="6"/>
      <c r="D6" s="6"/>
      <c r="E6"/>
      <c r="H6" s="106"/>
    </row>
    <row r="7" spans="1:10" ht="15">
      <c r="A7" s="246" t="s">
        <v>639</v>
      </c>
      <c r="B7" s="205"/>
      <c r="C7" s="212"/>
      <c r="D7" s="212"/>
      <c r="E7" s="212"/>
      <c r="F7" s="212"/>
      <c r="G7" s="212"/>
      <c r="H7" s="210"/>
      <c r="I7" s="211"/>
      <c r="J7" s="211"/>
    </row>
    <row r="8" spans="1:10" ht="15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">
      <c r="A16" s="211"/>
      <c r="B16" s="205"/>
      <c r="C16" s="212"/>
      <c r="D16" s="212"/>
      <c r="E16" s="211"/>
      <c r="F16" s="211"/>
      <c r="G16" s="211"/>
      <c r="H16" s="211"/>
      <c r="I16" s="211"/>
      <c r="J16" s="211"/>
    </row>
    <row r="17" spans="1:10" ht="15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4">
      <c r="A26" s="122"/>
    </row>
    <row r="27" spans="1:10" ht="15.4">
      <c r="A27" s="122"/>
    </row>
    <row r="28" spans="1:10" ht="15.4">
      <c r="A28" s="122"/>
    </row>
    <row r="33" spans="1:1" ht="13.15">
      <c r="A33" s="209" t="s">
        <v>465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workbookViewId="0">
      <selection activeCell="H1" sqref="H1:H2"/>
    </sheetView>
  </sheetViews>
  <sheetFormatPr defaultRowHeight="12.75"/>
  <cols>
    <col min="1" max="8" width="14.6640625" customWidth="1"/>
  </cols>
  <sheetData>
    <row r="1" spans="1:8" ht="15">
      <c r="F1" s="204"/>
      <c r="G1" s="204"/>
      <c r="H1" s="22" t="s">
        <v>579</v>
      </c>
    </row>
    <row r="2" spans="1:8" ht="15">
      <c r="D2" s="23"/>
      <c r="F2" s="204"/>
      <c r="G2" s="204"/>
      <c r="H2" s="22" t="s">
        <v>557</v>
      </c>
    </row>
    <row r="3" spans="1:8" ht="15">
      <c r="D3" s="23"/>
      <c r="E3" s="1"/>
      <c r="F3" s="204"/>
      <c r="G3" s="204"/>
      <c r="H3" s="1" t="s">
        <v>195</v>
      </c>
    </row>
    <row r="4" spans="1:8" ht="19.899999999999999">
      <c r="A4" s="904"/>
      <c r="B4" s="904"/>
      <c r="C4" s="904"/>
      <c r="D4" s="904"/>
      <c r="E4" s="904"/>
      <c r="F4" s="904"/>
      <c r="G4" s="904"/>
      <c r="H4" s="904"/>
    </row>
    <row r="5" spans="1:8" ht="13.5">
      <c r="A5" s="910" t="s">
        <v>458</v>
      </c>
      <c r="B5" s="910"/>
      <c r="C5" s="910"/>
      <c r="D5" s="910"/>
      <c r="E5" s="910"/>
      <c r="F5" s="910"/>
      <c r="G5" s="910"/>
      <c r="H5" s="910"/>
    </row>
    <row r="6" spans="1:8" ht="15">
      <c r="A6" s="204"/>
      <c r="B6" s="204"/>
      <c r="C6" s="204"/>
      <c r="D6" s="204"/>
      <c r="E6" s="204"/>
      <c r="F6" s="204"/>
      <c r="G6" s="204"/>
      <c r="H6" s="106"/>
    </row>
    <row r="7" spans="1:8" ht="15">
      <c r="A7" s="246" t="s">
        <v>640</v>
      </c>
      <c r="B7" s="210"/>
      <c r="C7" s="210"/>
      <c r="D7" s="210"/>
      <c r="E7" s="210"/>
      <c r="F7" s="210"/>
      <c r="G7" s="210"/>
      <c r="H7" s="109"/>
    </row>
    <row r="8" spans="1:8" ht="15">
      <c r="A8" s="246" t="s">
        <v>641</v>
      </c>
      <c r="B8" s="205"/>
      <c r="C8" s="212"/>
      <c r="D8" s="212"/>
      <c r="E8" s="212"/>
      <c r="F8" s="212"/>
      <c r="G8" s="212"/>
      <c r="H8" s="210"/>
    </row>
    <row r="9" spans="1:8" ht="15">
      <c r="A9" s="211"/>
      <c r="B9" s="211"/>
      <c r="C9" s="211"/>
      <c r="D9" s="213"/>
      <c r="E9" s="211"/>
      <c r="F9" s="211"/>
      <c r="G9" s="211"/>
      <c r="H9" s="211"/>
    </row>
    <row r="10" spans="1:8" ht="15">
      <c r="A10" s="211"/>
      <c r="B10" s="211"/>
      <c r="C10" s="211"/>
      <c r="D10" s="213"/>
      <c r="E10" s="211"/>
      <c r="F10" s="211"/>
      <c r="G10" s="211"/>
      <c r="H10" s="211"/>
    </row>
    <row r="11" spans="1:8" ht="15">
      <c r="A11" s="211"/>
      <c r="B11" s="211"/>
      <c r="C11" s="211"/>
      <c r="D11" s="213"/>
      <c r="E11" s="211"/>
      <c r="F11" s="211"/>
      <c r="G11" s="211"/>
      <c r="H11" s="211"/>
    </row>
    <row r="12" spans="1:8" ht="15">
      <c r="A12" s="211"/>
      <c r="B12" s="211"/>
      <c r="C12" s="211"/>
      <c r="D12" s="213"/>
      <c r="E12" s="211"/>
      <c r="F12" s="211"/>
      <c r="G12" s="211"/>
      <c r="H12" s="211"/>
    </row>
    <row r="13" spans="1:8" ht="15">
      <c r="A13" s="211"/>
      <c r="B13" s="211"/>
      <c r="C13" s="211"/>
      <c r="D13" s="213"/>
      <c r="E13" s="211"/>
      <c r="F13" s="211"/>
      <c r="G13" s="211"/>
      <c r="H13" s="211"/>
    </row>
    <row r="14" spans="1:8" ht="15">
      <c r="A14" s="211"/>
      <c r="B14" s="211"/>
      <c r="C14" s="211"/>
      <c r="D14" s="213"/>
      <c r="E14" s="211"/>
      <c r="F14" s="211"/>
      <c r="G14" s="211"/>
      <c r="H14" s="211"/>
    </row>
    <row r="15" spans="1:8" ht="15">
      <c r="A15" s="211"/>
      <c r="B15" s="214"/>
      <c r="C15" s="211"/>
      <c r="D15" s="211"/>
      <c r="E15" s="211"/>
      <c r="F15" s="211"/>
      <c r="G15" s="211"/>
      <c r="H15" s="211"/>
    </row>
    <row r="16" spans="1:8" ht="15">
      <c r="A16" s="211"/>
      <c r="B16" s="210"/>
      <c r="C16" s="210"/>
      <c r="D16" s="210"/>
      <c r="E16" s="211"/>
      <c r="F16" s="211"/>
      <c r="G16" s="211"/>
      <c r="H16" s="211"/>
    </row>
    <row r="17" spans="1:8" ht="15">
      <c r="A17" s="211"/>
      <c r="B17" s="205"/>
      <c r="C17" s="212"/>
      <c r="D17" s="212"/>
      <c r="E17" s="211"/>
      <c r="F17" s="211"/>
      <c r="G17" s="211"/>
      <c r="H17" s="211"/>
    </row>
    <row r="18" spans="1:8" ht="15">
      <c r="A18" s="211"/>
      <c r="B18" s="211"/>
      <c r="C18" s="211"/>
      <c r="D18" s="211"/>
      <c r="E18" s="211"/>
      <c r="F18" s="211"/>
      <c r="G18" s="211"/>
      <c r="H18" s="211"/>
    </row>
    <row r="33" spans="1:1" ht="13.15">
      <c r="A33" s="209" t="s">
        <v>466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workbookViewId="0">
      <selection activeCell="H1" sqref="H1:H2"/>
    </sheetView>
  </sheetViews>
  <sheetFormatPr defaultRowHeight="12.75"/>
  <cols>
    <col min="1" max="10" width="14.6640625" customWidth="1"/>
  </cols>
  <sheetData>
    <row r="1" spans="1:8" ht="15">
      <c r="F1" s="204"/>
      <c r="G1" s="204"/>
      <c r="H1" s="22" t="s">
        <v>579</v>
      </c>
    </row>
    <row r="2" spans="1:8" ht="15">
      <c r="D2" s="23"/>
      <c r="F2" s="204"/>
      <c r="G2" s="204"/>
      <c r="H2" s="22" t="s">
        <v>557</v>
      </c>
    </row>
    <row r="3" spans="1:8" ht="15">
      <c r="D3" s="23"/>
      <c r="E3" s="1"/>
      <c r="F3" s="204"/>
      <c r="G3" s="204"/>
      <c r="H3" s="1" t="s">
        <v>196</v>
      </c>
    </row>
    <row r="4" spans="1:8" ht="19.899999999999999">
      <c r="A4" s="904"/>
      <c r="B4" s="904"/>
      <c r="C4" s="904"/>
      <c r="D4" s="904"/>
      <c r="E4" s="904"/>
      <c r="F4" s="904"/>
      <c r="G4" s="904"/>
      <c r="H4" s="904"/>
    </row>
    <row r="5" spans="1:8" ht="15">
      <c r="A5" s="906" t="s">
        <v>459</v>
      </c>
      <c r="B5" s="906"/>
      <c r="C5" s="906"/>
      <c r="D5" s="906"/>
      <c r="E5" s="906"/>
      <c r="F5" s="906"/>
      <c r="G5" s="906"/>
      <c r="H5" s="906"/>
    </row>
    <row r="6" spans="1:8" ht="15">
      <c r="A6" s="204"/>
      <c r="B6" s="204"/>
      <c r="C6" s="204"/>
      <c r="D6" s="204"/>
      <c r="E6" s="204"/>
      <c r="F6" s="204"/>
      <c r="G6" s="204"/>
      <c r="H6" s="106"/>
    </row>
    <row r="7" spans="1:8" ht="15">
      <c r="A7" s="246" t="s">
        <v>460</v>
      </c>
      <c r="B7" s="210"/>
      <c r="C7" s="210"/>
      <c r="D7" s="210"/>
      <c r="E7" s="210"/>
      <c r="F7" s="210"/>
      <c r="G7" s="210"/>
      <c r="H7" s="109"/>
    </row>
    <row r="8" spans="1:8" ht="15">
      <c r="A8" s="246" t="s">
        <v>641</v>
      </c>
      <c r="B8" s="205"/>
      <c r="C8" s="212"/>
      <c r="D8" s="212"/>
      <c r="E8" s="212"/>
      <c r="F8" s="212"/>
      <c r="G8" s="212"/>
      <c r="H8" s="210"/>
    </row>
    <row r="9" spans="1:8">
      <c r="A9" s="125" t="s">
        <v>642</v>
      </c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 ht="13.15">
      <c r="A38" s="209" t="s">
        <v>467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5" workbookViewId="0">
      <selection activeCell="J3" sqref="J3"/>
    </sheetView>
  </sheetViews>
  <sheetFormatPr defaultColWidth="9.1328125" defaultRowHeight="12.75"/>
  <cols>
    <col min="1" max="1" width="19.46484375" style="61" customWidth="1"/>
    <col min="2" max="2" width="16.46484375" style="61" customWidth="1"/>
    <col min="3" max="3" width="10" style="61" customWidth="1"/>
    <col min="4" max="4" width="8.6640625" style="61" customWidth="1"/>
    <col min="5" max="5" width="9.46484375" style="61" customWidth="1"/>
    <col min="6" max="6" width="10.33203125" style="61" customWidth="1"/>
    <col min="7" max="9" width="9.1328125" style="61"/>
    <col min="10" max="10" width="7.6640625" style="61" customWidth="1"/>
    <col min="11" max="11" width="12.6640625" style="61" customWidth="1"/>
    <col min="12" max="12" width="13.33203125" style="61" customWidth="1"/>
    <col min="13" max="16384" width="9.1328125" style="61"/>
  </cols>
  <sheetData>
    <row r="1" spans="1:10" ht="15">
      <c r="E1" s="102"/>
      <c r="J1" s="22" t="s">
        <v>579</v>
      </c>
    </row>
    <row r="2" spans="1:10" ht="15">
      <c r="E2" s="1"/>
      <c r="J2" s="1" t="s">
        <v>468</v>
      </c>
    </row>
    <row r="3" spans="1:10" ht="15">
      <c r="J3" s="22" t="s">
        <v>463</v>
      </c>
    </row>
    <row r="4" spans="1:10" ht="15">
      <c r="J4" s="106" t="s">
        <v>24</v>
      </c>
    </row>
    <row r="6" spans="1:10" ht="15">
      <c r="A6" s="99" t="s">
        <v>468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2"/>
      <c r="E8" s="82"/>
      <c r="F8" s="82"/>
    </row>
    <row r="25" spans="1:6">
      <c r="B25" s="68"/>
      <c r="C25" s="68"/>
      <c r="D25" s="68"/>
      <c r="E25" s="68"/>
      <c r="F25" s="68"/>
    </row>
    <row r="27" spans="1:6" ht="15">
      <c r="A27" s="66"/>
      <c r="B27" s="68"/>
      <c r="C27" s="68"/>
      <c r="D27" s="68"/>
      <c r="E27" s="68"/>
      <c r="F27" s="68"/>
    </row>
    <row r="29" spans="1:6" ht="15">
      <c r="A29" s="66"/>
      <c r="B29" s="68"/>
      <c r="C29" s="68"/>
      <c r="D29" s="68"/>
      <c r="E29" s="68"/>
      <c r="F29" s="68"/>
    </row>
    <row r="30" spans="1:6" ht="15">
      <c r="A30" s="66"/>
      <c r="B30" s="68"/>
      <c r="C30" s="68"/>
      <c r="D30" s="68"/>
      <c r="E30" s="68"/>
      <c r="F30" s="68"/>
    </row>
    <row r="32" spans="1:6">
      <c r="A32" s="160" t="s">
        <v>478</v>
      </c>
    </row>
    <row r="46" spans="1:6" ht="15">
      <c r="A46" s="66"/>
      <c r="B46" s="68"/>
      <c r="C46" s="68"/>
      <c r="D46" s="68"/>
      <c r="E46" s="68"/>
      <c r="F46" s="68"/>
    </row>
  </sheetData>
  <phoneticPr fontId="83" type="noConversion"/>
  <pageMargins left="1.0299999999999998" right="0.7" top="0.53999999999999992" bottom="1" header="0.5" footer="0.5"/>
  <pageSetup scale="7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workbookViewId="0">
      <selection activeCell="I20" sqref="I20"/>
    </sheetView>
  </sheetViews>
  <sheetFormatPr defaultRowHeight="12.75"/>
  <cols>
    <col min="1" max="1" width="17.1328125" customWidth="1"/>
    <col min="2" max="2" width="20" customWidth="1"/>
    <col min="3" max="3" width="12.33203125" customWidth="1"/>
    <col min="4" max="4" width="14.46484375" customWidth="1"/>
    <col min="5" max="5" width="5.46484375" customWidth="1"/>
    <col min="7" max="7" width="7.6640625" customWidth="1"/>
  </cols>
  <sheetData>
    <row r="1" spans="1:7" ht="15">
      <c r="F1" s="204"/>
      <c r="G1" s="22" t="s">
        <v>579</v>
      </c>
    </row>
    <row r="2" spans="1:7" ht="15">
      <c r="D2" s="23"/>
      <c r="F2" s="204"/>
      <c r="G2" s="22" t="s">
        <v>557</v>
      </c>
    </row>
    <row r="3" spans="1:7" ht="15">
      <c r="D3" s="23"/>
      <c r="E3" s="1"/>
      <c r="F3" s="204"/>
      <c r="G3" s="1" t="s">
        <v>200</v>
      </c>
    </row>
    <row r="4" spans="1:7" ht="19.899999999999999">
      <c r="A4" s="904"/>
      <c r="B4" s="904"/>
      <c r="C4" s="904"/>
      <c r="D4" s="904"/>
      <c r="E4" s="904"/>
      <c r="F4" s="904"/>
      <c r="G4" s="904"/>
    </row>
    <row r="5" spans="1:7" ht="15">
      <c r="A5" s="906" t="s">
        <v>435</v>
      </c>
      <c r="B5" s="906"/>
      <c r="C5" s="906"/>
      <c r="D5" s="906"/>
      <c r="E5" s="906"/>
      <c r="F5" s="906"/>
      <c r="G5" s="906"/>
    </row>
    <row r="6" spans="1:7" ht="15">
      <c r="A6" s="5"/>
      <c r="B6" s="6"/>
      <c r="C6" s="6"/>
      <c r="D6" s="6"/>
      <c r="F6" s="204"/>
      <c r="G6" s="106"/>
    </row>
    <row r="7" spans="1:7" ht="15">
      <c r="A7" s="211"/>
      <c r="B7" s="210" t="s">
        <v>158</v>
      </c>
      <c r="C7" s="210"/>
      <c r="D7" s="210"/>
      <c r="E7" s="211"/>
      <c r="F7" s="204"/>
      <c r="G7" s="106"/>
    </row>
    <row r="8" spans="1:7" ht="15.4" thickBot="1">
      <c r="A8" s="211"/>
      <c r="B8" s="216" t="s">
        <v>436</v>
      </c>
      <c r="C8" s="212"/>
      <c r="D8" s="212"/>
      <c r="E8" s="217"/>
      <c r="F8" s="204"/>
      <c r="G8" s="106"/>
    </row>
    <row r="9" spans="1:7" ht="15">
      <c r="A9" s="211"/>
      <c r="B9" s="218" t="s">
        <v>437</v>
      </c>
      <c r="C9" s="737">
        <v>3.9576260951305731E-2</v>
      </c>
      <c r="D9" s="211"/>
      <c r="E9" s="204"/>
      <c r="F9" s="106"/>
    </row>
    <row r="10" spans="1:7" ht="15">
      <c r="A10" s="211"/>
      <c r="B10" s="738" t="s">
        <v>438</v>
      </c>
      <c r="C10" s="739">
        <v>3.9574912009941787E-2</v>
      </c>
      <c r="D10" s="211"/>
      <c r="E10" s="204"/>
      <c r="F10" s="106"/>
    </row>
    <row r="11" spans="1:7" ht="15">
      <c r="A11" s="211"/>
      <c r="B11" s="738" t="s">
        <v>439</v>
      </c>
      <c r="C11" s="739">
        <v>4.4899197115572997E-2</v>
      </c>
      <c r="D11" s="211"/>
      <c r="E11" s="204"/>
      <c r="F11" s="106"/>
    </row>
    <row r="12" spans="1:7" ht="15">
      <c r="A12" s="211"/>
      <c r="B12" s="738" t="s">
        <v>440</v>
      </c>
      <c r="C12" s="739">
        <v>5.0483906478306917E-2</v>
      </c>
      <c r="D12" s="211"/>
      <c r="E12" s="204"/>
      <c r="F12" s="106"/>
    </row>
    <row r="13" spans="1:7" ht="15.4" thickBot="1">
      <c r="A13" s="211"/>
      <c r="B13" s="740" t="s">
        <v>441</v>
      </c>
      <c r="C13" s="741">
        <v>6.1471193964978577E-2</v>
      </c>
      <c r="D13" s="211"/>
      <c r="E13" s="204"/>
      <c r="F13" s="106"/>
    </row>
    <row r="14" spans="1:7" ht="15">
      <c r="A14" s="211"/>
      <c r="B14" s="209" t="s">
        <v>643</v>
      </c>
      <c r="C14" s="211"/>
      <c r="D14" s="211"/>
      <c r="E14" s="211"/>
      <c r="F14" s="204"/>
      <c r="G14" s="106"/>
    </row>
    <row r="15" spans="1:7" ht="15">
      <c r="A15" s="211"/>
      <c r="B15" s="214"/>
      <c r="C15" s="211"/>
      <c r="D15" s="211"/>
      <c r="E15" s="211"/>
      <c r="F15" s="204"/>
      <c r="G15" s="106"/>
    </row>
    <row r="16" spans="1:7" ht="15">
      <c r="A16" s="211"/>
      <c r="B16" s="210" t="s">
        <v>159</v>
      </c>
      <c r="C16" s="210"/>
      <c r="D16" s="210"/>
      <c r="E16" s="211"/>
      <c r="F16" s="204"/>
      <c r="G16" s="106"/>
    </row>
    <row r="17" spans="1:7" ht="15">
      <c r="A17" s="211"/>
      <c r="B17" s="216" t="s">
        <v>442</v>
      </c>
      <c r="C17" s="212"/>
      <c r="D17" s="212"/>
      <c r="E17" s="211"/>
      <c r="F17" s="204"/>
      <c r="G17" s="106"/>
    </row>
    <row r="18" spans="1:7" ht="15">
      <c r="A18" s="211"/>
      <c r="B18" s="211"/>
      <c r="C18" s="211"/>
      <c r="D18" s="211"/>
      <c r="E18" s="211"/>
      <c r="F18" s="204"/>
      <c r="G18" s="106"/>
    </row>
    <row r="19" spans="1:7" ht="15">
      <c r="A19" s="211"/>
      <c r="B19" s="211"/>
      <c r="C19" s="211"/>
      <c r="D19" s="219" t="s">
        <v>443</v>
      </c>
      <c r="E19" s="211"/>
      <c r="F19" s="211"/>
      <c r="G19" s="211"/>
    </row>
    <row r="20" spans="1:7" ht="15">
      <c r="A20" s="211"/>
      <c r="B20" s="211"/>
      <c r="C20" s="211"/>
      <c r="D20" s="219" t="s">
        <v>444</v>
      </c>
      <c r="E20" s="211"/>
      <c r="F20" s="211"/>
      <c r="G20" s="211"/>
    </row>
    <row r="21" spans="1:7" ht="15.4" thickBot="1">
      <c r="A21" s="211"/>
      <c r="B21" s="211"/>
      <c r="C21" s="211" t="s">
        <v>445</v>
      </c>
      <c r="D21" s="211" t="s">
        <v>446</v>
      </c>
      <c r="E21" s="211"/>
      <c r="F21" s="211"/>
      <c r="G21" s="211"/>
    </row>
    <row r="22" spans="1:7" ht="15">
      <c r="A22" s="220" t="s">
        <v>447</v>
      </c>
      <c r="B22" s="221"/>
      <c r="C22" s="221" t="s">
        <v>644</v>
      </c>
      <c r="D22" s="742">
        <v>0.04</v>
      </c>
      <c r="E22" s="211"/>
      <c r="F22" s="211"/>
      <c r="G22" s="211"/>
    </row>
    <row r="23" spans="1:7" ht="15">
      <c r="A23" s="222" t="s">
        <v>448</v>
      </c>
      <c r="B23" s="211"/>
      <c r="C23" s="211" t="s">
        <v>449</v>
      </c>
      <c r="D23" s="743">
        <f>0.0249+0.0225</f>
        <v>4.7399999999999998E-2</v>
      </c>
      <c r="E23" s="211"/>
      <c r="F23" s="211"/>
      <c r="G23" s="211"/>
    </row>
    <row r="24" spans="1:7" ht="15">
      <c r="A24" s="222" t="s">
        <v>450</v>
      </c>
      <c r="B24" s="211"/>
      <c r="C24" s="211" t="s">
        <v>645</v>
      </c>
      <c r="D24" s="743">
        <v>4.1599999999999998E-2</v>
      </c>
      <c r="E24" s="209"/>
      <c r="F24" s="211"/>
      <c r="G24" s="211"/>
    </row>
    <row r="25" spans="1:7" ht="15.4" thickBot="1">
      <c r="A25" s="223" t="s">
        <v>451</v>
      </c>
      <c r="B25" s="224"/>
      <c r="C25" s="224" t="s">
        <v>646</v>
      </c>
      <c r="D25" s="744">
        <v>4.4999999999999998E-2</v>
      </c>
      <c r="E25" s="209"/>
      <c r="F25" s="211"/>
      <c r="G25" s="211"/>
    </row>
    <row r="26" spans="1:7" ht="15">
      <c r="A26" s="214" t="s">
        <v>452</v>
      </c>
      <c r="B26" s="211"/>
      <c r="C26" s="211"/>
      <c r="D26" s="745"/>
      <c r="E26" s="209"/>
      <c r="F26" s="209"/>
      <c r="G26" s="204"/>
    </row>
    <row r="27" spans="1:7" ht="13.15">
      <c r="A27" s="251" t="s">
        <v>647</v>
      </c>
      <c r="B27" s="209"/>
      <c r="C27" s="209"/>
      <c r="D27" s="209"/>
      <c r="E27" s="209"/>
      <c r="F27" s="209"/>
      <c r="G27" s="204"/>
    </row>
    <row r="28" spans="1:7" ht="13.15">
      <c r="A28" s="4" t="s">
        <v>648</v>
      </c>
      <c r="B28" s="209"/>
      <c r="C28" s="209"/>
      <c r="D28" s="209"/>
    </row>
    <row r="29" spans="1:7" ht="13.15">
      <c r="A29" s="413" t="s">
        <v>649</v>
      </c>
      <c r="B29" s="209"/>
      <c r="C29" s="209"/>
      <c r="D29" s="209"/>
    </row>
    <row r="30" spans="1:7" ht="13.15">
      <c r="A30" s="413" t="s">
        <v>650</v>
      </c>
      <c r="B30" s="209"/>
      <c r="C30" s="209"/>
      <c r="D30" s="209"/>
    </row>
    <row r="31" spans="1:7" ht="13.15">
      <c r="A31" s="413" t="s">
        <v>651</v>
      </c>
    </row>
    <row r="32" spans="1:7" ht="13.15">
      <c r="A32" s="412" t="s">
        <v>652</v>
      </c>
    </row>
    <row r="34" spans="1:1">
      <c r="A34" t="s">
        <v>642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workbookViewId="0">
      <selection activeCell="G7" sqref="G6:G7"/>
    </sheetView>
  </sheetViews>
  <sheetFormatPr defaultRowHeight="12.75"/>
  <cols>
    <col min="1" max="6" width="16.6640625" customWidth="1"/>
    <col min="7" max="7" width="9.33203125" customWidth="1"/>
    <col min="8" max="8" width="7.53125" customWidth="1"/>
  </cols>
  <sheetData>
    <row r="1" spans="1:9" ht="15">
      <c r="F1" s="204"/>
      <c r="G1" s="204"/>
      <c r="H1" s="22" t="s">
        <v>579</v>
      </c>
      <c r="I1" s="204"/>
    </row>
    <row r="2" spans="1:9" ht="15">
      <c r="D2" s="23"/>
      <c r="F2" s="204"/>
      <c r="G2" s="204"/>
      <c r="H2" s="22" t="s">
        <v>557</v>
      </c>
      <c r="I2" s="204"/>
    </row>
    <row r="3" spans="1:9" ht="15">
      <c r="D3" s="23"/>
      <c r="E3" s="1"/>
      <c r="F3" s="204"/>
      <c r="G3" s="204"/>
      <c r="H3" s="1" t="s">
        <v>199</v>
      </c>
      <c r="I3" s="204"/>
    </row>
    <row r="4" spans="1:9" ht="19.899999999999999">
      <c r="A4" s="904"/>
      <c r="B4" s="904"/>
      <c r="C4" s="904"/>
      <c r="D4" s="904"/>
      <c r="E4" s="904"/>
      <c r="F4" s="904"/>
      <c r="G4" s="904"/>
      <c r="H4" s="904"/>
      <c r="I4" s="204"/>
    </row>
    <row r="5" spans="1:9" ht="15">
      <c r="A5" s="906" t="s">
        <v>428</v>
      </c>
      <c r="B5" s="906"/>
      <c r="C5" s="906"/>
      <c r="D5" s="906"/>
      <c r="E5" s="906"/>
      <c r="F5" s="906"/>
      <c r="G5" s="906"/>
      <c r="H5" s="906"/>
      <c r="I5" s="204"/>
    </row>
    <row r="6" spans="1:9" ht="15">
      <c r="A6" s="204"/>
      <c r="B6" s="204"/>
      <c r="C6" s="204"/>
      <c r="D6" s="204"/>
      <c r="E6" s="204"/>
      <c r="F6" s="204"/>
      <c r="G6" s="204"/>
      <c r="H6" s="106"/>
      <c r="I6" s="204"/>
    </row>
    <row r="7" spans="1:9" ht="15">
      <c r="A7" s="210" t="s">
        <v>453</v>
      </c>
      <c r="B7" s="210"/>
      <c r="C7" s="210"/>
      <c r="D7" s="210"/>
      <c r="E7" s="210"/>
      <c r="F7" s="210"/>
      <c r="G7" s="210"/>
      <c r="H7" s="109"/>
      <c r="I7" s="211"/>
    </row>
    <row r="8" spans="1:9" ht="15">
      <c r="A8" s="211"/>
      <c r="B8" s="205"/>
      <c r="C8" s="212"/>
      <c r="D8" s="212"/>
      <c r="E8" s="217"/>
      <c r="F8" s="217"/>
      <c r="G8" s="217"/>
      <c r="H8" s="211"/>
      <c r="I8" s="211"/>
    </row>
    <row r="9" spans="1:9" ht="15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">
      <c r="A18" s="211"/>
      <c r="B18" s="205"/>
      <c r="C18" s="212"/>
      <c r="D18" s="212"/>
      <c r="E18" s="211"/>
      <c r="F18" s="211"/>
      <c r="G18" s="211"/>
      <c r="H18" s="211"/>
      <c r="I18" s="211"/>
    </row>
    <row r="19" spans="1:9" ht="15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4"/>
      <c r="C27" s="204"/>
      <c r="D27" s="204"/>
      <c r="E27" s="204"/>
      <c r="F27" s="204"/>
      <c r="G27" s="204"/>
      <c r="H27" s="204"/>
      <c r="I27" s="204"/>
    </row>
    <row r="28" spans="1:9" ht="15.4">
      <c r="A28" s="122"/>
      <c r="B28" s="204"/>
      <c r="C28" s="204"/>
      <c r="D28" s="204"/>
      <c r="E28" s="204"/>
      <c r="F28" s="204"/>
      <c r="G28" s="204"/>
      <c r="H28" s="204"/>
      <c r="I28" s="204"/>
    </row>
    <row r="29" spans="1:9">
      <c r="A29" s="204"/>
      <c r="B29" s="204"/>
      <c r="C29" s="204"/>
      <c r="D29" s="204"/>
      <c r="E29" s="204"/>
      <c r="F29" s="204"/>
      <c r="G29" s="204"/>
      <c r="H29" s="204"/>
      <c r="I29" s="204"/>
    </row>
    <row r="30" spans="1:9">
      <c r="A30" s="204"/>
      <c r="B30" s="204"/>
      <c r="C30" s="204"/>
      <c r="D30" s="204"/>
      <c r="E30" s="204"/>
      <c r="F30" s="204"/>
      <c r="G30" s="204"/>
      <c r="H30" s="204"/>
      <c r="I30" s="204"/>
    </row>
    <row r="31" spans="1:9">
      <c r="A31" s="204"/>
      <c r="B31" s="204"/>
      <c r="C31" s="204"/>
      <c r="D31" s="204"/>
      <c r="E31" s="204"/>
      <c r="F31" s="204"/>
      <c r="G31" s="204"/>
      <c r="H31" s="204"/>
      <c r="I31" s="204"/>
    </row>
    <row r="32" spans="1:9">
      <c r="A32" s="204"/>
      <c r="B32" s="204"/>
      <c r="C32" s="204"/>
      <c r="D32" s="204"/>
      <c r="E32" s="204"/>
      <c r="F32" s="204"/>
      <c r="G32" s="204"/>
      <c r="H32" s="204"/>
      <c r="I32" s="204"/>
    </row>
    <row r="33" spans="1:9">
      <c r="A33" s="204"/>
      <c r="B33" s="204"/>
      <c r="C33" s="204"/>
      <c r="D33" s="204"/>
      <c r="E33" s="204"/>
      <c r="F33" s="204"/>
      <c r="G33" s="204"/>
      <c r="H33" s="204"/>
      <c r="I33" s="204"/>
    </row>
    <row r="34" spans="1:9">
      <c r="A34" s="204"/>
      <c r="B34" s="204"/>
      <c r="C34" s="204"/>
      <c r="D34" s="204"/>
      <c r="E34" s="204"/>
      <c r="F34" s="204"/>
      <c r="G34" s="204"/>
      <c r="H34" s="204"/>
      <c r="I34" s="204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5"/>
  <sheetViews>
    <sheetView workbookViewId="0">
      <selection activeCell="L3" sqref="L3"/>
    </sheetView>
  </sheetViews>
  <sheetFormatPr defaultRowHeight="12.75"/>
  <sheetData>
    <row r="1" spans="1:12" ht="15">
      <c r="L1" s="22" t="s">
        <v>579</v>
      </c>
    </row>
    <row r="2" spans="1:12" ht="15">
      <c r="L2" s="1" t="s">
        <v>468</v>
      </c>
    </row>
    <row r="3" spans="1:12" ht="15">
      <c r="L3" s="22" t="s">
        <v>463</v>
      </c>
    </row>
    <row r="4" spans="1:12" ht="15">
      <c r="L4" s="106" t="s">
        <v>188</v>
      </c>
    </row>
    <row r="7" spans="1:12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  <c r="K7" s="6"/>
      <c r="L7" s="6"/>
    </row>
    <row r="8" spans="1:12" ht="15" customHeight="1">
      <c r="A8" s="12"/>
      <c r="B8" s="104"/>
      <c r="C8" s="104"/>
      <c r="D8" s="104"/>
      <c r="E8" s="104"/>
      <c r="F8" s="104"/>
      <c r="G8" s="104"/>
      <c r="H8" s="109"/>
      <c r="I8" s="6"/>
      <c r="J8" s="6"/>
      <c r="K8" s="6"/>
      <c r="L8" s="6"/>
    </row>
    <row r="9" spans="1:12" ht="15" customHeight="1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  <c r="K9" s="6"/>
      <c r="L9" s="6"/>
    </row>
    <row r="10" spans="1:12" ht="15">
      <c r="A10" s="5" t="s">
        <v>581</v>
      </c>
      <c r="B10" s="104"/>
      <c r="C10" s="104"/>
      <c r="D10" s="104"/>
      <c r="E10" s="104"/>
      <c r="F10" s="104"/>
      <c r="G10" s="104"/>
      <c r="H10" s="109"/>
      <c r="I10" s="6"/>
      <c r="J10" s="6"/>
      <c r="K10" s="6"/>
      <c r="L10" s="6"/>
    </row>
    <row r="35" spans="1:12" ht="8.25" customHeight="1"/>
    <row r="36" spans="1:12">
      <c r="A36" s="107" t="s">
        <v>179</v>
      </c>
    </row>
    <row r="38" spans="1:12" ht="15">
      <c r="A38" s="5" t="s">
        <v>159</v>
      </c>
      <c r="B38" s="104"/>
      <c r="C38" s="104"/>
      <c r="D38" s="104"/>
      <c r="E38" s="104"/>
      <c r="F38" s="104"/>
      <c r="G38" s="104"/>
      <c r="H38" s="109"/>
      <c r="I38" s="6"/>
      <c r="J38" s="6"/>
      <c r="K38" s="6"/>
      <c r="L38" s="6"/>
    </row>
    <row r="39" spans="1:12" ht="15">
      <c r="A39" s="5" t="s">
        <v>509</v>
      </c>
      <c r="B39" s="104"/>
      <c r="C39" s="104"/>
      <c r="D39" s="104"/>
      <c r="E39" s="104"/>
      <c r="F39" s="104"/>
      <c r="G39" s="104"/>
      <c r="H39" s="109"/>
      <c r="I39" s="6"/>
      <c r="J39" s="6"/>
      <c r="K39" s="6"/>
      <c r="L39" s="6"/>
    </row>
    <row r="64" spans="1:1">
      <c r="A64" s="107"/>
    </row>
    <row r="65" spans="1:1">
      <c r="A65" s="107" t="s">
        <v>179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61"/>
  <sheetViews>
    <sheetView workbookViewId="0">
      <selection activeCell="A8" sqref="A8"/>
    </sheetView>
  </sheetViews>
  <sheetFormatPr defaultRowHeight="12.75"/>
  <cols>
    <col min="10" max="10" width="15.1328125" customWidth="1"/>
  </cols>
  <sheetData>
    <row r="1" spans="1:10" ht="15">
      <c r="J1" s="22" t="s">
        <v>579</v>
      </c>
    </row>
    <row r="2" spans="1:10" ht="15">
      <c r="J2" s="1" t="s">
        <v>468</v>
      </c>
    </row>
    <row r="3" spans="1:10" ht="15">
      <c r="J3" s="22" t="s">
        <v>463</v>
      </c>
    </row>
    <row r="4" spans="1:10" ht="15">
      <c r="J4" s="106" t="s">
        <v>23</v>
      </c>
    </row>
    <row r="7" spans="1:10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</row>
    <row r="8" spans="1:10" ht="15">
      <c r="A8" s="12"/>
      <c r="B8" s="104"/>
      <c r="C8" s="104"/>
      <c r="D8" s="104"/>
      <c r="E8" s="104"/>
      <c r="F8" s="104"/>
      <c r="G8" s="104"/>
      <c r="H8" s="109"/>
      <c r="I8" s="6"/>
      <c r="J8" s="6"/>
    </row>
    <row r="9" spans="1:10" ht="15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</row>
    <row r="10" spans="1:10" ht="15">
      <c r="A10" s="5" t="s">
        <v>582</v>
      </c>
      <c r="B10" s="104"/>
      <c r="C10" s="104"/>
      <c r="D10" s="104"/>
      <c r="E10" s="104"/>
      <c r="F10" s="104"/>
      <c r="G10" s="104"/>
      <c r="H10" s="109"/>
      <c r="I10" s="6"/>
      <c r="J10" s="6"/>
    </row>
    <row r="32" ht="3.75" customHeight="1"/>
    <row r="34" spans="1:11">
      <c r="A34" s="107" t="s">
        <v>179</v>
      </c>
    </row>
    <row r="36" spans="1:11" ht="15">
      <c r="A36" s="5" t="s">
        <v>159</v>
      </c>
      <c r="B36" s="104"/>
      <c r="C36" s="104"/>
      <c r="D36" s="104"/>
      <c r="E36" s="104"/>
      <c r="F36" s="104"/>
      <c r="G36" s="104"/>
      <c r="H36" s="109"/>
      <c r="I36" s="6"/>
      <c r="J36" s="6"/>
      <c r="K36" s="332"/>
    </row>
    <row r="37" spans="1:11" ht="15">
      <c r="A37" s="5" t="s">
        <v>583</v>
      </c>
      <c r="B37" s="104"/>
      <c r="C37" s="104"/>
      <c r="D37" s="104"/>
      <c r="E37" s="104"/>
      <c r="F37" s="104"/>
      <c r="G37" s="104"/>
      <c r="H37" s="109"/>
      <c r="I37" s="6"/>
      <c r="J37" s="6"/>
      <c r="K37" s="332"/>
    </row>
    <row r="60" spans="1:1">
      <c r="A60" s="107"/>
    </row>
    <row r="61" spans="1:1">
      <c r="A61" s="107" t="s">
        <v>179</v>
      </c>
    </row>
  </sheetData>
  <phoneticPr fontId="83" type="noConversion"/>
  <pageMargins left="1.2" right="0.7" top="0.75" bottom="0.75" header="0.3" footer="0.3"/>
  <pageSetup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74"/>
  <sheetViews>
    <sheetView topLeftCell="B1" zoomScale="75" zoomScaleNormal="75" workbookViewId="0">
      <selection activeCell="M5" sqref="M5"/>
    </sheetView>
  </sheetViews>
  <sheetFormatPr defaultRowHeight="12.75"/>
  <cols>
    <col min="1" max="1" width="8.6640625" style="169"/>
    <col min="2" max="2" width="52.33203125" customWidth="1"/>
    <col min="3" max="3" width="16.6640625" customWidth="1"/>
    <col min="4" max="4" width="12" customWidth="1"/>
    <col min="5" max="5" width="14.46484375" customWidth="1"/>
    <col min="6" max="6" width="14.1328125" customWidth="1"/>
    <col min="7" max="7" width="17.46484375" customWidth="1"/>
    <col min="8" max="8" width="14.6640625" customWidth="1"/>
    <col min="9" max="9" width="15.6640625" customWidth="1"/>
    <col min="10" max="10" width="13.53125" customWidth="1"/>
    <col min="11" max="11" width="24.46484375" customWidth="1"/>
    <col min="12" max="12" width="14.46484375" customWidth="1"/>
    <col min="13" max="13" width="15" customWidth="1"/>
    <col min="15" max="18" width="9.1328125" style="333"/>
  </cols>
  <sheetData>
    <row r="1" spans="1:18" ht="15">
      <c r="M1" s="119" t="s">
        <v>579</v>
      </c>
    </row>
    <row r="2" spans="1:18" ht="18.75" customHeight="1">
      <c r="B2" s="168"/>
      <c r="C2" s="168"/>
      <c r="D2" s="168"/>
      <c r="E2" s="168"/>
      <c r="F2" s="168"/>
      <c r="G2" s="168"/>
      <c r="H2" s="4"/>
      <c r="I2" s="168"/>
      <c r="J2" s="168"/>
      <c r="K2" s="168"/>
      <c r="M2" s="1" t="s">
        <v>469</v>
      </c>
    </row>
    <row r="3" spans="1:18" ht="18.75" customHeight="1">
      <c r="B3" s="168"/>
      <c r="C3" s="168"/>
      <c r="D3" s="168"/>
      <c r="E3" s="168"/>
      <c r="F3" s="168"/>
      <c r="G3" s="168"/>
      <c r="H3" s="4"/>
      <c r="I3" s="168"/>
      <c r="J3" s="168"/>
      <c r="K3" s="168"/>
      <c r="M3" s="170" t="s">
        <v>518</v>
      </c>
    </row>
    <row r="4" spans="1:18" ht="18.75" customHeight="1">
      <c r="B4" s="168"/>
      <c r="C4" s="168"/>
      <c r="D4" s="168"/>
      <c r="E4" s="168"/>
      <c r="F4" s="168"/>
      <c r="G4" s="168"/>
      <c r="H4" s="4"/>
      <c r="I4" s="168"/>
      <c r="J4" s="168"/>
      <c r="K4" s="168"/>
      <c r="M4" s="1" t="s">
        <v>24</v>
      </c>
    </row>
    <row r="5" spans="1:18" ht="18.75" customHeight="1">
      <c r="B5" s="12" t="s">
        <v>469</v>
      </c>
      <c r="C5" s="171"/>
      <c r="D5" s="171"/>
      <c r="E5" s="171"/>
      <c r="F5" s="171"/>
      <c r="G5" s="171"/>
      <c r="H5" s="185"/>
      <c r="I5" s="171"/>
      <c r="J5" s="171"/>
      <c r="K5" s="171"/>
      <c r="L5" s="171"/>
      <c r="M5" s="6"/>
    </row>
    <row r="6" spans="1:18" ht="18.75" customHeight="1">
      <c r="B6" s="5" t="s">
        <v>546</v>
      </c>
      <c r="C6" s="171"/>
      <c r="D6" s="171"/>
      <c r="E6" s="171"/>
      <c r="F6" s="171"/>
      <c r="G6" s="171"/>
      <c r="H6" s="185"/>
      <c r="I6" s="171"/>
      <c r="J6" s="171"/>
      <c r="K6" s="171"/>
      <c r="L6" s="171"/>
      <c r="M6" s="6"/>
    </row>
    <row r="7" spans="1:18" ht="17.25" customHeight="1">
      <c r="B7" s="188" t="s">
        <v>518</v>
      </c>
      <c r="C7" s="100"/>
      <c r="D7" s="100"/>
      <c r="E7" s="100"/>
      <c r="F7" s="100"/>
      <c r="G7" s="100"/>
      <c r="H7" s="100"/>
      <c r="I7" s="187"/>
      <c r="J7" s="100"/>
      <c r="K7" s="100"/>
      <c r="L7" s="100"/>
      <c r="M7" s="100"/>
    </row>
    <row r="8" spans="1:18" ht="17.25" customHeight="1">
      <c r="B8" s="188"/>
      <c r="C8" s="100"/>
      <c r="D8" s="100"/>
      <c r="E8" s="100"/>
      <c r="F8" s="100"/>
      <c r="G8" s="100"/>
      <c r="H8" s="100"/>
      <c r="I8" s="187"/>
      <c r="J8" s="100"/>
      <c r="K8" s="100"/>
      <c r="L8" s="100"/>
      <c r="M8" s="100"/>
    </row>
    <row r="9" spans="1:18" ht="18" customHeight="1">
      <c r="B9" s="38" t="s">
        <v>158</v>
      </c>
      <c r="C9" s="37"/>
      <c r="D9" s="37"/>
      <c r="E9" s="37"/>
      <c r="F9" s="37"/>
      <c r="G9" s="37"/>
      <c r="H9" s="37"/>
      <c r="I9" s="186"/>
      <c r="J9" s="37"/>
      <c r="K9" s="37"/>
      <c r="L9" s="37"/>
      <c r="M9" s="37"/>
      <c r="N9" s="6"/>
    </row>
    <row r="10" spans="1:18" ht="18" customHeight="1" thickBot="1">
      <c r="B10" s="38" t="s">
        <v>378</v>
      </c>
      <c r="C10" s="100"/>
      <c r="D10" s="100"/>
      <c r="E10" s="100"/>
      <c r="F10" s="100"/>
      <c r="G10" s="100"/>
      <c r="H10" s="100"/>
      <c r="I10" s="100"/>
      <c r="J10" s="187"/>
      <c r="K10" s="100"/>
      <c r="L10" s="100"/>
      <c r="M10" s="100"/>
      <c r="N10" s="100"/>
      <c r="P10" s="334"/>
      <c r="Q10" s="334"/>
    </row>
    <row r="11" spans="1:18" s="253" customFormat="1" ht="33.6" customHeight="1" thickBot="1">
      <c r="A11" s="339"/>
      <c r="B11" s="321" t="s">
        <v>47</v>
      </c>
      <c r="C11" s="322" t="s">
        <v>563</v>
      </c>
      <c r="D11" s="323" t="s">
        <v>487</v>
      </c>
      <c r="E11" s="323" t="s">
        <v>519</v>
      </c>
      <c r="F11" s="324" t="s">
        <v>564</v>
      </c>
      <c r="G11" s="324" t="s">
        <v>565</v>
      </c>
      <c r="H11" s="323" t="s">
        <v>405</v>
      </c>
      <c r="I11" s="323" t="s">
        <v>406</v>
      </c>
      <c r="J11" s="323" t="s">
        <v>169</v>
      </c>
      <c r="K11" s="323" t="s">
        <v>116</v>
      </c>
      <c r="L11" s="325" t="s">
        <v>167</v>
      </c>
      <c r="M11" s="325" t="s">
        <v>117</v>
      </c>
      <c r="N11" s="326" t="s">
        <v>0</v>
      </c>
      <c r="O11" s="338"/>
      <c r="P11" s="335"/>
      <c r="Q11" s="335"/>
      <c r="R11" s="338"/>
    </row>
    <row r="12" spans="1:18" s="253" customFormat="1" ht="15">
      <c r="A12" s="169">
        <v>1</v>
      </c>
      <c r="B12" s="421" t="s">
        <v>379</v>
      </c>
      <c r="C12" s="422">
        <v>1.4192</v>
      </c>
      <c r="D12" s="327">
        <v>0.86520574971815112</v>
      </c>
      <c r="E12" s="327">
        <v>0</v>
      </c>
      <c r="F12" s="422">
        <v>5.1166</v>
      </c>
      <c r="G12" s="423">
        <v>3.4965118044778403</v>
      </c>
      <c r="H12" s="424" t="s">
        <v>386</v>
      </c>
      <c r="I12" s="424" t="s">
        <v>376</v>
      </c>
      <c r="J12" s="425">
        <v>2.1895803183791598</v>
      </c>
      <c r="K12" s="328" t="s">
        <v>380</v>
      </c>
      <c r="L12" s="426">
        <v>48.847189328151302</v>
      </c>
      <c r="M12" s="426">
        <v>4.8282899952260196</v>
      </c>
      <c r="N12" s="427">
        <v>0.70778158427518478</v>
      </c>
      <c r="O12" s="338"/>
      <c r="P12" s="335"/>
      <c r="Q12" s="335"/>
      <c r="R12" s="338"/>
    </row>
    <row r="13" spans="1:18" ht="15">
      <c r="A13" s="169">
        <f>A12+1</f>
        <v>2</v>
      </c>
      <c r="B13" s="428" t="s">
        <v>381</v>
      </c>
      <c r="C13" s="429">
        <v>3.669</v>
      </c>
      <c r="D13" s="430">
        <v>0.8397383483237939</v>
      </c>
      <c r="E13" s="430">
        <v>0.12428454619787407</v>
      </c>
      <c r="F13" s="429">
        <v>14.987</v>
      </c>
      <c r="G13" s="431">
        <v>15.086330990839199</v>
      </c>
      <c r="H13" s="432" t="s">
        <v>168</v>
      </c>
      <c r="I13" s="432" t="s">
        <v>377</v>
      </c>
      <c r="J13" s="433">
        <v>2.8700361010830302</v>
      </c>
      <c r="K13" s="434" t="s">
        <v>411</v>
      </c>
      <c r="L13" s="435">
        <v>43.0966256565221</v>
      </c>
      <c r="M13" s="435">
        <v>11.182545937201899</v>
      </c>
      <c r="N13" s="436">
        <v>1.0854256414734298</v>
      </c>
      <c r="P13" s="335"/>
      <c r="Q13" s="335"/>
    </row>
    <row r="14" spans="1:18" ht="15">
      <c r="A14" s="169">
        <f t="shared" ref="A14:A38" si="0">A13+1</f>
        <v>3</v>
      </c>
      <c r="B14" s="428" t="s">
        <v>382</v>
      </c>
      <c r="C14" s="429">
        <v>16.792000000000002</v>
      </c>
      <c r="D14" s="430">
        <v>0.78073193619017833</v>
      </c>
      <c r="E14" s="430">
        <v>0.14967156709415078</v>
      </c>
      <c r="F14" s="429">
        <v>66.579599999999999</v>
      </c>
      <c r="G14" s="431">
        <v>48.174937514866706</v>
      </c>
      <c r="H14" s="432" t="s">
        <v>168</v>
      </c>
      <c r="I14" s="432" t="s">
        <v>566</v>
      </c>
      <c r="J14" s="433">
        <v>2.7227232819857901</v>
      </c>
      <c r="K14" s="434" t="s">
        <v>383</v>
      </c>
      <c r="L14" s="435">
        <v>37.461654456766603</v>
      </c>
      <c r="M14" s="435">
        <v>11.425822676109</v>
      </c>
      <c r="N14" s="436">
        <v>0.80448302634410551</v>
      </c>
      <c r="P14" s="335"/>
      <c r="Q14" s="335"/>
    </row>
    <row r="15" spans="1:18" ht="15">
      <c r="A15" s="169">
        <f t="shared" si="0"/>
        <v>4</v>
      </c>
      <c r="B15" s="428" t="s">
        <v>384</v>
      </c>
      <c r="C15" s="429">
        <v>6.3940000000000001</v>
      </c>
      <c r="D15" s="430">
        <v>0.86299428299190095</v>
      </c>
      <c r="E15" s="430">
        <v>0</v>
      </c>
      <c r="F15" s="429">
        <v>29.260999999999999</v>
      </c>
      <c r="G15" s="431">
        <v>22.548341543556699</v>
      </c>
      <c r="H15" s="432" t="s">
        <v>375</v>
      </c>
      <c r="I15" s="432" t="s">
        <v>376</v>
      </c>
      <c r="J15" s="433">
        <v>3.3325</v>
      </c>
      <c r="K15" s="437" t="s">
        <v>385</v>
      </c>
      <c r="L15" s="435">
        <v>41.380487180581</v>
      </c>
      <c r="M15" s="435">
        <v>10.4661100519361</v>
      </c>
      <c r="N15" s="436">
        <v>0.96191892596547501</v>
      </c>
      <c r="P15" s="335"/>
      <c r="Q15" s="335"/>
    </row>
    <row r="16" spans="1:18" ht="15">
      <c r="A16" s="169">
        <f t="shared" si="0"/>
        <v>5</v>
      </c>
      <c r="B16" s="428" t="s">
        <v>516</v>
      </c>
      <c r="C16" s="429">
        <v>1.438936</v>
      </c>
      <c r="D16" s="430">
        <v>0.64</v>
      </c>
      <c r="E16" s="430">
        <v>0.21622056950675536</v>
      </c>
      <c r="F16" s="429">
        <v>5.3593780000000004</v>
      </c>
      <c r="G16" s="431">
        <v>3.2551204872562098</v>
      </c>
      <c r="H16" s="432" t="s">
        <v>386</v>
      </c>
      <c r="I16" s="432" t="s">
        <v>377</v>
      </c>
      <c r="J16" s="433">
        <v>2.1500489863591801</v>
      </c>
      <c r="K16" s="437" t="s">
        <v>484</v>
      </c>
      <c r="L16" s="435">
        <v>45.288234484309598</v>
      </c>
      <c r="M16" s="435">
        <v>7.0728012378626302</v>
      </c>
      <c r="N16" s="436">
        <v>0.68415858172265176</v>
      </c>
      <c r="O16"/>
      <c r="P16"/>
      <c r="Q16"/>
      <c r="R16"/>
    </row>
    <row r="17" spans="1:18" ht="15">
      <c r="A17" s="169">
        <f t="shared" si="0"/>
        <v>6</v>
      </c>
      <c r="B17" s="438" t="s">
        <v>387</v>
      </c>
      <c r="C17" s="439">
        <v>7.3289999999999997</v>
      </c>
      <c r="D17" s="430">
        <v>0.67649065356801752</v>
      </c>
      <c r="E17" s="430">
        <v>0.28148451357620413</v>
      </c>
      <c r="F17" s="439">
        <v>22.016999999999999</v>
      </c>
      <c r="G17" s="440">
        <v>19.1125860823728</v>
      </c>
      <c r="H17" s="432" t="s">
        <v>375</v>
      </c>
      <c r="I17" s="432" t="s">
        <v>566</v>
      </c>
      <c r="J17" s="441">
        <v>2.2783300198807201</v>
      </c>
      <c r="K17" s="437" t="s">
        <v>388</v>
      </c>
      <c r="L17" s="442">
        <v>32.542665583096301</v>
      </c>
      <c r="M17" s="442">
        <v>20.498198701523901</v>
      </c>
      <c r="N17" s="443">
        <v>0.97077336866989039</v>
      </c>
      <c r="O17"/>
      <c r="P17" s="340"/>
      <c r="Q17" s="340"/>
      <c r="R17"/>
    </row>
    <row r="18" spans="1:18" ht="15">
      <c r="A18" s="169">
        <f t="shared" si="0"/>
        <v>7</v>
      </c>
      <c r="B18" s="428" t="s">
        <v>389</v>
      </c>
      <c r="C18" s="429">
        <v>13.676</v>
      </c>
      <c r="D18" s="430">
        <v>0.64</v>
      </c>
      <c r="E18" s="430">
        <v>0.17011293144584064</v>
      </c>
      <c r="F18" s="429">
        <v>49.405000000000001</v>
      </c>
      <c r="G18" s="431">
        <v>31.634434419834999</v>
      </c>
      <c r="H18" s="432" t="s">
        <v>168</v>
      </c>
      <c r="I18" s="432" t="s">
        <v>377</v>
      </c>
      <c r="J18" s="441">
        <v>3.0851528384279501</v>
      </c>
      <c r="K18" s="437" t="s">
        <v>390</v>
      </c>
      <c r="L18" s="435">
        <v>43.844638949671797</v>
      </c>
      <c r="M18" s="435">
        <v>6.0091295450968003</v>
      </c>
      <c r="N18" s="436">
        <v>0.69221957154999991</v>
      </c>
      <c r="P18" s="335"/>
      <c r="Q18" s="335"/>
    </row>
    <row r="19" spans="1:18" ht="15">
      <c r="A19" s="169">
        <f t="shared" si="0"/>
        <v>8</v>
      </c>
      <c r="B19" s="428" t="s">
        <v>548</v>
      </c>
      <c r="C19" s="429">
        <v>13.964</v>
      </c>
      <c r="D19" s="444">
        <v>0.78587797192781439</v>
      </c>
      <c r="E19" s="444">
        <v>0.19084789458607848</v>
      </c>
      <c r="F19" s="429">
        <v>60.28</v>
      </c>
      <c r="G19" s="431">
        <v>66.686035854100695</v>
      </c>
      <c r="H19" s="441" t="s">
        <v>375</v>
      </c>
      <c r="I19" s="432" t="s">
        <v>566</v>
      </c>
      <c r="J19" s="441">
        <v>2.08494475138122</v>
      </c>
      <c r="K19" s="437" t="s">
        <v>521</v>
      </c>
      <c r="L19" s="435">
        <v>36.460639650320701</v>
      </c>
      <c r="M19" s="435">
        <v>12.269700153186101</v>
      </c>
      <c r="N19" s="436">
        <v>0.95256239881869942</v>
      </c>
      <c r="P19" s="336"/>
      <c r="Q19" s="335"/>
    </row>
    <row r="20" spans="1:18" ht="15">
      <c r="A20" s="169">
        <f t="shared" si="0"/>
        <v>9</v>
      </c>
      <c r="B20" s="445" t="s">
        <v>420</v>
      </c>
      <c r="C20" s="429">
        <v>25.097000000000001</v>
      </c>
      <c r="D20" s="430">
        <v>0.90062557277762278</v>
      </c>
      <c r="E20" s="430">
        <v>8.4153484480216756E-2</v>
      </c>
      <c r="F20" s="429">
        <v>112.67400000000001</v>
      </c>
      <c r="G20" s="431">
        <v>81.659699940577099</v>
      </c>
      <c r="H20" s="432" t="s">
        <v>375</v>
      </c>
      <c r="I20" s="432" t="s">
        <v>377</v>
      </c>
      <c r="J20" s="433">
        <v>2.2844387755101998</v>
      </c>
      <c r="K20" s="437" t="s">
        <v>464</v>
      </c>
      <c r="L20" s="435">
        <v>39.5663231160487</v>
      </c>
      <c r="M20" s="435">
        <v>7.1364835022407398</v>
      </c>
      <c r="N20" s="436">
        <v>0.68313897018954206</v>
      </c>
      <c r="O20"/>
      <c r="P20"/>
      <c r="Q20"/>
      <c r="R20"/>
    </row>
    <row r="21" spans="1:18" ht="16.5" customHeight="1">
      <c r="A21" s="169">
        <f t="shared" si="0"/>
        <v>10</v>
      </c>
      <c r="B21" s="438" t="s">
        <v>510</v>
      </c>
      <c r="C21" s="429">
        <v>14.904999999999999</v>
      </c>
      <c r="D21" s="430">
        <v>1</v>
      </c>
      <c r="E21" s="430">
        <v>0</v>
      </c>
      <c r="F21" s="429">
        <v>52.631999999999998</v>
      </c>
      <c r="G21" s="431">
        <v>24.665354438809402</v>
      </c>
      <c r="H21" s="432" t="s">
        <v>386</v>
      </c>
      <c r="I21" s="432" t="s">
        <v>403</v>
      </c>
      <c r="J21" s="432">
        <v>1.51487179487179</v>
      </c>
      <c r="K21" s="437" t="s">
        <v>511</v>
      </c>
      <c r="L21" s="435">
        <v>29.394611727416802</v>
      </c>
      <c r="M21" s="435">
        <v>5.4294393003360399</v>
      </c>
      <c r="N21" s="436">
        <v>0.5211907963826603</v>
      </c>
      <c r="P21" s="335"/>
      <c r="Q21" s="335"/>
    </row>
    <row r="22" spans="1:18" ht="16.5" customHeight="1">
      <c r="A22" s="169">
        <f t="shared" si="0"/>
        <v>11</v>
      </c>
      <c r="B22" s="428" t="s">
        <v>522</v>
      </c>
      <c r="C22" s="429">
        <v>11.742896</v>
      </c>
      <c r="D22" s="430">
        <v>0.94054090234640586</v>
      </c>
      <c r="E22" s="430">
        <v>0</v>
      </c>
      <c r="F22" s="429">
        <v>42.601736000000002</v>
      </c>
      <c r="G22" s="431">
        <v>22.079256820678701</v>
      </c>
      <c r="H22" s="432" t="s">
        <v>375</v>
      </c>
      <c r="I22" s="432" t="s">
        <v>377</v>
      </c>
      <c r="J22" s="433">
        <v>2.1368534881997698</v>
      </c>
      <c r="K22" s="434" t="s">
        <v>523</v>
      </c>
      <c r="L22" s="435">
        <v>29.618199999541901</v>
      </c>
      <c r="M22" s="435">
        <v>10.034273318531501</v>
      </c>
      <c r="N22" s="436">
        <v>0.56194198264484296</v>
      </c>
      <c r="O22"/>
      <c r="P22" s="340"/>
      <c r="Q22" s="340"/>
      <c r="R22"/>
    </row>
    <row r="23" spans="1:18" ht="15">
      <c r="A23" s="169">
        <f t="shared" si="0"/>
        <v>12</v>
      </c>
      <c r="B23" s="428" t="s">
        <v>517</v>
      </c>
      <c r="C23" s="429">
        <v>5.5867000000000004</v>
      </c>
      <c r="D23" s="430">
        <v>1</v>
      </c>
      <c r="E23" s="430">
        <v>0</v>
      </c>
      <c r="F23" s="429">
        <v>21.241099999999999</v>
      </c>
      <c r="G23" s="431">
        <v>14.756206984235099</v>
      </c>
      <c r="H23" s="432" t="s">
        <v>168</v>
      </c>
      <c r="I23" s="432" t="s">
        <v>566</v>
      </c>
      <c r="J23" s="433">
        <v>3.4983217144332599</v>
      </c>
      <c r="K23" s="434" t="s">
        <v>512</v>
      </c>
      <c r="L23" s="435">
        <v>45.012294583079701</v>
      </c>
      <c r="M23" s="435">
        <v>9.8925232089974404</v>
      </c>
      <c r="N23" s="436">
        <v>0.71850064439367489</v>
      </c>
      <c r="P23" s="335"/>
      <c r="Q23" s="334"/>
    </row>
    <row r="24" spans="1:18" ht="15">
      <c r="A24" s="169">
        <f t="shared" si="0"/>
        <v>13</v>
      </c>
      <c r="B24" s="446" t="s">
        <v>461</v>
      </c>
      <c r="C24" s="429">
        <v>9.8630849999999999</v>
      </c>
      <c r="D24" s="430">
        <v>0.75266396974582028</v>
      </c>
      <c r="E24" s="430">
        <v>0.18144396792083625</v>
      </c>
      <c r="F24" s="429">
        <v>33.424849999999999</v>
      </c>
      <c r="G24" s="431">
        <v>28.867508090661797</v>
      </c>
      <c r="H24" s="432" t="s">
        <v>168</v>
      </c>
      <c r="I24" s="432" t="s">
        <v>376</v>
      </c>
      <c r="J24" s="433">
        <v>3.31814247237546</v>
      </c>
      <c r="K24" s="434" t="s">
        <v>391</v>
      </c>
      <c r="L24" s="435">
        <v>41.617584472484403</v>
      </c>
      <c r="M24" s="435">
        <v>8.5744491162076208</v>
      </c>
      <c r="N24" s="436">
        <v>0.82288273523555655</v>
      </c>
      <c r="P24" s="335"/>
      <c r="Q24" s="334"/>
    </row>
    <row r="25" spans="1:18" ht="15">
      <c r="A25" s="169">
        <f t="shared" si="0"/>
        <v>14</v>
      </c>
      <c r="B25" s="438" t="s">
        <v>567</v>
      </c>
      <c r="C25" s="429">
        <v>2.5396359999999998</v>
      </c>
      <c r="D25" s="430">
        <v>0.89098186592028639</v>
      </c>
      <c r="E25" s="430">
        <v>0</v>
      </c>
      <c r="F25" s="447">
        <v>5.1603909999999997</v>
      </c>
      <c r="G25" s="448">
        <v>4.5495562849147797</v>
      </c>
      <c r="H25" s="432" t="s">
        <v>386</v>
      </c>
      <c r="I25" s="432" t="s">
        <v>376</v>
      </c>
      <c r="J25" s="448">
        <v>3.8587933247753501</v>
      </c>
      <c r="K25" s="437" t="s">
        <v>456</v>
      </c>
      <c r="L25" s="449">
        <v>55.3337025673342</v>
      </c>
      <c r="M25" s="448">
        <v>8.2358767158434691</v>
      </c>
      <c r="N25" s="450">
        <v>1.1129753993561187</v>
      </c>
      <c r="P25" s="335"/>
      <c r="Q25" s="334"/>
    </row>
    <row r="26" spans="1:18" ht="15">
      <c r="A26" s="169">
        <f t="shared" si="0"/>
        <v>15</v>
      </c>
      <c r="B26" s="428" t="s">
        <v>392</v>
      </c>
      <c r="C26" s="429">
        <v>1.4580839999999999</v>
      </c>
      <c r="D26" s="430">
        <v>0.99816608645318106</v>
      </c>
      <c r="E26" s="430">
        <v>0</v>
      </c>
      <c r="F26" s="429">
        <v>4.9018220000000001</v>
      </c>
      <c r="G26" s="431">
        <v>5.5591344803710196</v>
      </c>
      <c r="H26" s="432" t="s">
        <v>386</v>
      </c>
      <c r="I26" s="432" t="s">
        <v>376</v>
      </c>
      <c r="J26" s="433">
        <v>3.34023365859096</v>
      </c>
      <c r="K26" s="434" t="s">
        <v>393</v>
      </c>
      <c r="L26" s="435">
        <v>57.068175917486201</v>
      </c>
      <c r="M26" s="435">
        <v>9.3780078408158403</v>
      </c>
      <c r="N26" s="436">
        <v>1.1888974083499726</v>
      </c>
      <c r="P26" s="335"/>
      <c r="Q26" s="337"/>
    </row>
    <row r="27" spans="1:18" ht="15" customHeight="1">
      <c r="A27" s="169">
        <f t="shared" si="0"/>
        <v>16</v>
      </c>
      <c r="B27" s="428" t="s">
        <v>407</v>
      </c>
      <c r="C27" s="429">
        <v>0.60658400000000001</v>
      </c>
      <c r="D27" s="430">
        <v>0.6274350189493898</v>
      </c>
      <c r="E27" s="430">
        <v>0.31062686549362339</v>
      </c>
      <c r="F27" s="429">
        <v>1.800935</v>
      </c>
      <c r="G27" s="431">
        <v>2.7343125820012602</v>
      </c>
      <c r="H27" s="432" t="s">
        <v>566</v>
      </c>
      <c r="I27" s="432" t="s">
        <v>566</v>
      </c>
      <c r="J27" s="433">
        <v>4.5441655044165499</v>
      </c>
      <c r="K27" s="434" t="s">
        <v>410</v>
      </c>
      <c r="L27" s="435">
        <v>61.211057533632903</v>
      </c>
      <c r="M27" s="435">
        <v>10.484281285571299</v>
      </c>
      <c r="N27" s="436">
        <v>1.6289574446290822</v>
      </c>
      <c r="P27" s="335"/>
      <c r="Q27" s="335"/>
    </row>
    <row r="28" spans="1:18" ht="15">
      <c r="A28" s="169">
        <f t="shared" si="0"/>
        <v>17</v>
      </c>
      <c r="B28" s="438" t="s">
        <v>472</v>
      </c>
      <c r="C28" s="439">
        <v>17.068999999999999</v>
      </c>
      <c r="D28" s="430">
        <v>0.82623469447536468</v>
      </c>
      <c r="E28" s="430">
        <v>0</v>
      </c>
      <c r="F28" s="439">
        <v>100.1</v>
      </c>
      <c r="G28" s="440">
        <v>155.64568410261498</v>
      </c>
      <c r="H28" s="432" t="s">
        <v>168</v>
      </c>
      <c r="I28" s="432" t="s">
        <v>376</v>
      </c>
      <c r="J28" s="433">
        <v>2.0173130193905799</v>
      </c>
      <c r="K28" s="437" t="s">
        <v>474</v>
      </c>
      <c r="L28" s="442">
        <v>36.742353161944102</v>
      </c>
      <c r="M28" s="442">
        <v>6.2590117204256401</v>
      </c>
      <c r="N28" s="443">
        <v>1.5372261419898565</v>
      </c>
      <c r="P28" s="334"/>
      <c r="Q28" s="335"/>
    </row>
    <row r="29" spans="1:18" ht="15">
      <c r="A29" s="169">
        <f t="shared" si="0"/>
        <v>18</v>
      </c>
      <c r="B29" s="428" t="s">
        <v>394</v>
      </c>
      <c r="C29" s="429">
        <v>1.3723160000000001</v>
      </c>
      <c r="D29" s="430">
        <v>0.76671990999157624</v>
      </c>
      <c r="E29" s="430">
        <v>0.23328009000842373</v>
      </c>
      <c r="F29" s="429">
        <v>5.2472320000000003</v>
      </c>
      <c r="G29" s="431">
        <v>3.2598858453466102</v>
      </c>
      <c r="H29" s="432" t="s">
        <v>386</v>
      </c>
      <c r="I29" s="432" t="s">
        <v>566</v>
      </c>
      <c r="J29" s="433">
        <v>2.9429831116425</v>
      </c>
      <c r="K29" s="451" t="s">
        <v>422</v>
      </c>
      <c r="L29" s="435">
        <v>47.788616866589898</v>
      </c>
      <c r="M29" s="435">
        <v>8.5441015963371605</v>
      </c>
      <c r="N29" s="436">
        <v>0.66583138911519757</v>
      </c>
      <c r="P29" s="335"/>
      <c r="Q29" s="334"/>
    </row>
    <row r="30" spans="1:18" ht="15">
      <c r="A30" s="169">
        <f t="shared" si="0"/>
        <v>19</v>
      </c>
      <c r="B30" s="446" t="s">
        <v>524</v>
      </c>
      <c r="C30" s="429">
        <v>3.6537000000000002</v>
      </c>
      <c r="D30" s="444">
        <v>1</v>
      </c>
      <c r="E30" s="444">
        <v>0</v>
      </c>
      <c r="F30" s="429">
        <v>9.7035</v>
      </c>
      <c r="G30" s="431">
        <v>7.7458078601354501</v>
      </c>
      <c r="H30" s="441" t="s">
        <v>375</v>
      </c>
      <c r="I30" s="432" t="s">
        <v>566</v>
      </c>
      <c r="J30" s="441">
        <v>3.3634116192830699</v>
      </c>
      <c r="K30" s="451" t="s">
        <v>395</v>
      </c>
      <c r="L30" s="435">
        <v>44.686687524787402</v>
      </c>
      <c r="M30" s="435">
        <v>19.786316901762799</v>
      </c>
      <c r="N30" s="436">
        <v>0.85332567973994744</v>
      </c>
      <c r="P30" s="334"/>
      <c r="Q30" s="335"/>
    </row>
    <row r="31" spans="1:18" ht="15">
      <c r="A31" s="169">
        <f t="shared" si="0"/>
        <v>20</v>
      </c>
      <c r="B31" s="428" t="s">
        <v>396</v>
      </c>
      <c r="C31" s="429">
        <v>3.8038349999999999</v>
      </c>
      <c r="D31" s="430">
        <v>0.94717611690575032</v>
      </c>
      <c r="E31" s="430">
        <v>0</v>
      </c>
      <c r="F31" s="429">
        <v>16.603798000000001</v>
      </c>
      <c r="G31" s="431">
        <v>8.3298594380259701</v>
      </c>
      <c r="H31" s="432" t="s">
        <v>375</v>
      </c>
      <c r="I31" s="432" t="s">
        <v>376</v>
      </c>
      <c r="J31" s="433">
        <v>3.1665971987385699</v>
      </c>
      <c r="K31" s="437" t="s">
        <v>397</v>
      </c>
      <c r="L31" s="435">
        <v>41.575276542602801</v>
      </c>
      <c r="M31" s="435">
        <v>10.726366514057601</v>
      </c>
      <c r="N31" s="436">
        <v>0.5863604512155689</v>
      </c>
      <c r="P31" s="335"/>
      <c r="Q31" s="335"/>
    </row>
    <row r="32" spans="1:18" ht="15">
      <c r="A32" s="169">
        <f t="shared" si="0"/>
        <v>21</v>
      </c>
      <c r="B32" s="428" t="s">
        <v>398</v>
      </c>
      <c r="C32" s="429">
        <v>2.3959999999999999</v>
      </c>
      <c r="D32" s="430">
        <v>1</v>
      </c>
      <c r="E32" s="430">
        <v>0</v>
      </c>
      <c r="F32" s="429">
        <v>7.6820000000000004</v>
      </c>
      <c r="G32" s="431">
        <v>4.8379928269548698</v>
      </c>
      <c r="H32" s="432" t="s">
        <v>375</v>
      </c>
      <c r="I32" s="432" t="s">
        <v>155</v>
      </c>
      <c r="J32" s="433">
        <v>2.60689655172414</v>
      </c>
      <c r="K32" s="437" t="s">
        <v>399</v>
      </c>
      <c r="L32" s="435">
        <v>42.893360798605599</v>
      </c>
      <c r="M32" s="435">
        <v>9.1462843219941892</v>
      </c>
      <c r="N32" s="436">
        <v>0.76659686689191409</v>
      </c>
      <c r="P32" s="335"/>
      <c r="Q32" s="334"/>
    </row>
    <row r="33" spans="1:18" ht="15">
      <c r="A33" s="169">
        <f t="shared" si="0"/>
        <v>22</v>
      </c>
      <c r="B33" s="428" t="s">
        <v>421</v>
      </c>
      <c r="C33" s="429">
        <v>2.2160000000000002</v>
      </c>
      <c r="D33" s="430">
        <v>0.81469302989659498</v>
      </c>
      <c r="E33" s="430">
        <v>0.18950374248258556</v>
      </c>
      <c r="F33" s="429">
        <v>11.868</v>
      </c>
      <c r="G33" s="431">
        <v>72.826973551578803</v>
      </c>
      <c r="H33" s="432" t="s">
        <v>386</v>
      </c>
      <c r="I33" s="432" t="s">
        <v>376</v>
      </c>
      <c r="J33" s="433">
        <v>1.9019607843137301</v>
      </c>
      <c r="K33" s="437" t="s">
        <v>423</v>
      </c>
      <c r="L33" s="435">
        <v>19.9237887860642</v>
      </c>
      <c r="M33" s="435">
        <v>2.4966829250060698</v>
      </c>
      <c r="N33" s="436">
        <v>6.6074191209924518</v>
      </c>
    </row>
    <row r="34" spans="1:18" ht="15">
      <c r="A34" s="169">
        <f t="shared" si="0"/>
        <v>23</v>
      </c>
      <c r="B34" s="428" t="s">
        <v>419</v>
      </c>
      <c r="C34" s="429">
        <v>8.3160000000000007</v>
      </c>
      <c r="D34" s="430">
        <v>0.59018425596033131</v>
      </c>
      <c r="E34" s="430">
        <v>0.23099209718540997</v>
      </c>
      <c r="F34" s="429">
        <v>27.078600000000002</v>
      </c>
      <c r="G34" s="431">
        <v>29.606686097677297</v>
      </c>
      <c r="H34" s="432" t="s">
        <v>168</v>
      </c>
      <c r="I34" s="432" t="s">
        <v>376</v>
      </c>
      <c r="J34" s="433">
        <v>3.5884076166562</v>
      </c>
      <c r="K34" s="437" t="s">
        <v>424</v>
      </c>
      <c r="L34" s="435">
        <v>40.818066890582799</v>
      </c>
      <c r="M34" s="435">
        <v>11.806557936011799</v>
      </c>
      <c r="N34" s="436">
        <v>1.1073632789131327</v>
      </c>
    </row>
    <row r="35" spans="1:18" ht="15.4" thickBot="1">
      <c r="A35" s="169">
        <f t="shared" si="0"/>
        <v>24</v>
      </c>
      <c r="B35" s="452" t="s">
        <v>400</v>
      </c>
      <c r="C35" s="453">
        <v>13.430999999999999</v>
      </c>
      <c r="D35" s="454">
        <v>0.83425780464742272</v>
      </c>
      <c r="E35" s="454">
        <v>0.1587360677829813</v>
      </c>
      <c r="F35" s="453">
        <v>46.747999999999998</v>
      </c>
      <c r="G35" s="455">
        <v>38.296322738624198</v>
      </c>
      <c r="H35" s="456" t="s">
        <v>566</v>
      </c>
      <c r="I35" s="456" t="s">
        <v>376</v>
      </c>
      <c r="J35" s="457">
        <v>2.61638954869359</v>
      </c>
      <c r="K35" s="458" t="s">
        <v>401</v>
      </c>
      <c r="L35" s="459">
        <v>38.624443344878799</v>
      </c>
      <c r="M35" s="459">
        <v>10.690050454762201</v>
      </c>
      <c r="N35" s="460">
        <v>0.94745974118318155</v>
      </c>
    </row>
    <row r="36" spans="1:18" ht="15">
      <c r="A36" s="169">
        <f t="shared" si="0"/>
        <v>25</v>
      </c>
      <c r="B36" s="345" t="s">
        <v>1</v>
      </c>
      <c r="C36" s="358">
        <f>AVERAGE(C12:C35)</f>
        <v>7.8641238333333341</v>
      </c>
      <c r="D36" s="346">
        <f>AVERAGE(D12:D35)</f>
        <v>0.83252992378290014</v>
      </c>
      <c r="E36" s="346">
        <f>AVERAGE(E12:E35)</f>
        <v>0.10505659740670752</v>
      </c>
      <c r="F36" s="358">
        <f>AVERAGE(F12:F35)</f>
        <v>31.353064250000013</v>
      </c>
      <c r="G36" s="461">
        <f>AVERAGE(G12:G35)</f>
        <v>29.808939199188028</v>
      </c>
      <c r="H36" s="172" t="s">
        <v>375</v>
      </c>
      <c r="I36" s="172" t="s">
        <v>376</v>
      </c>
      <c r="J36" s="414">
        <f>AVERAGE(J12:J35)</f>
        <v>2.8088790200463651</v>
      </c>
      <c r="K36" s="415"/>
      <c r="L36" s="414">
        <f>AVERAGE(L12:L35)</f>
        <v>41.699861630104166</v>
      </c>
      <c r="M36" s="414">
        <f>AVERAGE(M12:M35)</f>
        <v>9.6822210398768256</v>
      </c>
      <c r="N36" s="416">
        <f>AVERAGE(N12:N35)</f>
        <v>1.1320579645850888</v>
      </c>
    </row>
    <row r="37" spans="1:18" ht="15.4" thickBot="1">
      <c r="A37" s="169">
        <f t="shared" si="0"/>
        <v>26</v>
      </c>
      <c r="B37" s="417" t="s">
        <v>26</v>
      </c>
      <c r="C37" s="462">
        <f>MEDIAN(C12:C35)</f>
        <v>5.9903500000000003</v>
      </c>
      <c r="D37" s="418">
        <f>MEDIAN(D12:D35)</f>
        <v>0.83699807648560831</v>
      </c>
      <c r="E37" s="418">
        <f>MEDIAN(E12:E35)</f>
        <v>0.10421901533904541</v>
      </c>
      <c r="F37" s="462">
        <f>MEDIAN(F12:F35)</f>
        <v>21.629049999999999</v>
      </c>
      <c r="G37" s="463">
        <f>MEDIAN(G12:G35)</f>
        <v>20.595921451525751</v>
      </c>
      <c r="H37" s="200" t="s">
        <v>375</v>
      </c>
      <c r="I37" s="200" t="s">
        <v>376</v>
      </c>
      <c r="J37" s="419">
        <f>MEDIAN(J12:J35)</f>
        <v>2.7963796915344101</v>
      </c>
      <c r="K37" s="420"/>
      <c r="L37" s="419">
        <f>MEDIAN(L12:L35)</f>
        <v>41.596430507543602</v>
      </c>
      <c r="M37" s="419">
        <f>MEDIAN(M12:M35)</f>
        <v>9.6352655249066395</v>
      </c>
      <c r="N37" s="464">
        <f>MEDIAN(N12:N35)</f>
        <v>0.83810420748775205</v>
      </c>
    </row>
    <row r="38" spans="1:18" ht="15.4">
      <c r="A38" s="169">
        <f t="shared" si="0"/>
        <v>27</v>
      </c>
      <c r="B38" s="39" t="s">
        <v>568</v>
      </c>
      <c r="C38" s="300"/>
      <c r="D38" s="300"/>
      <c r="E38" s="300"/>
      <c r="F38" s="300"/>
      <c r="G38" s="300"/>
      <c r="H38" s="300"/>
      <c r="I38" s="300"/>
      <c r="K38" s="35"/>
      <c r="L38" s="35"/>
      <c r="M38" s="35"/>
      <c r="N38" s="35"/>
    </row>
    <row r="39" spans="1:18" ht="12.75" customHeight="1">
      <c r="B39" s="39"/>
      <c r="C39" s="300"/>
      <c r="D39" s="300"/>
      <c r="E39" s="300"/>
      <c r="F39" s="300"/>
      <c r="G39" s="300"/>
      <c r="H39" s="300"/>
      <c r="I39" s="300"/>
      <c r="K39" s="35"/>
      <c r="L39" s="35"/>
      <c r="M39" s="35"/>
      <c r="N39" s="35"/>
    </row>
    <row r="40" spans="1:18" ht="15">
      <c r="B40" s="38" t="s">
        <v>159</v>
      </c>
      <c r="C40" s="342"/>
      <c r="D40" s="342"/>
      <c r="E40" s="342"/>
      <c r="F40" s="6"/>
      <c r="G40" s="6"/>
      <c r="H40" s="6"/>
      <c r="I40" s="6"/>
      <c r="J40" s="6"/>
      <c r="K40" s="6"/>
      <c r="L40" s="6"/>
      <c r="M40" s="6"/>
      <c r="N40" s="6"/>
    </row>
    <row r="41" spans="1:18" ht="15.4" thickBot="1">
      <c r="B41" s="38" t="s">
        <v>580</v>
      </c>
      <c r="C41" s="100"/>
      <c r="D41" s="100"/>
      <c r="E41" s="100"/>
      <c r="F41" s="100"/>
      <c r="G41" s="100"/>
      <c r="H41" s="100"/>
      <c r="I41" s="100"/>
      <c r="J41" s="187"/>
      <c r="K41" s="100"/>
      <c r="L41" s="100"/>
      <c r="M41" s="100"/>
      <c r="N41" s="100"/>
    </row>
    <row r="42" spans="1:18" ht="45">
      <c r="B42" s="321" t="s">
        <v>47</v>
      </c>
      <c r="C42" s="322" t="s">
        <v>563</v>
      </c>
      <c r="D42" s="323" t="s">
        <v>487</v>
      </c>
      <c r="E42" s="323" t="s">
        <v>519</v>
      </c>
      <c r="F42" s="324" t="s">
        <v>564</v>
      </c>
      <c r="G42" s="324" t="s">
        <v>565</v>
      </c>
      <c r="H42" s="323" t="s">
        <v>405</v>
      </c>
      <c r="I42" s="323" t="s">
        <v>406</v>
      </c>
      <c r="J42" s="323" t="s">
        <v>169</v>
      </c>
      <c r="K42" s="323" t="s">
        <v>116</v>
      </c>
      <c r="L42" s="325" t="s">
        <v>167</v>
      </c>
      <c r="M42" s="325" t="s">
        <v>117</v>
      </c>
      <c r="N42" s="326" t="s">
        <v>0</v>
      </c>
    </row>
    <row r="43" spans="1:18" ht="15">
      <c r="A43" s="169" t="e">
        <f>#REF!+1</f>
        <v>#REF!</v>
      </c>
      <c r="B43" s="428" t="s">
        <v>381</v>
      </c>
      <c r="C43" s="429">
        <v>3.669</v>
      </c>
      <c r="D43" s="430">
        <v>0.8397383483237939</v>
      </c>
      <c r="E43" s="430">
        <v>0.12428454619787407</v>
      </c>
      <c r="F43" s="429">
        <v>14.987</v>
      </c>
      <c r="G43" s="429">
        <v>15.086330990839199</v>
      </c>
      <c r="H43" s="432" t="s">
        <v>168</v>
      </c>
      <c r="I43" s="432" t="s">
        <v>377</v>
      </c>
      <c r="J43" s="433">
        <v>2.8700361010830302</v>
      </c>
      <c r="K43" s="434" t="s">
        <v>411</v>
      </c>
      <c r="L43" s="435">
        <v>43.0966256565221</v>
      </c>
      <c r="M43" s="435">
        <v>11.182545937201899</v>
      </c>
      <c r="N43" s="436">
        <v>1.0854256414734298</v>
      </c>
    </row>
    <row r="44" spans="1:18" ht="15">
      <c r="A44" s="169" t="e">
        <f t="shared" ref="A44:A71" si="1">A43+1</f>
        <v>#REF!</v>
      </c>
      <c r="B44" s="428" t="s">
        <v>382</v>
      </c>
      <c r="C44" s="429">
        <v>16.792000000000002</v>
      </c>
      <c r="D44" s="430">
        <v>0.78073193619017833</v>
      </c>
      <c r="E44" s="430">
        <v>0.14967156709415078</v>
      </c>
      <c r="F44" s="429">
        <v>66.579599999999999</v>
      </c>
      <c r="G44" s="429">
        <v>48.174937514866706</v>
      </c>
      <c r="H44" s="432" t="s">
        <v>168</v>
      </c>
      <c r="I44" s="432" t="s">
        <v>566</v>
      </c>
      <c r="J44" s="433">
        <v>2.7227232819857901</v>
      </c>
      <c r="K44" s="434" t="s">
        <v>383</v>
      </c>
      <c r="L44" s="435">
        <v>37.461654456766603</v>
      </c>
      <c r="M44" s="435">
        <v>11.425822676109</v>
      </c>
      <c r="N44" s="436">
        <v>0.80448302634410551</v>
      </c>
    </row>
    <row r="45" spans="1:18" ht="15">
      <c r="A45" s="169" t="e">
        <f>#REF!+1</f>
        <v>#REF!</v>
      </c>
      <c r="B45" s="428" t="s">
        <v>516</v>
      </c>
      <c r="C45" s="429">
        <v>1.438936</v>
      </c>
      <c r="D45" s="430">
        <v>0.64</v>
      </c>
      <c r="E45" s="430">
        <v>0.21622056950675536</v>
      </c>
      <c r="F45" s="429">
        <v>5.3593780000000004</v>
      </c>
      <c r="G45" s="429">
        <v>3.2551204872562098</v>
      </c>
      <c r="H45" s="432" t="s">
        <v>386</v>
      </c>
      <c r="I45" s="432" t="s">
        <v>377</v>
      </c>
      <c r="J45" s="433">
        <v>2.1500489863591801</v>
      </c>
      <c r="K45" s="437" t="s">
        <v>484</v>
      </c>
      <c r="L45" s="435">
        <v>45.288234484309598</v>
      </c>
      <c r="M45" s="435">
        <v>7.0728012378626302</v>
      </c>
      <c r="N45" s="436">
        <v>0.68415858172265176</v>
      </c>
    </row>
    <row r="46" spans="1:18" ht="15">
      <c r="A46" t="e">
        <f t="shared" ref="A46" si="2">A45+1</f>
        <v>#REF!</v>
      </c>
      <c r="B46" s="523" t="s">
        <v>525</v>
      </c>
      <c r="C46" s="500">
        <v>1.9491019999999999</v>
      </c>
      <c r="D46" s="444">
        <v>0.43212617913274931</v>
      </c>
      <c r="E46" s="444">
        <v>0.1828262451118515</v>
      </c>
      <c r="F46" s="500">
        <v>6.4491759999999996</v>
      </c>
      <c r="G46" s="500">
        <v>4.5990389948169508</v>
      </c>
      <c r="H46" s="441" t="s">
        <v>375</v>
      </c>
      <c r="I46" s="441" t="s">
        <v>377</v>
      </c>
      <c r="J46" s="441">
        <v>2.5883740042988999</v>
      </c>
      <c r="K46" s="437" t="s">
        <v>584</v>
      </c>
      <c r="L46" s="441">
        <v>37.4900359499429</v>
      </c>
      <c r="M46" s="441">
        <v>9.0879966087297497</v>
      </c>
      <c r="N46" s="524">
        <v>0.61863050636568639</v>
      </c>
      <c r="O46" s="525"/>
      <c r="P46"/>
      <c r="Q46"/>
      <c r="R46"/>
    </row>
    <row r="47" spans="1:18" ht="15">
      <c r="A47" s="169" t="e">
        <f>A45+1</f>
        <v>#REF!</v>
      </c>
      <c r="B47" s="438" t="s">
        <v>387</v>
      </c>
      <c r="C47" s="439">
        <v>7.3289999999999997</v>
      </c>
      <c r="D47" s="430">
        <v>0.67649065356801752</v>
      </c>
      <c r="E47" s="430">
        <v>0.28148451357620413</v>
      </c>
      <c r="F47" s="439">
        <v>22.016999999999999</v>
      </c>
      <c r="G47" s="439">
        <v>19.1125860823728</v>
      </c>
      <c r="H47" s="432" t="s">
        <v>375</v>
      </c>
      <c r="I47" s="432" t="s">
        <v>566</v>
      </c>
      <c r="J47" s="441">
        <v>2.2783300198807201</v>
      </c>
      <c r="K47" s="437" t="s">
        <v>388</v>
      </c>
      <c r="L47" s="442">
        <v>32.542665583096301</v>
      </c>
      <c r="M47" s="442">
        <v>20.498198701523901</v>
      </c>
      <c r="N47" s="443">
        <v>0.97077336866989039</v>
      </c>
    </row>
    <row r="48" spans="1:18" ht="15">
      <c r="A48" s="169" t="e">
        <f>#REF!+1</f>
        <v>#REF!</v>
      </c>
      <c r="B48" s="445" t="s">
        <v>420</v>
      </c>
      <c r="C48" s="429">
        <v>25.097000000000001</v>
      </c>
      <c r="D48" s="430">
        <v>0.90062557277762278</v>
      </c>
      <c r="E48" s="430">
        <v>8.4153484480216756E-2</v>
      </c>
      <c r="F48" s="429">
        <v>112.67400000000001</v>
      </c>
      <c r="G48" s="429">
        <v>81.659699940577099</v>
      </c>
      <c r="H48" s="432" t="s">
        <v>375</v>
      </c>
      <c r="I48" s="432" t="s">
        <v>377</v>
      </c>
      <c r="J48" s="433">
        <v>2.2844387755101998</v>
      </c>
      <c r="K48" s="437" t="s">
        <v>464</v>
      </c>
      <c r="L48" s="435">
        <v>39.5663231160487</v>
      </c>
      <c r="M48" s="435">
        <v>7.1364835022407398</v>
      </c>
      <c r="N48" s="436">
        <v>0.68313897018954206</v>
      </c>
      <c r="O48"/>
      <c r="P48"/>
      <c r="Q48"/>
      <c r="R48"/>
    </row>
    <row r="49" spans="1:14" ht="15">
      <c r="A49" s="169" t="e">
        <f>#REF!+1</f>
        <v>#REF!</v>
      </c>
      <c r="B49" s="428" t="s">
        <v>407</v>
      </c>
      <c r="C49" s="429">
        <v>0.60658400000000001</v>
      </c>
      <c r="D49" s="430">
        <v>0.6274350189493898</v>
      </c>
      <c r="E49" s="430">
        <v>0.31062686549362339</v>
      </c>
      <c r="F49" s="429">
        <v>1.800935</v>
      </c>
      <c r="G49" s="429">
        <v>2.7343125820012602</v>
      </c>
      <c r="H49" s="432" t="s">
        <v>566</v>
      </c>
      <c r="I49" s="432" t="s">
        <v>566</v>
      </c>
      <c r="J49" s="433">
        <v>4.5441655044165499</v>
      </c>
      <c r="K49" s="434" t="s">
        <v>410</v>
      </c>
      <c r="L49" s="435">
        <v>61.211057533632903</v>
      </c>
      <c r="M49" s="435">
        <v>10.484281285571299</v>
      </c>
      <c r="N49" s="436">
        <v>1.6289574446290822</v>
      </c>
    </row>
    <row r="50" spans="1:14" ht="15">
      <c r="A50" s="169" t="e">
        <f t="shared" si="1"/>
        <v>#REF!</v>
      </c>
      <c r="B50" s="438" t="s">
        <v>472</v>
      </c>
      <c r="C50" s="439">
        <v>17.068999999999999</v>
      </c>
      <c r="D50" s="430">
        <v>0.82623469447536468</v>
      </c>
      <c r="E50" s="430">
        <v>0</v>
      </c>
      <c r="F50" s="439">
        <v>100.1</v>
      </c>
      <c r="G50" s="439">
        <v>155.64568410261498</v>
      </c>
      <c r="H50" s="432" t="s">
        <v>168</v>
      </c>
      <c r="I50" s="432" t="s">
        <v>376</v>
      </c>
      <c r="J50" s="433">
        <v>2.0173130193905799</v>
      </c>
      <c r="K50" s="437" t="s">
        <v>474</v>
      </c>
      <c r="L50" s="442">
        <v>36.742353161944102</v>
      </c>
      <c r="M50" s="442">
        <v>6.2590117204256401</v>
      </c>
      <c r="N50" s="443">
        <v>1.5372261419898565</v>
      </c>
    </row>
    <row r="51" spans="1:14" ht="15">
      <c r="A51" s="169" t="e">
        <f t="shared" si="1"/>
        <v>#REF!</v>
      </c>
      <c r="B51" s="469" t="s">
        <v>628</v>
      </c>
      <c r="C51" s="500">
        <v>4.8996000000000004</v>
      </c>
      <c r="D51" s="482">
        <v>0.35</v>
      </c>
      <c r="E51" s="482">
        <v>0.65</v>
      </c>
      <c r="F51" s="481">
        <v>17.915600000000001</v>
      </c>
      <c r="G51" s="500">
        <v>11.2</v>
      </c>
      <c r="H51" s="483" t="s">
        <v>375</v>
      </c>
      <c r="I51" s="483" t="s">
        <v>377</v>
      </c>
      <c r="J51" s="441">
        <v>2.9126410182238902</v>
      </c>
      <c r="K51" s="434" t="s">
        <v>573</v>
      </c>
      <c r="L51" s="485">
        <v>31.5670115144076</v>
      </c>
      <c r="M51" s="485">
        <v>9.1362425883434604</v>
      </c>
      <c r="N51" s="486">
        <v>1.6121370892289089</v>
      </c>
    </row>
    <row r="52" spans="1:14" ht="15">
      <c r="A52" s="169" t="e">
        <f>A50+1</f>
        <v>#REF!</v>
      </c>
      <c r="B52" s="428" t="s">
        <v>394</v>
      </c>
      <c r="C52" s="429">
        <v>1.3723160000000001</v>
      </c>
      <c r="D52" s="430">
        <v>0.76671990999157624</v>
      </c>
      <c r="E52" s="430">
        <v>0.23328009000842373</v>
      </c>
      <c r="F52" s="429">
        <v>5.2472320000000003</v>
      </c>
      <c r="G52" s="429">
        <v>3.2598858453466102</v>
      </c>
      <c r="H52" s="432" t="s">
        <v>386</v>
      </c>
      <c r="I52" s="432" t="s">
        <v>566</v>
      </c>
      <c r="J52" s="433">
        <v>2.9429831116425</v>
      </c>
      <c r="K52" s="451" t="s">
        <v>422</v>
      </c>
      <c r="L52" s="435">
        <v>47.788616866589898</v>
      </c>
      <c r="M52" s="435">
        <v>8.5441015963371605</v>
      </c>
      <c r="N52" s="436">
        <v>0.66583138911519757</v>
      </c>
    </row>
    <row r="53" spans="1:14" ht="15">
      <c r="B53" s="428" t="s">
        <v>421</v>
      </c>
      <c r="C53" s="429">
        <v>2.2160000000000002</v>
      </c>
      <c r="D53" s="430">
        <v>0.81469302989659498</v>
      </c>
      <c r="E53" s="430">
        <v>0.18950374248258556</v>
      </c>
      <c r="F53" s="429">
        <v>11.868</v>
      </c>
      <c r="G53" s="429">
        <v>72.826973551578803</v>
      </c>
      <c r="H53" s="432" t="s">
        <v>386</v>
      </c>
      <c r="I53" s="432" t="s">
        <v>376</v>
      </c>
      <c r="J53" s="433">
        <v>1.9019607843137301</v>
      </c>
      <c r="K53" s="437" t="s">
        <v>423</v>
      </c>
      <c r="L53" s="435">
        <v>19.9237887860642</v>
      </c>
      <c r="M53" s="435">
        <v>2.4966829250060698</v>
      </c>
      <c r="N53" s="436">
        <v>6.6074191209924518</v>
      </c>
    </row>
    <row r="54" spans="1:14" ht="15">
      <c r="B54" s="428" t="s">
        <v>419</v>
      </c>
      <c r="C54" s="429">
        <v>8.3160000000000007</v>
      </c>
      <c r="D54" s="430">
        <v>0.59018425596033131</v>
      </c>
      <c r="E54" s="430">
        <v>0.23099209718540997</v>
      </c>
      <c r="F54" s="429">
        <v>27.078600000000002</v>
      </c>
      <c r="G54" s="429">
        <v>29.606686097677297</v>
      </c>
      <c r="H54" s="432" t="s">
        <v>168</v>
      </c>
      <c r="I54" s="432" t="s">
        <v>376</v>
      </c>
      <c r="J54" s="433">
        <v>3.5884076166562</v>
      </c>
      <c r="K54" s="437" t="s">
        <v>424</v>
      </c>
      <c r="L54" s="435">
        <v>40.818066890582799</v>
      </c>
      <c r="M54" s="435">
        <v>11.806557936011799</v>
      </c>
      <c r="N54" s="436">
        <v>1.1073632789131327</v>
      </c>
    </row>
    <row r="55" spans="1:14" ht="15.4" thickBot="1">
      <c r="B55" s="452" t="s">
        <v>400</v>
      </c>
      <c r="C55" s="453">
        <v>13.430999999999999</v>
      </c>
      <c r="D55" s="454">
        <v>0.83425780464742272</v>
      </c>
      <c r="E55" s="454">
        <v>0.1587360677829813</v>
      </c>
      <c r="F55" s="453">
        <v>46.747999999999998</v>
      </c>
      <c r="G55" s="453">
        <v>38.296322738624198</v>
      </c>
      <c r="H55" s="456" t="s">
        <v>566</v>
      </c>
      <c r="I55" s="456" t="s">
        <v>376</v>
      </c>
      <c r="J55" s="457">
        <v>2.61638954869359</v>
      </c>
      <c r="K55" s="458" t="s">
        <v>401</v>
      </c>
      <c r="L55" s="459">
        <v>38.624443344878799</v>
      </c>
      <c r="M55" s="459">
        <v>10.690050454762201</v>
      </c>
      <c r="N55" s="460">
        <v>0.94745974118318155</v>
      </c>
    </row>
    <row r="56" spans="1:14" ht="15">
      <c r="B56" s="345" t="s">
        <v>1</v>
      </c>
      <c r="C56" s="358">
        <f>AVERAGE(C43:C55)</f>
        <v>8.0142721538461537</v>
      </c>
      <c r="D56" s="346">
        <f>AVERAGE(D43:D55)</f>
        <v>0.69840287722408001</v>
      </c>
      <c r="E56" s="346">
        <f>AVERAGE(E43:E55)</f>
        <v>0.216290752993852</v>
      </c>
      <c r="F56" s="358">
        <f>AVERAGE(F43:F55)</f>
        <v>33.755732384615378</v>
      </c>
      <c r="G56" s="461">
        <f>AVERAGE(G43:G55)</f>
        <v>37.342890686813242</v>
      </c>
      <c r="H56" s="172" t="s">
        <v>375</v>
      </c>
      <c r="I56" s="172" t="s">
        <v>376</v>
      </c>
      <c r="J56" s="414">
        <f>AVERAGE(J43:J55)</f>
        <v>2.7244470594196049</v>
      </c>
      <c r="K56" s="415"/>
      <c r="L56" s="862">
        <f>AVERAGE(L43:L55)</f>
        <v>39.393913641906657</v>
      </c>
      <c r="M56" s="414">
        <f>AVERAGE(M43:M55)</f>
        <v>9.6785213207788878</v>
      </c>
      <c r="N56" s="416">
        <f>AVERAGE(N43:N55)</f>
        <v>1.4579234077551628</v>
      </c>
    </row>
    <row r="57" spans="1:14" ht="15.4" thickBot="1">
      <c r="B57" s="417" t="s">
        <v>26</v>
      </c>
      <c r="C57" s="462">
        <f>MEDIAN(C43:C55)</f>
        <v>4.8996000000000004</v>
      </c>
      <c r="D57" s="418">
        <f>MEDIAN(D43:D55)</f>
        <v>0.76671990999157624</v>
      </c>
      <c r="E57" s="418">
        <f>MEDIAN(E43:E55)</f>
        <v>0.18950374248258556</v>
      </c>
      <c r="F57" s="462">
        <f>MEDIAN(F43:F55)</f>
        <v>17.915600000000001</v>
      </c>
      <c r="G57" s="463">
        <f>MEDIAN(G43:G55)</f>
        <v>19.1125860823728</v>
      </c>
      <c r="H57" s="200" t="s">
        <v>375</v>
      </c>
      <c r="I57" s="200" t="s">
        <v>376</v>
      </c>
      <c r="J57" s="419">
        <f>MEDIAN(J43:J55)</f>
        <v>2.61638954869359</v>
      </c>
      <c r="K57" s="420"/>
      <c r="L57" s="863">
        <f>MEDIAN(L43:L55)</f>
        <v>38.624443344878799</v>
      </c>
      <c r="M57" s="419">
        <f>MEDIAN(M43:M55)</f>
        <v>9.1362425883434604</v>
      </c>
      <c r="N57" s="464">
        <f>MEDIAN(N43:N55)</f>
        <v>0.97077336866989039</v>
      </c>
    </row>
    <row r="58" spans="1:14" ht="15.4">
      <c r="B58" s="39" t="s">
        <v>568</v>
      </c>
      <c r="C58" s="300"/>
      <c r="D58" s="300"/>
      <c r="E58" s="300"/>
      <c r="F58" s="300"/>
      <c r="G58" s="300"/>
      <c r="H58" s="300"/>
      <c r="I58" s="300"/>
      <c r="K58" s="35"/>
      <c r="L58" s="35"/>
      <c r="M58" s="35"/>
      <c r="N58" s="35"/>
    </row>
    <row r="59" spans="1:14" ht="15.4">
      <c r="B59" s="39"/>
      <c r="C59" s="35"/>
      <c r="D59" s="35"/>
      <c r="E59" s="35"/>
      <c r="F59" s="35"/>
      <c r="G59" s="35"/>
      <c r="H59" s="35"/>
      <c r="I59" s="35"/>
      <c r="M59" s="35"/>
      <c r="N59" s="35"/>
    </row>
    <row r="60" spans="1:14" ht="15">
      <c r="B60" s="38" t="s">
        <v>529</v>
      </c>
      <c r="C60" s="342"/>
      <c r="D60" s="342"/>
      <c r="E60" s="342"/>
      <c r="F60" s="6"/>
      <c r="G60" s="6"/>
      <c r="H60" s="6"/>
      <c r="I60" s="6"/>
      <c r="J60" s="6"/>
      <c r="K60" s="6"/>
      <c r="L60" s="6"/>
      <c r="M60" s="6"/>
      <c r="N60" s="6"/>
    </row>
    <row r="61" spans="1:14" ht="15.4" thickBot="1">
      <c r="B61" s="188" t="s">
        <v>530</v>
      </c>
      <c r="C61" s="189"/>
      <c r="D61" s="189"/>
      <c r="E61" s="189"/>
      <c r="F61" s="189"/>
      <c r="G61" s="189"/>
      <c r="H61" s="187"/>
      <c r="I61" s="187"/>
      <c r="J61" s="189"/>
      <c r="K61" s="189"/>
      <c r="L61" s="189"/>
      <c r="M61" s="189"/>
      <c r="N61" s="6"/>
    </row>
    <row r="62" spans="1:14" ht="45.4" thickBot="1">
      <c r="B62" s="321"/>
      <c r="C62" s="271" t="s">
        <v>563</v>
      </c>
      <c r="D62" s="270" t="s">
        <v>531</v>
      </c>
      <c r="E62" s="270" t="s">
        <v>532</v>
      </c>
      <c r="F62" s="271" t="s">
        <v>564</v>
      </c>
      <c r="G62" s="271" t="s">
        <v>565</v>
      </c>
      <c r="H62" s="323" t="s">
        <v>405</v>
      </c>
      <c r="I62" s="323" t="s">
        <v>570</v>
      </c>
      <c r="J62" s="323" t="s">
        <v>169</v>
      </c>
      <c r="K62" s="270" t="s">
        <v>116</v>
      </c>
      <c r="L62" s="270" t="s">
        <v>167</v>
      </c>
      <c r="M62" s="270" t="s">
        <v>571</v>
      </c>
      <c r="N62" s="120" t="s">
        <v>0</v>
      </c>
    </row>
    <row r="63" spans="1:14" ht="15">
      <c r="A63" s="169">
        <v>1</v>
      </c>
      <c r="B63" s="361" t="s">
        <v>533</v>
      </c>
      <c r="C63" s="521">
        <v>3.4074900000000001</v>
      </c>
      <c r="D63" s="343">
        <v>0</v>
      </c>
      <c r="E63" s="343">
        <v>0.95</v>
      </c>
      <c r="F63" s="521">
        <v>15.286415999999999</v>
      </c>
      <c r="G63" s="521">
        <v>14.4</v>
      </c>
      <c r="H63" s="477" t="s">
        <v>168</v>
      </c>
      <c r="I63" s="478" t="s">
        <v>566</v>
      </c>
      <c r="J63" s="479">
        <v>9.5295046752590302</v>
      </c>
      <c r="K63" s="328" t="s">
        <v>572</v>
      </c>
      <c r="L63" s="480">
        <v>51.111181211041099</v>
      </c>
      <c r="M63" s="480">
        <v>8.8280072693184302</v>
      </c>
      <c r="N63" s="344">
        <v>1.8211966805149282</v>
      </c>
    </row>
    <row r="64" spans="1:14" ht="15">
      <c r="A64" s="169">
        <f>A63+1</f>
        <v>2</v>
      </c>
      <c r="B64" s="438" t="s">
        <v>526</v>
      </c>
      <c r="C64" s="500">
        <v>0.56996800000000003</v>
      </c>
      <c r="D64" s="482">
        <v>0.12</v>
      </c>
      <c r="E64" s="482">
        <v>0.41</v>
      </c>
      <c r="F64" s="500">
        <v>1.755017</v>
      </c>
      <c r="G64" s="500">
        <v>2.2999999999999998</v>
      </c>
      <c r="H64" s="483" t="s">
        <v>566</v>
      </c>
      <c r="I64" s="451" t="s">
        <v>566</v>
      </c>
      <c r="J64" s="441">
        <v>6.5116463868884997</v>
      </c>
      <c r="K64" s="484" t="s">
        <v>527</v>
      </c>
      <c r="L64" s="485">
        <v>49.176214397698899</v>
      </c>
      <c r="M64" s="485">
        <v>11.300103925458</v>
      </c>
      <c r="N64" s="486">
        <v>2.9710772092542594</v>
      </c>
    </row>
    <row r="65" spans="1:14" ht="15">
      <c r="A65" s="169">
        <f t="shared" si="1"/>
        <v>3</v>
      </c>
      <c r="B65" s="438" t="s">
        <v>534</v>
      </c>
      <c r="C65" s="500">
        <v>2.1566130000000001</v>
      </c>
      <c r="D65" s="482">
        <v>0</v>
      </c>
      <c r="E65" s="482">
        <v>0.34</v>
      </c>
      <c r="F65" s="500">
        <v>4.3874409999999999</v>
      </c>
      <c r="G65" s="500">
        <v>3.9</v>
      </c>
      <c r="H65" s="451" t="s">
        <v>566</v>
      </c>
      <c r="I65" s="451" t="s">
        <v>566</v>
      </c>
      <c r="J65" s="441">
        <v>3.3409417435231998</v>
      </c>
      <c r="K65" s="434" t="s">
        <v>528</v>
      </c>
      <c r="L65" s="485">
        <v>37.159388073675203</v>
      </c>
      <c r="M65" s="485">
        <v>6.8946641066324803</v>
      </c>
      <c r="N65" s="486">
        <v>2.3913733964001858</v>
      </c>
    </row>
    <row r="66" spans="1:14" ht="15">
      <c r="A66" s="169">
        <f t="shared" si="1"/>
        <v>4</v>
      </c>
      <c r="B66" s="469" t="s">
        <v>628</v>
      </c>
      <c r="C66" s="500">
        <v>4.8996000000000004</v>
      </c>
      <c r="D66" s="482">
        <v>0.35</v>
      </c>
      <c r="E66" s="482">
        <v>0.65</v>
      </c>
      <c r="F66" s="500">
        <v>17.915600000000001</v>
      </c>
      <c r="G66" s="500">
        <v>11.2</v>
      </c>
      <c r="H66" s="483" t="s">
        <v>375</v>
      </c>
      <c r="I66" s="483" t="s">
        <v>377</v>
      </c>
      <c r="J66" s="441">
        <v>2.9126410182238902</v>
      </c>
      <c r="K66" s="434" t="s">
        <v>573</v>
      </c>
      <c r="L66" s="485">
        <v>31.5670115144076</v>
      </c>
      <c r="M66" s="485">
        <v>9.1362425883434604</v>
      </c>
      <c r="N66" s="486">
        <v>1.6121370892289089</v>
      </c>
    </row>
    <row r="67" spans="1:14" ht="15">
      <c r="A67" s="169">
        <f t="shared" si="1"/>
        <v>5</v>
      </c>
      <c r="B67" s="487" t="s">
        <v>535</v>
      </c>
      <c r="C67" s="500">
        <v>0.86040000000000005</v>
      </c>
      <c r="D67" s="482">
        <v>0</v>
      </c>
      <c r="E67" s="482">
        <v>0.95</v>
      </c>
      <c r="F67" s="500">
        <v>2.9464190000000001</v>
      </c>
      <c r="G67" s="500">
        <v>1.4</v>
      </c>
      <c r="H67" s="483" t="s">
        <v>408</v>
      </c>
      <c r="I67" s="483" t="s">
        <v>566</v>
      </c>
      <c r="J67" s="441">
        <v>3.6667041316369202</v>
      </c>
      <c r="K67" s="451" t="s">
        <v>536</v>
      </c>
      <c r="L67" s="485">
        <v>38.163897121299797</v>
      </c>
      <c r="M67" s="485">
        <v>8.5913900709355406</v>
      </c>
      <c r="N67" s="486">
        <v>1.4970924326254935</v>
      </c>
    </row>
    <row r="68" spans="1:14" ht="15">
      <c r="A68" s="169">
        <f t="shared" si="1"/>
        <v>6</v>
      </c>
      <c r="B68" s="487" t="s">
        <v>537</v>
      </c>
      <c r="C68" s="500">
        <v>1.808597</v>
      </c>
      <c r="D68" s="482">
        <v>0</v>
      </c>
      <c r="E68" s="482">
        <v>1</v>
      </c>
      <c r="F68" s="500">
        <v>5.2217349999999998</v>
      </c>
      <c r="G68" s="500">
        <v>4</v>
      </c>
      <c r="H68" s="483" t="s">
        <v>375</v>
      </c>
      <c r="I68" s="451" t="s">
        <v>566</v>
      </c>
      <c r="J68" s="441">
        <v>4.8101269747755904</v>
      </c>
      <c r="K68" s="451" t="s">
        <v>538</v>
      </c>
      <c r="L68" s="485">
        <v>35.826358508777702</v>
      </c>
      <c r="M68" s="485">
        <v>8.9555484372696199</v>
      </c>
      <c r="N68" s="486">
        <v>1.7024667040074364</v>
      </c>
    </row>
    <row r="69" spans="1:14" ht="15">
      <c r="A69" s="169">
        <f t="shared" si="1"/>
        <v>7</v>
      </c>
      <c r="B69" s="438" t="s">
        <v>539</v>
      </c>
      <c r="C69" s="500">
        <v>1.9919960000000001</v>
      </c>
      <c r="D69" s="482">
        <v>0</v>
      </c>
      <c r="E69" s="482">
        <v>0.49</v>
      </c>
      <c r="F69" s="500">
        <v>4.929055</v>
      </c>
      <c r="G69" s="500">
        <v>2.8</v>
      </c>
      <c r="H69" s="483" t="s">
        <v>386</v>
      </c>
      <c r="I69" s="451" t="s">
        <v>566</v>
      </c>
      <c r="J69" s="441">
        <v>2.7461653425627301</v>
      </c>
      <c r="K69" s="451" t="s">
        <v>528</v>
      </c>
      <c r="L69" s="485">
        <v>35.486713301933499</v>
      </c>
      <c r="M69" s="485">
        <v>4.8480495824123597</v>
      </c>
      <c r="N69" s="486">
        <v>1.4076350123067518</v>
      </c>
    </row>
    <row r="70" spans="1:14" ht="15">
      <c r="A70" s="169">
        <f t="shared" si="1"/>
        <v>8</v>
      </c>
      <c r="B70" s="438" t="s">
        <v>574</v>
      </c>
      <c r="C70" s="500">
        <v>3.6804510000000001</v>
      </c>
      <c r="D70" s="482">
        <v>0</v>
      </c>
      <c r="E70" s="482">
        <v>0.43</v>
      </c>
      <c r="F70" s="500">
        <v>7.7053649999999996</v>
      </c>
      <c r="G70" s="500">
        <v>4</v>
      </c>
      <c r="H70" s="483" t="s">
        <v>404</v>
      </c>
      <c r="I70" s="483" t="s">
        <v>377</v>
      </c>
      <c r="J70" s="441">
        <v>3.07330927114866</v>
      </c>
      <c r="K70" s="437" t="s">
        <v>541</v>
      </c>
      <c r="L70" s="485">
        <v>30.8035802740789</v>
      </c>
      <c r="M70" s="485">
        <v>7.3056166542476202</v>
      </c>
      <c r="N70" s="486">
        <v>1.3541786567901903</v>
      </c>
    </row>
    <row r="71" spans="1:14" ht="15.4" thickBot="1">
      <c r="A71" s="169">
        <f t="shared" si="1"/>
        <v>9</v>
      </c>
      <c r="B71" s="488" t="s">
        <v>542</v>
      </c>
      <c r="C71" s="522">
        <v>2.2355</v>
      </c>
      <c r="D71" s="489">
        <v>0</v>
      </c>
      <c r="E71" s="489">
        <v>0.95</v>
      </c>
      <c r="F71" s="522">
        <v>5.5872000000000002</v>
      </c>
      <c r="G71" s="522">
        <v>3.3</v>
      </c>
      <c r="H71" s="490" t="s">
        <v>168</v>
      </c>
      <c r="I71" s="491" t="s">
        <v>566</v>
      </c>
      <c r="J71" s="492">
        <v>4.0558558558558602</v>
      </c>
      <c r="K71" s="493" t="s">
        <v>543</v>
      </c>
      <c r="L71" s="494">
        <v>37.782051883473301</v>
      </c>
      <c r="M71" s="494">
        <v>10.219232053108399</v>
      </c>
      <c r="N71" s="495">
        <v>1.2414415770069971</v>
      </c>
    </row>
    <row r="72" spans="1:14" ht="15">
      <c r="B72" s="345" t="s">
        <v>1</v>
      </c>
      <c r="C72" s="358">
        <f>AVERAGE(C63:C71)</f>
        <v>2.4011794444444448</v>
      </c>
      <c r="D72" s="346">
        <f>AVERAGE(D63:D71)</f>
        <v>5.2222222222222218E-2</v>
      </c>
      <c r="E72" s="346">
        <f>AVERAGE(E63:E71)</f>
        <v>0.68555555555555558</v>
      </c>
      <c r="F72" s="358">
        <f>AVERAGE(F63:F71)</f>
        <v>7.303805333333333</v>
      </c>
      <c r="G72" s="358">
        <f>AVERAGE(G63:G71)</f>
        <v>5.2555555555555546</v>
      </c>
      <c r="H72" s="496" t="s">
        <v>375</v>
      </c>
      <c r="I72" s="496" t="s">
        <v>377</v>
      </c>
      <c r="J72" s="414">
        <f>AVERAGE(J59:J71)</f>
        <v>4.5163217110971532</v>
      </c>
      <c r="K72" s="497"/>
      <c r="L72" s="862">
        <f>AVERAGE(L59:L71)</f>
        <v>38.564044031820664</v>
      </c>
      <c r="M72" s="414">
        <f>AVERAGE(M63:M71)</f>
        <v>8.4532060764139896</v>
      </c>
      <c r="N72" s="414">
        <f>AVERAGE(N59:N71)</f>
        <v>1.777622084237239</v>
      </c>
    </row>
    <row r="73" spans="1:14" ht="15.4" thickBot="1">
      <c r="B73" s="417" t="s">
        <v>26</v>
      </c>
      <c r="C73" s="462">
        <f>MEDIAN(C59:C71)</f>
        <v>2.1566130000000001</v>
      </c>
      <c r="D73" s="418">
        <f>MEDIAN(D63:D71)</f>
        <v>0</v>
      </c>
      <c r="E73" s="418">
        <f>MEDIAN(E63:E71)</f>
        <v>0.65</v>
      </c>
      <c r="F73" s="462">
        <f>MEDIAN(F59:F71)</f>
        <v>5.2217349999999998</v>
      </c>
      <c r="G73" s="462">
        <f>MEDIAN(G59:G71)</f>
        <v>3.9</v>
      </c>
      <c r="H73" s="498" t="s">
        <v>375</v>
      </c>
      <c r="I73" s="498" t="s">
        <v>377</v>
      </c>
      <c r="J73" s="419">
        <f>MEDIAN(J59:J71)</f>
        <v>3.6667041316369202</v>
      </c>
      <c r="K73" s="499"/>
      <c r="L73" s="863">
        <f>MEDIAN(L59:L71)</f>
        <v>37.159388073675203</v>
      </c>
      <c r="M73" s="419">
        <f>MEDIAN(M63:M71)</f>
        <v>8.8280072693184302</v>
      </c>
      <c r="N73" s="419">
        <f>MEDIAN(N59:N71)</f>
        <v>1.6121370892289089</v>
      </c>
    </row>
    <row r="74" spans="1:14" ht="15.4">
      <c r="B74" s="39" t="s">
        <v>568</v>
      </c>
      <c r="H74" s="347"/>
      <c r="I74" s="347"/>
    </row>
  </sheetData>
  <phoneticPr fontId="83" type="noConversion"/>
  <pageMargins left="0.59" right="0.33999999999999997" top="0.25999999999999995" bottom="0.3" header="0.3" footer="0.3"/>
  <pageSetup scale="42" orientation="portrait" r:id="rId1"/>
  <headerFooter alignWithMargins="0"/>
  <ignoredErrors>
    <ignoredError sqref="M72:M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70"/>
  <sheetViews>
    <sheetView zoomScale="75" zoomScaleNormal="75" workbookViewId="0">
      <selection activeCell="G5" sqref="G5"/>
    </sheetView>
  </sheetViews>
  <sheetFormatPr defaultRowHeight="12.75"/>
  <cols>
    <col min="2" max="2" width="50.1328125" customWidth="1"/>
    <col min="3" max="4" width="11.46484375" customWidth="1"/>
    <col min="5" max="5" width="12" customWidth="1"/>
    <col min="6" max="6" width="16" customWidth="1"/>
    <col min="7" max="7" width="14.6640625" customWidth="1"/>
  </cols>
  <sheetData>
    <row r="1" spans="1:8" ht="15">
      <c r="G1" s="119" t="s">
        <v>579</v>
      </c>
    </row>
    <row r="2" spans="1:8" ht="18.75" customHeight="1">
      <c r="B2" s="4"/>
      <c r="C2" s="4"/>
      <c r="D2" s="4"/>
      <c r="E2" s="4"/>
      <c r="F2" s="4"/>
      <c r="G2" s="1" t="s">
        <v>469</v>
      </c>
    </row>
    <row r="3" spans="1:8" ht="18.75" customHeight="1">
      <c r="B3" s="4"/>
      <c r="C3" s="4"/>
      <c r="D3" s="4"/>
      <c r="E3" s="4"/>
      <c r="F3" s="4"/>
      <c r="G3" s="170" t="s">
        <v>462</v>
      </c>
    </row>
    <row r="4" spans="1:8" ht="18.75" customHeight="1">
      <c r="A4" s="169"/>
      <c r="B4" s="168"/>
      <c r="C4" s="168"/>
      <c r="D4" s="168"/>
      <c r="E4" s="168"/>
      <c r="F4" s="168"/>
      <c r="G4" s="283" t="s">
        <v>188</v>
      </c>
      <c r="H4" s="169"/>
    </row>
    <row r="5" spans="1:8" ht="18.75" customHeight="1">
      <c r="A5" s="169"/>
      <c r="B5" s="284" t="s">
        <v>469</v>
      </c>
      <c r="C5" s="171"/>
      <c r="D5" s="171"/>
      <c r="E5" s="171"/>
      <c r="F5" s="171"/>
      <c r="G5" s="171"/>
      <c r="H5" s="169"/>
    </row>
    <row r="6" spans="1:8" ht="18.75" customHeight="1">
      <c r="A6" s="169"/>
      <c r="B6" s="5" t="s">
        <v>546</v>
      </c>
      <c r="C6" s="285"/>
      <c r="D6" s="285"/>
      <c r="E6" s="285"/>
      <c r="F6" s="285"/>
      <c r="G6" s="285"/>
      <c r="H6" s="169"/>
    </row>
    <row r="7" spans="1:8" ht="18.75" customHeight="1">
      <c r="A7" s="169"/>
      <c r="B7" s="286" t="s">
        <v>413</v>
      </c>
      <c r="C7" s="285"/>
      <c r="D7" s="285"/>
      <c r="E7" s="285"/>
      <c r="F7" s="285"/>
      <c r="G7" s="285"/>
      <c r="H7" s="169"/>
    </row>
    <row r="8" spans="1:8" ht="15.4">
      <c r="A8" s="169"/>
      <c r="B8" s="188"/>
      <c r="C8" s="285"/>
      <c r="D8" s="285"/>
      <c r="E8" s="285"/>
      <c r="F8" s="285"/>
      <c r="G8" s="285"/>
      <c r="H8" s="169"/>
    </row>
    <row r="9" spans="1:8" ht="15.4">
      <c r="A9" s="169"/>
      <c r="B9" s="188" t="s">
        <v>158</v>
      </c>
      <c r="C9" s="285"/>
      <c r="D9" s="285"/>
      <c r="E9" s="285"/>
      <c r="F9" s="285"/>
      <c r="G9" s="285"/>
      <c r="H9" s="169"/>
    </row>
    <row r="10" spans="1:8" ht="15.4" thickBot="1">
      <c r="A10" s="169"/>
      <c r="B10" s="188" t="s">
        <v>378</v>
      </c>
      <c r="C10" s="189"/>
      <c r="D10" s="189"/>
      <c r="E10" s="189"/>
      <c r="F10" s="189"/>
      <c r="G10" s="189"/>
      <c r="H10" s="169"/>
    </row>
    <row r="11" spans="1:8" ht="30.4" thickBot="1">
      <c r="A11" s="169"/>
      <c r="B11" s="351" t="s">
        <v>47</v>
      </c>
      <c r="C11" s="270" t="s">
        <v>14</v>
      </c>
      <c r="D11" s="270" t="s">
        <v>414</v>
      </c>
      <c r="E11" s="271" t="s">
        <v>415</v>
      </c>
      <c r="F11" s="271" t="s">
        <v>416</v>
      </c>
      <c r="G11" s="272" t="s">
        <v>417</v>
      </c>
      <c r="H11" s="169"/>
    </row>
    <row r="12" spans="1:8" ht="18" customHeight="1">
      <c r="A12" s="169">
        <v>1</v>
      </c>
      <c r="B12" s="421" t="s">
        <v>379</v>
      </c>
      <c r="C12" s="465">
        <v>0.9</v>
      </c>
      <c r="D12" s="275" t="s">
        <v>172</v>
      </c>
      <c r="E12" s="275">
        <v>2</v>
      </c>
      <c r="F12" s="275">
        <v>90</v>
      </c>
      <c r="G12" s="276">
        <v>90</v>
      </c>
      <c r="H12" s="169"/>
    </row>
    <row r="13" spans="1:8" ht="15">
      <c r="A13" s="169">
        <f>A12+1</f>
        <v>2</v>
      </c>
      <c r="B13" s="428" t="s">
        <v>381</v>
      </c>
      <c r="C13" s="466">
        <v>0.8</v>
      </c>
      <c r="D13" s="467" t="s">
        <v>172</v>
      </c>
      <c r="E13" s="467">
        <v>2</v>
      </c>
      <c r="F13" s="467">
        <v>95</v>
      </c>
      <c r="G13" s="468">
        <v>95</v>
      </c>
      <c r="H13" s="169"/>
    </row>
    <row r="14" spans="1:8" ht="15">
      <c r="A14" s="169">
        <f t="shared" ref="A14:A37" si="0">A13+1</f>
        <v>3</v>
      </c>
      <c r="B14" s="428" t="s">
        <v>382</v>
      </c>
      <c r="C14" s="466">
        <v>0.8</v>
      </c>
      <c r="D14" s="467" t="s">
        <v>172</v>
      </c>
      <c r="E14" s="467">
        <v>1</v>
      </c>
      <c r="F14" s="467">
        <v>95</v>
      </c>
      <c r="G14" s="468">
        <v>100</v>
      </c>
      <c r="H14" s="169"/>
    </row>
    <row r="15" spans="1:8" ht="15">
      <c r="A15" s="169">
        <f t="shared" si="0"/>
        <v>4</v>
      </c>
      <c r="B15" s="428" t="s">
        <v>384</v>
      </c>
      <c r="C15" s="466">
        <v>0.75</v>
      </c>
      <c r="D15" s="467" t="s">
        <v>408</v>
      </c>
      <c r="E15" s="467">
        <v>1</v>
      </c>
      <c r="F15" s="467">
        <v>95</v>
      </c>
      <c r="G15" s="468">
        <v>100</v>
      </c>
      <c r="H15" s="169"/>
    </row>
    <row r="16" spans="1:8" ht="15">
      <c r="A16" s="169">
        <f t="shared" si="0"/>
        <v>5</v>
      </c>
      <c r="B16" s="469" t="s">
        <v>516</v>
      </c>
      <c r="C16" s="466">
        <v>0.95</v>
      </c>
      <c r="D16" s="467" t="s">
        <v>418</v>
      </c>
      <c r="E16" s="467">
        <v>2</v>
      </c>
      <c r="F16" s="467">
        <v>60</v>
      </c>
      <c r="G16" s="468">
        <v>70</v>
      </c>
      <c r="H16" s="169"/>
    </row>
    <row r="17" spans="1:8" ht="15">
      <c r="A17" s="169">
        <f t="shared" si="0"/>
        <v>6</v>
      </c>
      <c r="B17" s="428" t="s">
        <v>387</v>
      </c>
      <c r="C17" s="466">
        <v>0.75</v>
      </c>
      <c r="D17" s="467" t="s">
        <v>418</v>
      </c>
      <c r="E17" s="467">
        <v>2</v>
      </c>
      <c r="F17" s="467">
        <v>95</v>
      </c>
      <c r="G17" s="468">
        <v>95</v>
      </c>
      <c r="H17" s="169"/>
    </row>
    <row r="18" spans="1:8" ht="15">
      <c r="A18" s="169">
        <f t="shared" si="0"/>
        <v>7</v>
      </c>
      <c r="B18" s="428" t="s">
        <v>389</v>
      </c>
      <c r="C18" s="466">
        <v>0.75</v>
      </c>
      <c r="D18" s="467" t="s">
        <v>408</v>
      </c>
      <c r="E18" s="467">
        <v>1</v>
      </c>
      <c r="F18" s="467">
        <v>100</v>
      </c>
      <c r="G18" s="468">
        <v>90</v>
      </c>
      <c r="H18" s="169"/>
    </row>
    <row r="19" spans="1:8" ht="15">
      <c r="A19" s="169">
        <f t="shared" si="0"/>
        <v>8</v>
      </c>
      <c r="B19" s="469" t="s">
        <v>520</v>
      </c>
      <c r="C19" s="466">
        <v>0.8</v>
      </c>
      <c r="D19" s="467" t="s">
        <v>418</v>
      </c>
      <c r="E19" s="467">
        <v>2</v>
      </c>
      <c r="F19" s="467">
        <v>50</v>
      </c>
      <c r="G19" s="468">
        <v>95</v>
      </c>
      <c r="H19" s="169"/>
    </row>
    <row r="20" spans="1:8" ht="15">
      <c r="A20" s="169">
        <f t="shared" si="0"/>
        <v>9</v>
      </c>
      <c r="B20" s="428" t="s">
        <v>420</v>
      </c>
      <c r="C20" s="466">
        <v>0.85</v>
      </c>
      <c r="D20" s="467" t="s">
        <v>172</v>
      </c>
      <c r="E20" s="467">
        <v>2</v>
      </c>
      <c r="F20" s="467">
        <v>85</v>
      </c>
      <c r="G20" s="468">
        <v>95</v>
      </c>
      <c r="H20" s="169"/>
    </row>
    <row r="21" spans="1:8" ht="15">
      <c r="A21" s="169">
        <f t="shared" si="0"/>
        <v>10</v>
      </c>
      <c r="B21" s="428" t="s">
        <v>510</v>
      </c>
      <c r="C21" s="466">
        <v>0.95</v>
      </c>
      <c r="D21" s="467" t="s">
        <v>514</v>
      </c>
      <c r="E21" s="467">
        <v>3</v>
      </c>
      <c r="F21" s="467">
        <v>10</v>
      </c>
      <c r="G21" s="468">
        <v>75</v>
      </c>
      <c r="H21" s="169"/>
    </row>
    <row r="22" spans="1:8" ht="16.5" customHeight="1">
      <c r="A22" s="169">
        <f t="shared" si="0"/>
        <v>11</v>
      </c>
      <c r="B22" s="428" t="s">
        <v>522</v>
      </c>
      <c r="C22" s="466">
        <v>0.9</v>
      </c>
      <c r="D22" s="467" t="s">
        <v>418</v>
      </c>
      <c r="E22" s="467">
        <v>2</v>
      </c>
      <c r="F22" s="467">
        <v>70</v>
      </c>
      <c r="G22" s="468">
        <v>90</v>
      </c>
      <c r="H22" s="169"/>
    </row>
    <row r="23" spans="1:8" ht="15">
      <c r="A23" s="169">
        <f t="shared" si="0"/>
        <v>12</v>
      </c>
      <c r="B23" s="470" t="s">
        <v>517</v>
      </c>
      <c r="C23" s="466">
        <v>0.9</v>
      </c>
      <c r="D23" s="467" t="s">
        <v>418</v>
      </c>
      <c r="E23" s="467">
        <v>2</v>
      </c>
      <c r="F23" s="467" t="s">
        <v>485</v>
      </c>
      <c r="G23" s="468">
        <v>80</v>
      </c>
      <c r="H23" s="169"/>
    </row>
    <row r="24" spans="1:8" ht="16.5" customHeight="1">
      <c r="A24" s="169">
        <f t="shared" si="0"/>
        <v>13</v>
      </c>
      <c r="B24" s="445" t="s">
        <v>461</v>
      </c>
      <c r="C24" s="466">
        <v>0.9</v>
      </c>
      <c r="D24" s="467" t="s">
        <v>172</v>
      </c>
      <c r="E24" s="467">
        <v>1</v>
      </c>
      <c r="F24" s="467">
        <v>100</v>
      </c>
      <c r="G24" s="468">
        <v>85</v>
      </c>
      <c r="H24" s="169"/>
    </row>
    <row r="25" spans="1:8" ht="15">
      <c r="A25" s="169">
        <f t="shared" si="0"/>
        <v>14</v>
      </c>
      <c r="B25" s="438" t="s">
        <v>513</v>
      </c>
      <c r="C25" s="466">
        <v>0.85</v>
      </c>
      <c r="D25" s="467" t="s">
        <v>172</v>
      </c>
      <c r="E25" s="467">
        <v>2</v>
      </c>
      <c r="F25" s="467">
        <v>75</v>
      </c>
      <c r="G25" s="468">
        <v>85</v>
      </c>
      <c r="H25" s="169"/>
    </row>
    <row r="26" spans="1:8" ht="15">
      <c r="A26" s="169">
        <f t="shared" si="0"/>
        <v>15</v>
      </c>
      <c r="B26" s="428" t="s">
        <v>392</v>
      </c>
      <c r="C26" s="466">
        <v>0.8</v>
      </c>
      <c r="D26" s="467" t="s">
        <v>172</v>
      </c>
      <c r="E26" s="467">
        <v>1</v>
      </c>
      <c r="F26" s="467">
        <v>100</v>
      </c>
      <c r="G26" s="468">
        <v>100</v>
      </c>
      <c r="H26" s="169"/>
    </row>
    <row r="27" spans="1:8" ht="15">
      <c r="A27" s="169">
        <f t="shared" si="0"/>
        <v>16</v>
      </c>
      <c r="B27" s="428" t="s">
        <v>407</v>
      </c>
      <c r="C27" s="466">
        <v>0.7</v>
      </c>
      <c r="D27" s="467" t="s">
        <v>408</v>
      </c>
      <c r="E27" s="467">
        <v>1</v>
      </c>
      <c r="F27" s="467">
        <v>100</v>
      </c>
      <c r="G27" s="468">
        <v>100</v>
      </c>
      <c r="H27" s="169"/>
    </row>
    <row r="28" spans="1:8" ht="15">
      <c r="A28" s="169">
        <f t="shared" si="0"/>
        <v>17</v>
      </c>
      <c r="B28" s="446" t="s">
        <v>472</v>
      </c>
      <c r="C28" s="466">
        <v>0.9</v>
      </c>
      <c r="D28" s="467" t="s">
        <v>408</v>
      </c>
      <c r="E28" s="467">
        <v>1</v>
      </c>
      <c r="F28" s="467">
        <v>55</v>
      </c>
      <c r="G28" s="468">
        <v>90</v>
      </c>
      <c r="H28" s="169"/>
    </row>
    <row r="29" spans="1:8" ht="15">
      <c r="A29" s="169">
        <f t="shared" si="0"/>
        <v>18</v>
      </c>
      <c r="B29" s="428" t="s">
        <v>394</v>
      </c>
      <c r="C29" s="466">
        <v>0.95</v>
      </c>
      <c r="D29" s="467" t="s">
        <v>418</v>
      </c>
      <c r="E29" s="467">
        <v>2</v>
      </c>
      <c r="F29" s="467">
        <v>90</v>
      </c>
      <c r="G29" s="468">
        <v>90</v>
      </c>
      <c r="H29" s="169"/>
    </row>
    <row r="30" spans="1:8" ht="15">
      <c r="A30" s="169">
        <f t="shared" si="0"/>
        <v>19</v>
      </c>
      <c r="B30" s="445" t="s">
        <v>524</v>
      </c>
      <c r="C30" s="466">
        <v>1</v>
      </c>
      <c r="D30" s="467" t="s">
        <v>172</v>
      </c>
      <c r="E30" s="467">
        <v>2</v>
      </c>
      <c r="F30" s="467">
        <v>90</v>
      </c>
      <c r="G30" s="468">
        <v>85</v>
      </c>
      <c r="H30" s="169"/>
    </row>
    <row r="31" spans="1:8" ht="15">
      <c r="A31" s="169">
        <f t="shared" si="0"/>
        <v>20</v>
      </c>
      <c r="B31" s="428" t="s">
        <v>396</v>
      </c>
      <c r="C31" s="466">
        <v>0.9</v>
      </c>
      <c r="D31" s="467" t="s">
        <v>172</v>
      </c>
      <c r="E31" s="467">
        <v>2</v>
      </c>
      <c r="F31" s="467">
        <v>100</v>
      </c>
      <c r="G31" s="468">
        <v>95</v>
      </c>
      <c r="H31" s="169"/>
    </row>
    <row r="32" spans="1:8" ht="15">
      <c r="A32" s="169">
        <f t="shared" si="0"/>
        <v>21</v>
      </c>
      <c r="B32" s="428" t="s">
        <v>398</v>
      </c>
      <c r="C32" s="466">
        <v>0.85</v>
      </c>
      <c r="D32" s="467" t="s">
        <v>418</v>
      </c>
      <c r="E32" s="467">
        <v>3</v>
      </c>
      <c r="F32" s="467">
        <v>80</v>
      </c>
      <c r="G32" s="468">
        <v>90</v>
      </c>
      <c r="H32" s="169"/>
    </row>
    <row r="33" spans="1:8" ht="15">
      <c r="A33" s="169">
        <f t="shared" si="0"/>
        <v>22</v>
      </c>
      <c r="B33" s="428" t="s">
        <v>421</v>
      </c>
      <c r="C33" s="466">
        <v>0.9</v>
      </c>
      <c r="D33" s="467" t="s">
        <v>172</v>
      </c>
      <c r="E33" s="467">
        <v>2</v>
      </c>
      <c r="F33" s="467">
        <v>95</v>
      </c>
      <c r="G33" s="468">
        <v>90</v>
      </c>
      <c r="H33" s="169"/>
    </row>
    <row r="34" spans="1:8" ht="15">
      <c r="A34" s="169">
        <f t="shared" si="0"/>
        <v>23</v>
      </c>
      <c r="B34" s="446" t="s">
        <v>419</v>
      </c>
      <c r="C34" s="466">
        <v>0.8</v>
      </c>
      <c r="D34" s="467" t="s">
        <v>408</v>
      </c>
      <c r="E34" s="467">
        <v>1</v>
      </c>
      <c r="F34" s="467">
        <v>100</v>
      </c>
      <c r="G34" s="468">
        <v>90</v>
      </c>
      <c r="H34" s="169"/>
    </row>
    <row r="35" spans="1:8" ht="15.4" thickBot="1">
      <c r="A35" s="169">
        <f t="shared" si="0"/>
        <v>24</v>
      </c>
      <c r="B35" s="471" t="s">
        <v>400</v>
      </c>
      <c r="C35" s="472">
        <v>0.8</v>
      </c>
      <c r="D35" s="473" t="s">
        <v>408</v>
      </c>
      <c r="E35" s="473">
        <v>1</v>
      </c>
      <c r="F35" s="473">
        <v>100</v>
      </c>
      <c r="G35" s="474">
        <v>95</v>
      </c>
      <c r="H35" s="169"/>
    </row>
    <row r="36" spans="1:8" ht="15.4" thickBot="1">
      <c r="A36" s="169">
        <f t="shared" si="0"/>
        <v>25</v>
      </c>
      <c r="B36" s="475" t="s">
        <v>1</v>
      </c>
      <c r="C36" s="277">
        <f>AVERAGE(C12:C35)</f>
        <v>0.8520833333333333</v>
      </c>
      <c r="D36" s="278" t="s">
        <v>172</v>
      </c>
      <c r="E36" s="279">
        <f>AVERAGE(E12:E35)</f>
        <v>1.7083333333333333</v>
      </c>
      <c r="F36" s="280">
        <f>AVERAGE(F12:F35)</f>
        <v>83.913043478260875</v>
      </c>
      <c r="G36" s="281">
        <f>AVERAGE(G12:G35)</f>
        <v>90.416666666666671</v>
      </c>
      <c r="H36" s="169"/>
    </row>
    <row r="37" spans="1:8" ht="15.4">
      <c r="A37" s="169">
        <f t="shared" si="0"/>
        <v>26</v>
      </c>
      <c r="B37" s="2" t="s">
        <v>569</v>
      </c>
      <c r="H37" s="169"/>
    </row>
    <row r="38" spans="1:8" ht="15.4">
      <c r="A38" s="169"/>
      <c r="B38" s="188" t="s">
        <v>159</v>
      </c>
      <c r="C38" s="285"/>
      <c r="D38" s="285"/>
      <c r="E38" s="285"/>
      <c r="F38" s="285"/>
      <c r="G38" s="285"/>
    </row>
    <row r="39" spans="1:8" ht="15.4" thickBot="1">
      <c r="A39" s="169"/>
      <c r="B39" s="188" t="s">
        <v>580</v>
      </c>
      <c r="C39" s="350"/>
      <c r="D39" s="189"/>
      <c r="E39" s="189"/>
      <c r="F39" s="189"/>
      <c r="G39" s="189"/>
    </row>
    <row r="40" spans="1:8" ht="30">
      <c r="A40" s="169"/>
      <c r="B40" s="351" t="s">
        <v>47</v>
      </c>
      <c r="C40" s="270" t="s">
        <v>14</v>
      </c>
      <c r="D40" s="270" t="s">
        <v>414</v>
      </c>
      <c r="E40" s="271" t="s">
        <v>415</v>
      </c>
      <c r="F40" s="271" t="s">
        <v>416</v>
      </c>
      <c r="G40" s="272" t="s">
        <v>417</v>
      </c>
    </row>
    <row r="41" spans="1:8" ht="15">
      <c r="A41" s="169" t="e">
        <f>#REF!+1</f>
        <v>#REF!</v>
      </c>
      <c r="B41" s="428" t="s">
        <v>381</v>
      </c>
      <c r="C41" s="466">
        <v>0.8</v>
      </c>
      <c r="D41" s="467" t="s">
        <v>172</v>
      </c>
      <c r="E41" s="467">
        <v>2</v>
      </c>
      <c r="F41" s="467">
        <v>95</v>
      </c>
      <c r="G41" s="468">
        <v>95</v>
      </c>
    </row>
    <row r="42" spans="1:8" ht="15">
      <c r="A42" s="169" t="e">
        <f t="shared" ref="A42:A49" si="1">A41+1</f>
        <v>#REF!</v>
      </c>
      <c r="B42" s="428" t="s">
        <v>382</v>
      </c>
      <c r="C42" s="466">
        <v>0.8</v>
      </c>
      <c r="D42" s="467" t="s">
        <v>172</v>
      </c>
      <c r="E42" s="467">
        <v>1</v>
      </c>
      <c r="F42" s="467">
        <v>95</v>
      </c>
      <c r="G42" s="468">
        <v>100</v>
      </c>
    </row>
    <row r="43" spans="1:8" ht="15">
      <c r="A43" s="169" t="e">
        <f>#REF!+1</f>
        <v>#REF!</v>
      </c>
      <c r="B43" s="469" t="s">
        <v>516</v>
      </c>
      <c r="C43" s="466">
        <v>0.95</v>
      </c>
      <c r="D43" s="467" t="s">
        <v>418</v>
      </c>
      <c r="E43" s="467">
        <v>2</v>
      </c>
      <c r="F43" s="467">
        <v>60</v>
      </c>
      <c r="G43" s="468">
        <v>70</v>
      </c>
    </row>
    <row r="44" spans="1:8" ht="15">
      <c r="A44" s="169"/>
      <c r="B44" s="428" t="s">
        <v>525</v>
      </c>
      <c r="C44" s="466">
        <v>1</v>
      </c>
      <c r="D44" s="467" t="s">
        <v>172</v>
      </c>
      <c r="E44" s="467">
        <v>2</v>
      </c>
      <c r="F44" s="467">
        <v>90</v>
      </c>
      <c r="G44" s="468">
        <v>85</v>
      </c>
    </row>
    <row r="45" spans="1:8" ht="15">
      <c r="A45" s="169" t="e">
        <f>A43+1</f>
        <v>#REF!</v>
      </c>
      <c r="B45" s="428" t="s">
        <v>387</v>
      </c>
      <c r="C45" s="466">
        <v>0.75</v>
      </c>
      <c r="D45" s="467" t="s">
        <v>418</v>
      </c>
      <c r="E45" s="467">
        <v>2</v>
      </c>
      <c r="F45" s="467">
        <v>95</v>
      </c>
      <c r="G45" s="468">
        <v>95</v>
      </c>
    </row>
    <row r="46" spans="1:8" ht="15">
      <c r="A46" s="169" t="e">
        <f>#REF!+1</f>
        <v>#REF!</v>
      </c>
      <c r="B46" s="428" t="s">
        <v>420</v>
      </c>
      <c r="C46" s="466">
        <v>0.85</v>
      </c>
      <c r="D46" s="467" t="s">
        <v>172</v>
      </c>
      <c r="E46" s="467">
        <v>2</v>
      </c>
      <c r="F46" s="467">
        <v>85</v>
      </c>
      <c r="G46" s="468">
        <v>95</v>
      </c>
      <c r="H46" s="169"/>
    </row>
    <row r="47" spans="1:8" ht="15">
      <c r="A47" s="169" t="e">
        <f>#REF!+1</f>
        <v>#REF!</v>
      </c>
      <c r="B47" s="428" t="s">
        <v>407</v>
      </c>
      <c r="C47" s="466">
        <v>0.7</v>
      </c>
      <c r="D47" s="467" t="s">
        <v>408</v>
      </c>
      <c r="E47" s="467">
        <v>1</v>
      </c>
      <c r="F47" s="467">
        <v>100</v>
      </c>
      <c r="G47" s="468">
        <v>100</v>
      </c>
    </row>
    <row r="48" spans="1:8" ht="15">
      <c r="A48" s="169" t="e">
        <f t="shared" si="1"/>
        <v>#REF!</v>
      </c>
      <c r="B48" s="446" t="s">
        <v>472</v>
      </c>
      <c r="C48" s="466">
        <v>0.9</v>
      </c>
      <c r="D48" s="467" t="s">
        <v>408</v>
      </c>
      <c r="E48" s="467">
        <v>1</v>
      </c>
      <c r="F48" s="467">
        <v>55</v>
      </c>
      <c r="G48" s="468">
        <v>90</v>
      </c>
    </row>
    <row r="49" spans="1:7" ht="15">
      <c r="A49" s="169" t="e">
        <f t="shared" si="1"/>
        <v>#REF!</v>
      </c>
      <c r="B49" s="469" t="s">
        <v>628</v>
      </c>
      <c r="C49" s="503">
        <v>0.85</v>
      </c>
      <c r="D49" s="467" t="s">
        <v>514</v>
      </c>
      <c r="E49" s="467">
        <v>2</v>
      </c>
      <c r="F49" s="467">
        <v>50</v>
      </c>
      <c r="G49" s="468">
        <v>100</v>
      </c>
    </row>
    <row r="50" spans="1:7" ht="15">
      <c r="A50" s="169" t="e">
        <f>A48+1</f>
        <v>#REF!</v>
      </c>
      <c r="B50" s="428" t="s">
        <v>394</v>
      </c>
      <c r="C50" s="466">
        <v>0.95</v>
      </c>
      <c r="D50" s="467" t="s">
        <v>418</v>
      </c>
      <c r="E50" s="467">
        <v>2</v>
      </c>
      <c r="F50" s="467">
        <v>90</v>
      </c>
      <c r="G50" s="468">
        <v>90</v>
      </c>
    </row>
    <row r="51" spans="1:7" ht="15">
      <c r="A51" s="169"/>
      <c r="B51" s="428" t="s">
        <v>421</v>
      </c>
      <c r="C51" s="466">
        <v>0.9</v>
      </c>
      <c r="D51" s="467" t="s">
        <v>172</v>
      </c>
      <c r="E51" s="467">
        <v>2</v>
      </c>
      <c r="F51" s="467">
        <v>95</v>
      </c>
      <c r="G51" s="468">
        <v>90</v>
      </c>
    </row>
    <row r="52" spans="1:7" ht="15">
      <c r="A52" s="169"/>
      <c r="B52" s="446" t="s">
        <v>419</v>
      </c>
      <c r="C52" s="466">
        <v>0.8</v>
      </c>
      <c r="D52" s="467" t="s">
        <v>408</v>
      </c>
      <c r="E52" s="467">
        <v>1</v>
      </c>
      <c r="F52" s="467">
        <v>100</v>
      </c>
      <c r="G52" s="468">
        <v>90</v>
      </c>
    </row>
    <row r="53" spans="1:7" ht="15.4" thickBot="1">
      <c r="A53" s="169"/>
      <c r="B53" s="471" t="s">
        <v>400</v>
      </c>
      <c r="C53" s="472">
        <v>0.8</v>
      </c>
      <c r="D53" s="473" t="s">
        <v>408</v>
      </c>
      <c r="E53" s="473">
        <v>1</v>
      </c>
      <c r="F53" s="473">
        <v>100</v>
      </c>
      <c r="G53" s="474">
        <v>95</v>
      </c>
    </row>
    <row r="54" spans="1:7" ht="15.4" thickBot="1">
      <c r="A54" s="169"/>
      <c r="B54" s="475" t="s">
        <v>1</v>
      </c>
      <c r="C54" s="277">
        <f>AVERAGE(C41:C53)</f>
        <v>0.85000000000000009</v>
      </c>
      <c r="D54" s="278" t="s">
        <v>172</v>
      </c>
      <c r="E54" s="279">
        <f>AVERAGE(E41:E53)</f>
        <v>1.6153846153846154</v>
      </c>
      <c r="F54" s="280">
        <f>AVERAGE(F41:F53)</f>
        <v>85.384615384615387</v>
      </c>
      <c r="G54" s="281">
        <f>AVERAGE(G41:G53)</f>
        <v>91.92307692307692</v>
      </c>
    </row>
    <row r="55" spans="1:7" ht="15.4">
      <c r="A55" s="169"/>
      <c r="B55" s="2" t="s">
        <v>569</v>
      </c>
    </row>
    <row r="56" spans="1:7">
      <c r="A56" s="169"/>
    </row>
    <row r="57" spans="1:7" ht="15.4">
      <c r="A57" s="169"/>
      <c r="B57" s="188" t="s">
        <v>529</v>
      </c>
      <c r="C57" s="285"/>
      <c r="D57" s="285"/>
      <c r="E57" s="285"/>
      <c r="F57" s="285"/>
      <c r="G57" s="285"/>
    </row>
    <row r="58" spans="1:7" ht="15.4" thickBot="1">
      <c r="A58" s="169"/>
      <c r="B58" s="188" t="s">
        <v>530</v>
      </c>
      <c r="C58" s="350"/>
      <c r="D58" s="189"/>
      <c r="E58" s="189"/>
      <c r="F58" s="189"/>
      <c r="G58" s="189"/>
    </row>
    <row r="59" spans="1:7" ht="30.4" thickBot="1">
      <c r="A59" s="169"/>
      <c r="B59" s="351" t="s">
        <v>47</v>
      </c>
      <c r="C59" s="270" t="s">
        <v>14</v>
      </c>
      <c r="D59" s="270" t="s">
        <v>414</v>
      </c>
      <c r="E59" s="271" t="s">
        <v>415</v>
      </c>
      <c r="F59" s="271" t="s">
        <v>416</v>
      </c>
      <c r="G59" s="272" t="s">
        <v>417</v>
      </c>
    </row>
    <row r="60" spans="1:7" ht="15">
      <c r="A60" s="169">
        <v>1</v>
      </c>
      <c r="B60" s="176" t="s">
        <v>533</v>
      </c>
      <c r="C60" s="274">
        <v>0.8</v>
      </c>
      <c r="D60" s="275" t="s">
        <v>408</v>
      </c>
      <c r="E60" s="275">
        <v>1</v>
      </c>
      <c r="F60" s="275">
        <v>100</v>
      </c>
      <c r="G60" s="276">
        <v>95</v>
      </c>
    </row>
    <row r="61" spans="1:7" ht="15">
      <c r="A61" s="169">
        <f t="shared" ref="A61:A68" si="2">A60+1</f>
        <v>2</v>
      </c>
      <c r="B61" s="501" t="s">
        <v>526</v>
      </c>
      <c r="C61" s="352">
        <v>0.75</v>
      </c>
      <c r="D61" s="353" t="s">
        <v>172</v>
      </c>
      <c r="E61" s="353">
        <v>2</v>
      </c>
      <c r="F61" s="353">
        <v>95</v>
      </c>
      <c r="G61" s="354">
        <v>90</v>
      </c>
    </row>
    <row r="62" spans="1:7" ht="15">
      <c r="A62" s="169">
        <f t="shared" si="2"/>
        <v>3</v>
      </c>
      <c r="B62" s="502" t="s">
        <v>534</v>
      </c>
      <c r="C62" s="503">
        <v>0.95</v>
      </c>
      <c r="D62" s="467" t="s">
        <v>408</v>
      </c>
      <c r="E62" s="467">
        <v>2</v>
      </c>
      <c r="F62" s="467">
        <v>55</v>
      </c>
      <c r="G62" s="468">
        <v>85</v>
      </c>
    </row>
    <row r="63" spans="1:7" ht="15">
      <c r="A63" s="169">
        <f t="shared" si="2"/>
        <v>4</v>
      </c>
      <c r="B63" s="469" t="s">
        <v>628</v>
      </c>
      <c r="C63" s="503">
        <v>0.85</v>
      </c>
      <c r="D63" s="467" t="s">
        <v>514</v>
      </c>
      <c r="E63" s="467">
        <v>2</v>
      </c>
      <c r="F63" s="467">
        <v>50</v>
      </c>
      <c r="G63" s="468">
        <v>100</v>
      </c>
    </row>
    <row r="64" spans="1:7" ht="15">
      <c r="A64" s="169">
        <f t="shared" si="2"/>
        <v>5</v>
      </c>
      <c r="B64" s="504" t="s">
        <v>544</v>
      </c>
      <c r="C64" s="503">
        <v>0.8</v>
      </c>
      <c r="D64" s="467" t="s">
        <v>172</v>
      </c>
      <c r="E64" s="467">
        <v>1</v>
      </c>
      <c r="F64" s="467">
        <v>10</v>
      </c>
      <c r="G64" s="468">
        <v>85</v>
      </c>
    </row>
    <row r="65" spans="1:7" ht="15">
      <c r="A65" s="169">
        <f t="shared" si="2"/>
        <v>6</v>
      </c>
      <c r="B65" s="504" t="s">
        <v>545</v>
      </c>
      <c r="C65" s="503">
        <v>0.8</v>
      </c>
      <c r="D65" s="467" t="s">
        <v>172</v>
      </c>
      <c r="E65" s="467">
        <v>2</v>
      </c>
      <c r="F65" s="467">
        <v>100</v>
      </c>
      <c r="G65" s="468">
        <v>95</v>
      </c>
    </row>
    <row r="66" spans="1:7" ht="15">
      <c r="A66" s="169">
        <f t="shared" si="2"/>
        <v>7</v>
      </c>
      <c r="B66" s="502" t="s">
        <v>539</v>
      </c>
      <c r="C66" s="503">
        <v>1</v>
      </c>
      <c r="D66" s="467" t="s">
        <v>172</v>
      </c>
      <c r="E66" s="467">
        <v>3</v>
      </c>
      <c r="F66" s="467">
        <v>70</v>
      </c>
      <c r="G66" s="468">
        <v>50</v>
      </c>
    </row>
    <row r="67" spans="1:7" ht="15">
      <c r="A67" s="169">
        <f t="shared" si="2"/>
        <v>8</v>
      </c>
      <c r="B67" s="476" t="s">
        <v>574</v>
      </c>
      <c r="C67" s="503">
        <v>0.9</v>
      </c>
      <c r="D67" s="467" t="s">
        <v>172</v>
      </c>
      <c r="E67" s="467">
        <v>3</v>
      </c>
      <c r="F67" s="467">
        <v>90</v>
      </c>
      <c r="G67" s="468">
        <v>80</v>
      </c>
    </row>
    <row r="68" spans="1:7" ht="15.4" thickBot="1">
      <c r="A68" s="169">
        <f t="shared" si="2"/>
        <v>9</v>
      </c>
      <c r="B68" s="349" t="s">
        <v>542</v>
      </c>
      <c r="C68" s="505">
        <v>0.8</v>
      </c>
      <c r="D68" s="473" t="s">
        <v>418</v>
      </c>
      <c r="E68" s="473">
        <v>2</v>
      </c>
      <c r="F68" s="473">
        <v>45</v>
      </c>
      <c r="G68" s="474">
        <v>90</v>
      </c>
    </row>
    <row r="69" spans="1:7" ht="15.4" thickBot="1">
      <c r="B69" s="355" t="s">
        <v>1</v>
      </c>
      <c r="C69" s="356">
        <f>AVERAGE(C60:C68)</f>
        <v>0.85000000000000009</v>
      </c>
      <c r="D69" s="279" t="s">
        <v>172</v>
      </c>
      <c r="E69" s="357">
        <f>AVERAGE(E60:E68)</f>
        <v>2</v>
      </c>
      <c r="F69" s="280">
        <f>AVERAGE(F60:F68)</f>
        <v>68.333333333333329</v>
      </c>
      <c r="G69" s="281">
        <f>AVERAGE(G60:G68)</f>
        <v>85.555555555555557</v>
      </c>
    </row>
    <row r="70" spans="1:7" ht="15.4">
      <c r="B70" s="282" t="s">
        <v>569</v>
      </c>
      <c r="C70" s="169"/>
      <c r="D70" s="169"/>
      <c r="E70" s="169"/>
      <c r="F70" s="169"/>
      <c r="G70" s="169"/>
    </row>
  </sheetData>
  <pageMargins left="1.44" right="0.79" top="0.71" bottom="0.3" header="0.64" footer="0.3"/>
  <pageSetup scale="6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3"/>
  <sheetViews>
    <sheetView workbookViewId="0">
      <selection activeCell="A5" sqref="A5"/>
    </sheetView>
  </sheetViews>
  <sheetFormatPr defaultRowHeight="12.75"/>
  <cols>
    <col min="1" max="1" width="82.33203125" customWidth="1"/>
  </cols>
  <sheetData>
    <row r="1" spans="1:1" ht="15">
      <c r="A1" s="119" t="s">
        <v>579</v>
      </c>
    </row>
    <row r="2" spans="1:1" ht="15">
      <c r="A2" s="1" t="s">
        <v>469</v>
      </c>
    </row>
    <row r="3" spans="1:1" ht="15">
      <c r="A3" s="170" t="s">
        <v>412</v>
      </c>
    </row>
    <row r="4" spans="1:1" ht="15">
      <c r="A4" s="1" t="s">
        <v>23</v>
      </c>
    </row>
    <row r="5" spans="1:1" ht="15">
      <c r="A5" s="1"/>
    </row>
    <row r="6" spans="1:1" ht="15">
      <c r="A6" s="190" t="s">
        <v>413</v>
      </c>
    </row>
    <row r="8" spans="1:1" ht="15.4" thickBot="1">
      <c r="A8" s="7" t="s">
        <v>14</v>
      </c>
    </row>
    <row r="9" spans="1:1" ht="108" thickBot="1">
      <c r="A9" s="201" t="s">
        <v>503</v>
      </c>
    </row>
    <row r="10" spans="1:1" ht="15">
      <c r="A10" s="202"/>
    </row>
    <row r="11" spans="1:1" ht="15.4" thickBot="1">
      <c r="A11" s="7" t="s">
        <v>414</v>
      </c>
    </row>
    <row r="12" spans="1:1" ht="31.15" thickBot="1">
      <c r="A12" s="201" t="s">
        <v>504</v>
      </c>
    </row>
    <row r="13" spans="1:1" ht="15">
      <c r="A13" s="202"/>
    </row>
    <row r="14" spans="1:1" ht="15.4" thickBot="1">
      <c r="A14" s="7" t="s">
        <v>426</v>
      </c>
    </row>
    <row r="15" spans="1:1" ht="77.25" thickBot="1">
      <c r="A15" s="201" t="s">
        <v>505</v>
      </c>
    </row>
    <row r="16" spans="1:1" ht="15">
      <c r="A16" s="202"/>
    </row>
    <row r="17" spans="1:1" ht="15.4" thickBot="1">
      <c r="A17" s="7" t="s">
        <v>416</v>
      </c>
    </row>
    <row r="18" spans="1:1" ht="92.65" thickBot="1">
      <c r="A18" s="203" t="s">
        <v>506</v>
      </c>
    </row>
    <row r="19" spans="1:1" ht="15">
      <c r="A19" s="202"/>
    </row>
    <row r="20" spans="1:1" ht="15.4" thickBot="1">
      <c r="A20" s="7" t="s">
        <v>417</v>
      </c>
    </row>
    <row r="21" spans="1:1" ht="46.5" thickBot="1">
      <c r="A21" s="201" t="s">
        <v>507</v>
      </c>
    </row>
    <row r="22" spans="1:1" ht="15">
      <c r="A22" s="202"/>
    </row>
    <row r="23" spans="1:1" ht="13.15">
      <c r="A23" s="4" t="s">
        <v>427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L64"/>
  <sheetViews>
    <sheetView topLeftCell="B1" zoomScaleNormal="100" workbookViewId="0">
      <selection activeCell="L21" sqref="L21"/>
    </sheetView>
  </sheetViews>
  <sheetFormatPr defaultColWidth="12.46484375" defaultRowHeight="12.4"/>
  <cols>
    <col min="1" max="1" width="12.46484375" style="14"/>
    <col min="2" max="2" width="8.53125" style="14" customWidth="1"/>
    <col min="3" max="3" width="25.53125" style="14" customWidth="1"/>
    <col min="4" max="5" width="8.53125" style="14" customWidth="1"/>
    <col min="6" max="6" width="25.53125" style="14" customWidth="1"/>
    <col min="7" max="8" width="8.53125" style="14" customWidth="1"/>
    <col min="9" max="9" width="25.53125" style="14" customWidth="1"/>
    <col min="10" max="10" width="8.53125" style="14" customWidth="1"/>
    <col min="11" max="16384" width="12.46484375" style="14"/>
  </cols>
  <sheetData>
    <row r="1" spans="2:10" ht="15">
      <c r="C1" s="4"/>
      <c r="D1" s="4"/>
      <c r="E1" s="4"/>
      <c r="F1" s="4"/>
      <c r="G1" s="4"/>
      <c r="J1" s="22" t="s">
        <v>579</v>
      </c>
    </row>
    <row r="2" spans="2:10" ht="15">
      <c r="C2" s="4"/>
      <c r="D2" s="4"/>
      <c r="E2" s="4"/>
      <c r="F2" s="4"/>
      <c r="G2" s="4"/>
      <c r="J2" s="1" t="s">
        <v>470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06" t="s">
        <v>46</v>
      </c>
    </row>
    <row r="5" spans="2:10" ht="15">
      <c r="C5" s="4"/>
      <c r="D5" s="4"/>
      <c r="E5" s="4"/>
      <c r="F5" s="4"/>
      <c r="G5" s="4"/>
      <c r="J5" s="106"/>
    </row>
    <row r="6" spans="2:10" ht="15">
      <c r="B6" s="260" t="s">
        <v>470</v>
      </c>
      <c r="C6" s="260"/>
      <c r="D6" s="260"/>
      <c r="E6" s="260"/>
      <c r="F6" s="260"/>
      <c r="G6" s="260"/>
      <c r="H6" s="260"/>
      <c r="I6" s="6"/>
      <c r="J6" s="6"/>
    </row>
    <row r="7" spans="2:10" ht="15">
      <c r="B7" s="260" t="s">
        <v>479</v>
      </c>
      <c r="C7" s="260"/>
      <c r="D7" s="260"/>
      <c r="E7" s="260"/>
      <c r="F7" s="260"/>
      <c r="G7" s="260"/>
      <c r="H7" s="260"/>
      <c r="I7" s="6"/>
      <c r="J7" s="6"/>
    </row>
    <row r="8" spans="2:10" ht="15">
      <c r="B8" s="260" t="s">
        <v>480</v>
      </c>
      <c r="C8" s="260"/>
      <c r="D8" s="260"/>
      <c r="E8" s="260"/>
      <c r="F8" s="260"/>
      <c r="G8" s="260"/>
      <c r="H8" s="260"/>
      <c r="I8" s="6"/>
      <c r="J8" s="6"/>
    </row>
    <row r="9" spans="2:10" ht="15.4" thickBot="1">
      <c r="B9" s="261">
        <v>44596</v>
      </c>
      <c r="C9" s="260"/>
      <c r="D9" s="262"/>
      <c r="E9" s="260"/>
      <c r="F9" s="260"/>
      <c r="G9" s="260"/>
      <c r="H9" s="260"/>
      <c r="I9" s="6"/>
      <c r="J9" s="6"/>
    </row>
    <row r="10" spans="2:10" ht="15">
      <c r="B10" s="506" t="s">
        <v>481</v>
      </c>
      <c r="C10" s="507" t="s">
        <v>482</v>
      </c>
      <c r="D10" s="508" t="s">
        <v>14</v>
      </c>
      <c r="E10" s="496" t="s">
        <v>481</v>
      </c>
      <c r="F10" s="507" t="s">
        <v>482</v>
      </c>
      <c r="G10" s="508" t="s">
        <v>14</v>
      </c>
      <c r="H10" s="496" t="s">
        <v>481</v>
      </c>
      <c r="I10" s="507" t="s">
        <v>482</v>
      </c>
      <c r="J10" s="509" t="s">
        <v>14</v>
      </c>
    </row>
    <row r="11" spans="2:10" ht="15">
      <c r="B11" s="510">
        <v>1</v>
      </c>
      <c r="C11" s="511" t="s">
        <v>293</v>
      </c>
      <c r="D11" s="512">
        <v>1.5029411764705882</v>
      </c>
      <c r="E11" s="513">
        <v>33</v>
      </c>
      <c r="F11" s="511" t="s">
        <v>324</v>
      </c>
      <c r="G11" s="514">
        <v>1.1937499999999996</v>
      </c>
      <c r="H11" s="513">
        <v>65</v>
      </c>
      <c r="I11" s="511" t="s">
        <v>313</v>
      </c>
      <c r="J11" s="515">
        <v>1.0166666666666666</v>
      </c>
    </row>
    <row r="12" spans="2:10" ht="15">
      <c r="B12" s="510">
        <v>2</v>
      </c>
      <c r="C12" s="511" t="s">
        <v>328</v>
      </c>
      <c r="D12" s="512">
        <v>1.4650000000000001</v>
      </c>
      <c r="E12" s="513">
        <f>E11+1</f>
        <v>34</v>
      </c>
      <c r="F12" s="511" t="s">
        <v>343</v>
      </c>
      <c r="G12" s="514">
        <v>1.1875</v>
      </c>
      <c r="H12" s="513">
        <f>H11+1</f>
        <v>66</v>
      </c>
      <c r="I12" s="511" t="s">
        <v>333</v>
      </c>
      <c r="J12" s="515">
        <v>1.0125000000000002</v>
      </c>
    </row>
    <row r="13" spans="2:10" ht="15">
      <c r="B13" s="510">
        <v>3</v>
      </c>
      <c r="C13" s="511" t="s">
        <v>354</v>
      </c>
      <c r="D13" s="512">
        <v>1.4425000000000001</v>
      </c>
      <c r="E13" s="513">
        <f t="shared" ref="E13:E42" si="0">E12+1</f>
        <v>35</v>
      </c>
      <c r="F13" s="511" t="s">
        <v>340</v>
      </c>
      <c r="G13" s="514">
        <v>1.1875</v>
      </c>
      <c r="H13" s="513">
        <f t="shared" ref="H13:H39" si="1">H12+1</f>
        <v>67</v>
      </c>
      <c r="I13" s="511" t="s">
        <v>316</v>
      </c>
      <c r="J13" s="515">
        <v>1.0111111111111113</v>
      </c>
    </row>
    <row r="14" spans="2:10" ht="15">
      <c r="B14" s="510">
        <v>4</v>
      </c>
      <c r="C14" s="511" t="s">
        <v>312</v>
      </c>
      <c r="D14" s="512">
        <v>1.4318181818181819</v>
      </c>
      <c r="E14" s="513">
        <f t="shared" si="0"/>
        <v>36</v>
      </c>
      <c r="F14" s="511" t="s">
        <v>349</v>
      </c>
      <c r="G14" s="514">
        <v>1.1842105263157894</v>
      </c>
      <c r="H14" s="513">
        <f t="shared" si="1"/>
        <v>68</v>
      </c>
      <c r="I14" s="511" t="s">
        <v>373</v>
      </c>
      <c r="J14" s="515">
        <v>1.0083333333333333</v>
      </c>
    </row>
    <row r="15" spans="2:10" ht="15">
      <c r="B15" s="510">
        <v>5</v>
      </c>
      <c r="C15" s="511" t="s">
        <v>282</v>
      </c>
      <c r="D15" s="512">
        <v>1.4136363636363636</v>
      </c>
      <c r="E15" s="513">
        <f t="shared" si="0"/>
        <v>37</v>
      </c>
      <c r="F15" s="511" t="s">
        <v>344</v>
      </c>
      <c r="G15" s="514">
        <v>1.1777777777777778</v>
      </c>
      <c r="H15" s="513">
        <f t="shared" si="1"/>
        <v>69</v>
      </c>
      <c r="I15" s="511" t="s">
        <v>353</v>
      </c>
      <c r="J15" s="515">
        <v>1.0049999999999999</v>
      </c>
    </row>
    <row r="16" spans="2:10" ht="15">
      <c r="B16" s="510">
        <v>6</v>
      </c>
      <c r="C16" s="511" t="s">
        <v>299</v>
      </c>
      <c r="D16" s="512">
        <v>1.4107142857142858</v>
      </c>
      <c r="E16" s="513">
        <f t="shared" si="0"/>
        <v>38</v>
      </c>
      <c r="F16" s="511" t="s">
        <v>347</v>
      </c>
      <c r="G16" s="514">
        <v>1.1759259259259258</v>
      </c>
      <c r="H16" s="513">
        <f t="shared" si="1"/>
        <v>70</v>
      </c>
      <c r="I16" s="511" t="s">
        <v>361</v>
      </c>
      <c r="J16" s="515">
        <v>1</v>
      </c>
    </row>
    <row r="17" spans="2:10" ht="15">
      <c r="B17" s="510">
        <v>7</v>
      </c>
      <c r="C17" s="511" t="s">
        <v>283</v>
      </c>
      <c r="D17" s="512">
        <v>1.4000000000000001</v>
      </c>
      <c r="E17" s="513">
        <f t="shared" si="0"/>
        <v>39</v>
      </c>
      <c r="F17" s="511" t="s">
        <v>325</v>
      </c>
      <c r="G17" s="514">
        <v>1.1676470588235293</v>
      </c>
      <c r="H17" s="513">
        <f t="shared" si="1"/>
        <v>71</v>
      </c>
      <c r="I17" s="511" t="s">
        <v>292</v>
      </c>
      <c r="J17" s="515">
        <v>1</v>
      </c>
    </row>
    <row r="18" spans="2:10" ht="15">
      <c r="B18" s="510">
        <v>8</v>
      </c>
      <c r="C18" s="511" t="s">
        <v>352</v>
      </c>
      <c r="D18" s="512">
        <v>1.3933333333333335</v>
      </c>
      <c r="E18" s="513">
        <f t="shared" si="0"/>
        <v>40</v>
      </c>
      <c r="F18" s="511" t="s">
        <v>300</v>
      </c>
      <c r="G18" s="514">
        <v>1.1581395348837209</v>
      </c>
      <c r="H18" s="513">
        <f t="shared" si="1"/>
        <v>72</v>
      </c>
      <c r="I18" s="511" t="s">
        <v>335</v>
      </c>
      <c r="J18" s="515">
        <v>0.98888888888888882</v>
      </c>
    </row>
    <row r="19" spans="2:10" ht="15">
      <c r="B19" s="510">
        <v>9</v>
      </c>
      <c r="C19" s="511" t="s">
        <v>364</v>
      </c>
      <c r="D19" s="512">
        <v>1.3777777777777778</v>
      </c>
      <c r="E19" s="513">
        <f t="shared" si="0"/>
        <v>41</v>
      </c>
      <c r="F19" s="511" t="s">
        <v>287</v>
      </c>
      <c r="G19" s="514">
        <v>1.1499999999999999</v>
      </c>
      <c r="H19" s="513">
        <f t="shared" si="1"/>
        <v>73</v>
      </c>
      <c r="I19" s="511" t="s">
        <v>310</v>
      </c>
      <c r="J19" s="515">
        <v>0.98200000000000021</v>
      </c>
    </row>
    <row r="20" spans="2:10" ht="15">
      <c r="B20" s="510">
        <v>10</v>
      </c>
      <c r="C20" s="511" t="s">
        <v>285</v>
      </c>
      <c r="D20" s="512">
        <v>1.3642857142857143</v>
      </c>
      <c r="E20" s="513">
        <f t="shared" si="0"/>
        <v>42</v>
      </c>
      <c r="F20" s="511" t="s">
        <v>314</v>
      </c>
      <c r="G20" s="514">
        <v>1.1416666666666666</v>
      </c>
      <c r="H20" s="513">
        <f t="shared" si="1"/>
        <v>74</v>
      </c>
      <c r="I20" s="511" t="s">
        <v>295</v>
      </c>
      <c r="J20" s="515">
        <v>0.96499999999999986</v>
      </c>
    </row>
    <row r="21" spans="2:10" ht="15">
      <c r="B21" s="510">
        <v>11</v>
      </c>
      <c r="C21" s="511" t="s">
        <v>302</v>
      </c>
      <c r="D21" s="512">
        <v>1.3217391304347825</v>
      </c>
      <c r="E21" s="513">
        <f t="shared" si="0"/>
        <v>43</v>
      </c>
      <c r="F21" s="511" t="s">
        <v>366</v>
      </c>
      <c r="G21" s="514">
        <v>1.127777777777778</v>
      </c>
      <c r="H21" s="513">
        <f t="shared" si="1"/>
        <v>75</v>
      </c>
      <c r="I21" s="511" t="s">
        <v>319</v>
      </c>
      <c r="J21" s="515">
        <v>0.95</v>
      </c>
    </row>
    <row r="22" spans="2:10" ht="15">
      <c r="B22" s="510">
        <v>12</v>
      </c>
      <c r="C22" s="511" t="s">
        <v>355</v>
      </c>
      <c r="D22" s="512">
        <v>1.3181818181818181</v>
      </c>
      <c r="E22" s="513">
        <f t="shared" si="0"/>
        <v>44</v>
      </c>
      <c r="F22" s="511" t="s">
        <v>297</v>
      </c>
      <c r="G22" s="514">
        <v>1.1222222222222225</v>
      </c>
      <c r="H22" s="513">
        <f t="shared" si="1"/>
        <v>76</v>
      </c>
      <c r="I22" s="511" t="s">
        <v>370</v>
      </c>
      <c r="J22" s="515">
        <v>0.93749999999999989</v>
      </c>
    </row>
    <row r="23" spans="2:10" ht="15">
      <c r="B23" s="510">
        <v>13</v>
      </c>
      <c r="C23" s="511" t="s">
        <v>306</v>
      </c>
      <c r="D23" s="512">
        <v>1.3000000000000005</v>
      </c>
      <c r="E23" s="513">
        <f t="shared" si="0"/>
        <v>45</v>
      </c>
      <c r="F23" s="511" t="s">
        <v>317</v>
      </c>
      <c r="G23" s="514">
        <v>1.1192307692307693</v>
      </c>
      <c r="H23" s="513">
        <f t="shared" si="1"/>
        <v>77</v>
      </c>
      <c r="I23" s="511" t="s">
        <v>368</v>
      </c>
      <c r="J23" s="515">
        <v>0.93333333333333324</v>
      </c>
    </row>
    <row r="24" spans="2:10" ht="15">
      <c r="B24" s="510">
        <v>14</v>
      </c>
      <c r="C24" s="511" t="s">
        <v>290</v>
      </c>
      <c r="D24" s="512">
        <v>1.2944444444444443</v>
      </c>
      <c r="E24" s="513">
        <f t="shared" si="0"/>
        <v>46</v>
      </c>
      <c r="F24" s="511" t="s">
        <v>329</v>
      </c>
      <c r="G24" s="514">
        <v>1.1187500000000001</v>
      </c>
      <c r="H24" s="513">
        <f t="shared" si="1"/>
        <v>78</v>
      </c>
      <c r="I24" s="511" t="s">
        <v>304</v>
      </c>
      <c r="J24" s="515">
        <v>0.9291666666666667</v>
      </c>
    </row>
    <row r="25" spans="2:10" ht="15">
      <c r="B25" s="510">
        <v>15</v>
      </c>
      <c r="C25" s="511" t="s">
        <v>284</v>
      </c>
      <c r="D25" s="512">
        <v>1.2944444444444443</v>
      </c>
      <c r="E25" s="513">
        <f t="shared" si="0"/>
        <v>47</v>
      </c>
      <c r="F25" s="511" t="s">
        <v>336</v>
      </c>
      <c r="G25" s="514">
        <v>1.115</v>
      </c>
      <c r="H25" s="513">
        <f t="shared" si="1"/>
        <v>79</v>
      </c>
      <c r="I25" s="511" t="s">
        <v>339</v>
      </c>
      <c r="J25" s="515">
        <v>0.90625000000000022</v>
      </c>
    </row>
    <row r="26" spans="2:10" ht="15">
      <c r="B26" s="510">
        <v>16</v>
      </c>
      <c r="C26" s="511" t="s">
        <v>359</v>
      </c>
      <c r="D26" s="512">
        <v>1.2875000000000001</v>
      </c>
      <c r="E26" s="513">
        <f t="shared" si="0"/>
        <v>48</v>
      </c>
      <c r="F26" s="511" t="s">
        <v>294</v>
      </c>
      <c r="G26" s="514">
        <v>1.0999999999999999</v>
      </c>
      <c r="H26" s="513">
        <f t="shared" si="1"/>
        <v>80</v>
      </c>
      <c r="I26" s="511" t="s">
        <v>362</v>
      </c>
      <c r="J26" s="515">
        <v>0.90454545454545465</v>
      </c>
    </row>
    <row r="27" spans="2:10" ht="15">
      <c r="B27" s="510">
        <v>17</v>
      </c>
      <c r="C27" s="511" t="s">
        <v>309</v>
      </c>
      <c r="D27" s="512">
        <v>1.2722222222222224</v>
      </c>
      <c r="E27" s="513">
        <f t="shared" si="0"/>
        <v>49</v>
      </c>
      <c r="F27" s="511" t="s">
        <v>322</v>
      </c>
      <c r="G27" s="514">
        <v>1.0964285714285713</v>
      </c>
      <c r="H27" s="513">
        <f t="shared" si="1"/>
        <v>81</v>
      </c>
      <c r="I27" s="511" t="s">
        <v>289</v>
      </c>
      <c r="J27" s="515">
        <v>0.90000000000000013</v>
      </c>
    </row>
    <row r="28" spans="2:10" ht="15">
      <c r="B28" s="510">
        <v>18</v>
      </c>
      <c r="C28" s="511" t="s">
        <v>301</v>
      </c>
      <c r="D28" s="512">
        <v>1.2678571428571428</v>
      </c>
      <c r="E28" s="513">
        <f t="shared" si="0"/>
        <v>50</v>
      </c>
      <c r="F28" s="511" t="s">
        <v>341</v>
      </c>
      <c r="G28" s="514">
        <v>1.0933333333333333</v>
      </c>
      <c r="H28" s="513">
        <f t="shared" si="1"/>
        <v>82</v>
      </c>
      <c r="I28" s="511" t="s">
        <v>308</v>
      </c>
      <c r="J28" s="515">
        <v>0.9</v>
      </c>
    </row>
    <row r="29" spans="2:10" ht="15">
      <c r="B29" s="510">
        <v>19</v>
      </c>
      <c r="C29" s="511" t="s">
        <v>296</v>
      </c>
      <c r="D29" s="512">
        <v>1.2642857142857142</v>
      </c>
      <c r="E29" s="513">
        <f t="shared" si="0"/>
        <v>51</v>
      </c>
      <c r="F29" s="511" t="s">
        <v>363</v>
      </c>
      <c r="G29" s="514">
        <v>1.0842105263157893</v>
      </c>
      <c r="H29" s="513">
        <f t="shared" si="1"/>
        <v>83</v>
      </c>
      <c r="I29" s="511" t="s">
        <v>367</v>
      </c>
      <c r="J29" s="515">
        <v>0.89750000000000019</v>
      </c>
    </row>
    <row r="30" spans="2:10" ht="15">
      <c r="B30" s="510">
        <v>20</v>
      </c>
      <c r="C30" s="511" t="s">
        <v>288</v>
      </c>
      <c r="D30" s="512">
        <v>1.2625</v>
      </c>
      <c r="E30" s="513">
        <f t="shared" si="0"/>
        <v>52</v>
      </c>
      <c r="F30" s="511" t="s">
        <v>360</v>
      </c>
      <c r="G30" s="514">
        <v>1.0642857142857143</v>
      </c>
      <c r="H30" s="513">
        <f t="shared" si="1"/>
        <v>84</v>
      </c>
      <c r="I30" s="511" t="s">
        <v>374</v>
      </c>
      <c r="J30" s="515">
        <v>0.89090909090909098</v>
      </c>
    </row>
    <row r="31" spans="2:10" ht="15">
      <c r="B31" s="510">
        <v>21</v>
      </c>
      <c r="C31" s="511" t="s">
        <v>303</v>
      </c>
      <c r="D31" s="512">
        <v>1.2466666666666666</v>
      </c>
      <c r="E31" s="513">
        <f t="shared" si="0"/>
        <v>53</v>
      </c>
      <c r="F31" s="511" t="s">
        <v>358</v>
      </c>
      <c r="G31" s="514">
        <v>1.0642857142857143</v>
      </c>
      <c r="H31" s="513">
        <f t="shared" si="1"/>
        <v>85</v>
      </c>
      <c r="I31" s="511" t="s">
        <v>356</v>
      </c>
      <c r="J31" s="515">
        <v>0.88500000000000001</v>
      </c>
    </row>
    <row r="32" spans="2:10" ht="15">
      <c r="B32" s="510">
        <v>22</v>
      </c>
      <c r="C32" s="511" t="s">
        <v>305</v>
      </c>
      <c r="D32" s="512">
        <v>1.2375</v>
      </c>
      <c r="E32" s="513">
        <f t="shared" si="0"/>
        <v>54</v>
      </c>
      <c r="F32" s="511" t="s">
        <v>331</v>
      </c>
      <c r="G32" s="514">
        <v>1.0590909090909093</v>
      </c>
      <c r="H32" s="513">
        <f t="shared" si="1"/>
        <v>86</v>
      </c>
      <c r="I32" s="511" t="s">
        <v>365</v>
      </c>
      <c r="J32" s="515">
        <v>0.87142857142857133</v>
      </c>
    </row>
    <row r="33" spans="2:12" ht="15">
      <c r="B33" s="510">
        <v>23</v>
      </c>
      <c r="C33" s="511" t="s">
        <v>323</v>
      </c>
      <c r="D33" s="512">
        <v>1.2357142857142858</v>
      </c>
      <c r="E33" s="513">
        <f t="shared" si="0"/>
        <v>55</v>
      </c>
      <c r="F33" s="511" t="s">
        <v>326</v>
      </c>
      <c r="G33" s="514">
        <v>1.0552631578947367</v>
      </c>
      <c r="H33" s="513">
        <f t="shared" si="1"/>
        <v>87</v>
      </c>
      <c r="I33" s="511" t="s">
        <v>350</v>
      </c>
      <c r="J33" s="515">
        <v>0.86842105263157898</v>
      </c>
    </row>
    <row r="34" spans="2:12" ht="15">
      <c r="B34" s="510">
        <v>24</v>
      </c>
      <c r="C34" s="511" t="s">
        <v>286</v>
      </c>
      <c r="D34" s="512">
        <v>1.2333333333333334</v>
      </c>
      <c r="E34" s="513">
        <f t="shared" si="0"/>
        <v>56</v>
      </c>
      <c r="F34" s="511" t="s">
        <v>332</v>
      </c>
      <c r="G34" s="514">
        <v>1.0533333333333332</v>
      </c>
      <c r="H34" s="513">
        <f t="shared" si="1"/>
        <v>88</v>
      </c>
      <c r="I34" s="511" t="s">
        <v>351</v>
      </c>
      <c r="J34" s="515">
        <v>0.8052631578947369</v>
      </c>
    </row>
    <row r="35" spans="2:12" ht="15">
      <c r="B35" s="510">
        <v>25</v>
      </c>
      <c r="C35" s="511" t="s">
        <v>346</v>
      </c>
      <c r="D35" s="512">
        <v>1.2321428571428572</v>
      </c>
      <c r="E35" s="513">
        <f t="shared" si="0"/>
        <v>57</v>
      </c>
      <c r="F35" s="511" t="s">
        <v>348</v>
      </c>
      <c r="G35" s="514">
        <v>1.05</v>
      </c>
      <c r="H35" s="513">
        <f t="shared" si="1"/>
        <v>89</v>
      </c>
      <c r="I35" s="511" t="s">
        <v>342</v>
      </c>
      <c r="J35" s="515">
        <v>0.80454545454545456</v>
      </c>
    </row>
    <row r="36" spans="2:12" ht="15">
      <c r="B36" s="510">
        <v>26</v>
      </c>
      <c r="C36" s="511" t="s">
        <v>318</v>
      </c>
      <c r="D36" s="512">
        <v>1.226</v>
      </c>
      <c r="E36" s="513">
        <f t="shared" si="0"/>
        <v>58</v>
      </c>
      <c r="F36" s="511" t="s">
        <v>334</v>
      </c>
      <c r="G36" s="514">
        <v>1.0499999999999998</v>
      </c>
      <c r="H36" s="513">
        <f t="shared" si="1"/>
        <v>90</v>
      </c>
      <c r="I36" s="511" t="s">
        <v>371</v>
      </c>
      <c r="J36" s="515">
        <v>0.78749999999999998</v>
      </c>
    </row>
    <row r="37" spans="2:12" ht="15">
      <c r="B37" s="510">
        <v>27</v>
      </c>
      <c r="C37" s="511" t="s">
        <v>321</v>
      </c>
      <c r="D37" s="512">
        <v>1.2250000000000001</v>
      </c>
      <c r="E37" s="513">
        <f t="shared" si="0"/>
        <v>59</v>
      </c>
      <c r="F37" s="511" t="s">
        <v>320</v>
      </c>
      <c r="G37" s="514">
        <v>1.0449999999999999</v>
      </c>
      <c r="H37" s="513">
        <f t="shared" si="1"/>
        <v>91</v>
      </c>
      <c r="I37" s="511" t="s">
        <v>345</v>
      </c>
      <c r="J37" s="515">
        <v>0.77499999999999991</v>
      </c>
    </row>
    <row r="38" spans="2:12" ht="15">
      <c r="B38" s="510">
        <v>28</v>
      </c>
      <c r="C38" s="511" t="s">
        <v>307</v>
      </c>
      <c r="D38" s="512">
        <v>1.2236842105263159</v>
      </c>
      <c r="E38" s="513">
        <f t="shared" si="0"/>
        <v>60</v>
      </c>
      <c r="F38" s="511" t="s">
        <v>311</v>
      </c>
      <c r="G38" s="514">
        <v>1.0277777777777777</v>
      </c>
      <c r="H38" s="513">
        <f t="shared" si="1"/>
        <v>92</v>
      </c>
      <c r="I38" s="511" t="s">
        <v>291</v>
      </c>
      <c r="J38" s="515">
        <v>0.76666666666666672</v>
      </c>
    </row>
    <row r="39" spans="2:12" ht="15">
      <c r="B39" s="510">
        <v>29</v>
      </c>
      <c r="C39" s="511" t="s">
        <v>338</v>
      </c>
      <c r="D39" s="512">
        <v>1.2107142857142856</v>
      </c>
      <c r="E39" s="513">
        <f t="shared" si="0"/>
        <v>61</v>
      </c>
      <c r="F39" s="511" t="s">
        <v>298</v>
      </c>
      <c r="G39" s="514">
        <v>1.0250000000000001</v>
      </c>
      <c r="H39" s="513">
        <f t="shared" si="1"/>
        <v>93</v>
      </c>
      <c r="I39" s="511" t="s">
        <v>330</v>
      </c>
      <c r="J39" s="515">
        <v>0.62142857142857133</v>
      </c>
      <c r="L39" s="15"/>
    </row>
    <row r="40" spans="2:12" ht="15">
      <c r="B40" s="510">
        <v>30</v>
      </c>
      <c r="C40" s="511" t="s">
        <v>357</v>
      </c>
      <c r="D40" s="512">
        <v>1.2093749999999996</v>
      </c>
      <c r="E40" s="513">
        <f t="shared" si="0"/>
        <v>62</v>
      </c>
      <c r="F40" s="511" t="s">
        <v>327</v>
      </c>
      <c r="G40" s="514">
        <v>1.0250000000000001</v>
      </c>
      <c r="H40" s="513"/>
      <c r="I40" s="511"/>
      <c r="J40" s="515"/>
    </row>
    <row r="41" spans="2:12" ht="15">
      <c r="B41" s="510">
        <v>31</v>
      </c>
      <c r="C41" s="511" t="s">
        <v>337</v>
      </c>
      <c r="D41" s="512">
        <v>1.2050000000000001</v>
      </c>
      <c r="E41" s="513">
        <f t="shared" si="0"/>
        <v>63</v>
      </c>
      <c r="F41" s="511" t="s">
        <v>372</v>
      </c>
      <c r="G41" s="514">
        <v>1.0204545454545453</v>
      </c>
      <c r="H41" s="513"/>
      <c r="I41" s="511"/>
      <c r="J41" s="515"/>
      <c r="L41" s="15">
        <f>AVERAGE(J31,J30,J26)</f>
        <v>0.89348484848484855</v>
      </c>
    </row>
    <row r="42" spans="2:12" ht="15.4" thickBot="1">
      <c r="B42" s="516">
        <v>32</v>
      </c>
      <c r="C42" s="517" t="s">
        <v>369</v>
      </c>
      <c r="D42" s="518">
        <v>1.2034883720930232</v>
      </c>
      <c r="E42" s="498">
        <f t="shared" si="0"/>
        <v>64</v>
      </c>
      <c r="F42" s="517" t="s">
        <v>315</v>
      </c>
      <c r="G42" s="519">
        <v>1.0203703703703704</v>
      </c>
      <c r="H42" s="498"/>
      <c r="I42" s="517" t="s">
        <v>1</v>
      </c>
      <c r="J42" s="520">
        <f>AVERAGE(D11:D42,G11:G42,J11:J41)</f>
        <v>1.1113837741327168</v>
      </c>
    </row>
    <row r="43" spans="2:12" ht="15">
      <c r="B43" s="263" t="s">
        <v>575</v>
      </c>
      <c r="C43" s="264"/>
      <c r="D43" s="265"/>
      <c r="E43" s="265"/>
      <c r="F43" s="264"/>
      <c r="G43" s="265"/>
      <c r="H43" s="265"/>
      <c r="I43"/>
      <c r="J43" s="253"/>
    </row>
    <row r="44" spans="2:12" ht="15">
      <c r="B44" s="263" t="s">
        <v>576</v>
      </c>
      <c r="C44" s="264"/>
      <c r="D44" s="265"/>
      <c r="E44" s="265"/>
      <c r="F44" s="264"/>
      <c r="G44" s="265"/>
      <c r="H44" s="265"/>
      <c r="I44"/>
      <c r="J44" s="253"/>
    </row>
    <row r="45" spans="2:12" ht="15">
      <c r="B45" s="263" t="s">
        <v>577</v>
      </c>
      <c r="C45" s="264"/>
      <c r="D45" s="265"/>
      <c r="E45" s="265"/>
      <c r="F45" s="264"/>
      <c r="G45" s="265"/>
      <c r="H45" s="265"/>
      <c r="I45"/>
      <c r="J45" s="253"/>
    </row>
    <row r="46" spans="2:12" ht="15">
      <c r="B46" s="263" t="s">
        <v>578</v>
      </c>
      <c r="C46" s="264"/>
      <c r="D46" s="265"/>
      <c r="E46" s="265"/>
      <c r="F46" s="264"/>
      <c r="G46" s="265"/>
      <c r="H46" s="265"/>
      <c r="I46"/>
      <c r="J46" s="253"/>
    </row>
    <row r="47" spans="2:12">
      <c r="E47" s="15"/>
      <c r="H47" s="15"/>
      <c r="I47" s="15"/>
      <c r="J47" s="16"/>
    </row>
    <row r="48" spans="2:12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E63" s="15"/>
      <c r="I63" s="15"/>
      <c r="J63" s="16"/>
    </row>
    <row r="64" spans="3:10" ht="12.75">
      <c r="C64" s="18"/>
      <c r="D64" s="18"/>
      <c r="E64" s="19"/>
      <c r="F64" s="18" t="s">
        <v>15</v>
      </c>
      <c r="G64" s="18">
        <v>6958</v>
      </c>
      <c r="H64" s="19">
        <v>0.90766865449124079</v>
      </c>
      <c r="I64" s="19"/>
      <c r="J64" s="20"/>
    </row>
  </sheetData>
  <phoneticPr fontId="43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0" ma:contentTypeDescription="" ma:contentTypeScope="" ma:versionID="2d0ba2bbe5fb35c2c0d9d989231395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2022-08-04T07:00:00+00:00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DE0DABA-B0A6-468A-84FF-1E3759F44539}"/>
</file>

<file path=customXml/itemProps2.xml><?xml version="1.0" encoding="utf-8"?>
<ds:datastoreItem xmlns:ds="http://schemas.openxmlformats.org/officeDocument/2006/customXml" ds:itemID="{BB791C6E-6A32-4EA8-8636-E50329DE0BA0}"/>
</file>

<file path=customXml/itemProps3.xml><?xml version="1.0" encoding="utf-8"?>
<ds:datastoreItem xmlns:ds="http://schemas.openxmlformats.org/officeDocument/2006/customXml" ds:itemID="{D3680E3C-666B-43D7-B562-C60665552097}"/>
</file>

<file path=customXml/itemProps4.xml><?xml version="1.0" encoding="utf-8"?>
<ds:datastoreItem xmlns:ds="http://schemas.openxmlformats.org/officeDocument/2006/customXml" ds:itemID="{96E0D64D-8F46-4917-8522-93DF2EA37D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jrw-3.1</vt:lpstr>
      <vt:lpstr>JRW-3.2</vt:lpstr>
      <vt:lpstr>JRW-4.1a </vt:lpstr>
      <vt:lpstr>JRW-4.2a</vt:lpstr>
      <vt:lpstr>JRW-4.3</vt:lpstr>
      <vt:lpstr>JRW-5.1</vt:lpstr>
      <vt:lpstr>JRW-5.2</vt:lpstr>
      <vt:lpstr>JRW-5.3</vt:lpstr>
      <vt:lpstr>JRW-7.1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JRW10.7</vt:lpstr>
      <vt:lpstr>JRW-11.1</vt:lpstr>
      <vt:lpstr>JRW-11.2</vt:lpstr>
      <vt:lpstr>JRW-12.1X</vt:lpstr>
      <vt:lpstr>JRW-12.2 (2)</vt:lpstr>
      <vt:lpstr>JRW-12.3X</vt:lpstr>
      <vt:lpstr>JRW-12.4X</vt:lpstr>
      <vt:lpstr>JRW-12.5X</vt:lpstr>
      <vt:lpstr>JRW-12.6X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JRW10.7!Print_Area</vt:lpstr>
      <vt:lpstr>'JRW-11.1'!Print_Area</vt:lpstr>
      <vt:lpstr>'JRW-11.2'!Print_Area</vt:lpstr>
      <vt:lpstr>'JRW-12.1X'!Print_Area</vt:lpstr>
      <vt:lpstr>'JRW-12.2 (2)'!Print_Area</vt:lpstr>
      <vt:lpstr>'JRW-12.3X'!Print_Area</vt:lpstr>
      <vt:lpstr>'JRW-12.4X'!Print_Area</vt:lpstr>
      <vt:lpstr>'JRW-12.5X'!Print_Area</vt:lpstr>
      <vt:lpstr>'JRW-12.6X'!Print_Area</vt:lpstr>
      <vt:lpstr>'jrw-3.1'!Print_Area</vt:lpstr>
      <vt:lpstr>'JRW-3.2'!Print_Area</vt:lpstr>
      <vt:lpstr>'JRW-4.1a '!Print_Area</vt:lpstr>
      <vt:lpstr>'JRW-4.2a'!Print_Area</vt:lpstr>
      <vt:lpstr>'JRW-4.3'!Print_Area</vt:lpstr>
      <vt:lpstr>'JRW-5.1'!Print_Area</vt:lpstr>
      <vt:lpstr>'JRW-5.2'!Print_Area</vt:lpstr>
      <vt:lpstr>'JRW-7.1'!Print_Area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2022-07-25T23:30:18Z</cp:lastPrinted>
  <dcterms:created xsi:type="dcterms:W3CDTF">2004-07-08T15:39:03Z</dcterms:created>
  <dcterms:modified xsi:type="dcterms:W3CDTF">2022-08-03T19:06:19Z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_AdHocReviewCycleID">
    <vt:i4>-2145972035</vt:i4>
  </property>
  <property fmtid="{D5CDD505-2E9C-101B-9397-08002B2CF9AE}" pid="9" name="_NewReviewCycle">
    <vt:lpwstr/>
  </property>
  <property fmtid="{D5CDD505-2E9C-101B-9397-08002B2CF9AE}" pid="10" name="_EmailSubject">
    <vt:lpwstr>Next Version</vt:lpwstr>
  </property>
  <property fmtid="{D5CDD505-2E9C-101B-9397-08002B2CF9AE}" pid="11" name="_AuthorEmail">
    <vt:lpwstr>stephanie.chase@atg.wa.gov</vt:lpwstr>
  </property>
  <property fmtid="{D5CDD505-2E9C-101B-9397-08002B2CF9AE}" pid="12" name="_AuthorEmailDisplayName">
    <vt:lpwstr>Chase, Stephanie (ATG)</vt:lpwstr>
  </property>
  <property fmtid="{D5CDD505-2E9C-101B-9397-08002B2CF9AE}" pid="13" name="_ReviewingToolsShownOnce">
    <vt:lpwstr/>
  </property>
  <property fmtid="{D5CDD505-2E9C-101B-9397-08002B2CF9AE}" pid="14" name="ContentTypeId">
    <vt:lpwstr>0x0101006E56B4D1795A2E4DB2F0B01679ED314A00A0C5B27E5DFE5A42B5D94F605CB10C32</vt:lpwstr>
  </property>
  <property fmtid="{D5CDD505-2E9C-101B-9397-08002B2CF9AE}" pid="15" name="_docset_NoMedatataSyncRequired">
    <vt:lpwstr>False</vt:lpwstr>
  </property>
  <property fmtid="{D5CDD505-2E9C-101B-9397-08002B2CF9AE}" pid="16" name="IsEFSEC">
    <vt:bool>false</vt:bool>
  </property>
</Properties>
</file>