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-OTHER\Camp Hill Working Folder\Pacificorp\2018\Post filing\Updated Colstrip and Jim Bridger Rates (Washington)\Colstrip Decomm Update - On Scen 2\Client\"/>
    </mc:Choice>
  </mc:AlternateContent>
  <xr:revisionPtr revIDLastSave="0" documentId="13_ncr:1_{4D1FBE92-AFC9-4943-A4DB-99197B55E20C}" xr6:coauthVersionLast="44" xr6:coauthVersionMax="44" xr10:uidLastSave="{00000000-0000-0000-0000-000000000000}"/>
  <bookViews>
    <workbookView xWindow="810" yWindow="-120" windowWidth="28110" windowHeight="16440" xr2:uid="{00000000-000D-0000-FFFF-FFFF00000000}"/>
  </bookViews>
  <sheets>
    <sheet name="Weighted NS-% of Total Ret." sheetId="4" r:id="rId1"/>
  </sheets>
  <definedNames>
    <definedName name="_xlnm._FilterDatabase" localSheetId="0" hidden="1">'Weighted NS-% of Total Ret.'!$A$9:$AA$70</definedName>
    <definedName name="_xlnm.Print_Area" localSheetId="0">'Weighted NS-% of Total Ret.'!$A$1:$Z$69</definedName>
    <definedName name="_xlnm.Print_Titles" localSheetId="0">'Weighted NS-% of Total Ret.'!$1:$10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4" l="1"/>
  <c r="L20" i="4"/>
  <c r="L19" i="4"/>
  <c r="L18" i="4"/>
  <c r="L17" i="4"/>
  <c r="L64" i="4" l="1"/>
  <c r="L63" i="4"/>
  <c r="L62" i="4"/>
  <c r="L61" i="4"/>
  <c r="L60" i="4"/>
  <c r="L56" i="4"/>
  <c r="L55" i="4"/>
  <c r="L54" i="4"/>
  <c r="L53" i="4"/>
  <c r="L52" i="4"/>
  <c r="L48" i="4"/>
  <c r="L47" i="4"/>
  <c r="L46" i="4"/>
  <c r="L45" i="4"/>
  <c r="L44" i="4"/>
  <c r="L40" i="4"/>
  <c r="L39" i="4"/>
  <c r="L38" i="4"/>
  <c r="L37" i="4"/>
  <c r="L36" i="4"/>
  <c r="L32" i="4"/>
  <c r="L31" i="4"/>
  <c r="L30" i="4"/>
  <c r="L29" i="4"/>
  <c r="L28" i="4"/>
  <c r="T61" i="4" l="1"/>
  <c r="T45" i="4"/>
  <c r="T52" i="4"/>
  <c r="T44" i="4"/>
  <c r="T36" i="4"/>
  <c r="D49" i="4" l="1"/>
  <c r="X21" i="4"/>
  <c r="X56" i="4"/>
  <c r="X46" i="4"/>
  <c r="X52" i="4"/>
  <c r="X31" i="4"/>
  <c r="X20" i="4"/>
  <c r="X32" i="4"/>
  <c r="X47" i="4"/>
  <c r="X39" i="4"/>
  <c r="X63" i="4"/>
  <c r="X64" i="4"/>
  <c r="X48" i="4"/>
  <c r="X55" i="4"/>
  <c r="X38" i="4"/>
  <c r="X40" i="4"/>
  <c r="X62" i="4"/>
  <c r="T55" i="4"/>
  <c r="T38" i="4"/>
  <c r="T40" i="4"/>
  <c r="T62" i="4"/>
  <c r="T39" i="4"/>
  <c r="T63" i="4"/>
  <c r="T48" i="4"/>
  <c r="T64" i="4"/>
  <c r="T31" i="4"/>
  <c r="T20" i="4"/>
  <c r="T32" i="4"/>
  <c r="T47" i="4"/>
  <c r="T21" i="4"/>
  <c r="X54" i="4"/>
  <c r="X30" i="4"/>
  <c r="T56" i="4"/>
  <c r="T46" i="4"/>
  <c r="T54" i="4"/>
  <c r="T30" i="4"/>
  <c r="X36" i="4"/>
  <c r="D41" i="4"/>
  <c r="D57" i="4"/>
  <c r="X45" i="4"/>
  <c r="P49" i="4"/>
  <c r="P57" i="4"/>
  <c r="X53" i="4"/>
  <c r="X44" i="4"/>
  <c r="P41" i="4"/>
  <c r="X61" i="4"/>
  <c r="T53" i="4"/>
  <c r="X37" i="4"/>
  <c r="X29" i="4"/>
  <c r="T29" i="4"/>
  <c r="T37" i="4"/>
  <c r="T60" i="4"/>
  <c r="P65" i="4"/>
  <c r="X60" i="4"/>
  <c r="D65" i="4"/>
  <c r="D33" i="4"/>
  <c r="X28" i="4"/>
  <c r="P33" i="4"/>
  <c r="T28" i="4"/>
  <c r="T18" i="4"/>
  <c r="T19" i="4"/>
  <c r="X18" i="4"/>
  <c r="X17" i="4"/>
  <c r="D23" i="4"/>
  <c r="T17" i="4"/>
  <c r="X19" i="4"/>
  <c r="X41" i="4" l="1"/>
  <c r="X49" i="4"/>
  <c r="T49" i="4"/>
  <c r="T65" i="4"/>
  <c r="T41" i="4"/>
  <c r="T57" i="4"/>
  <c r="X57" i="4"/>
  <c r="N19" i="4"/>
  <c r="V19" i="4" s="1"/>
  <c r="Z19" i="4" s="1"/>
  <c r="N18" i="4"/>
  <c r="V18" i="4" s="1"/>
  <c r="Z18" i="4" s="1"/>
  <c r="N21" i="4"/>
  <c r="V21" i="4" s="1"/>
  <c r="Z21" i="4" s="1"/>
  <c r="N20" i="4"/>
  <c r="V20" i="4" s="1"/>
  <c r="Z20" i="4" s="1"/>
  <c r="D67" i="4"/>
  <c r="P67" i="4"/>
  <c r="T33" i="4"/>
  <c r="X65" i="4"/>
  <c r="X33" i="4"/>
  <c r="P23" i="4"/>
  <c r="T23" i="4"/>
  <c r="X23" i="4"/>
  <c r="N17" i="4"/>
  <c r="V17" i="4" s="1"/>
  <c r="T67" i="4" l="1"/>
  <c r="N40" i="4"/>
  <c r="V40" i="4" s="1"/>
  <c r="Z40" i="4" s="1"/>
  <c r="N56" i="4"/>
  <c r="V56" i="4" s="1"/>
  <c r="Z56" i="4" s="1"/>
  <c r="N64" i="4"/>
  <c r="V64" i="4" s="1"/>
  <c r="Z64" i="4" s="1"/>
  <c r="N32" i="4"/>
  <c r="V32" i="4" s="1"/>
  <c r="Z32" i="4" s="1"/>
  <c r="N30" i="4"/>
  <c r="V30" i="4" s="1"/>
  <c r="Z30" i="4" s="1"/>
  <c r="N48" i="4"/>
  <c r="V48" i="4" s="1"/>
  <c r="Z48" i="4" s="1"/>
  <c r="N39" i="4"/>
  <c r="V39" i="4" s="1"/>
  <c r="Z39" i="4" s="1"/>
  <c r="N63" i="4"/>
  <c r="V63" i="4" s="1"/>
  <c r="Z63" i="4" s="1"/>
  <c r="N62" i="4"/>
  <c r="V62" i="4" s="1"/>
  <c r="Z62" i="4" s="1"/>
  <c r="N46" i="4"/>
  <c r="V46" i="4" s="1"/>
  <c r="Z46" i="4" s="1"/>
  <c r="N38" i="4"/>
  <c r="V38" i="4" s="1"/>
  <c r="Z38" i="4" s="1"/>
  <c r="N54" i="4"/>
  <c r="V54" i="4" s="1"/>
  <c r="Z54" i="4" s="1"/>
  <c r="N47" i="4"/>
  <c r="V47" i="4" s="1"/>
  <c r="Z47" i="4" s="1"/>
  <c r="N55" i="4"/>
  <c r="V55" i="4" s="1"/>
  <c r="Z55" i="4" s="1"/>
  <c r="N31" i="4"/>
  <c r="V31" i="4" s="1"/>
  <c r="Z31" i="4" s="1"/>
  <c r="N61" i="4"/>
  <c r="V61" i="4" s="1"/>
  <c r="Z61" i="4" s="1"/>
  <c r="N53" i="4"/>
  <c r="V53" i="4" s="1"/>
  <c r="Z53" i="4" s="1"/>
  <c r="N45" i="4"/>
  <c r="V45" i="4" s="1"/>
  <c r="Z45" i="4" s="1"/>
  <c r="N29" i="4"/>
  <c r="V29" i="4" s="1"/>
  <c r="Z29" i="4" s="1"/>
  <c r="N37" i="4"/>
  <c r="V37" i="4" s="1"/>
  <c r="Z37" i="4" s="1"/>
  <c r="X67" i="4"/>
  <c r="D69" i="4"/>
  <c r="L23" i="4"/>
  <c r="Z17" i="4"/>
  <c r="N36" i="4" l="1"/>
  <c r="V36" i="4" s="1"/>
  <c r="L41" i="4"/>
  <c r="N41" i="4" s="1"/>
  <c r="N52" i="4"/>
  <c r="V52" i="4" s="1"/>
  <c r="L57" i="4"/>
  <c r="N57" i="4" s="1"/>
  <c r="L65" i="4"/>
  <c r="N65" i="4" s="1"/>
  <c r="N60" i="4"/>
  <c r="V60" i="4" s="1"/>
  <c r="L33" i="4"/>
  <c r="N28" i="4"/>
  <c r="V28" i="4" s="1"/>
  <c r="N44" i="4"/>
  <c r="V44" i="4" s="1"/>
  <c r="L49" i="4"/>
  <c r="N49" i="4" s="1"/>
  <c r="X69" i="4"/>
  <c r="V23" i="4"/>
  <c r="Z23" i="4" s="1"/>
  <c r="V41" i="4" l="1"/>
  <c r="Z41" i="4" s="1"/>
  <c r="Z36" i="4"/>
  <c r="V49" i="4"/>
  <c r="Z49" i="4" s="1"/>
  <c r="Z44" i="4"/>
  <c r="V33" i="4"/>
  <c r="Z28" i="4"/>
  <c r="N33" i="4"/>
  <c r="L67" i="4"/>
  <c r="Z60" i="4"/>
  <c r="V65" i="4"/>
  <c r="Z65" i="4" s="1"/>
  <c r="V57" i="4"/>
  <c r="Z57" i="4" s="1"/>
  <c r="Z52" i="4"/>
  <c r="L69" i="4" l="1"/>
  <c r="Z33" i="4"/>
  <c r="V67" i="4"/>
  <c r="T69" i="4"/>
  <c r="P69" i="4"/>
  <c r="V69" i="4" l="1"/>
</calcChain>
</file>

<file path=xl/sharedStrings.xml><?xml version="1.0" encoding="utf-8"?>
<sst xmlns="http://schemas.openxmlformats.org/spreadsheetml/2006/main" count="77" uniqueCount="37">
  <si>
    <t>(%)</t>
  </si>
  <si>
    <t>(1)</t>
  </si>
  <si>
    <t>($)</t>
  </si>
  <si>
    <t>PACIFICORP</t>
  </si>
  <si>
    <t>MW</t>
  </si>
  <si>
    <t>STEAM PRODUCTION PLANT</t>
  </si>
  <si>
    <t>$ / kW</t>
  </si>
  <si>
    <t>JIM BRIDGER UNIT 1</t>
  </si>
  <si>
    <t>JIM BRIDGER UNIT 2</t>
  </si>
  <si>
    <t>JIM BRIDGER UNIT 3</t>
  </si>
  <si>
    <t>JIM BRIDGER UNIT 4</t>
  </si>
  <si>
    <t>TERMINAL RETIREMENTS</t>
  </si>
  <si>
    <t>INTERIM RETIREMENTS</t>
  </si>
  <si>
    <t>TOTAL</t>
  </si>
  <si>
    <t>ESTIMATED</t>
  </si>
  <si>
    <t>RETIREMENTS</t>
  </si>
  <si>
    <t>NET SALVAGE</t>
  </si>
  <si>
    <t>ACCOUNT</t>
  </si>
  <si>
    <t>MW (PACIFICORP SHARE)</t>
  </si>
  <si>
    <t>COLSTRIP GENERATING STATION</t>
  </si>
  <si>
    <t>JIM BRIDGER COMMON</t>
  </si>
  <si>
    <t>STRUCTURES AND IMPROVEMENTS</t>
  </si>
  <si>
    <t>BOILER PLANT EQUIPMENT</t>
  </si>
  <si>
    <t>TURBOGENERATOR UNITS</t>
  </si>
  <si>
    <t>ACCESSORY ELECTRIC EQUIPMENT</t>
  </si>
  <si>
    <t>MISCELLANEOUS POWER PLANT EQUIPMENT</t>
  </si>
  <si>
    <t>TOTAL STEAM PLANT</t>
  </si>
  <si>
    <t>CALCULATION OF WEIGHTED NET SALVAGE PERCENT FOR GENERATION PLANT AS OF DECEMBER 31, 2020</t>
  </si>
  <si>
    <t>WASHINGTON</t>
  </si>
  <si>
    <t>TOTAL COLSTRIP GENERATING STATION</t>
  </si>
  <si>
    <t>JIM BRIDGER GENERATING STATION</t>
  </si>
  <si>
    <t>TOTAL JIM BRIDGER UNIT 1</t>
  </si>
  <si>
    <t>TOTAL JIM BRIDGER UNIT 2</t>
  </si>
  <si>
    <t>TOTAL JIM BRIDGER UNIT 3</t>
  </si>
  <si>
    <t>TOTAL JIM BRIDGER UNIT 4</t>
  </si>
  <si>
    <t>TOTAL JIM BRIDGER COMMON</t>
  </si>
  <si>
    <t>TOTAL JIM BRIDGER GENERATING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</si>
</sst>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0_);\(#,##0.0000\)"/>
    <numFmt numFmtId="166" formatCode="0_);\(0\)"/>
    <numFmt numFmtId="167" formatCode="&quot;$&quot;#,##0"/>
    <numFmt numFmtId="168" formatCode="0.0000%"/>
    <numFmt numFmtId="169" formatCode="#,##0.00&quot; $&quot;;\-#,##0.00&quot; $&quot;"/>
    <numFmt numFmtId="170" formatCode="_-* #,##0.0_-;\-* #,##0.0_-;_-* &quot;-&quot;??_-;_-@_-"/>
    <numFmt numFmtId="171" formatCode="m\-d\-yy"/>
    <numFmt numFmtId="172" formatCode="0.00_)"/>
    <numFmt numFmtId="173" formatCode="_(&quot;$&quot;* #,##0.0_);_(&quot;$&quot;* \(#,##0.0\);_(&quot;$&quot;* &quot;0.0&quot;_);_(@_)"/>
    <numFmt numFmtId="174" formatCode="mmmddyyyy"/>
    <numFmt numFmtId="175" formatCode="#,##0;\(#,##0\)"/>
    <numFmt numFmtId="176" formatCode="&quot;$&quot;#,##0\ ;\(&quot;$&quot;#,##0\)"/>
    <numFmt numFmtId="177" formatCode="#,##0.0"/>
    <numFmt numFmtId="178" formatCode="#,##0.00;[Red]#,##0.00"/>
    <numFmt numFmtId="179" formatCode=";;;"/>
    <numFmt numFmtId="180" formatCode="General_)"/>
    <numFmt numFmtId="181" formatCode="_ * #,##0_ ;_ * \-#,##0_ ;_ * &quot;-&quot;_ ;_ @_ "/>
    <numFmt numFmtId="182" formatCode="_ * #,##0.00_ ;_ * \-#,##0.00_ ;_ * &quot;-&quot;??_ ;_ @_ "/>
    <numFmt numFmtId="183" formatCode="0000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Tahoma"/>
      <family val="2"/>
    </font>
    <font>
      <sz val="11"/>
      <name val="??"/>
      <family val="3"/>
      <charset val="129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8"/>
      <name val="Arial"/>
      <family val="2"/>
    </font>
    <font>
      <sz val="10"/>
      <color indexed="56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color indexed="8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8"/>
      <color indexed="12"/>
      <name val="Arial"/>
      <family val="2"/>
    </font>
    <font>
      <b/>
      <sz val="18"/>
      <name val="Arial"/>
      <family val="2"/>
    </font>
    <font>
      <sz val="10"/>
      <name val="Courier"/>
      <family val="3"/>
    </font>
    <font>
      <b/>
      <i/>
      <sz val="16"/>
      <name val="Helv"/>
      <family val="2"/>
    </font>
    <font>
      <sz val="12"/>
      <name val="???"/>
      <family val="1"/>
      <charset val="129"/>
    </font>
    <font>
      <sz val="10"/>
      <name val="MS Sans Serif"/>
      <family val="2"/>
    </font>
    <font>
      <sz val="8"/>
      <color indexed="14"/>
      <name val="Helv"/>
    </font>
    <font>
      <sz val="9"/>
      <name val="Helv"/>
    </font>
    <font>
      <sz val="12"/>
      <name val="Arial"/>
      <family val="2"/>
    </font>
    <font>
      <sz val="10"/>
      <name val="Helv"/>
    </font>
    <font>
      <b/>
      <sz val="12"/>
      <name val="Helvetica-Narrow"/>
    </font>
    <font>
      <sz val="8"/>
      <color indexed="10"/>
      <name val="Helv"/>
    </font>
    <font>
      <b/>
      <sz val="11"/>
      <name val="Univers (WN)"/>
    </font>
    <font>
      <sz val="7"/>
      <color indexed="12"/>
      <name val="Arial"/>
      <family val="2"/>
    </font>
    <font>
      <b/>
      <sz val="10"/>
      <color indexed="10"/>
      <name val="MS Sans Serif"/>
      <family val="2"/>
    </font>
    <font>
      <b/>
      <sz val="12"/>
      <name val="Arial"/>
      <family val="2"/>
    </font>
    <font>
      <sz val="8"/>
      <color indexed="8"/>
      <name val="Helv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sz val="9"/>
      <color indexed="8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sz val="5"/>
      <name val="Arial"/>
      <family val="2"/>
    </font>
    <font>
      <i/>
      <sz val="10"/>
      <name val="MS Sans Serif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name val="Arial"/>
      <family val="2"/>
    </font>
    <font>
      <i/>
      <sz val="12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40"/>
      </patternFill>
    </fill>
    <fill>
      <patternFill patternType="solid">
        <fgColor indexed="8"/>
        <bgColor indexed="40"/>
      </patternFill>
    </fill>
    <fill>
      <patternFill patternType="solid">
        <fgColor indexed="55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40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9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21" fillId="0" borderId="0"/>
    <xf numFmtId="0" fontId="21" fillId="0" borderId="0"/>
    <xf numFmtId="7" fontId="21" fillId="0" borderId="0"/>
    <xf numFmtId="7" fontId="21" fillId="0" borderId="0"/>
    <xf numFmtId="7" fontId="21" fillId="0" borderId="0"/>
    <xf numFmtId="7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74" fontId="21" fillId="0" borderId="0" applyFont="0" applyFill="0" applyBorder="0" applyAlignment="0" applyProtection="0"/>
    <xf numFmtId="0" fontId="55" fillId="0" borderId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40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40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75" fontId="21" fillId="0" borderId="0" applyBorder="0"/>
    <xf numFmtId="175" fontId="21" fillId="0" borderId="0" applyBorder="0"/>
    <xf numFmtId="175" fontId="21" fillId="0" borderId="0" applyBorder="0"/>
    <xf numFmtId="175" fontId="81" fillId="0" borderId="0" applyBorder="0"/>
    <xf numFmtId="4" fontId="21" fillId="0" borderId="0"/>
    <xf numFmtId="4" fontId="21" fillId="0" borderId="0"/>
    <xf numFmtId="4" fontId="21" fillId="0" borderId="0"/>
    <xf numFmtId="4" fontId="81" fillId="0" borderId="0"/>
    <xf numFmtId="0" fontId="21" fillId="0" borderId="0" applyFont="0" applyFill="0" applyBorder="0" applyProtection="0"/>
    <xf numFmtId="0" fontId="21" fillId="0" borderId="0" applyFont="0" applyFill="0" applyBorder="0" applyProtection="0"/>
    <xf numFmtId="0" fontId="21" fillId="0" borderId="0" applyFont="0" applyFill="0" applyBorder="0" applyProtection="0"/>
    <xf numFmtId="0" fontId="81" fillId="0" borderId="0" applyFont="0" applyFill="0" applyBorder="0" applyProtection="0"/>
    <xf numFmtId="0" fontId="21" fillId="0" borderId="0" applyFont="0" applyFill="0" applyBorder="0" applyProtection="0"/>
    <xf numFmtId="0" fontId="21" fillId="0" borderId="0" applyFont="0" applyFill="0" applyBorder="0" applyProtection="0"/>
    <xf numFmtId="0" fontId="21" fillId="0" borderId="0" applyFont="0" applyFill="0" applyBorder="0" applyProtection="0"/>
    <xf numFmtId="0" fontId="81" fillId="0" borderId="0" applyFont="0" applyFill="0" applyBorder="0" applyProtection="0"/>
    <xf numFmtId="171" fontId="22" fillId="41" borderId="12">
      <alignment horizontal="center" vertical="center"/>
    </xf>
    <xf numFmtId="173" fontId="53" fillId="41" borderId="12">
      <alignment horizontal="center" vertical="center"/>
    </xf>
    <xf numFmtId="3" fontId="57" fillId="0" borderId="13" applyFill="0" applyAlignment="0" applyProtection="0"/>
    <xf numFmtId="3" fontId="58" fillId="0" borderId="0" applyFill="0" applyBorder="0" applyProtection="0">
      <alignment horizontal="right"/>
    </xf>
    <xf numFmtId="43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1" fillId="0" borderId="0" applyFont="0" applyFill="0" applyBorder="0" applyAlignment="0" applyProtection="0"/>
    <xf numFmtId="3" fontId="59" fillId="0" borderId="0" applyFont="0" applyFill="0" applyBorder="0" applyAlignment="0" applyProtection="0"/>
    <xf numFmtId="4" fontId="56" fillId="0" borderId="0">
      <alignment horizontal="center"/>
    </xf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6" fontId="59" fillId="0" borderId="0" applyFont="0" applyFill="0" applyBorder="0" applyAlignment="0" applyProtection="0"/>
    <xf numFmtId="6" fontId="27" fillId="0" borderId="0">
      <protection locked="0"/>
    </xf>
    <xf numFmtId="177" fontId="21" fillId="0" borderId="0"/>
    <xf numFmtId="177" fontId="21" fillId="0" borderId="0"/>
    <xf numFmtId="177" fontId="21" fillId="0" borderId="0"/>
    <xf numFmtId="177" fontId="81" fillId="0" borderId="0"/>
    <xf numFmtId="178" fontId="60" fillId="0" borderId="0">
      <alignment horizontal="right"/>
      <protection locked="0"/>
    </xf>
    <xf numFmtId="170" fontId="21" fillId="0" borderId="0">
      <protection locked="0"/>
    </xf>
    <xf numFmtId="170" fontId="21" fillId="0" borderId="0">
      <protection locked="0"/>
    </xf>
    <xf numFmtId="170" fontId="81" fillId="0" borderId="0">
      <protection locked="0"/>
    </xf>
    <xf numFmtId="3" fontId="61" fillId="0" borderId="0">
      <alignment horizontal="center"/>
    </xf>
    <xf numFmtId="0" fontId="21" fillId="0" borderId="0" applyFont="0" applyFill="0" applyBorder="0"/>
    <xf numFmtId="0" fontId="21" fillId="0" borderId="0" applyFont="0" applyFill="0" applyBorder="0"/>
    <xf numFmtId="0" fontId="21" fillId="0" borderId="0" applyFont="0" applyFill="0" applyBorder="0"/>
    <xf numFmtId="0" fontId="81" fillId="0" borderId="0" applyFont="0" applyFill="0" applyBorder="0"/>
    <xf numFmtId="38" fontId="28" fillId="43" borderId="0" applyNumberFormat="0" applyBorder="0" applyAlignment="0" applyProtection="0"/>
    <xf numFmtId="0" fontId="62" fillId="0" borderId="0"/>
    <xf numFmtId="0" fontId="29" fillId="0" borderId="0" applyNumberFormat="0" applyFill="0" applyBorder="0" applyAlignment="0" applyProtection="0"/>
    <xf numFmtId="38" fontId="63" fillId="0" borderId="0">
      <alignment horizontal="centerContinuous"/>
    </xf>
    <xf numFmtId="169" fontId="21" fillId="0" borderId="0">
      <protection locked="0"/>
    </xf>
    <xf numFmtId="169" fontId="21" fillId="0" borderId="0">
      <protection locked="0"/>
    </xf>
    <xf numFmtId="169" fontId="81" fillId="0" borderId="0">
      <protection locked="0"/>
    </xf>
    <xf numFmtId="169" fontId="21" fillId="0" borderId="0">
      <protection locked="0"/>
    </xf>
    <xf numFmtId="169" fontId="21" fillId="0" borderId="0">
      <protection locked="0"/>
    </xf>
    <xf numFmtId="169" fontId="81" fillId="0" borderId="0">
      <protection locked="0"/>
    </xf>
    <xf numFmtId="179" fontId="56" fillId="0" borderId="0"/>
    <xf numFmtId="0" fontId="30" fillId="0" borderId="15" applyNumberFormat="0" applyFill="0" applyAlignment="0" applyProtection="0"/>
    <xf numFmtId="39" fontId="64" fillId="0" borderId="0">
      <protection locked="0"/>
    </xf>
    <xf numFmtId="180" fontId="64" fillId="0" borderId="0"/>
    <xf numFmtId="180" fontId="64" fillId="0" borderId="0"/>
    <xf numFmtId="180" fontId="64" fillId="0" borderId="0"/>
    <xf numFmtId="180" fontId="64" fillId="0" borderId="0"/>
    <xf numFmtId="180" fontId="64" fillId="0" borderId="0"/>
    <xf numFmtId="180" fontId="64" fillId="0" borderId="0"/>
    <xf numFmtId="10" fontId="28" fillId="44" borderId="16" applyNumberFormat="0" applyBorder="0" applyAlignment="0" applyProtection="0"/>
    <xf numFmtId="10" fontId="65" fillId="0" borderId="0"/>
    <xf numFmtId="168" fontId="65" fillId="0" borderId="0"/>
    <xf numFmtId="181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66" fillId="0" borderId="0"/>
    <xf numFmtId="37" fontId="31" fillId="0" borderId="0"/>
    <xf numFmtId="0" fontId="67" fillId="42" borderId="0"/>
    <xf numFmtId="172" fontId="32" fillId="0" borderId="0"/>
    <xf numFmtId="172" fontId="54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0" borderId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0" borderId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8" fontId="56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8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8" fontId="43" fillId="0" borderId="0" applyProtection="0"/>
    <xf numFmtId="10" fontId="56" fillId="0" borderId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7" fontId="58" fillId="0" borderId="0" applyFill="0" applyBorder="0" applyProtection="0">
      <alignment horizontal="right"/>
    </xf>
    <xf numFmtId="0" fontId="21" fillId="0" borderId="0"/>
    <xf numFmtId="4" fontId="24" fillId="45" borderId="17" applyNumberFormat="0" applyProtection="0">
      <alignment vertical="center"/>
    </xf>
    <xf numFmtId="4" fontId="68" fillId="46" borderId="18" applyNumberFormat="0" applyProtection="0">
      <alignment horizontal="right" vertical="center" wrapText="1"/>
    </xf>
    <xf numFmtId="4" fontId="33" fillId="47" borderId="17" applyNumberFormat="0" applyProtection="0">
      <alignment vertical="center"/>
    </xf>
    <xf numFmtId="4" fontId="34" fillId="48" borderId="14">
      <alignment vertical="center"/>
    </xf>
    <xf numFmtId="4" fontId="35" fillId="48" borderId="14">
      <alignment vertical="center"/>
    </xf>
    <xf numFmtId="4" fontId="34" fillId="49" borderId="14">
      <alignment vertical="center"/>
    </xf>
    <xf numFmtId="4" fontId="35" fillId="49" borderId="14">
      <alignment vertical="center"/>
    </xf>
    <xf numFmtId="4" fontId="24" fillId="47" borderId="17" applyNumberFormat="0" applyProtection="0">
      <alignment horizontal="left" vertical="center" indent="1"/>
    </xf>
    <xf numFmtId="4" fontId="68" fillId="46" borderId="16" applyNumberFormat="0" applyProtection="0">
      <alignment horizontal="left" vertical="center" indent="1"/>
    </xf>
    <xf numFmtId="0" fontId="24" fillId="47" borderId="17" applyNumberFormat="0" applyProtection="0">
      <alignment horizontal="left" vertical="top" indent="1"/>
    </xf>
    <xf numFmtId="4" fontId="24" fillId="50" borderId="16" applyNumberFormat="0" applyProtection="0">
      <alignment horizontal="center" vertical="center"/>
    </xf>
    <xf numFmtId="4" fontId="69" fillId="51" borderId="16" applyNumberFormat="0" applyProtection="0">
      <alignment horizontal="center" vertical="center"/>
    </xf>
    <xf numFmtId="4" fontId="70" fillId="52" borderId="0" applyNumberFormat="0" applyProtection="0">
      <alignment horizontal="left" vertical="center" indent="1"/>
    </xf>
    <xf numFmtId="4" fontId="36" fillId="53" borderId="16" applyNumberFormat="0">
      <alignment horizontal="right" vertical="center"/>
    </xf>
    <xf numFmtId="4" fontId="19" fillId="33" borderId="17" applyNumberFormat="0" applyProtection="0">
      <alignment horizontal="right" vertical="center"/>
    </xf>
    <xf numFmtId="4" fontId="19" fillId="33" borderId="17" applyNumberFormat="0" applyProtection="0">
      <alignment horizontal="right" vertical="center"/>
    </xf>
    <xf numFmtId="4" fontId="19" fillId="34" borderId="17" applyNumberFormat="0" applyProtection="0">
      <alignment horizontal="right" vertical="center"/>
    </xf>
    <xf numFmtId="4" fontId="19" fillId="34" borderId="17" applyNumberFormat="0" applyProtection="0">
      <alignment horizontal="right" vertical="center"/>
    </xf>
    <xf numFmtId="4" fontId="19" fillId="38" borderId="17" applyNumberFormat="0" applyProtection="0">
      <alignment horizontal="right" vertical="center"/>
    </xf>
    <xf numFmtId="4" fontId="19" fillId="38" borderId="17" applyNumberFormat="0" applyProtection="0">
      <alignment horizontal="right" vertical="center"/>
    </xf>
    <xf numFmtId="4" fontId="19" fillId="36" borderId="17" applyNumberFormat="0" applyProtection="0">
      <alignment horizontal="right" vertical="center"/>
    </xf>
    <xf numFmtId="4" fontId="19" fillId="36" borderId="17" applyNumberFormat="0" applyProtection="0">
      <alignment horizontal="right" vertical="center"/>
    </xf>
    <xf numFmtId="4" fontId="19" fillId="37" borderId="17" applyNumberFormat="0" applyProtection="0">
      <alignment horizontal="right" vertical="center"/>
    </xf>
    <xf numFmtId="4" fontId="19" fillId="37" borderId="17" applyNumberFormat="0" applyProtection="0">
      <alignment horizontal="right" vertical="center"/>
    </xf>
    <xf numFmtId="4" fontId="19" fillId="40" borderId="17" applyNumberFormat="0" applyProtection="0">
      <alignment horizontal="right" vertical="center"/>
    </xf>
    <xf numFmtId="4" fontId="19" fillId="40" borderId="17" applyNumberFormat="0" applyProtection="0">
      <alignment horizontal="right" vertical="center"/>
    </xf>
    <xf numFmtId="4" fontId="19" fillId="39" borderId="17" applyNumberFormat="0" applyProtection="0">
      <alignment horizontal="right" vertical="center"/>
    </xf>
    <xf numFmtId="4" fontId="19" fillId="39" borderId="17" applyNumberFormat="0" applyProtection="0">
      <alignment horizontal="right" vertical="center"/>
    </xf>
    <xf numFmtId="4" fontId="19" fillId="54" borderId="17" applyNumberFormat="0" applyProtection="0">
      <alignment horizontal="right" vertical="center"/>
    </xf>
    <xf numFmtId="4" fontId="19" fillId="54" borderId="17" applyNumberFormat="0" applyProtection="0">
      <alignment horizontal="right" vertical="center"/>
    </xf>
    <xf numFmtId="4" fontId="19" fillId="35" borderId="17" applyNumberFormat="0" applyProtection="0">
      <alignment horizontal="right" vertical="center"/>
    </xf>
    <xf numFmtId="4" fontId="19" fillId="35" borderId="17" applyNumberFormat="0" applyProtection="0">
      <alignment horizontal="right" vertical="center"/>
    </xf>
    <xf numFmtId="4" fontId="24" fillId="55" borderId="19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19" fillId="42" borderId="16" applyNumberFormat="0" applyProtection="0">
      <alignment horizontal="left" vertical="center" indent="1"/>
    </xf>
    <xf numFmtId="4" fontId="19" fillId="42" borderId="16" applyNumberFormat="0" applyProtection="0">
      <alignment horizontal="left" vertical="center" indent="1"/>
    </xf>
    <xf numFmtId="4" fontId="25" fillId="57" borderId="0" applyNumberFormat="0" applyProtection="0">
      <alignment horizontal="left" vertical="center" indent="1"/>
    </xf>
    <xf numFmtId="4" fontId="25" fillId="57" borderId="0" applyNumberFormat="0" applyProtection="0">
      <alignment horizontal="left" vertical="center" indent="1"/>
    </xf>
    <xf numFmtId="4" fontId="19" fillId="58" borderId="17" applyNumberFormat="0" applyProtection="0">
      <alignment horizontal="right" vertical="center"/>
    </xf>
    <xf numFmtId="4" fontId="37" fillId="59" borderId="20">
      <alignment horizontal="left" vertical="center" indent="1"/>
    </xf>
    <xf numFmtId="4" fontId="38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3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0" fontId="21" fillId="57" borderId="17" applyNumberFormat="0" applyProtection="0">
      <alignment horizontal="left" vertical="center" indent="1"/>
    </xf>
    <xf numFmtId="0" fontId="21" fillId="57" borderId="17" applyNumberFormat="0" applyProtection="0">
      <alignment horizontal="left" vertical="center" indent="1"/>
    </xf>
    <xf numFmtId="0" fontId="81" fillId="57" borderId="17" applyNumberFormat="0" applyProtection="0">
      <alignment horizontal="left" vertical="center" indent="1"/>
    </xf>
    <xf numFmtId="0" fontId="21" fillId="57" borderId="17" applyNumberFormat="0" applyProtection="0">
      <alignment horizontal="left" vertical="top" indent="1"/>
    </xf>
    <xf numFmtId="0" fontId="21" fillId="57" borderId="17" applyNumberFormat="0" applyProtection="0">
      <alignment horizontal="left" vertical="top" indent="1"/>
    </xf>
    <xf numFmtId="0" fontId="81" fillId="57" borderId="17" applyNumberFormat="0" applyProtection="0">
      <alignment horizontal="left" vertical="top" indent="1"/>
    </xf>
    <xf numFmtId="0" fontId="28" fillId="0" borderId="0" applyNumberFormat="0" applyProtection="0">
      <alignment horizontal="left" vertical="center" indent="1"/>
    </xf>
    <xf numFmtId="0" fontId="21" fillId="60" borderId="17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1" fillId="60" borderId="17" applyNumberFormat="0" applyProtection="0">
      <alignment horizontal="left" vertical="top" indent="1"/>
    </xf>
    <xf numFmtId="0" fontId="21" fillId="60" borderId="17" applyNumberFormat="0" applyProtection="0">
      <alignment horizontal="left" vertical="top" indent="1"/>
    </xf>
    <xf numFmtId="0" fontId="81" fillId="60" borderId="17" applyNumberFormat="0" applyProtection="0">
      <alignment horizontal="left" vertical="top" indent="1"/>
    </xf>
    <xf numFmtId="0" fontId="28" fillId="0" borderId="0" applyNumberFormat="0" applyProtection="0">
      <alignment horizontal="left" vertical="center" indent="1"/>
    </xf>
    <xf numFmtId="0" fontId="21" fillId="41" borderId="17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1" fillId="41" borderId="17" applyNumberFormat="0" applyProtection="0">
      <alignment horizontal="left" vertical="top" indent="1"/>
    </xf>
    <xf numFmtId="0" fontId="21" fillId="41" borderId="17" applyNumberFormat="0" applyProtection="0">
      <alignment horizontal="left" vertical="top" indent="1"/>
    </xf>
    <xf numFmtId="0" fontId="81" fillId="41" borderId="17" applyNumberFormat="0" applyProtection="0">
      <alignment horizontal="left" vertical="top" indent="1"/>
    </xf>
    <xf numFmtId="0" fontId="28" fillId="0" borderId="0" applyNumberFormat="0" applyProtection="0">
      <alignment horizontal="left" vertical="center" indent="1"/>
    </xf>
    <xf numFmtId="0" fontId="21" fillId="61" borderId="17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1" fillId="61" borderId="17" applyNumberFormat="0" applyProtection="0">
      <alignment horizontal="left" vertical="top" indent="1"/>
    </xf>
    <xf numFmtId="0" fontId="21" fillId="61" borderId="17" applyNumberFormat="0" applyProtection="0">
      <alignment horizontal="left" vertical="top" indent="1"/>
    </xf>
    <xf numFmtId="0" fontId="81" fillId="61" borderId="17" applyNumberFormat="0" applyProtection="0">
      <alignment horizontal="left" vertical="top" indent="1"/>
    </xf>
    <xf numFmtId="4" fontId="19" fillId="44" borderId="17" applyNumberFormat="0" applyProtection="0">
      <alignment vertical="center"/>
    </xf>
    <xf numFmtId="4" fontId="19" fillId="44" borderId="17" applyNumberFormat="0" applyProtection="0">
      <alignment vertical="center"/>
    </xf>
    <xf numFmtId="4" fontId="40" fillId="44" borderId="17" applyNumberFormat="0" applyProtection="0">
      <alignment vertical="center"/>
    </xf>
    <xf numFmtId="4" fontId="41" fillId="48" borderId="20">
      <alignment vertical="center"/>
    </xf>
    <xf numFmtId="4" fontId="42" fillId="48" borderId="20">
      <alignment vertical="center"/>
    </xf>
    <xf numFmtId="4" fontId="41" fillId="49" borderId="20">
      <alignment vertical="center"/>
    </xf>
    <xf numFmtId="4" fontId="42" fillId="49" borderId="20">
      <alignment vertical="center"/>
    </xf>
    <xf numFmtId="4" fontId="19" fillId="44" borderId="17" applyNumberFormat="0" applyProtection="0">
      <alignment horizontal="left" vertical="center" indent="1"/>
    </xf>
    <xf numFmtId="0" fontId="19" fillId="44" borderId="17" applyNumberFormat="0" applyProtection="0">
      <alignment horizontal="left" vertical="top" indent="1"/>
    </xf>
    <xf numFmtId="0" fontId="19" fillId="44" borderId="17" applyNumberFormat="0" applyProtection="0">
      <alignment horizontal="left" vertical="top" indent="1"/>
    </xf>
    <xf numFmtId="0" fontId="36" fillId="53" borderId="16" applyNumberFormat="0">
      <alignment horizontal="left" vertical="center"/>
    </xf>
    <xf numFmtId="4" fontId="28" fillId="0" borderId="16" applyNumberFormat="0" applyProtection="0">
      <alignment horizontal="left" vertical="center" indent="1"/>
    </xf>
    <xf numFmtId="4" fontId="43" fillId="0" borderId="0" applyNumberFormat="0" applyProtection="0">
      <alignment horizontal="right" vertical="center" wrapText="1"/>
    </xf>
    <xf numFmtId="4" fontId="19" fillId="0" borderId="17" applyNumberFormat="0" applyProtection="0">
      <alignment horizontal="right" vertical="center"/>
    </xf>
    <xf numFmtId="4" fontId="43" fillId="0" borderId="0" applyNumberFormat="0" applyProtection="0">
      <alignment horizontal="right" vertical="center" wrapText="1"/>
    </xf>
    <xf numFmtId="4" fontId="40" fillId="62" borderId="17" applyNumberFormat="0" applyProtection="0">
      <alignment horizontal="right" vertical="center"/>
    </xf>
    <xf numFmtId="4" fontId="44" fillId="48" borderId="20">
      <alignment vertical="center"/>
    </xf>
    <xf numFmtId="4" fontId="45" fillId="48" borderId="20">
      <alignment vertical="center"/>
    </xf>
    <xf numFmtId="4" fontId="44" fillId="49" borderId="20">
      <alignment vertical="center"/>
    </xf>
    <xf numFmtId="4" fontId="45" fillId="63" borderId="20">
      <alignment vertical="center"/>
    </xf>
    <xf numFmtId="4" fontId="19" fillId="0" borderId="17" applyNumberFormat="0" applyProtection="0">
      <alignment horizontal="left" vertical="center" indent="1"/>
    </xf>
    <xf numFmtId="4" fontId="71" fillId="0" borderId="16" applyNumberFormat="0" applyProtection="0">
      <alignment horizontal="left" vertical="center" indent="1"/>
    </xf>
    <xf numFmtId="4" fontId="71" fillId="0" borderId="16" applyNumberFormat="0" applyProtection="0">
      <alignment horizontal="left" vertical="center" indent="1"/>
    </xf>
    <xf numFmtId="0" fontId="36" fillId="64" borderId="0" applyNumberFormat="0" applyProtection="0">
      <alignment horizontal="center" vertical="top" wrapText="1"/>
    </xf>
    <xf numFmtId="0" fontId="24" fillId="51" borderId="17" applyNumberFormat="0" applyProtection="0">
      <alignment horizontal="center" vertical="center" wrapText="1"/>
    </xf>
    <xf numFmtId="0" fontId="70" fillId="52" borderId="0" applyNumberFormat="0" applyProtection="0">
      <alignment horizontal="center" vertical="top" wrapText="1"/>
    </xf>
    <xf numFmtId="4" fontId="46" fillId="59" borderId="21">
      <alignment vertical="center"/>
    </xf>
    <xf numFmtId="4" fontId="47" fillId="59" borderId="21">
      <alignment vertical="center"/>
    </xf>
    <xf numFmtId="4" fontId="34" fillId="48" borderId="21">
      <alignment vertical="center"/>
    </xf>
    <xf numFmtId="4" fontId="35" fillId="48" borderId="21">
      <alignment vertical="center"/>
    </xf>
    <xf numFmtId="4" fontId="34" fillId="49" borderId="20">
      <alignment vertical="center"/>
    </xf>
    <xf numFmtId="4" fontId="35" fillId="49" borderId="20">
      <alignment vertical="center"/>
    </xf>
    <xf numFmtId="4" fontId="48" fillId="44" borderId="21">
      <alignment horizontal="left" vertical="center" indent="1"/>
    </xf>
    <xf numFmtId="4" fontId="49" fillId="0" borderId="1" applyNumberFormat="0" applyProtection="0">
      <alignment horizontal="left" vertical="center" indent="1"/>
    </xf>
    <xf numFmtId="4" fontId="52" fillId="0" borderId="0" applyNumberFormat="0" applyProtection="0">
      <alignment horizontal="left" vertical="center" indent="1"/>
    </xf>
    <xf numFmtId="4" fontId="50" fillId="62" borderId="17" applyNumberFormat="0" applyProtection="0">
      <alignment horizontal="right" vertical="center"/>
    </xf>
    <xf numFmtId="1" fontId="21" fillId="0" borderId="22" applyFill="0" applyBorder="0">
      <alignment horizontal="center"/>
    </xf>
    <xf numFmtId="1" fontId="21" fillId="0" borderId="22" applyFill="0" applyBorder="0">
      <alignment horizontal="center"/>
    </xf>
    <xf numFmtId="1" fontId="21" fillId="0" borderId="22" applyFill="0" applyBorder="0">
      <alignment horizontal="center"/>
    </xf>
    <xf numFmtId="1" fontId="81" fillId="0" borderId="22" applyFill="0" applyBorder="0">
      <alignment horizontal="center"/>
    </xf>
    <xf numFmtId="0" fontId="72" fillId="65" borderId="0"/>
    <xf numFmtId="49" fontId="73" fillId="65" borderId="0"/>
    <xf numFmtId="49" fontId="74" fillId="65" borderId="23"/>
    <xf numFmtId="49" fontId="74" fillId="65" borderId="0"/>
    <xf numFmtId="0" fontId="72" fillId="59" borderId="23">
      <protection locked="0"/>
    </xf>
    <xf numFmtId="0" fontId="72" fillId="65" borderId="0"/>
    <xf numFmtId="0" fontId="75" fillId="66" borderId="0"/>
    <xf numFmtId="0" fontId="75" fillId="67" borderId="0"/>
    <xf numFmtId="0" fontId="75" fillId="68" borderId="0"/>
    <xf numFmtId="180" fontId="76" fillId="0" borderId="24">
      <alignment horizontal="center"/>
    </xf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183" fontId="21" fillId="0" borderId="0" applyFont="0" applyFill="0" applyBorder="0" applyProtection="0"/>
    <xf numFmtId="183" fontId="21" fillId="0" borderId="0" applyFont="0" applyFill="0" applyBorder="0" applyProtection="0"/>
    <xf numFmtId="183" fontId="21" fillId="0" borderId="0" applyFont="0" applyFill="0" applyBorder="0" applyProtection="0"/>
    <xf numFmtId="183" fontId="81" fillId="0" borderId="0" applyFont="0" applyFill="0" applyBorder="0" applyProtection="0"/>
    <xf numFmtId="2" fontId="21" fillId="0" borderId="0" applyFont="0" applyFill="0" applyBorder="0" applyProtection="0"/>
    <xf numFmtId="2" fontId="21" fillId="0" borderId="0" applyFont="0" applyFill="0" applyBorder="0" applyProtection="0"/>
    <xf numFmtId="2" fontId="21" fillId="0" borderId="0" applyFont="0" applyFill="0" applyBorder="0" applyProtection="0"/>
    <xf numFmtId="2" fontId="81" fillId="0" borderId="0" applyFont="0" applyFill="0" applyBorder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77" fillId="0" borderId="0" applyNumberFormat="0" applyFill="0" applyBorder="0" applyAlignment="0" applyProtection="0"/>
    <xf numFmtId="0" fontId="78" fillId="44" borderId="0">
      <alignment horizontal="right"/>
    </xf>
    <xf numFmtId="169" fontId="21" fillId="0" borderId="25">
      <protection locked="0"/>
    </xf>
    <xf numFmtId="169" fontId="21" fillId="0" borderId="25">
      <protection locked="0"/>
    </xf>
    <xf numFmtId="169" fontId="21" fillId="0" borderId="25">
      <protection locked="0"/>
    </xf>
    <xf numFmtId="169" fontId="21" fillId="0" borderId="25">
      <protection locked="0"/>
    </xf>
    <xf numFmtId="169" fontId="21" fillId="0" borderId="25">
      <protection locked="0"/>
    </xf>
    <xf numFmtId="169" fontId="81" fillId="0" borderId="25">
      <protection locked="0"/>
    </xf>
    <xf numFmtId="49" fontId="79" fillId="0" borderId="0"/>
    <xf numFmtId="37" fontId="28" fillId="47" borderId="0" applyNumberFormat="0" applyBorder="0" applyAlignment="0" applyProtection="0"/>
    <xf numFmtId="37" fontId="28" fillId="0" borderId="0"/>
    <xf numFmtId="37" fontId="28" fillId="0" borderId="0"/>
    <xf numFmtId="37" fontId="28" fillId="47" borderId="0" applyNumberFormat="0" applyBorder="0" applyAlignment="0" applyProtection="0"/>
    <xf numFmtId="3" fontId="51" fillId="0" borderId="15" applyProtection="0"/>
    <xf numFmtId="3" fontId="21" fillId="0" borderId="0">
      <protection locked="0"/>
    </xf>
    <xf numFmtId="3" fontId="21" fillId="0" borderId="0">
      <protection locked="0"/>
    </xf>
    <xf numFmtId="3" fontId="21" fillId="0" borderId="0">
      <protection locked="0"/>
    </xf>
    <xf numFmtId="3" fontId="81" fillId="0" borderId="0">
      <protection locked="0"/>
    </xf>
    <xf numFmtId="1" fontId="21" fillId="0" borderId="0" applyFont="0" applyFill="0" applyBorder="0">
      <alignment horizontal="center"/>
    </xf>
    <xf numFmtId="1" fontId="21" fillId="0" borderId="0" applyFont="0" applyFill="0" applyBorder="0">
      <alignment horizontal="center"/>
    </xf>
    <xf numFmtId="1" fontId="21" fillId="0" borderId="0" applyFont="0" applyFill="0" applyBorder="0">
      <alignment horizontal="center"/>
    </xf>
    <xf numFmtId="1" fontId="81" fillId="0" borderId="0" applyFont="0" applyFill="0" applyBorder="0">
      <alignment horizontal="center"/>
    </xf>
    <xf numFmtId="0" fontId="21" fillId="0" borderId="0"/>
    <xf numFmtId="0" fontId="59" fillId="0" borderId="0"/>
    <xf numFmtId="0" fontId="59" fillId="0" borderId="0"/>
    <xf numFmtId="0" fontId="1" fillId="0" borderId="0"/>
    <xf numFmtId="0" fontId="59" fillId="0" borderId="0"/>
    <xf numFmtId="0" fontId="21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/>
    <xf numFmtId="37" fontId="2" fillId="0" borderId="0" xfId="0" applyNumberFormat="1" applyFont="1"/>
    <xf numFmtId="0" fontId="2" fillId="0" borderId="0" xfId="0" applyFont="1" applyFill="1"/>
    <xf numFmtId="0" fontId="83" fillId="0" borderId="0" xfId="0" applyFont="1" applyAlignment="1">
      <alignment horizontal="centerContinuous"/>
    </xf>
    <xf numFmtId="37" fontId="83" fillId="0" borderId="0" xfId="0" applyNumberFormat="1" applyFont="1" applyAlignment="1">
      <alignment horizontal="centerContinuous"/>
    </xf>
    <xf numFmtId="0" fontId="84" fillId="0" borderId="0" xfId="0" applyFont="1" applyAlignment="1">
      <alignment horizontal="centerContinuous"/>
    </xf>
    <xf numFmtId="0" fontId="83" fillId="0" borderId="0" xfId="0" applyFont="1"/>
    <xf numFmtId="37" fontId="83" fillId="0" borderId="0" xfId="0" applyNumberFormat="1" applyFont="1"/>
    <xf numFmtId="0" fontId="84" fillId="0" borderId="1" xfId="0" applyFont="1" applyBorder="1" applyAlignment="1">
      <alignment horizontal="centerContinuous"/>
    </xf>
    <xf numFmtId="0" fontId="84" fillId="0" borderId="0" xfId="0" applyFont="1" applyBorder="1" applyAlignment="1">
      <alignment horizontal="centerContinuous"/>
    </xf>
    <xf numFmtId="37" fontId="84" fillId="0" borderId="1" xfId="0" applyNumberFormat="1" applyFont="1" applyBorder="1" applyAlignment="1">
      <alignment horizontal="centerContinuous"/>
    </xf>
    <xf numFmtId="0" fontId="84" fillId="0" borderId="0" xfId="0" applyFont="1" applyBorder="1" applyAlignment="1">
      <alignment horizontal="center"/>
    </xf>
    <xf numFmtId="0" fontId="83" fillId="0" borderId="0" xfId="0" applyFont="1" applyBorder="1"/>
    <xf numFmtId="0" fontId="83" fillId="0" borderId="0" xfId="0" applyFont="1" applyAlignment="1">
      <alignment horizontal="center"/>
    </xf>
    <xf numFmtId="0" fontId="84" fillId="0" borderId="2" xfId="0" applyFont="1" applyBorder="1" applyAlignment="1">
      <alignment horizontal="center"/>
    </xf>
    <xf numFmtId="0" fontId="84" fillId="0" borderId="0" xfId="0" applyFont="1" applyAlignment="1">
      <alignment horizontal="center"/>
    </xf>
    <xf numFmtId="37" fontId="84" fillId="0" borderId="0" xfId="0" applyNumberFormat="1" applyFont="1" applyBorder="1" applyAlignment="1">
      <alignment horizontal="center"/>
    </xf>
    <xf numFmtId="0" fontId="84" fillId="0" borderId="1" xfId="0" applyFont="1" applyBorder="1" applyAlignment="1">
      <alignment horizontal="center"/>
    </xf>
    <xf numFmtId="37" fontId="84" fillId="0" borderId="1" xfId="0" applyNumberFormat="1" applyFont="1" applyBorder="1" applyAlignment="1">
      <alignment horizontal="center"/>
    </xf>
    <xf numFmtId="0" fontId="84" fillId="0" borderId="0" xfId="0" quotePrefix="1" applyNumberFormat="1" applyFont="1" applyAlignment="1">
      <alignment horizontal="centerContinuous"/>
    </xf>
    <xf numFmtId="0" fontId="84" fillId="0" borderId="0" xfId="0" applyFont="1"/>
    <xf numFmtId="166" fontId="84" fillId="0" borderId="0" xfId="0" quotePrefix="1" applyNumberFormat="1" applyFont="1" applyAlignment="1">
      <alignment horizontal="center"/>
    </xf>
    <xf numFmtId="166" fontId="84" fillId="0" borderId="0" xfId="0" applyNumberFormat="1" applyFont="1" applyAlignment="1">
      <alignment horizontal="center"/>
    </xf>
    <xf numFmtId="37" fontId="84" fillId="0" borderId="0" xfId="0" quotePrefix="1" applyNumberFormat="1" applyFont="1" applyAlignment="1">
      <alignment horizontal="center"/>
    </xf>
    <xf numFmtId="43" fontId="85" fillId="0" borderId="0" xfId="307" applyFont="1"/>
    <xf numFmtId="0" fontId="59" fillId="0" borderId="0" xfId="0" applyFont="1" applyAlignment="1">
      <alignment horizontal="left"/>
    </xf>
    <xf numFmtId="165" fontId="83" fillId="0" borderId="0" xfId="0" applyNumberFormat="1" applyFont="1"/>
    <xf numFmtId="43" fontId="59" fillId="0" borderId="0" xfId="307" applyFont="1" applyAlignment="1">
      <alignment horizontal="center"/>
    </xf>
    <xf numFmtId="0" fontId="59" fillId="0" borderId="0" xfId="0" applyFont="1" applyAlignment="1">
      <alignment horizontal="center"/>
    </xf>
    <xf numFmtId="164" fontId="86" fillId="0" borderId="0" xfId="1" applyNumberFormat="1" applyFont="1"/>
    <xf numFmtId="0" fontId="86" fillId="0" borderId="0" xfId="0" applyFont="1"/>
    <xf numFmtId="37" fontId="86" fillId="0" borderId="0" xfId="0" applyNumberFormat="1" applyFont="1" applyAlignment="1">
      <alignment horizontal="center"/>
    </xf>
    <xf numFmtId="164" fontId="86" fillId="0" borderId="0" xfId="0" applyNumberFormat="1" applyFont="1"/>
    <xf numFmtId="37" fontId="86" fillId="0" borderId="0" xfId="0" applyNumberFormat="1" applyFont="1"/>
    <xf numFmtId="164" fontId="86" fillId="0" borderId="0" xfId="1" applyNumberFormat="1" applyFont="1" applyAlignment="1">
      <alignment horizontal="right"/>
    </xf>
    <xf numFmtId="43" fontId="85" fillId="0" borderId="0" xfId="307" applyFont="1" applyFill="1"/>
    <xf numFmtId="0" fontId="59" fillId="0" borderId="0" xfId="0" applyFont="1" applyFill="1" applyAlignment="1">
      <alignment horizontal="center"/>
    </xf>
    <xf numFmtId="0" fontId="83" fillId="0" borderId="0" xfId="0" applyFont="1" applyFill="1"/>
    <xf numFmtId="164" fontId="86" fillId="0" borderId="0" xfId="1" applyNumberFormat="1" applyFont="1" applyFill="1"/>
    <xf numFmtId="0" fontId="86" fillId="0" borderId="0" xfId="0" applyFont="1" applyFill="1"/>
    <xf numFmtId="37" fontId="86" fillId="0" borderId="0" xfId="0" applyNumberFormat="1" applyFont="1" applyFill="1" applyAlignment="1">
      <alignment horizontal="center"/>
    </xf>
    <xf numFmtId="164" fontId="86" fillId="0" borderId="0" xfId="0" applyNumberFormat="1" applyFont="1" applyFill="1"/>
    <xf numFmtId="37" fontId="86" fillId="0" borderId="0" xfId="0" applyNumberFormat="1" applyFont="1" applyFill="1"/>
    <xf numFmtId="164" fontId="86" fillId="0" borderId="0" xfId="1" applyNumberFormat="1" applyFont="1" applyFill="1" applyAlignment="1">
      <alignment horizontal="right"/>
    </xf>
    <xf numFmtId="43" fontId="59" fillId="0" borderId="0" xfId="307" applyFont="1" applyFill="1" applyAlignment="1">
      <alignment horizontal="center"/>
    </xf>
    <xf numFmtId="0" fontId="59" fillId="0" borderId="0" xfId="0" applyFont="1" applyFill="1" applyAlignment="1">
      <alignment horizontal="left"/>
    </xf>
    <xf numFmtId="164" fontId="83" fillId="0" borderId="0" xfId="1" applyNumberFormat="1" applyFont="1" applyFill="1" applyAlignment="1">
      <alignment horizontal="right" indent="1"/>
    </xf>
    <xf numFmtId="0" fontId="85" fillId="0" borderId="0" xfId="0" applyFont="1" applyFill="1" applyAlignment="1">
      <alignment horizontal="left"/>
    </xf>
    <xf numFmtId="37" fontId="83" fillId="0" borderId="0" xfId="0" applyNumberFormat="1" applyFont="1" applyFill="1" applyAlignment="1">
      <alignment horizontal="right"/>
    </xf>
    <xf numFmtId="37" fontId="83" fillId="0" borderId="0" xfId="0" applyNumberFormat="1" applyFont="1" applyFill="1" applyAlignment="1">
      <alignment horizontal="center"/>
    </xf>
    <xf numFmtId="43" fontId="83" fillId="0" borderId="0" xfId="0" applyNumberFormat="1" applyFont="1" applyFill="1"/>
    <xf numFmtId="164" fontId="83" fillId="0" borderId="0" xfId="1" applyNumberFormat="1" applyFont="1" applyFill="1" applyAlignment="1">
      <alignment horizontal="center"/>
    </xf>
    <xf numFmtId="164" fontId="83" fillId="0" borderId="0" xfId="1" applyNumberFormat="1" applyFont="1" applyFill="1" applyAlignment="1">
      <alignment horizontal="right"/>
    </xf>
    <xf numFmtId="164" fontId="83" fillId="0" borderId="0" xfId="0" applyNumberFormat="1" applyFont="1" applyFill="1"/>
    <xf numFmtId="164" fontId="83" fillId="0" borderId="1" xfId="1" applyNumberFormat="1" applyFont="1" applyFill="1" applyBorder="1" applyAlignment="1">
      <alignment horizontal="right" indent="1"/>
    </xf>
    <xf numFmtId="37" fontId="83" fillId="0" borderId="1" xfId="0" applyNumberFormat="1" applyFont="1" applyFill="1" applyBorder="1" applyAlignment="1">
      <alignment horizontal="right"/>
    </xf>
    <xf numFmtId="164" fontId="83" fillId="0" borderId="1" xfId="1" applyNumberFormat="1" applyFont="1" applyFill="1" applyBorder="1" applyAlignment="1">
      <alignment horizontal="center"/>
    </xf>
    <xf numFmtId="164" fontId="83" fillId="0" borderId="1" xfId="1" applyNumberFormat="1" applyFont="1" applyFill="1" applyBorder="1" applyAlignment="1">
      <alignment horizontal="right"/>
    </xf>
    <xf numFmtId="164" fontId="83" fillId="0" borderId="1" xfId="0" applyNumberFormat="1" applyFont="1" applyFill="1" applyBorder="1"/>
    <xf numFmtId="43" fontId="59" fillId="0" borderId="0" xfId="307" applyFont="1" applyFill="1" applyAlignment="1">
      <alignment horizontal="left"/>
    </xf>
    <xf numFmtId="164" fontId="83" fillId="0" borderId="0" xfId="1" applyNumberFormat="1" applyFont="1" applyFill="1"/>
    <xf numFmtId="2" fontId="86" fillId="0" borderId="0" xfId="0" applyNumberFormat="1" applyFont="1" applyFill="1"/>
    <xf numFmtId="164" fontId="86" fillId="0" borderId="26" xfId="1" applyNumberFormat="1" applyFont="1" applyFill="1" applyBorder="1"/>
    <xf numFmtId="164" fontId="86" fillId="0" borderId="26" xfId="1" applyNumberFormat="1" applyFont="1" applyFill="1" applyBorder="1" applyAlignment="1">
      <alignment horizontal="right"/>
    </xf>
    <xf numFmtId="1" fontId="86" fillId="0" borderId="0" xfId="0" applyNumberFormat="1" applyFont="1" applyFill="1"/>
    <xf numFmtId="0" fontId="66" fillId="0" borderId="0" xfId="0" applyFont="1" applyFill="1" applyAlignment="1">
      <alignment horizontal="center"/>
    </xf>
    <xf numFmtId="164" fontId="84" fillId="0" borderId="27" xfId="1" applyNumberFormat="1" applyFont="1" applyFill="1" applyBorder="1"/>
  </cellXfs>
  <cellStyles count="695">
    <cellStyle name="_x0013_" xfId="44" xr:uid="{00000000-0005-0000-0000-000000000000}"/>
    <cellStyle name="$0.00" xfId="45" xr:uid="{00000000-0005-0000-0000-000001000000}"/>
    <cellStyle name="$0.00 2" xfId="46" xr:uid="{00000000-0005-0000-0000-000002000000}"/>
    <cellStyle name="$0.00 3" xfId="47" xr:uid="{00000000-0005-0000-0000-000003000000}"/>
    <cellStyle name="$0.00 4" xfId="48" xr:uid="{00000000-0005-0000-0000-000004000000}"/>
    <cellStyle name="_x0013_,î3_x0001_N@4" xfId="49" xr:uid="{00000000-0005-0000-0000-000005000000}"/>
    <cellStyle name="_x0013_,î3_x0001_N@4 2" xfId="50" xr:uid="{00000000-0005-0000-0000-000006000000}"/>
    <cellStyle name="_x0013_,î3_x0001_N@4 3" xfId="51" xr:uid="{00000000-0005-0000-0000-000007000000}"/>
    <cellStyle name="_x0013_,î3_x0001_N@4 4" xfId="52" xr:uid="{00000000-0005-0000-0000-000008000000}"/>
    <cellStyle name=":¨áy¡’?(" xfId="53" xr:uid="{00000000-0005-0000-0000-000009000000}"/>
    <cellStyle name=":¨áy¡’?( 2" xfId="54" xr:uid="{00000000-0005-0000-0000-00000A000000}"/>
    <cellStyle name=":¨áy¡’?( 3" xfId="55" xr:uid="{00000000-0005-0000-0000-00000B000000}"/>
    <cellStyle name=":¨áy¡’?( 4" xfId="56" xr:uid="{00000000-0005-0000-0000-00000C000000}"/>
    <cellStyle name="?? [0]_??" xfId="57" xr:uid="{00000000-0005-0000-0000-00000D000000}"/>
    <cellStyle name="??_?.????" xfId="58" xr:uid="{00000000-0005-0000-0000-00000E000000}"/>
    <cellStyle name="_0105FFU_lob_earningsWalk" xfId="59" xr:uid="{00000000-0005-0000-0000-00000F000000}"/>
    <cellStyle name="_0305_URG_revenue_walk_v1" xfId="60" xr:uid="{00000000-0005-0000-0000-000010000000}"/>
    <cellStyle name="_0305_URG_revenue_walk_v1 2" xfId="61" xr:uid="{00000000-0005-0000-0000-000011000000}"/>
    <cellStyle name="_0305_URG_revenue_walk_v1 3" xfId="62" xr:uid="{00000000-0005-0000-0000-000012000000}"/>
    <cellStyle name="_0305_URG_revenue_walk_v1 4" xfId="63" xr:uid="{00000000-0005-0000-0000-000013000000}"/>
    <cellStyle name="_0306_URG_revenue_walk" xfId="64" xr:uid="{00000000-0005-0000-0000-000014000000}"/>
    <cellStyle name="_0306_URG_revenue_walk 2" xfId="65" xr:uid="{00000000-0005-0000-0000-000015000000}"/>
    <cellStyle name="_0306_URG_revenue_walk 3" xfId="66" xr:uid="{00000000-0005-0000-0000-000016000000}"/>
    <cellStyle name="_0306_URG_revenue_walk 4" xfId="67" xr:uid="{00000000-0005-0000-0000-000017000000}"/>
    <cellStyle name="_03Mar06_EDCS_RevenueEPS" xfId="68" xr:uid="{00000000-0005-0000-0000-000018000000}"/>
    <cellStyle name="_05_06 1823110 Analysis" xfId="69" xr:uid="{00000000-0005-0000-0000-000019000000}"/>
    <cellStyle name="_05_06 1823110 Analysis 2" xfId="70" xr:uid="{00000000-0005-0000-0000-00001A000000}"/>
    <cellStyle name="_05_06 1823110 Analysis 3" xfId="71" xr:uid="{00000000-0005-0000-0000-00001B000000}"/>
    <cellStyle name="_05_06 1823110 Analysis 4" xfId="72" xr:uid="{00000000-0005-0000-0000-00001C000000}"/>
    <cellStyle name="_06_06 1823110 Analysis A" xfId="73" xr:uid="{00000000-0005-0000-0000-00001D000000}"/>
    <cellStyle name="_06_06 1823110 Analysis A 2" xfId="74" xr:uid="{00000000-0005-0000-0000-00001E000000}"/>
    <cellStyle name="_06_06 1823110 Analysis A 3" xfId="75" xr:uid="{00000000-0005-0000-0000-00001F000000}"/>
    <cellStyle name="_06_06 1823110 Analysis A 4" xfId="76" xr:uid="{00000000-0005-0000-0000-000020000000}"/>
    <cellStyle name="_07_06 1823110 Analysis" xfId="77" xr:uid="{00000000-0005-0000-0000-000021000000}"/>
    <cellStyle name="_07_06 1823110 Analysis 2" xfId="78" xr:uid="{00000000-0005-0000-0000-000022000000}"/>
    <cellStyle name="_07_06 1823110 Analysis 3" xfId="79" xr:uid="{00000000-0005-0000-0000-000023000000}"/>
    <cellStyle name="_07_06 1823110 Analysis 4" xfId="80" xr:uid="{00000000-0005-0000-0000-000024000000}"/>
    <cellStyle name="_08_06 1823110 Analysis" xfId="81" xr:uid="{00000000-0005-0000-0000-000025000000}"/>
    <cellStyle name="_08_06 1823110 Analysis 2" xfId="82" xr:uid="{00000000-0005-0000-0000-000026000000}"/>
    <cellStyle name="_08_06 1823110 Analysis 3" xfId="83" xr:uid="{00000000-0005-0000-0000-000027000000}"/>
    <cellStyle name="_08_06 1823110 Analysis 4" xfId="84" xr:uid="{00000000-0005-0000-0000-000028000000}"/>
    <cellStyle name="_0806_URG_revenue_walk_Cy3" xfId="85" xr:uid="{00000000-0005-0000-0000-000029000000}"/>
    <cellStyle name="_0806_URG_revenue_walk_Cy3 2" xfId="86" xr:uid="{00000000-0005-0000-0000-00002A000000}"/>
    <cellStyle name="_0806_URG_revenue_walk_Cy3 3" xfId="87" xr:uid="{00000000-0005-0000-0000-00002B000000}"/>
    <cellStyle name="_0806_URG_revenue_walk_Cy3 4" xfId="88" xr:uid="{00000000-0005-0000-0000-00002C000000}"/>
    <cellStyle name="_09_06 1823110 Analysis" xfId="89" xr:uid="{00000000-0005-0000-0000-00002D000000}"/>
    <cellStyle name="_09_06 1823110 Analysis 2" xfId="90" xr:uid="{00000000-0005-0000-0000-00002E000000}"/>
    <cellStyle name="_09_06 1823110 Analysis 3" xfId="91" xr:uid="{00000000-0005-0000-0000-00002F000000}"/>
    <cellStyle name="_09_06 1823110 Analysis 4" xfId="92" xr:uid="{00000000-0005-0000-0000-000030000000}"/>
    <cellStyle name="_0906_OP_revenue_walk_2006_Budget DET" xfId="93" xr:uid="{00000000-0005-0000-0000-000031000000}"/>
    <cellStyle name="_10_06 1823110 Analysis" xfId="94" xr:uid="{00000000-0005-0000-0000-000032000000}"/>
    <cellStyle name="_10_06 1823110 Analysis 2" xfId="95" xr:uid="{00000000-0005-0000-0000-000033000000}"/>
    <cellStyle name="_10_06 1823110 Analysis 3" xfId="96" xr:uid="{00000000-0005-0000-0000-000034000000}"/>
    <cellStyle name="_10_06 1823110 Analysis 4" xfId="97" xr:uid="{00000000-0005-0000-0000-000035000000}"/>
    <cellStyle name="_11_06 1823110 Analysis" xfId="98" xr:uid="{00000000-0005-0000-0000-000036000000}"/>
    <cellStyle name="_11_06 1823110 Analysis 2" xfId="99" xr:uid="{00000000-0005-0000-0000-000037000000}"/>
    <cellStyle name="_11_06 1823110 Analysis 3" xfId="100" xr:uid="{00000000-0005-0000-0000-000038000000}"/>
    <cellStyle name="_11_06 1823110 Analysis 4" xfId="101" xr:uid="{00000000-0005-0000-0000-000039000000}"/>
    <cellStyle name="_12_06 1823110 Analysis" xfId="102" xr:uid="{00000000-0005-0000-0000-00003A000000}"/>
    <cellStyle name="_12_06 1823110 Analysis 2" xfId="103" xr:uid="{00000000-0005-0000-0000-00003B000000}"/>
    <cellStyle name="_12_06 1823110 Analysis 3" xfId="104" xr:uid="{00000000-0005-0000-0000-00003C000000}"/>
    <cellStyle name="_12_06 1823110 Analysis 4" xfId="105" xr:uid="{00000000-0005-0000-0000-00003D000000}"/>
    <cellStyle name="_1205_URG_revenue_walk_v2_Cycle4" xfId="106" xr:uid="{00000000-0005-0000-0000-00003E000000}"/>
    <cellStyle name="_1205_URG_revenue_walk_v2_Cycle4 2" xfId="107" xr:uid="{00000000-0005-0000-0000-00003F000000}"/>
    <cellStyle name="_1205_URG_revenue_walk_v2_Cycle4 3" xfId="108" xr:uid="{00000000-0005-0000-0000-000040000000}"/>
    <cellStyle name="_1205_URG_revenue_walk_v2_Cycle4 4" xfId="109" xr:uid="{00000000-0005-0000-0000-000041000000}"/>
    <cellStyle name="_1823110_04_2007" xfId="110" xr:uid="{00000000-0005-0000-0000-000042000000}"/>
    <cellStyle name="_1823110_04_2007 2" xfId="111" xr:uid="{00000000-0005-0000-0000-000043000000}"/>
    <cellStyle name="_1823110_04_2007 3" xfId="112" xr:uid="{00000000-0005-0000-0000-000044000000}"/>
    <cellStyle name="_1823110_04_2007 4" xfId="113" xr:uid="{00000000-0005-0000-0000-000045000000}"/>
    <cellStyle name="_1823110_05_2007" xfId="114" xr:uid="{00000000-0005-0000-0000-000046000000}"/>
    <cellStyle name="_1823110_05_2007 2" xfId="115" xr:uid="{00000000-0005-0000-0000-000047000000}"/>
    <cellStyle name="_1823110_05_2007 3" xfId="116" xr:uid="{00000000-0005-0000-0000-000048000000}"/>
    <cellStyle name="_1823110_05_2007 4" xfId="117" xr:uid="{00000000-0005-0000-0000-000049000000}"/>
    <cellStyle name="_1823110_06_2007" xfId="118" xr:uid="{00000000-0005-0000-0000-00004A000000}"/>
    <cellStyle name="_1823110_06_2007 2" xfId="119" xr:uid="{00000000-0005-0000-0000-00004B000000}"/>
    <cellStyle name="_1823110_06_2007 3" xfId="120" xr:uid="{00000000-0005-0000-0000-00004C000000}"/>
    <cellStyle name="_1823110_06_2007 4" xfId="121" xr:uid="{00000000-0005-0000-0000-00004D000000}"/>
    <cellStyle name="_1823110_09_2007" xfId="122" xr:uid="{00000000-0005-0000-0000-00004E000000}"/>
    <cellStyle name="_1823110_09_2007 2" xfId="123" xr:uid="{00000000-0005-0000-0000-00004F000000}"/>
    <cellStyle name="_1823110_09_2007 3" xfId="124" xr:uid="{00000000-0005-0000-0000-000050000000}"/>
    <cellStyle name="_1823110_09_2007 4" xfId="125" xr:uid="{00000000-0005-0000-0000-000051000000}"/>
    <cellStyle name="_2005Cycle1_URG_revenue_walk_v1" xfId="126" xr:uid="{00000000-0005-0000-0000-000052000000}"/>
    <cellStyle name="_2005Cycle1_URG_revenue_walk_v1 2" xfId="127" xr:uid="{00000000-0005-0000-0000-000053000000}"/>
    <cellStyle name="_2005Cycle1_URG_revenue_walk_v1 3" xfId="128" xr:uid="{00000000-0005-0000-0000-000054000000}"/>
    <cellStyle name="_2005Cycle1_URG_revenue_walk_v1 4" xfId="129" xr:uid="{00000000-0005-0000-0000-000055000000}"/>
    <cellStyle name="_2006Cy1_URG_revenue_walk" xfId="130" xr:uid="{00000000-0005-0000-0000-000056000000}"/>
    <cellStyle name="_2006Cy1_URG_revenue_walk 2" xfId="131" xr:uid="{00000000-0005-0000-0000-000057000000}"/>
    <cellStyle name="_2006Cy1_URG_revenue_walk 3" xfId="132" xr:uid="{00000000-0005-0000-0000-000058000000}"/>
    <cellStyle name="_2006Cy1_URG_revenue_walk 4" xfId="133" xr:uid="{00000000-0005-0000-0000-000059000000}"/>
    <cellStyle name="_2006Cy2_URG_revenue_walk" xfId="134" xr:uid="{00000000-0005-0000-0000-00005A000000}"/>
    <cellStyle name="_2006Cy2_URG_revenue_walk 2" xfId="135" xr:uid="{00000000-0005-0000-0000-00005B000000}"/>
    <cellStyle name="_2006Cy2_URG_revenue_walk 3" xfId="136" xr:uid="{00000000-0005-0000-0000-00005C000000}"/>
    <cellStyle name="_2006Cy2_URG_revenue_walk 4" xfId="137" xr:uid="{00000000-0005-0000-0000-00005D000000}"/>
    <cellStyle name="_2006Cy3_EDCS_RevenueEPS" xfId="138" xr:uid="{00000000-0005-0000-0000-00005E000000}"/>
    <cellStyle name="_205FFU_lob_earningsWalk" xfId="139" xr:uid="{00000000-0005-0000-0000-00005F000000}"/>
    <cellStyle name="_Acct 926 W1_W2Benefits" xfId="140" xr:uid="{00000000-0005-0000-0000-000060000000}"/>
    <cellStyle name="_Acct 926 W1_W2Benefits 2" xfId="141" xr:uid="{00000000-0005-0000-0000-000061000000}"/>
    <cellStyle name="_Acct 926 W1_W2Benefits 3" xfId="142" xr:uid="{00000000-0005-0000-0000-000062000000}"/>
    <cellStyle name="_Acct 926 W1_W2Benefits 4" xfId="143" xr:uid="{00000000-0005-0000-0000-000063000000}"/>
    <cellStyle name="_AFUDC" xfId="144" xr:uid="{00000000-0005-0000-0000-000064000000}"/>
    <cellStyle name="_AFUDC 2" xfId="145" xr:uid="{00000000-0005-0000-0000-000065000000}"/>
    <cellStyle name="_AFUDC 3" xfId="146" xr:uid="{00000000-0005-0000-0000-000066000000}"/>
    <cellStyle name="_AFUDC 4" xfId="147" xr:uid="{00000000-0005-0000-0000-000067000000}"/>
    <cellStyle name="_AFUDC_2009_Budget_01302009" xfId="148" xr:uid="{00000000-0005-0000-0000-000068000000}"/>
    <cellStyle name="_AFUDC_2009_Budget_01302009 2" xfId="149" xr:uid="{00000000-0005-0000-0000-000069000000}"/>
    <cellStyle name="_AFUDC_2009_Budget_01302009 3" xfId="150" xr:uid="{00000000-0005-0000-0000-00006A000000}"/>
    <cellStyle name="_AFUDC_2009_Budget_01302009 4" xfId="151" xr:uid="{00000000-0005-0000-0000-00006B000000}"/>
    <cellStyle name="_August Expense Reports" xfId="152" xr:uid="{00000000-0005-0000-0000-00006C000000}"/>
    <cellStyle name="_August Expense Reports 2" xfId="153" xr:uid="{00000000-0005-0000-0000-00006D000000}"/>
    <cellStyle name="_August Expense Reports 3" xfId="154" xr:uid="{00000000-0005-0000-0000-00006E000000}"/>
    <cellStyle name="_August Expense Reports 4" xfId="155" xr:uid="{00000000-0005-0000-0000-00006F000000}"/>
    <cellStyle name="_bal_acct_rcls_01_08" xfId="156" xr:uid="{00000000-0005-0000-0000-000070000000}"/>
    <cellStyle name="_bal_acct_rcls_01_08 2" xfId="157" xr:uid="{00000000-0005-0000-0000-000071000000}"/>
    <cellStyle name="_bal_acct_rcls_01_08 3" xfId="158" xr:uid="{00000000-0005-0000-0000-000072000000}"/>
    <cellStyle name="_bal_acct_rcls_01_08 4" xfId="159" xr:uid="{00000000-0005-0000-0000-000073000000}"/>
    <cellStyle name="_bal_acct_rcls_02_08" xfId="160" xr:uid="{00000000-0005-0000-0000-000074000000}"/>
    <cellStyle name="_bal_acct_rcls_02_08 2" xfId="161" xr:uid="{00000000-0005-0000-0000-000075000000}"/>
    <cellStyle name="_bal_acct_rcls_02_08 3" xfId="162" xr:uid="{00000000-0005-0000-0000-000076000000}"/>
    <cellStyle name="_bal_acct_rcls_02_08 4" xfId="163" xr:uid="{00000000-0005-0000-0000-000077000000}"/>
    <cellStyle name="_bal_acct_rcls_03_08_2nd close" xfId="164" xr:uid="{00000000-0005-0000-0000-000078000000}"/>
    <cellStyle name="_bal_acct_rcls_03_08_2nd close 2" xfId="165" xr:uid="{00000000-0005-0000-0000-000079000000}"/>
    <cellStyle name="_bal_acct_rcls_03_08_2nd close 3" xfId="166" xr:uid="{00000000-0005-0000-0000-00007A000000}"/>
    <cellStyle name="_bal_acct_rcls_03_08_2nd close 4" xfId="167" xr:uid="{00000000-0005-0000-0000-00007B000000}"/>
    <cellStyle name="_bal_acct_rcls_04_08" xfId="168" xr:uid="{00000000-0005-0000-0000-00007C000000}"/>
    <cellStyle name="_bal_acct_rcls_04_08 2" xfId="169" xr:uid="{00000000-0005-0000-0000-00007D000000}"/>
    <cellStyle name="_bal_acct_rcls_04_08 3" xfId="170" xr:uid="{00000000-0005-0000-0000-00007E000000}"/>
    <cellStyle name="_bal_acct_rcls_04_08 4" xfId="171" xr:uid="{00000000-0005-0000-0000-00007F000000}"/>
    <cellStyle name="_bal_acct_rcls_05_08" xfId="172" xr:uid="{00000000-0005-0000-0000-000080000000}"/>
    <cellStyle name="_bal_acct_rcls_05_08 2" xfId="173" xr:uid="{00000000-0005-0000-0000-000081000000}"/>
    <cellStyle name="_bal_acct_rcls_05_08 3" xfId="174" xr:uid="{00000000-0005-0000-0000-000082000000}"/>
    <cellStyle name="_bal_acct_rcls_05_08 4" xfId="175" xr:uid="{00000000-0005-0000-0000-000083000000}"/>
    <cellStyle name="_bal_acct_rcls_0507" xfId="176" xr:uid="{00000000-0005-0000-0000-000084000000}"/>
    <cellStyle name="_bal_acct_rcls_0507 2" xfId="177" xr:uid="{00000000-0005-0000-0000-000085000000}"/>
    <cellStyle name="_bal_acct_rcls_0507 3" xfId="178" xr:uid="{00000000-0005-0000-0000-000086000000}"/>
    <cellStyle name="_bal_acct_rcls_0507 4" xfId="179" xr:uid="{00000000-0005-0000-0000-000087000000}"/>
    <cellStyle name="_bal_acct_rcls_06_08 Close #2" xfId="180" xr:uid="{00000000-0005-0000-0000-000088000000}"/>
    <cellStyle name="_bal_acct_rcls_06_08 Close #2 2" xfId="181" xr:uid="{00000000-0005-0000-0000-000089000000}"/>
    <cellStyle name="_bal_acct_rcls_06_08 Close #2 3" xfId="182" xr:uid="{00000000-0005-0000-0000-00008A000000}"/>
    <cellStyle name="_bal_acct_rcls_06_08 Close #2 4" xfId="183" xr:uid="{00000000-0005-0000-0000-00008B000000}"/>
    <cellStyle name="_bal_acct_rcls_07_08" xfId="184" xr:uid="{00000000-0005-0000-0000-00008C000000}"/>
    <cellStyle name="_bal_acct_rcls_07_08 2" xfId="185" xr:uid="{00000000-0005-0000-0000-00008D000000}"/>
    <cellStyle name="_bal_acct_rcls_07_08 3" xfId="186" xr:uid="{00000000-0005-0000-0000-00008E000000}"/>
    <cellStyle name="_bal_acct_rcls_07_08 4" xfId="187" xr:uid="{00000000-0005-0000-0000-00008F000000}"/>
    <cellStyle name="_bal_acct_rcls_0707" xfId="188" xr:uid="{00000000-0005-0000-0000-000090000000}"/>
    <cellStyle name="_bal_acct_rcls_0707 2" xfId="189" xr:uid="{00000000-0005-0000-0000-000091000000}"/>
    <cellStyle name="_bal_acct_rcls_0707 3" xfId="190" xr:uid="{00000000-0005-0000-0000-000092000000}"/>
    <cellStyle name="_bal_acct_rcls_0707 4" xfId="191" xr:uid="{00000000-0005-0000-0000-000093000000}"/>
    <cellStyle name="_Bank Fees" xfId="192" xr:uid="{00000000-0005-0000-0000-000094000000}"/>
    <cellStyle name="_Bank Fees 2" xfId="193" xr:uid="{00000000-0005-0000-0000-000095000000}"/>
    <cellStyle name="_Bank Fees 3" xfId="194" xr:uid="{00000000-0005-0000-0000-000096000000}"/>
    <cellStyle name="_Bank Fees 4" xfId="195" xr:uid="{00000000-0005-0000-0000-000097000000}"/>
    <cellStyle name="_Book1 (2)" xfId="196" xr:uid="{00000000-0005-0000-0000-000098000000}"/>
    <cellStyle name="_Book15" xfId="197" xr:uid="{00000000-0005-0000-0000-000099000000}"/>
    <cellStyle name="_Book2" xfId="198" xr:uid="{00000000-0005-0000-0000-00009A000000}"/>
    <cellStyle name="_Cap A&amp;G Dept Costs" xfId="199" xr:uid="{00000000-0005-0000-0000-00009B000000}"/>
    <cellStyle name="_Cap A&amp;G Dept Costs 2" xfId="200" xr:uid="{00000000-0005-0000-0000-00009C000000}"/>
    <cellStyle name="_Cap A&amp;G Dept Costs 3" xfId="201" xr:uid="{00000000-0005-0000-0000-00009D000000}"/>
    <cellStyle name="_Cap A&amp;G Dept Costs 4" xfId="202" xr:uid="{00000000-0005-0000-0000-00009E000000}"/>
    <cellStyle name="_Casualty" xfId="203" xr:uid="{00000000-0005-0000-0000-00009F000000}"/>
    <cellStyle name="_Casualty 2" xfId="204" xr:uid="{00000000-0005-0000-0000-0000A0000000}"/>
    <cellStyle name="_Casualty 3" xfId="205" xr:uid="{00000000-0005-0000-0000-0000A1000000}"/>
    <cellStyle name="_Casualty 4" xfId="206" xr:uid="{00000000-0005-0000-0000-0000A2000000}"/>
    <cellStyle name="_CGT_IS1" xfId="207" xr:uid="{00000000-0005-0000-0000-0000A3000000}"/>
    <cellStyle name="_CGT_IS1 2" xfId="208" xr:uid="{00000000-0005-0000-0000-0000A4000000}"/>
    <cellStyle name="_CGT_IS1 3" xfId="209" xr:uid="{00000000-0005-0000-0000-0000A5000000}"/>
    <cellStyle name="_CGT_IS1 4" xfId="210" xr:uid="{00000000-0005-0000-0000-0000A6000000}"/>
    <cellStyle name="_CGTPerform_November03 (12-16-03)" xfId="211" xr:uid="{00000000-0005-0000-0000-0000A7000000}"/>
    <cellStyle name="_CGTPerform_November03 (12-16-03) 2" xfId="212" xr:uid="{00000000-0005-0000-0000-0000A8000000}"/>
    <cellStyle name="_CGTPerform_November03 (12-16-03) 3" xfId="213" xr:uid="{00000000-0005-0000-0000-0000A9000000}"/>
    <cellStyle name="_CGTPerform_November03 (12-16-03) 4" xfId="214" xr:uid="{00000000-0005-0000-0000-0000AA000000}"/>
    <cellStyle name="_CGTPerform_November03 (only IS revised) (Final used for TBK Meeting on 12-19-03)" xfId="215" xr:uid="{00000000-0005-0000-0000-0000AB000000}"/>
    <cellStyle name="_CGTPerform_November03 (only IS revised) (Final used for TBK Meeting on 12-19-03) 2" xfId="216" xr:uid="{00000000-0005-0000-0000-0000AC000000}"/>
    <cellStyle name="_CGTPerform_November03 (only IS revised) (Final used for TBK Meeting on 12-19-03) 3" xfId="217" xr:uid="{00000000-0005-0000-0000-0000AD000000}"/>
    <cellStyle name="_CGTPerform_November03 (only IS revised) (Final used for TBK Meeting on 12-19-03) 4" xfId="218" xr:uid="{00000000-0005-0000-0000-0000AE000000}"/>
    <cellStyle name="_Copy of Revenue Forecast 2006 Assumptions" xfId="219" xr:uid="{00000000-0005-0000-0000-0000AF000000}"/>
    <cellStyle name="_Copy of Revenue Forecast 2006 Assumptions 2" xfId="220" xr:uid="{00000000-0005-0000-0000-0000B0000000}"/>
    <cellStyle name="_Copy of Revenue Forecast 2006 Assumptions 3" xfId="221" xr:uid="{00000000-0005-0000-0000-0000B1000000}"/>
    <cellStyle name="_Copy of Revenue Forecast 2006 Assumptions 4" xfId="222" xr:uid="{00000000-0005-0000-0000-0000B2000000}"/>
    <cellStyle name="_Decommissioning (net)" xfId="223" xr:uid="{00000000-0005-0000-0000-0000B3000000}"/>
    <cellStyle name="_Decommissioning (net) 2" xfId="224" xr:uid="{00000000-0005-0000-0000-0000B4000000}"/>
    <cellStyle name="_Decommissioning (net) 3" xfId="225" xr:uid="{00000000-0005-0000-0000-0000B5000000}"/>
    <cellStyle name="_Decommissioning (net) 4" xfId="226" xr:uid="{00000000-0005-0000-0000-0000B6000000}"/>
    <cellStyle name="_Depreciation-Reg Assets" xfId="227" xr:uid="{00000000-0005-0000-0000-0000B7000000}"/>
    <cellStyle name="_Depreciation-Reg Assets 2" xfId="228" xr:uid="{00000000-0005-0000-0000-0000B8000000}"/>
    <cellStyle name="_Depreciation-Reg Assets 3" xfId="229" xr:uid="{00000000-0005-0000-0000-0000B9000000}"/>
    <cellStyle name="_Depreciation-Reg Assets 4" xfId="230" xr:uid="{00000000-0005-0000-0000-0000BA000000}"/>
    <cellStyle name="_ETRev_Aug04" xfId="231" xr:uid="{00000000-0005-0000-0000-0000BB000000}"/>
    <cellStyle name="_ETRev_Aug04 2" xfId="232" xr:uid="{00000000-0005-0000-0000-0000BC000000}"/>
    <cellStyle name="_ETRev_Aug04 3" xfId="233" xr:uid="{00000000-0005-0000-0000-0000BD000000}"/>
    <cellStyle name="_ETRev_Aug04 4" xfId="234" xr:uid="{00000000-0005-0000-0000-0000BE000000}"/>
    <cellStyle name="_ETRev_Aug04 5" xfId="235" xr:uid="{00000000-0005-0000-0000-0000BF000000}"/>
    <cellStyle name="_ETRev_Aug04 6" xfId="236" xr:uid="{00000000-0005-0000-0000-0000C0000000}"/>
    <cellStyle name="_ETRev_March06.Cycle1" xfId="237" xr:uid="{00000000-0005-0000-0000-0000C1000000}"/>
    <cellStyle name="_ETRev_March06.Cycle1 2" xfId="238" xr:uid="{00000000-0005-0000-0000-0000C2000000}"/>
    <cellStyle name="_ETRev_March06.Cycle1 3" xfId="239" xr:uid="{00000000-0005-0000-0000-0000C3000000}"/>
    <cellStyle name="_ETRev_March06.Cycle1 4" xfId="240" xr:uid="{00000000-0005-0000-0000-0000C4000000}"/>
    <cellStyle name="_ETRev_March06.Cycle1 5" xfId="241" xr:uid="{00000000-0005-0000-0000-0000C5000000}"/>
    <cellStyle name="_ETRev_March06.Cycle1 6" xfId="242" xr:uid="{00000000-0005-0000-0000-0000C6000000}"/>
    <cellStyle name="_ETRevC2_MRDept_July1" xfId="243" xr:uid="{00000000-0005-0000-0000-0000C7000000}"/>
    <cellStyle name="_ETRevC2_MRDept_July1 2" xfId="244" xr:uid="{00000000-0005-0000-0000-0000C8000000}"/>
    <cellStyle name="_ETRevC2_MRDept_July1 3" xfId="245" xr:uid="{00000000-0005-0000-0000-0000C9000000}"/>
    <cellStyle name="_ETRevC2_MRDept_July1 4" xfId="246" xr:uid="{00000000-0005-0000-0000-0000CA000000}"/>
    <cellStyle name="_ETRevC3_RevisedSep30" xfId="247" xr:uid="{00000000-0005-0000-0000-0000CB000000}"/>
    <cellStyle name="_ETRevC3_RevisedSep30 2" xfId="248" xr:uid="{00000000-0005-0000-0000-0000CC000000}"/>
    <cellStyle name="_ETRevC3_RevisedSep30 3" xfId="249" xr:uid="{00000000-0005-0000-0000-0000CD000000}"/>
    <cellStyle name="_ETRevC3_RevisedSep30 4" xfId="250" xr:uid="{00000000-0005-0000-0000-0000CE000000}"/>
    <cellStyle name="_HC Cycle I Summary" xfId="251" xr:uid="{00000000-0005-0000-0000-0000CF000000}"/>
    <cellStyle name="_HC Cycle I Summary 2" xfId="252" xr:uid="{00000000-0005-0000-0000-0000D0000000}"/>
    <cellStyle name="_HC Cycle I Summary 3" xfId="253" xr:uid="{00000000-0005-0000-0000-0000D1000000}"/>
    <cellStyle name="_HC Cycle I Summary 4" xfId="254" xr:uid="{00000000-0005-0000-0000-0000D2000000}"/>
    <cellStyle name="_Insurance" xfId="255" xr:uid="{00000000-0005-0000-0000-0000D3000000}"/>
    <cellStyle name="_Insurance 2" xfId="256" xr:uid="{00000000-0005-0000-0000-0000D4000000}"/>
    <cellStyle name="_Insurance 3" xfId="257" xr:uid="{00000000-0005-0000-0000-0000D5000000}"/>
    <cellStyle name="_Insurance 4" xfId="258" xr:uid="{00000000-0005-0000-0000-0000D6000000}"/>
    <cellStyle name="_Operating Interest" xfId="259" xr:uid="{00000000-0005-0000-0000-0000D7000000}"/>
    <cellStyle name="_Operating Interest 2" xfId="260" xr:uid="{00000000-0005-0000-0000-0000D8000000}"/>
    <cellStyle name="_Operating Interest 3" xfId="261" xr:uid="{00000000-0005-0000-0000-0000D9000000}"/>
    <cellStyle name="_Operating Interest 4" xfId="262" xr:uid="{00000000-0005-0000-0000-0000DA000000}"/>
    <cellStyle name="_Perm Tax" xfId="263" xr:uid="{00000000-0005-0000-0000-0000DB000000}"/>
    <cellStyle name="_Perm Tax 2" xfId="264" xr:uid="{00000000-0005-0000-0000-0000DC000000}"/>
    <cellStyle name="_Perm Tax 3" xfId="265" xr:uid="{00000000-0005-0000-0000-0000DD000000}"/>
    <cellStyle name="_Perm Tax 4" xfId="266" xr:uid="{00000000-0005-0000-0000-0000DE000000}"/>
    <cellStyle name="_Property Tax" xfId="267" xr:uid="{00000000-0005-0000-0000-0000DF000000}"/>
    <cellStyle name="_Property Tax 2" xfId="268" xr:uid="{00000000-0005-0000-0000-0000E0000000}"/>
    <cellStyle name="_Property Tax 3" xfId="269" xr:uid="{00000000-0005-0000-0000-0000E1000000}"/>
    <cellStyle name="_Property Tax 4" xfId="270" xr:uid="{00000000-0005-0000-0000-0000E2000000}"/>
    <cellStyle name="_Remaining Vacation" xfId="271" xr:uid="{00000000-0005-0000-0000-0000E3000000}"/>
    <cellStyle name="_Remaining Vacation 2" xfId="272" xr:uid="{00000000-0005-0000-0000-0000E4000000}"/>
    <cellStyle name="_Remaining Vacation 3" xfId="273" xr:uid="{00000000-0005-0000-0000-0000E5000000}"/>
    <cellStyle name="_Remaining Vacation 4" xfId="274" xr:uid="{00000000-0005-0000-0000-0000E6000000}"/>
    <cellStyle name="_Transfers - Adjustments" xfId="275" xr:uid="{00000000-0005-0000-0000-0000E7000000}"/>
    <cellStyle name="_Transfers - Adjustments 2" xfId="276" xr:uid="{00000000-0005-0000-0000-0000E8000000}"/>
    <cellStyle name="_Transfers - Adjustments 3" xfId="277" xr:uid="{00000000-0005-0000-0000-0000E9000000}"/>
    <cellStyle name="_Transfers - Adjustments 4" xfId="278" xr:uid="{00000000-0005-0000-0000-0000EA000000}"/>
    <cellStyle name="_Wave 2 GFOM Support" xfId="279" xr:uid="{00000000-0005-0000-0000-0000EB000000}"/>
    <cellStyle name="_Wave 2 GFOM Support 2" xfId="280" xr:uid="{00000000-0005-0000-0000-0000EC000000}"/>
    <cellStyle name="_Wave 2 GFOM Support 3" xfId="281" xr:uid="{00000000-0005-0000-0000-0000ED000000}"/>
    <cellStyle name="_Wave 2 GFOM Support 4" xfId="282" xr:uid="{00000000-0005-0000-0000-0000EE000000}"/>
    <cellStyle name="_x0010_“+ˆÉ•?pý¤" xfId="283" xr:uid="{00000000-0005-0000-0000-0000EF000000}"/>
    <cellStyle name="_x0010_“+ˆÉ•?pý¤ 2" xfId="284" xr:uid="{00000000-0005-0000-0000-0000F0000000}"/>
    <cellStyle name="_x0010_“+ˆÉ•?pý¤ 3" xfId="285" xr:uid="{00000000-0005-0000-0000-0000F1000000}"/>
    <cellStyle name="_x0010_“+ˆÉ•?pý¤ 4" xfId="286" xr:uid="{00000000-0005-0000-0000-0000F2000000}"/>
    <cellStyle name="0" xfId="287" xr:uid="{00000000-0005-0000-0000-0000F3000000}"/>
    <cellStyle name="0 2" xfId="288" xr:uid="{00000000-0005-0000-0000-0000F4000000}"/>
    <cellStyle name="0 3" xfId="289" xr:uid="{00000000-0005-0000-0000-0000F5000000}"/>
    <cellStyle name="0 4" xfId="290" xr:uid="{00000000-0005-0000-0000-0000F6000000}"/>
    <cellStyle name="0.00" xfId="291" xr:uid="{00000000-0005-0000-0000-0000F7000000}"/>
    <cellStyle name="0.00 2" xfId="292" xr:uid="{00000000-0005-0000-0000-0000F8000000}"/>
    <cellStyle name="0.00 3" xfId="293" xr:uid="{00000000-0005-0000-0000-0000F9000000}"/>
    <cellStyle name="0.00 4" xfId="294" xr:uid="{00000000-0005-0000-0000-0000FA000000}"/>
    <cellStyle name="10 in (Normal)" xfId="295" xr:uid="{00000000-0005-0000-0000-0000FB000000}"/>
    <cellStyle name="10 in (Normal) 2" xfId="296" xr:uid="{00000000-0005-0000-0000-0000FC000000}"/>
    <cellStyle name="10 in (Normal) 3" xfId="297" xr:uid="{00000000-0005-0000-0000-0000FD000000}"/>
    <cellStyle name="10 in (Normal) 4" xfId="298" xr:uid="{00000000-0005-0000-0000-0000FE000000}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5 in (Normal)" xfId="299" xr:uid="{00000000-0005-0000-0000-00000B010000}"/>
    <cellStyle name="5 in (Normal) 2" xfId="300" xr:uid="{00000000-0005-0000-0000-00000C010000}"/>
    <cellStyle name="5 in (Normal) 3" xfId="301" xr:uid="{00000000-0005-0000-0000-00000D010000}"/>
    <cellStyle name="5 in (Normal) 4" xfId="302" xr:uid="{00000000-0005-0000-0000-00000E01000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ctual Date" xfId="303" xr:uid="{00000000-0005-0000-0000-00001B010000}"/>
    <cellStyle name="Actual Date 2" xfId="304" xr:uid="{00000000-0005-0000-0000-00001C010000}"/>
    <cellStyle name="Array" xfId="305" xr:uid="{00000000-0005-0000-0000-00001D010000}"/>
    <cellStyle name="Bad" xfId="8" builtinId="27" customBuiltin="1"/>
    <cellStyle name="basic" xfId="306" xr:uid="{00000000-0005-0000-0000-00001F010000}"/>
    <cellStyle name="Calculation" xfId="12" builtinId="22" customBuiltin="1"/>
    <cellStyle name="Check Cell" xfId="14" builtinId="23" customBuiltin="1"/>
    <cellStyle name="Comma" xfId="1" builtinId="3"/>
    <cellStyle name="Comma 2" xfId="307" xr:uid="{00000000-0005-0000-0000-000023010000}"/>
    <cellStyle name="Comma 3" xfId="308" xr:uid="{00000000-0005-0000-0000-000024010000}"/>
    <cellStyle name="Comma 3 2" xfId="309" xr:uid="{00000000-0005-0000-0000-000025010000}"/>
    <cellStyle name="Comma 4" xfId="310" xr:uid="{00000000-0005-0000-0000-000026010000}"/>
    <cellStyle name="Comma 4 2" xfId="311" xr:uid="{00000000-0005-0000-0000-000027010000}"/>
    <cellStyle name="Comma 4 3" xfId="312" xr:uid="{00000000-0005-0000-0000-000028010000}"/>
    <cellStyle name="Comma 4 4" xfId="313" xr:uid="{00000000-0005-0000-0000-000029010000}"/>
    <cellStyle name="Comma 4 5" xfId="314" xr:uid="{00000000-0005-0000-0000-00002A010000}"/>
    <cellStyle name="Comma 4 6" xfId="315" xr:uid="{00000000-0005-0000-0000-00002B010000}"/>
    <cellStyle name="Comma 5" xfId="316" xr:uid="{00000000-0005-0000-0000-00002C010000}"/>
    <cellStyle name="Comma 6" xfId="317" xr:uid="{00000000-0005-0000-0000-00002D010000}"/>
    <cellStyle name="Comma 6 2" xfId="318" xr:uid="{00000000-0005-0000-0000-00002E010000}"/>
    <cellStyle name="Comma 6 3" xfId="319" xr:uid="{00000000-0005-0000-0000-00002F010000}"/>
    <cellStyle name="Comma 7" xfId="320" xr:uid="{00000000-0005-0000-0000-000030010000}"/>
    <cellStyle name="Comma 8" xfId="321" xr:uid="{00000000-0005-0000-0000-000031010000}"/>
    <cellStyle name="Comma0" xfId="322" xr:uid="{00000000-0005-0000-0000-000032010000}"/>
    <cellStyle name="comma-2" xfId="323" xr:uid="{00000000-0005-0000-0000-000033010000}"/>
    <cellStyle name="Currency 2" xfId="324" xr:uid="{00000000-0005-0000-0000-000034010000}"/>
    <cellStyle name="Currency 2 2" xfId="325" xr:uid="{00000000-0005-0000-0000-000035010000}"/>
    <cellStyle name="Currency 2 2 2" xfId="326" xr:uid="{00000000-0005-0000-0000-000036010000}"/>
    <cellStyle name="Currency 2 2 3" xfId="327" xr:uid="{00000000-0005-0000-0000-000037010000}"/>
    <cellStyle name="Currency 2 2 4" xfId="328" xr:uid="{00000000-0005-0000-0000-000038010000}"/>
    <cellStyle name="Currency 2 2 5" xfId="329" xr:uid="{00000000-0005-0000-0000-000039010000}"/>
    <cellStyle name="Currency 2 2 6" xfId="330" xr:uid="{00000000-0005-0000-0000-00003A010000}"/>
    <cellStyle name="Currency 3" xfId="331" xr:uid="{00000000-0005-0000-0000-00003B010000}"/>
    <cellStyle name="Currency 3 2" xfId="332" xr:uid="{00000000-0005-0000-0000-00003C010000}"/>
    <cellStyle name="Currency 3 3" xfId="333" xr:uid="{00000000-0005-0000-0000-00003D010000}"/>
    <cellStyle name="Currency 3 4" xfId="334" xr:uid="{00000000-0005-0000-0000-00003E010000}"/>
    <cellStyle name="Currency 3 5" xfId="335" xr:uid="{00000000-0005-0000-0000-00003F010000}"/>
    <cellStyle name="Currency 3 6" xfId="336" xr:uid="{00000000-0005-0000-0000-000040010000}"/>
    <cellStyle name="Currency0" xfId="337" xr:uid="{00000000-0005-0000-0000-000041010000}"/>
    <cellStyle name="Date" xfId="338" xr:uid="{00000000-0005-0000-0000-000042010000}"/>
    <cellStyle name="Decimal  .0" xfId="339" xr:uid="{00000000-0005-0000-0000-000043010000}"/>
    <cellStyle name="Decimal  .0 2" xfId="340" xr:uid="{00000000-0005-0000-0000-000044010000}"/>
    <cellStyle name="Decimal  .0 3" xfId="341" xr:uid="{00000000-0005-0000-0000-000045010000}"/>
    <cellStyle name="Decimal  .0 4" xfId="342" xr:uid="{00000000-0005-0000-0000-000046010000}"/>
    <cellStyle name="Dollars &amp; Cents" xfId="343" xr:uid="{00000000-0005-0000-0000-000047010000}"/>
    <cellStyle name="Explanatory Text" xfId="17" builtinId="53" customBuiltin="1"/>
    <cellStyle name="Fixed" xfId="344" xr:uid="{00000000-0005-0000-0000-000049010000}"/>
    <cellStyle name="Fixed 2" xfId="345" xr:uid="{00000000-0005-0000-0000-00004A010000}"/>
    <cellStyle name="Fixed 3" xfId="346" xr:uid="{00000000-0005-0000-0000-00004B010000}"/>
    <cellStyle name="FORECAST TITLES" xfId="347" xr:uid="{00000000-0005-0000-0000-00004C010000}"/>
    <cellStyle name="General" xfId="348" xr:uid="{00000000-0005-0000-0000-00004D010000}"/>
    <cellStyle name="General 2" xfId="349" xr:uid="{00000000-0005-0000-0000-00004E010000}"/>
    <cellStyle name="General 3" xfId="350" xr:uid="{00000000-0005-0000-0000-00004F010000}"/>
    <cellStyle name="General 4" xfId="351" xr:uid="{00000000-0005-0000-0000-000050010000}"/>
    <cellStyle name="Good" xfId="7" builtinId="26" customBuiltin="1"/>
    <cellStyle name="Grey" xfId="352" xr:uid="{00000000-0005-0000-0000-000052010000}"/>
    <cellStyle name="Hand Input" xfId="353" xr:uid="{00000000-0005-0000-0000-000053010000}"/>
    <cellStyle name="HEADER" xfId="354" xr:uid="{00000000-0005-0000-0000-000054010000}"/>
    <cellStyle name="heading" xfId="355" xr:uid="{00000000-0005-0000-0000-000055010000}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eading1" xfId="356" xr:uid="{00000000-0005-0000-0000-00005A010000}"/>
    <cellStyle name="Heading1 2" xfId="357" xr:uid="{00000000-0005-0000-0000-00005B010000}"/>
    <cellStyle name="Heading1 3" xfId="358" xr:uid="{00000000-0005-0000-0000-00005C010000}"/>
    <cellStyle name="Heading2" xfId="359" xr:uid="{00000000-0005-0000-0000-00005D010000}"/>
    <cellStyle name="Heading2 2" xfId="360" xr:uid="{00000000-0005-0000-0000-00005E010000}"/>
    <cellStyle name="Heading2 3" xfId="361" xr:uid="{00000000-0005-0000-0000-00005F010000}"/>
    <cellStyle name="Hide" xfId="362" xr:uid="{00000000-0005-0000-0000-000060010000}"/>
    <cellStyle name="HIGHLIGHT" xfId="363" xr:uid="{00000000-0005-0000-0000-000061010000}"/>
    <cellStyle name="highlite" xfId="364" xr:uid="{00000000-0005-0000-0000-000062010000}"/>
    <cellStyle name="hilite" xfId="365" xr:uid="{00000000-0005-0000-0000-000063010000}"/>
    <cellStyle name="hilite 2" xfId="366" xr:uid="{00000000-0005-0000-0000-000064010000}"/>
    <cellStyle name="hilite 3" xfId="367" xr:uid="{00000000-0005-0000-0000-000065010000}"/>
    <cellStyle name="hilite 4" xfId="368" xr:uid="{00000000-0005-0000-0000-000066010000}"/>
    <cellStyle name="hilite 5" xfId="369" xr:uid="{00000000-0005-0000-0000-000067010000}"/>
    <cellStyle name="hilite 6" xfId="370" xr:uid="{00000000-0005-0000-0000-000068010000}"/>
    <cellStyle name="Input" xfId="10" builtinId="20" customBuiltin="1"/>
    <cellStyle name="Input [yellow]" xfId="371" xr:uid="{00000000-0005-0000-0000-00006A010000}"/>
    <cellStyle name="INPUTPCT" xfId="372" xr:uid="{00000000-0005-0000-0000-00006B010000}"/>
    <cellStyle name="INPUTPCT4" xfId="373" xr:uid="{00000000-0005-0000-0000-00006C010000}"/>
    <cellStyle name="Linked Cell" xfId="13" builtinId="24" customBuiltin="1"/>
    <cellStyle name="Millares [0]_2AV_M_M " xfId="374" xr:uid="{00000000-0005-0000-0000-00006E010000}"/>
    <cellStyle name="Millares_2AV_M_M " xfId="375" xr:uid="{00000000-0005-0000-0000-00006F010000}"/>
    <cellStyle name="Moneda [0]_2AV_M_M " xfId="376" xr:uid="{00000000-0005-0000-0000-000070010000}"/>
    <cellStyle name="Moneda_2AV_M_M " xfId="377" xr:uid="{00000000-0005-0000-0000-000071010000}"/>
    <cellStyle name="MyHeading1" xfId="378" xr:uid="{00000000-0005-0000-0000-000072010000}"/>
    <cellStyle name="Neutral" xfId="9" builtinId="28" customBuiltin="1"/>
    <cellStyle name="no dec" xfId="379" xr:uid="{00000000-0005-0000-0000-000074010000}"/>
    <cellStyle name="No Entry" xfId="380" xr:uid="{00000000-0005-0000-0000-000075010000}"/>
    <cellStyle name="Normal" xfId="0" builtinId="0"/>
    <cellStyle name="Normal - Style1" xfId="381" xr:uid="{00000000-0005-0000-0000-000077010000}"/>
    <cellStyle name="Normal - Style1 2" xfId="382" xr:uid="{00000000-0005-0000-0000-000078010000}"/>
    <cellStyle name="Normal 10" xfId="383" xr:uid="{00000000-0005-0000-0000-000079010000}"/>
    <cellStyle name="Normal 11" xfId="384" xr:uid="{00000000-0005-0000-0000-00007A010000}"/>
    <cellStyle name="Normal 11 2" xfId="385" xr:uid="{00000000-0005-0000-0000-00007B010000}"/>
    <cellStyle name="Normal 11 3" xfId="386" xr:uid="{00000000-0005-0000-0000-00007C010000}"/>
    <cellStyle name="Normal 12" xfId="387" xr:uid="{00000000-0005-0000-0000-00007D010000}"/>
    <cellStyle name="Normal 13" xfId="388" xr:uid="{00000000-0005-0000-0000-00007E010000}"/>
    <cellStyle name="Normal 14" xfId="389" xr:uid="{00000000-0005-0000-0000-00007F010000}"/>
    <cellStyle name="Normal 15" xfId="390" xr:uid="{00000000-0005-0000-0000-000080010000}"/>
    <cellStyle name="Normal 16" xfId="391" xr:uid="{00000000-0005-0000-0000-000081010000}"/>
    <cellStyle name="Normal 17" xfId="392" xr:uid="{00000000-0005-0000-0000-000082010000}"/>
    <cellStyle name="Normal 18" xfId="393" xr:uid="{00000000-0005-0000-0000-000083010000}"/>
    <cellStyle name="Normal 19" xfId="394" xr:uid="{00000000-0005-0000-0000-000084010000}"/>
    <cellStyle name="Normal 2" xfId="43" xr:uid="{00000000-0005-0000-0000-000085010000}"/>
    <cellStyle name="Normal 2 2" xfId="395" xr:uid="{00000000-0005-0000-0000-000086010000}"/>
    <cellStyle name="Normal 2 2 2" xfId="693" xr:uid="{00000000-0005-0000-0000-000087010000}"/>
    <cellStyle name="Normal 2 3" xfId="690" xr:uid="{00000000-0005-0000-0000-000088010000}"/>
    <cellStyle name="Normal 20" xfId="396" xr:uid="{00000000-0005-0000-0000-000089010000}"/>
    <cellStyle name="Normal 21" xfId="397" xr:uid="{00000000-0005-0000-0000-00008A010000}"/>
    <cellStyle name="Normal 22" xfId="398" xr:uid="{00000000-0005-0000-0000-00008B010000}"/>
    <cellStyle name="Normal 23" xfId="399" xr:uid="{00000000-0005-0000-0000-00008C010000}"/>
    <cellStyle name="Normal 24" xfId="400" xr:uid="{00000000-0005-0000-0000-00008D010000}"/>
    <cellStyle name="Normal 25" xfId="401" xr:uid="{00000000-0005-0000-0000-00008E010000}"/>
    <cellStyle name="Normal 26" xfId="402" xr:uid="{00000000-0005-0000-0000-00008F010000}"/>
    <cellStyle name="Normal 27" xfId="403" xr:uid="{00000000-0005-0000-0000-000090010000}"/>
    <cellStyle name="Normal 28" xfId="404" xr:uid="{00000000-0005-0000-0000-000091010000}"/>
    <cellStyle name="Normal 29" xfId="405" xr:uid="{00000000-0005-0000-0000-000092010000}"/>
    <cellStyle name="Normal 3" xfId="406" xr:uid="{00000000-0005-0000-0000-000093010000}"/>
    <cellStyle name="Normal 3 2" xfId="691" xr:uid="{00000000-0005-0000-0000-000094010000}"/>
    <cellStyle name="Normal 30" xfId="407" xr:uid="{00000000-0005-0000-0000-000095010000}"/>
    <cellStyle name="Normal 31" xfId="408" xr:uid="{00000000-0005-0000-0000-000096010000}"/>
    <cellStyle name="Normal 32" xfId="409" xr:uid="{00000000-0005-0000-0000-000097010000}"/>
    <cellStyle name="Normal 33" xfId="410" xr:uid="{00000000-0005-0000-0000-000098010000}"/>
    <cellStyle name="Normal 34" xfId="411" xr:uid="{00000000-0005-0000-0000-000099010000}"/>
    <cellStyle name="Normal 35" xfId="412" xr:uid="{00000000-0005-0000-0000-00009A010000}"/>
    <cellStyle name="Normal 36" xfId="413" xr:uid="{00000000-0005-0000-0000-00009B010000}"/>
    <cellStyle name="Normal 37" xfId="414" xr:uid="{00000000-0005-0000-0000-00009C010000}"/>
    <cellStyle name="Normal 38" xfId="415" xr:uid="{00000000-0005-0000-0000-00009D010000}"/>
    <cellStyle name="Normal 39" xfId="416" xr:uid="{00000000-0005-0000-0000-00009E010000}"/>
    <cellStyle name="Normal 4" xfId="417" xr:uid="{00000000-0005-0000-0000-00009F010000}"/>
    <cellStyle name="Normal 4 2" xfId="418" xr:uid="{00000000-0005-0000-0000-0000A0010000}"/>
    <cellStyle name="Normal 4 2 2" xfId="694" xr:uid="{00000000-0005-0000-0000-0000A1010000}"/>
    <cellStyle name="Normal 40" xfId="419" xr:uid="{00000000-0005-0000-0000-0000A2010000}"/>
    <cellStyle name="Normal 41" xfId="420" xr:uid="{00000000-0005-0000-0000-0000A3010000}"/>
    <cellStyle name="Normal 42" xfId="421" xr:uid="{00000000-0005-0000-0000-0000A4010000}"/>
    <cellStyle name="Normal 43" xfId="422" xr:uid="{00000000-0005-0000-0000-0000A5010000}"/>
    <cellStyle name="Normal 44" xfId="423" xr:uid="{00000000-0005-0000-0000-0000A6010000}"/>
    <cellStyle name="Normal 45" xfId="424" xr:uid="{00000000-0005-0000-0000-0000A7010000}"/>
    <cellStyle name="Normal 46" xfId="425" xr:uid="{00000000-0005-0000-0000-0000A8010000}"/>
    <cellStyle name="Normal 47" xfId="426" xr:uid="{00000000-0005-0000-0000-0000A9010000}"/>
    <cellStyle name="Normal 48" xfId="427" xr:uid="{00000000-0005-0000-0000-0000AA010000}"/>
    <cellStyle name="Normal 49" xfId="428" xr:uid="{00000000-0005-0000-0000-0000AB010000}"/>
    <cellStyle name="Normal 5" xfId="429" xr:uid="{00000000-0005-0000-0000-0000AC010000}"/>
    <cellStyle name="Normal 5 2" xfId="430" xr:uid="{00000000-0005-0000-0000-0000AD010000}"/>
    <cellStyle name="Normal 5 3" xfId="692" xr:uid="{00000000-0005-0000-0000-0000AE010000}"/>
    <cellStyle name="Normal 50" xfId="431" xr:uid="{00000000-0005-0000-0000-0000AF010000}"/>
    <cellStyle name="Normal 51" xfId="432" xr:uid="{00000000-0005-0000-0000-0000B0010000}"/>
    <cellStyle name="Normal 52" xfId="433" xr:uid="{00000000-0005-0000-0000-0000B1010000}"/>
    <cellStyle name="Normal 53" xfId="434" xr:uid="{00000000-0005-0000-0000-0000B2010000}"/>
    <cellStyle name="Normal 54" xfId="435" xr:uid="{00000000-0005-0000-0000-0000B3010000}"/>
    <cellStyle name="Normal 55" xfId="436" xr:uid="{00000000-0005-0000-0000-0000B4010000}"/>
    <cellStyle name="Normal 56" xfId="437" xr:uid="{00000000-0005-0000-0000-0000B5010000}"/>
    <cellStyle name="Normal 57" xfId="438" xr:uid="{00000000-0005-0000-0000-0000B6010000}"/>
    <cellStyle name="Normal 58" xfId="439" xr:uid="{00000000-0005-0000-0000-0000B7010000}"/>
    <cellStyle name="Normal 59" xfId="440" xr:uid="{00000000-0005-0000-0000-0000B8010000}"/>
    <cellStyle name="Normal 6" xfId="441" xr:uid="{00000000-0005-0000-0000-0000B9010000}"/>
    <cellStyle name="Normal 6 2" xfId="689" xr:uid="{00000000-0005-0000-0000-0000BA010000}"/>
    <cellStyle name="Normal 60" xfId="442" xr:uid="{00000000-0005-0000-0000-0000BB010000}"/>
    <cellStyle name="Normal 61" xfId="443" xr:uid="{00000000-0005-0000-0000-0000BC010000}"/>
    <cellStyle name="Normal 62" xfId="444" xr:uid="{00000000-0005-0000-0000-0000BD010000}"/>
    <cellStyle name="Normal 63" xfId="445" xr:uid="{00000000-0005-0000-0000-0000BE010000}"/>
    <cellStyle name="Normal 64" xfId="446" xr:uid="{00000000-0005-0000-0000-0000BF010000}"/>
    <cellStyle name="Normal 65" xfId="447" xr:uid="{00000000-0005-0000-0000-0000C0010000}"/>
    <cellStyle name="Normal 66" xfId="448" xr:uid="{00000000-0005-0000-0000-0000C1010000}"/>
    <cellStyle name="Normal 66 2" xfId="449" xr:uid="{00000000-0005-0000-0000-0000C2010000}"/>
    <cellStyle name="Normal 67" xfId="450" xr:uid="{00000000-0005-0000-0000-0000C3010000}"/>
    <cellStyle name="Normal 68" xfId="451" xr:uid="{00000000-0005-0000-0000-0000C4010000}"/>
    <cellStyle name="Normal 68 2" xfId="452" xr:uid="{00000000-0005-0000-0000-0000C5010000}"/>
    <cellStyle name="Normal 69" xfId="453" xr:uid="{00000000-0005-0000-0000-0000C6010000}"/>
    <cellStyle name="Normal 69 2" xfId="454" xr:uid="{00000000-0005-0000-0000-0000C7010000}"/>
    <cellStyle name="Normal 7" xfId="455" xr:uid="{00000000-0005-0000-0000-0000C8010000}"/>
    <cellStyle name="Normal 70" xfId="456" xr:uid="{00000000-0005-0000-0000-0000C9010000}"/>
    <cellStyle name="Normal 71" xfId="457" xr:uid="{00000000-0005-0000-0000-0000CA010000}"/>
    <cellStyle name="Normal 72" xfId="458" xr:uid="{00000000-0005-0000-0000-0000CB010000}"/>
    <cellStyle name="Normal 73" xfId="459" xr:uid="{00000000-0005-0000-0000-0000CC010000}"/>
    <cellStyle name="Normal 74" xfId="460" xr:uid="{00000000-0005-0000-0000-0000CD010000}"/>
    <cellStyle name="Normal 75" xfId="461" xr:uid="{00000000-0005-0000-0000-0000CE010000}"/>
    <cellStyle name="Normal 76" xfId="462" xr:uid="{00000000-0005-0000-0000-0000CF010000}"/>
    <cellStyle name="Normal 77" xfId="463" xr:uid="{00000000-0005-0000-0000-0000D0010000}"/>
    <cellStyle name="Normal 78" xfId="464" xr:uid="{00000000-0005-0000-0000-0000D1010000}"/>
    <cellStyle name="Normal 79" xfId="465" xr:uid="{00000000-0005-0000-0000-0000D2010000}"/>
    <cellStyle name="Normal 8" xfId="466" xr:uid="{00000000-0005-0000-0000-0000D3010000}"/>
    <cellStyle name="Normal 80" xfId="467" xr:uid="{00000000-0005-0000-0000-0000D4010000}"/>
    <cellStyle name="Normal 81" xfId="468" xr:uid="{00000000-0005-0000-0000-0000D5010000}"/>
    <cellStyle name="Normal 82" xfId="469" xr:uid="{00000000-0005-0000-0000-0000D6010000}"/>
    <cellStyle name="Normal 83" xfId="470" xr:uid="{00000000-0005-0000-0000-0000D7010000}"/>
    <cellStyle name="Normal 84" xfId="471" xr:uid="{00000000-0005-0000-0000-0000D8010000}"/>
    <cellStyle name="Normal 9" xfId="472" xr:uid="{00000000-0005-0000-0000-0000D9010000}"/>
    <cellStyle name="Note" xfId="16" builtinId="10" customBuiltin="1"/>
    <cellStyle name="õˆ" xfId="473" xr:uid="{00000000-0005-0000-0000-0000DC010000}"/>
    <cellStyle name="Output" xfId="11" builtinId="21" customBuiltin="1"/>
    <cellStyle name="Percent [2]" xfId="474" xr:uid="{00000000-0005-0000-0000-0000DE010000}"/>
    <cellStyle name="Percent [2] 2" xfId="475" xr:uid="{00000000-0005-0000-0000-0000DF010000}"/>
    <cellStyle name="Percent [2] 3" xfId="476" xr:uid="{00000000-0005-0000-0000-0000E0010000}"/>
    <cellStyle name="Percent 2" xfId="477" xr:uid="{00000000-0005-0000-0000-0000E1010000}"/>
    <cellStyle name="Percent 3" xfId="478" xr:uid="{00000000-0005-0000-0000-0000E2010000}"/>
    <cellStyle name="Percent 4" xfId="479" xr:uid="{00000000-0005-0000-0000-0000E3010000}"/>
    <cellStyle name="Percent2" xfId="480" xr:uid="{00000000-0005-0000-0000-0000E4010000}"/>
    <cellStyle name="Percent-2" xfId="481" xr:uid="{00000000-0005-0000-0000-0000E5010000}"/>
    <cellStyle name="Percent2 10" xfId="482" xr:uid="{00000000-0005-0000-0000-0000E6010000}"/>
    <cellStyle name="Percent2 11" xfId="483" xr:uid="{00000000-0005-0000-0000-0000E7010000}"/>
    <cellStyle name="Percent2 12" xfId="484" xr:uid="{00000000-0005-0000-0000-0000E8010000}"/>
    <cellStyle name="Percent2 13" xfId="485" xr:uid="{00000000-0005-0000-0000-0000E9010000}"/>
    <cellStyle name="Percent2 14" xfId="486" xr:uid="{00000000-0005-0000-0000-0000EA010000}"/>
    <cellStyle name="Percent2 15" xfId="487" xr:uid="{00000000-0005-0000-0000-0000EB010000}"/>
    <cellStyle name="Percent2 2" xfId="488" xr:uid="{00000000-0005-0000-0000-0000EC010000}"/>
    <cellStyle name="Percent2 3" xfId="489" xr:uid="{00000000-0005-0000-0000-0000ED010000}"/>
    <cellStyle name="Percent2 4" xfId="490" xr:uid="{00000000-0005-0000-0000-0000EE010000}"/>
    <cellStyle name="Percent2 5" xfId="491" xr:uid="{00000000-0005-0000-0000-0000EF010000}"/>
    <cellStyle name="Percent2 6" xfId="492" xr:uid="{00000000-0005-0000-0000-0000F0010000}"/>
    <cellStyle name="Percent2 7" xfId="493" xr:uid="{00000000-0005-0000-0000-0000F1010000}"/>
    <cellStyle name="Percent2 8" xfId="494" xr:uid="{00000000-0005-0000-0000-0000F2010000}"/>
    <cellStyle name="Percent2 9" xfId="495" xr:uid="{00000000-0005-0000-0000-0000F3010000}"/>
    <cellStyle name="Revenue" xfId="496" xr:uid="{00000000-0005-0000-0000-0000F4010000}"/>
    <cellStyle name="s]_x000d__x000a_spooler=no_x000d__x000a_LOAD=C:\CONTROL\VIRUSCAN\VSHWIN.EXE_x000d__x000a_run=_x000d__x000a_Beep=yes_x000d__x000a_NullPort=None_x000d__x000a_BorderWidth=3_x000d__x000a_CursorBlinkRate=530_x000d_" xfId="497" xr:uid="{00000000-0005-0000-0000-0000F5010000}"/>
    <cellStyle name="SAPBEXaggData" xfId="498" xr:uid="{00000000-0005-0000-0000-0000F6010000}"/>
    <cellStyle name="SAPBEXaggData 2" xfId="499" xr:uid="{00000000-0005-0000-0000-0000F7010000}"/>
    <cellStyle name="SAPBEXaggDataEmph" xfId="500" xr:uid="{00000000-0005-0000-0000-0000F8010000}"/>
    <cellStyle name="SAPBEXaggExc1" xfId="501" xr:uid="{00000000-0005-0000-0000-0000F9010000}"/>
    <cellStyle name="SAPBEXaggExc1Emph" xfId="502" xr:uid="{00000000-0005-0000-0000-0000FA010000}"/>
    <cellStyle name="SAPBEXaggExc2" xfId="503" xr:uid="{00000000-0005-0000-0000-0000FB010000}"/>
    <cellStyle name="SAPBEXaggExc2Emph" xfId="504" xr:uid="{00000000-0005-0000-0000-0000FC010000}"/>
    <cellStyle name="SAPBEXaggItem" xfId="505" xr:uid="{00000000-0005-0000-0000-0000FD010000}"/>
    <cellStyle name="SAPBEXaggItem 2" xfId="506" xr:uid="{00000000-0005-0000-0000-0000FE010000}"/>
    <cellStyle name="SAPBEXaggItemX" xfId="507" xr:uid="{00000000-0005-0000-0000-0000FF010000}"/>
    <cellStyle name="SAPBEXchaText" xfId="508" xr:uid="{00000000-0005-0000-0000-000000020000}"/>
    <cellStyle name="SAPBEXchaText 2" xfId="509" xr:uid="{00000000-0005-0000-0000-000001020000}"/>
    <cellStyle name="SAPBEXchaText_1010303 1110303_08.2011" xfId="510" xr:uid="{00000000-0005-0000-0000-000002020000}"/>
    <cellStyle name="SAPBEXColoum_Header_SA" xfId="511" xr:uid="{00000000-0005-0000-0000-000003020000}"/>
    <cellStyle name="SAPBEXexcBad7" xfId="512" xr:uid="{00000000-0005-0000-0000-000004020000}"/>
    <cellStyle name="SAPBEXexcBad7 2" xfId="513" xr:uid="{00000000-0005-0000-0000-000005020000}"/>
    <cellStyle name="SAPBEXexcBad8" xfId="514" xr:uid="{00000000-0005-0000-0000-000006020000}"/>
    <cellStyle name="SAPBEXexcBad8 2" xfId="515" xr:uid="{00000000-0005-0000-0000-000007020000}"/>
    <cellStyle name="SAPBEXexcBad9" xfId="516" xr:uid="{00000000-0005-0000-0000-000008020000}"/>
    <cellStyle name="SAPBEXexcBad9 2" xfId="517" xr:uid="{00000000-0005-0000-0000-000009020000}"/>
    <cellStyle name="SAPBEXexcCritical4" xfId="518" xr:uid="{00000000-0005-0000-0000-00000A020000}"/>
    <cellStyle name="SAPBEXexcCritical4 2" xfId="519" xr:uid="{00000000-0005-0000-0000-00000B020000}"/>
    <cellStyle name="SAPBEXexcCritical5" xfId="520" xr:uid="{00000000-0005-0000-0000-00000C020000}"/>
    <cellStyle name="SAPBEXexcCritical5 2" xfId="521" xr:uid="{00000000-0005-0000-0000-00000D020000}"/>
    <cellStyle name="SAPBEXexcCritical6" xfId="522" xr:uid="{00000000-0005-0000-0000-00000E020000}"/>
    <cellStyle name="SAPBEXexcCritical6 2" xfId="523" xr:uid="{00000000-0005-0000-0000-00000F020000}"/>
    <cellStyle name="SAPBEXexcGood1" xfId="524" xr:uid="{00000000-0005-0000-0000-000010020000}"/>
    <cellStyle name="SAPBEXexcGood1 2" xfId="525" xr:uid="{00000000-0005-0000-0000-000011020000}"/>
    <cellStyle name="SAPBEXexcGood2" xfId="526" xr:uid="{00000000-0005-0000-0000-000012020000}"/>
    <cellStyle name="SAPBEXexcGood2 2" xfId="527" xr:uid="{00000000-0005-0000-0000-000013020000}"/>
    <cellStyle name="SAPBEXexcGood3" xfId="528" xr:uid="{00000000-0005-0000-0000-000014020000}"/>
    <cellStyle name="SAPBEXexcGood3 2" xfId="529" xr:uid="{00000000-0005-0000-0000-000015020000}"/>
    <cellStyle name="SAPBEXfilterDrill" xfId="530" xr:uid="{00000000-0005-0000-0000-000016020000}"/>
    <cellStyle name="SAPBEXfilterDrill 2" xfId="531" xr:uid="{00000000-0005-0000-0000-000017020000}"/>
    <cellStyle name="SAPBEXfilterItem" xfId="532" xr:uid="{00000000-0005-0000-0000-000018020000}"/>
    <cellStyle name="SAPBEXfilterItem 2" xfId="533" xr:uid="{00000000-0005-0000-0000-000019020000}"/>
    <cellStyle name="SAPBEXfilterText" xfId="534" xr:uid="{00000000-0005-0000-0000-00001A020000}"/>
    <cellStyle name="SAPBEXfilterText 2" xfId="535" xr:uid="{00000000-0005-0000-0000-00001B020000}"/>
    <cellStyle name="SAPBEXformats" xfId="536" xr:uid="{00000000-0005-0000-0000-00001C020000}"/>
    <cellStyle name="SAPBEXheaderData" xfId="537" xr:uid="{00000000-0005-0000-0000-00001D020000}"/>
    <cellStyle name="SAPBEXheaderItem" xfId="538" xr:uid="{00000000-0005-0000-0000-00001E020000}"/>
    <cellStyle name="SAPBEXheaderItem 2" xfId="539" xr:uid="{00000000-0005-0000-0000-00001F020000}"/>
    <cellStyle name="SAPBEXheaderItem 3" xfId="540" xr:uid="{00000000-0005-0000-0000-000020020000}"/>
    <cellStyle name="SAPBEXheaderText" xfId="541" xr:uid="{00000000-0005-0000-0000-000021020000}"/>
    <cellStyle name="SAPBEXheaderText 2" xfId="542" xr:uid="{00000000-0005-0000-0000-000022020000}"/>
    <cellStyle name="SAPBEXHLevel0" xfId="543" xr:uid="{00000000-0005-0000-0000-000023020000}"/>
    <cellStyle name="SAPBEXHLevel0 2" xfId="544" xr:uid="{00000000-0005-0000-0000-000024020000}"/>
    <cellStyle name="SAPBEXHLevel0 3" xfId="545" xr:uid="{00000000-0005-0000-0000-000025020000}"/>
    <cellStyle name="SAPBEXHLevel0X" xfId="546" xr:uid="{00000000-0005-0000-0000-000026020000}"/>
    <cellStyle name="SAPBEXHLevel0X 2" xfId="547" xr:uid="{00000000-0005-0000-0000-000027020000}"/>
    <cellStyle name="SAPBEXHLevel0X 3" xfId="548" xr:uid="{00000000-0005-0000-0000-000028020000}"/>
    <cellStyle name="SAPBEXHLevel1" xfId="549" xr:uid="{00000000-0005-0000-0000-000029020000}"/>
    <cellStyle name="SAPBEXHLevel1 2" xfId="550" xr:uid="{00000000-0005-0000-0000-00002A020000}"/>
    <cellStyle name="SAPBEXHLevel1 3" xfId="551" xr:uid="{00000000-0005-0000-0000-00002B020000}"/>
    <cellStyle name="SAPBEXHLevel1 4" xfId="552" xr:uid="{00000000-0005-0000-0000-00002C020000}"/>
    <cellStyle name="SAPBEXHLevel1 5" xfId="553" xr:uid="{00000000-0005-0000-0000-00002D020000}"/>
    <cellStyle name="SAPBEXHLevel1 6" xfId="554" xr:uid="{00000000-0005-0000-0000-00002E020000}"/>
    <cellStyle name="SAPBEXHLevel1 7" xfId="555" xr:uid="{00000000-0005-0000-0000-00002F020000}"/>
    <cellStyle name="SAPBEXHLevel1X" xfId="556" xr:uid="{00000000-0005-0000-0000-000030020000}"/>
    <cellStyle name="SAPBEXHLevel1X 2" xfId="557" xr:uid="{00000000-0005-0000-0000-000031020000}"/>
    <cellStyle name="SAPBEXHLevel1X 3" xfId="558" xr:uid="{00000000-0005-0000-0000-000032020000}"/>
    <cellStyle name="SAPBEXHLevel2" xfId="559" xr:uid="{00000000-0005-0000-0000-000033020000}"/>
    <cellStyle name="SAPBEXHLevel2 2" xfId="560" xr:uid="{00000000-0005-0000-0000-000034020000}"/>
    <cellStyle name="SAPBEXHLevel2 3" xfId="561" xr:uid="{00000000-0005-0000-0000-000035020000}"/>
    <cellStyle name="SAPBEXHLevel2 4" xfId="562" xr:uid="{00000000-0005-0000-0000-000036020000}"/>
    <cellStyle name="SAPBEXHLevel2 5" xfId="563" xr:uid="{00000000-0005-0000-0000-000037020000}"/>
    <cellStyle name="SAPBEXHLevel2 6" xfId="564" xr:uid="{00000000-0005-0000-0000-000038020000}"/>
    <cellStyle name="SAPBEXHLevel2 7" xfId="565" xr:uid="{00000000-0005-0000-0000-000039020000}"/>
    <cellStyle name="SAPBEXHLevel2X" xfId="566" xr:uid="{00000000-0005-0000-0000-00003A020000}"/>
    <cellStyle name="SAPBEXHLevel2X 2" xfId="567" xr:uid="{00000000-0005-0000-0000-00003B020000}"/>
    <cellStyle name="SAPBEXHLevel2X 3" xfId="568" xr:uid="{00000000-0005-0000-0000-00003C020000}"/>
    <cellStyle name="SAPBEXHLevel3" xfId="569" xr:uid="{00000000-0005-0000-0000-00003D020000}"/>
    <cellStyle name="SAPBEXHLevel3 2" xfId="570" xr:uid="{00000000-0005-0000-0000-00003E020000}"/>
    <cellStyle name="SAPBEXHLevel3 3" xfId="571" xr:uid="{00000000-0005-0000-0000-00003F020000}"/>
    <cellStyle name="SAPBEXHLevel3 4" xfId="572" xr:uid="{00000000-0005-0000-0000-000040020000}"/>
    <cellStyle name="SAPBEXHLevel3 5" xfId="573" xr:uid="{00000000-0005-0000-0000-000041020000}"/>
    <cellStyle name="SAPBEXHLevel3 6" xfId="574" xr:uid="{00000000-0005-0000-0000-000042020000}"/>
    <cellStyle name="SAPBEXHLevel3 7" xfId="575" xr:uid="{00000000-0005-0000-0000-000043020000}"/>
    <cellStyle name="SAPBEXHLevel3X" xfId="576" xr:uid="{00000000-0005-0000-0000-000044020000}"/>
    <cellStyle name="SAPBEXHLevel3X 2" xfId="577" xr:uid="{00000000-0005-0000-0000-000045020000}"/>
    <cellStyle name="SAPBEXHLevel3X 3" xfId="578" xr:uid="{00000000-0005-0000-0000-000046020000}"/>
    <cellStyle name="SAPBEXresData" xfId="579" xr:uid="{00000000-0005-0000-0000-000047020000}"/>
    <cellStyle name="SAPBEXresData 2" xfId="580" xr:uid="{00000000-0005-0000-0000-000048020000}"/>
    <cellStyle name="SAPBEXresDataEmph" xfId="581" xr:uid="{00000000-0005-0000-0000-000049020000}"/>
    <cellStyle name="SAPBEXresExc1" xfId="582" xr:uid="{00000000-0005-0000-0000-00004A020000}"/>
    <cellStyle name="SAPBEXresExc1Emph" xfId="583" xr:uid="{00000000-0005-0000-0000-00004B020000}"/>
    <cellStyle name="SAPBEXresExc2" xfId="584" xr:uid="{00000000-0005-0000-0000-00004C020000}"/>
    <cellStyle name="SAPBEXresExc2Emph" xfId="585" xr:uid="{00000000-0005-0000-0000-00004D020000}"/>
    <cellStyle name="SAPBEXresItem" xfId="586" xr:uid="{00000000-0005-0000-0000-00004E020000}"/>
    <cellStyle name="SAPBEXresItemX" xfId="587" xr:uid="{00000000-0005-0000-0000-00004F020000}"/>
    <cellStyle name="SAPBEXresItemX 2" xfId="588" xr:uid="{00000000-0005-0000-0000-000050020000}"/>
    <cellStyle name="SAPBEXRow_Headings_SA" xfId="589" xr:uid="{00000000-0005-0000-0000-000051020000}"/>
    <cellStyle name="SAPBEXRowResults_SA" xfId="590" xr:uid="{00000000-0005-0000-0000-000052020000}"/>
    <cellStyle name="SAPBEXstdData" xfId="591" xr:uid="{00000000-0005-0000-0000-000053020000}"/>
    <cellStyle name="SAPBEXstdData 2" xfId="592" xr:uid="{00000000-0005-0000-0000-000054020000}"/>
    <cellStyle name="SAPBEXstdData_1010303 1110303_08.2011" xfId="593" xr:uid="{00000000-0005-0000-0000-000055020000}"/>
    <cellStyle name="SAPBEXstdDataEmph" xfId="594" xr:uid="{00000000-0005-0000-0000-000056020000}"/>
    <cellStyle name="SAPBEXstdExc1" xfId="595" xr:uid="{00000000-0005-0000-0000-000057020000}"/>
    <cellStyle name="SAPBEXstdExc1Emph" xfId="596" xr:uid="{00000000-0005-0000-0000-000058020000}"/>
    <cellStyle name="SAPBEXstdExc2" xfId="597" xr:uid="{00000000-0005-0000-0000-000059020000}"/>
    <cellStyle name="SAPBEXstdExc2Emph" xfId="598" xr:uid="{00000000-0005-0000-0000-00005A020000}"/>
    <cellStyle name="SAPBEXstdItem" xfId="599" xr:uid="{00000000-0005-0000-0000-00005B020000}"/>
    <cellStyle name="SAPBEXstdItem 2" xfId="600" xr:uid="{00000000-0005-0000-0000-00005C020000}"/>
    <cellStyle name="SAPBEXstdItem_1010303 1110303_08.2011" xfId="601" xr:uid="{00000000-0005-0000-0000-00005D020000}"/>
    <cellStyle name="SAPBEXstdItemX" xfId="602" xr:uid="{00000000-0005-0000-0000-00005E020000}"/>
    <cellStyle name="SAPBEXstdItemX 2" xfId="603" xr:uid="{00000000-0005-0000-0000-00005F020000}"/>
    <cellStyle name="SAPBEXstdItemX_1010303 1110303_08.2011" xfId="604" xr:uid="{00000000-0005-0000-0000-000060020000}"/>
    <cellStyle name="SAPBEXsubData" xfId="605" xr:uid="{00000000-0005-0000-0000-000061020000}"/>
    <cellStyle name="SAPBEXsubDataEmph" xfId="606" xr:uid="{00000000-0005-0000-0000-000062020000}"/>
    <cellStyle name="SAPBEXsubExc1" xfId="607" xr:uid="{00000000-0005-0000-0000-000063020000}"/>
    <cellStyle name="SAPBEXsubExc1Emph" xfId="608" xr:uid="{00000000-0005-0000-0000-000064020000}"/>
    <cellStyle name="SAPBEXsubExc2" xfId="609" xr:uid="{00000000-0005-0000-0000-000065020000}"/>
    <cellStyle name="SAPBEXsubExc2Emph" xfId="610" xr:uid="{00000000-0005-0000-0000-000066020000}"/>
    <cellStyle name="SAPBEXsubItem" xfId="611" xr:uid="{00000000-0005-0000-0000-000067020000}"/>
    <cellStyle name="SAPBEXtitle" xfId="612" xr:uid="{00000000-0005-0000-0000-000068020000}"/>
    <cellStyle name="SAPBEXtitle 2" xfId="613" xr:uid="{00000000-0005-0000-0000-000069020000}"/>
    <cellStyle name="SAPBEXundefined" xfId="614" xr:uid="{00000000-0005-0000-0000-00006A020000}"/>
    <cellStyle name="Sched" xfId="615" xr:uid="{00000000-0005-0000-0000-00006B020000}"/>
    <cellStyle name="Sched 2" xfId="616" xr:uid="{00000000-0005-0000-0000-00006C020000}"/>
    <cellStyle name="Sched 3" xfId="617" xr:uid="{00000000-0005-0000-0000-00006D020000}"/>
    <cellStyle name="Sched 4" xfId="618" xr:uid="{00000000-0005-0000-0000-00006E020000}"/>
    <cellStyle name="SEM-BPS-data" xfId="619" xr:uid="{00000000-0005-0000-0000-00006F020000}"/>
    <cellStyle name="SEM-BPS-head" xfId="620" xr:uid="{00000000-0005-0000-0000-000070020000}"/>
    <cellStyle name="SEM-BPS-headdata" xfId="621" xr:uid="{00000000-0005-0000-0000-000071020000}"/>
    <cellStyle name="SEM-BPS-headkey" xfId="622" xr:uid="{00000000-0005-0000-0000-000072020000}"/>
    <cellStyle name="SEM-BPS-input-on" xfId="623" xr:uid="{00000000-0005-0000-0000-000073020000}"/>
    <cellStyle name="SEM-BPS-key" xfId="624" xr:uid="{00000000-0005-0000-0000-000074020000}"/>
    <cellStyle name="SEM-BPS-sub1" xfId="625" xr:uid="{00000000-0005-0000-0000-000075020000}"/>
    <cellStyle name="SEM-BPS-sub2" xfId="626" xr:uid="{00000000-0005-0000-0000-000076020000}"/>
    <cellStyle name="SEM-BPS-total" xfId="627" xr:uid="{00000000-0005-0000-0000-000077020000}"/>
    <cellStyle name="small" xfId="628" xr:uid="{00000000-0005-0000-0000-000078020000}"/>
    <cellStyle name="Style 1" xfId="629" xr:uid="{00000000-0005-0000-0000-000079020000}"/>
    <cellStyle name="Style 1 2" xfId="630" xr:uid="{00000000-0005-0000-0000-00007A020000}"/>
    <cellStyle name="Style 1 3" xfId="631" xr:uid="{00000000-0005-0000-0000-00007B020000}"/>
    <cellStyle name="Style 1 4" xfId="632" xr:uid="{00000000-0005-0000-0000-00007C020000}"/>
    <cellStyle name="Style 2" xfId="633" xr:uid="{00000000-0005-0000-0000-00007D020000}"/>
    <cellStyle name="Style 2 2" xfId="634" xr:uid="{00000000-0005-0000-0000-00007E020000}"/>
    <cellStyle name="Style 2 3" xfId="635" xr:uid="{00000000-0005-0000-0000-00007F020000}"/>
    <cellStyle name="Style 2 4" xfId="636" xr:uid="{00000000-0005-0000-0000-000080020000}"/>
    <cellStyle name="Style 22" xfId="637" xr:uid="{00000000-0005-0000-0000-000081020000}"/>
    <cellStyle name="Style 22 2" xfId="638" xr:uid="{00000000-0005-0000-0000-000082020000}"/>
    <cellStyle name="Style 22 3" xfId="639" xr:uid="{00000000-0005-0000-0000-000083020000}"/>
    <cellStyle name="Style 22 4" xfId="640" xr:uid="{00000000-0005-0000-0000-000084020000}"/>
    <cellStyle name="Style 22 5" xfId="641" xr:uid="{00000000-0005-0000-0000-000085020000}"/>
    <cellStyle name="Style 22 6" xfId="642" xr:uid="{00000000-0005-0000-0000-000086020000}"/>
    <cellStyle name="Style 23" xfId="643" xr:uid="{00000000-0005-0000-0000-000087020000}"/>
    <cellStyle name="Style 23 2" xfId="644" xr:uid="{00000000-0005-0000-0000-000088020000}"/>
    <cellStyle name="Style 23 3" xfId="645" xr:uid="{00000000-0005-0000-0000-000089020000}"/>
    <cellStyle name="Style 23 4" xfId="646" xr:uid="{00000000-0005-0000-0000-00008A020000}"/>
    <cellStyle name="Style 24" xfId="647" xr:uid="{00000000-0005-0000-0000-00008B020000}"/>
    <cellStyle name="Style 24 2" xfId="648" xr:uid="{00000000-0005-0000-0000-00008C020000}"/>
    <cellStyle name="Style 24 3" xfId="649" xr:uid="{00000000-0005-0000-0000-00008D020000}"/>
    <cellStyle name="Style 24 4" xfId="650" xr:uid="{00000000-0005-0000-0000-00008E020000}"/>
    <cellStyle name="Style 3" xfId="651" xr:uid="{00000000-0005-0000-0000-00008F020000}"/>
    <cellStyle name="Style 3 2" xfId="652" xr:uid="{00000000-0005-0000-0000-000090020000}"/>
    <cellStyle name="Style 3 3" xfId="653" xr:uid="{00000000-0005-0000-0000-000091020000}"/>
    <cellStyle name="Style 3 4" xfId="654" xr:uid="{00000000-0005-0000-0000-000092020000}"/>
    <cellStyle name="Style 4" xfId="655" xr:uid="{00000000-0005-0000-0000-000093020000}"/>
    <cellStyle name="Style 4 2" xfId="656" xr:uid="{00000000-0005-0000-0000-000094020000}"/>
    <cellStyle name="Style 4 3" xfId="657" xr:uid="{00000000-0005-0000-0000-000095020000}"/>
    <cellStyle name="Style 4 4" xfId="658" xr:uid="{00000000-0005-0000-0000-000096020000}"/>
    <cellStyle name="Style 5" xfId="659" xr:uid="{00000000-0005-0000-0000-000097020000}"/>
    <cellStyle name="Style 5 2" xfId="660" xr:uid="{00000000-0005-0000-0000-000098020000}"/>
    <cellStyle name="Style 5 3" xfId="661" xr:uid="{00000000-0005-0000-0000-000099020000}"/>
    <cellStyle name="Style 5 4" xfId="662" xr:uid="{00000000-0005-0000-0000-00009A020000}"/>
    <cellStyle name="Style 6" xfId="663" xr:uid="{00000000-0005-0000-0000-00009B020000}"/>
    <cellStyle name="Style 6 2" xfId="664" xr:uid="{00000000-0005-0000-0000-00009C020000}"/>
    <cellStyle name="Style 6 3" xfId="665" xr:uid="{00000000-0005-0000-0000-00009D020000}"/>
    <cellStyle name="Style 6 4" xfId="666" xr:uid="{00000000-0005-0000-0000-00009E020000}"/>
    <cellStyle name="Style 7" xfId="667" xr:uid="{00000000-0005-0000-0000-00009F020000}"/>
    <cellStyle name="Title" xfId="2" builtinId="15" customBuiltin="1"/>
    <cellStyle name="Title Row" xfId="668" xr:uid="{00000000-0005-0000-0000-0000A1020000}"/>
    <cellStyle name="Total" xfId="18" builtinId="25" customBuiltin="1"/>
    <cellStyle name="Total 2" xfId="669" xr:uid="{00000000-0005-0000-0000-0000A3020000}"/>
    <cellStyle name="Total 3" xfId="670" xr:uid="{00000000-0005-0000-0000-0000A4020000}"/>
    <cellStyle name="Total 3 2" xfId="671" xr:uid="{00000000-0005-0000-0000-0000A5020000}"/>
    <cellStyle name="Total 3 3" xfId="672" xr:uid="{00000000-0005-0000-0000-0000A6020000}"/>
    <cellStyle name="Total 4" xfId="673" xr:uid="{00000000-0005-0000-0000-0000A7020000}"/>
    <cellStyle name="Total 5" xfId="674" xr:uid="{00000000-0005-0000-0000-0000A8020000}"/>
    <cellStyle name="T's Heading1" xfId="675" xr:uid="{00000000-0005-0000-0000-0000A9020000}"/>
    <cellStyle name="Unprot" xfId="676" xr:uid="{00000000-0005-0000-0000-0000AA020000}"/>
    <cellStyle name="Unprot$" xfId="677" xr:uid="{00000000-0005-0000-0000-0000AB020000}"/>
    <cellStyle name="Unprot$ 2" xfId="678" xr:uid="{00000000-0005-0000-0000-0000AC020000}"/>
    <cellStyle name="Unprot_01 05 Reports" xfId="679" xr:uid="{00000000-0005-0000-0000-0000AD020000}"/>
    <cellStyle name="Unprotect" xfId="680" xr:uid="{00000000-0005-0000-0000-0000AE020000}"/>
    <cellStyle name="Unprotected" xfId="681" xr:uid="{00000000-0005-0000-0000-0000AF020000}"/>
    <cellStyle name="Unprotected 2" xfId="682" xr:uid="{00000000-0005-0000-0000-0000B0020000}"/>
    <cellStyle name="Unprotected 3" xfId="683" xr:uid="{00000000-0005-0000-0000-0000B1020000}"/>
    <cellStyle name="Unprotected 4" xfId="684" xr:uid="{00000000-0005-0000-0000-0000B2020000}"/>
    <cellStyle name="Warning Text" xfId="15" builtinId="11" customBuiltin="1"/>
    <cellStyle name="Year" xfId="685" xr:uid="{00000000-0005-0000-0000-0000B4020000}"/>
    <cellStyle name="Year 2" xfId="686" xr:uid="{00000000-0005-0000-0000-0000B5020000}"/>
    <cellStyle name="Year 3" xfId="687" xr:uid="{00000000-0005-0000-0000-0000B6020000}"/>
    <cellStyle name="Year 4" xfId="688" xr:uid="{00000000-0005-0000-0000-0000B7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0"/>
  <sheetViews>
    <sheetView tabSelected="1" zoomScale="77" zoomScaleNormal="77" workbookViewId="0">
      <pane xSplit="3" ySplit="13" topLeftCell="D14" activePane="bottomRight" state="frozen"/>
      <selection activeCell="F1" sqref="F1"/>
      <selection pane="topRight" activeCell="I1" sqref="I1"/>
      <selection pane="bottomLeft" activeCell="F14" sqref="F14"/>
      <selection pane="bottomRight" activeCell="P25" sqref="P25"/>
    </sheetView>
  </sheetViews>
  <sheetFormatPr defaultRowHeight="12.75"/>
  <cols>
    <col min="1" max="1" width="11.42578125" style="1" customWidth="1"/>
    <col min="2" max="2" width="50.5703125" style="1" customWidth="1"/>
    <col min="3" max="3" width="8.42578125" style="1" bestFit="1" customWidth="1"/>
    <col min="4" max="4" width="20.140625" style="1" bestFit="1" customWidth="1"/>
    <col min="5" max="5" width="2" style="1" customWidth="1"/>
    <col min="6" max="6" width="5.7109375" style="2" bestFit="1" customWidth="1"/>
    <col min="7" max="7" width="2" style="2" customWidth="1"/>
    <col min="8" max="8" width="25.85546875" style="2" bestFit="1" customWidth="1"/>
    <col min="9" max="9" width="2" style="2" customWidth="1"/>
    <col min="10" max="10" width="12.28515625" style="2" bestFit="1" customWidth="1"/>
    <col min="11" max="11" width="2" style="2" customWidth="1"/>
    <col min="12" max="12" width="24.42578125" style="1" customWidth="1"/>
    <col min="13" max="13" width="2.7109375" style="1" customWidth="1"/>
    <col min="14" max="14" width="12.85546875" style="1" customWidth="1"/>
    <col min="15" max="15" width="5.140625" style="1" customWidth="1"/>
    <col min="16" max="16" width="20.85546875" style="1" bestFit="1" customWidth="1"/>
    <col min="17" max="17" width="2.140625" style="1" customWidth="1"/>
    <col min="18" max="18" width="12.140625" style="3" customWidth="1"/>
    <col min="19" max="19" width="2.7109375" style="1" customWidth="1"/>
    <col min="20" max="20" width="19" style="1" bestFit="1" customWidth="1"/>
    <col min="21" max="21" width="5" style="1" customWidth="1"/>
    <col min="22" max="22" width="19.42578125" style="1" bestFit="1" customWidth="1"/>
    <col min="23" max="23" width="5" style="1" customWidth="1"/>
    <col min="24" max="24" width="20.5703125" style="1" bestFit="1" customWidth="1"/>
    <col min="25" max="25" width="4.140625" style="1" customWidth="1"/>
    <col min="26" max="26" width="18.28515625" style="1" bestFit="1" customWidth="1"/>
    <col min="27" max="16384" width="9.140625" style="1"/>
  </cols>
  <sheetData>
    <row r="1" spans="1:26" ht="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  <c r="V1" s="5"/>
      <c r="W1" s="5"/>
      <c r="X1" s="5"/>
      <c r="Y1" s="5"/>
      <c r="Z1" s="5"/>
    </row>
    <row r="2" spans="1:26" ht="15.75">
      <c r="A2" s="7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5"/>
      <c r="T2" s="5"/>
      <c r="U2" s="5"/>
      <c r="V2" s="5"/>
      <c r="W2" s="5"/>
      <c r="X2" s="5"/>
      <c r="Y2" s="5"/>
      <c r="Z2" s="5"/>
    </row>
    <row r="3" spans="1:26" ht="15.75">
      <c r="A3" s="7" t="s">
        <v>28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5"/>
      <c r="T3" s="5"/>
      <c r="U3" s="5"/>
      <c r="V3" s="5"/>
      <c r="W3" s="5"/>
      <c r="X3" s="5"/>
      <c r="Y3" s="5"/>
      <c r="Z3" s="5"/>
    </row>
    <row r="4" spans="1:26" ht="15.75">
      <c r="A4" s="7" t="s">
        <v>27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5"/>
      <c r="T4" s="5"/>
      <c r="U4" s="5"/>
      <c r="V4" s="5"/>
      <c r="W4" s="5"/>
      <c r="X4" s="5"/>
      <c r="Y4" s="5"/>
      <c r="Z4" s="5"/>
    </row>
    <row r="5" spans="1:26" ht="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8"/>
      <c r="T5" s="8"/>
      <c r="U5" s="8"/>
      <c r="V5" s="8"/>
      <c r="W5" s="8"/>
      <c r="X5" s="8"/>
      <c r="Y5" s="8"/>
      <c r="Z5" s="8"/>
    </row>
    <row r="6" spans="1:26" ht="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9"/>
      <c r="S6" s="8"/>
      <c r="T6" s="8"/>
      <c r="U6" s="8"/>
      <c r="V6" s="8"/>
      <c r="W6" s="8"/>
      <c r="X6" s="8"/>
      <c r="Y6" s="8"/>
      <c r="Z6" s="8"/>
    </row>
    <row r="7" spans="1:26" ht="15.75">
      <c r="A7" s="8"/>
      <c r="B7" s="8"/>
      <c r="C7" s="8"/>
      <c r="D7" s="10" t="s">
        <v>11</v>
      </c>
      <c r="E7" s="10"/>
      <c r="F7" s="10"/>
      <c r="G7" s="10"/>
      <c r="H7" s="10"/>
      <c r="I7" s="10"/>
      <c r="J7" s="10"/>
      <c r="K7" s="10"/>
      <c r="L7" s="10"/>
      <c r="M7" s="11"/>
      <c r="N7" s="11"/>
      <c r="O7" s="8"/>
      <c r="P7" s="10" t="s">
        <v>12</v>
      </c>
      <c r="Q7" s="10"/>
      <c r="R7" s="12"/>
      <c r="S7" s="10"/>
      <c r="T7" s="10"/>
      <c r="U7" s="8"/>
      <c r="V7" s="13" t="s">
        <v>13</v>
      </c>
      <c r="W7" s="8"/>
      <c r="X7" s="8"/>
      <c r="Y7" s="14"/>
      <c r="Z7" s="13" t="s">
        <v>14</v>
      </c>
    </row>
    <row r="8" spans="1:26" ht="15.75">
      <c r="A8" s="15"/>
      <c r="B8" s="15"/>
      <c r="C8" s="15"/>
      <c r="D8" s="16" t="s">
        <v>15</v>
      </c>
      <c r="E8" s="17"/>
      <c r="F8" s="17"/>
      <c r="G8" s="17"/>
      <c r="H8" s="17"/>
      <c r="I8" s="17"/>
      <c r="J8" s="17"/>
      <c r="K8" s="17"/>
      <c r="L8" s="16" t="s">
        <v>16</v>
      </c>
      <c r="M8" s="13"/>
      <c r="N8" s="16" t="s">
        <v>16</v>
      </c>
      <c r="O8" s="15"/>
      <c r="P8" s="13" t="s">
        <v>15</v>
      </c>
      <c r="Q8" s="17"/>
      <c r="R8" s="18" t="s">
        <v>16</v>
      </c>
      <c r="S8" s="13"/>
      <c r="T8" s="13" t="s">
        <v>16</v>
      </c>
      <c r="U8" s="15"/>
      <c r="V8" s="13" t="s">
        <v>16</v>
      </c>
      <c r="W8" s="15"/>
      <c r="X8" s="13" t="s">
        <v>13</v>
      </c>
      <c r="Y8" s="17"/>
      <c r="Z8" s="13" t="s">
        <v>16</v>
      </c>
    </row>
    <row r="9" spans="1:26" ht="15.75">
      <c r="A9" s="10" t="s">
        <v>17</v>
      </c>
      <c r="B9" s="10"/>
      <c r="C9" s="15"/>
      <c r="D9" s="19" t="s">
        <v>2</v>
      </c>
      <c r="E9" s="13"/>
      <c r="F9" s="19" t="s">
        <v>4</v>
      </c>
      <c r="G9" s="13"/>
      <c r="H9" s="19" t="s">
        <v>18</v>
      </c>
      <c r="I9" s="13"/>
      <c r="J9" s="19" t="s">
        <v>6</v>
      </c>
      <c r="K9" s="13"/>
      <c r="L9" s="19" t="s">
        <v>2</v>
      </c>
      <c r="M9" s="13"/>
      <c r="N9" s="19" t="s">
        <v>0</v>
      </c>
      <c r="O9" s="15"/>
      <c r="P9" s="19" t="s">
        <v>2</v>
      </c>
      <c r="Q9" s="13"/>
      <c r="R9" s="20" t="s">
        <v>0</v>
      </c>
      <c r="S9" s="13"/>
      <c r="T9" s="19" t="s">
        <v>2</v>
      </c>
      <c r="U9" s="15"/>
      <c r="V9" s="19" t="s">
        <v>2</v>
      </c>
      <c r="W9" s="15"/>
      <c r="X9" s="19" t="s">
        <v>15</v>
      </c>
      <c r="Y9" s="13"/>
      <c r="Z9" s="19" t="s">
        <v>0</v>
      </c>
    </row>
    <row r="10" spans="1:26" ht="15.75">
      <c r="A10" s="21" t="s">
        <v>1</v>
      </c>
      <c r="B10" s="7"/>
      <c r="C10" s="22"/>
      <c r="D10" s="23">
        <v>-2</v>
      </c>
      <c r="E10" s="24"/>
      <c r="F10" s="24">
        <v>-3</v>
      </c>
      <c r="G10" s="24"/>
      <c r="H10" s="24">
        <v>-4</v>
      </c>
      <c r="I10" s="24"/>
      <c r="J10" s="24">
        <v>-5</v>
      </c>
      <c r="K10" s="24"/>
      <c r="L10" s="23">
        <v>-6</v>
      </c>
      <c r="M10" s="23"/>
      <c r="N10" s="24">
        <v>-7</v>
      </c>
      <c r="O10" s="24"/>
      <c r="P10" s="23">
        <v>-8</v>
      </c>
      <c r="Q10" s="24"/>
      <c r="R10" s="25">
        <v>-9</v>
      </c>
      <c r="S10" s="23"/>
      <c r="T10" s="24">
        <v>-10</v>
      </c>
      <c r="U10" s="24"/>
      <c r="V10" s="24">
        <v>-11</v>
      </c>
      <c r="W10" s="24"/>
      <c r="X10" s="24">
        <v>-12</v>
      </c>
      <c r="Y10" s="24"/>
      <c r="Z10" s="24">
        <v>-13</v>
      </c>
    </row>
    <row r="11" spans="1:26" ht="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9"/>
      <c r="S11" s="8"/>
      <c r="T11" s="8"/>
      <c r="U11" s="8"/>
      <c r="V11" s="8"/>
      <c r="W11" s="8"/>
      <c r="X11" s="8"/>
      <c r="Y11" s="8"/>
      <c r="Z11" s="8"/>
    </row>
    <row r="12" spans="1:26" ht="15">
      <c r="A12" s="26" t="s">
        <v>5</v>
      </c>
      <c r="B12" s="27"/>
      <c r="C12" s="8"/>
      <c r="D12" s="8"/>
      <c r="E12" s="8"/>
      <c r="F12" s="8"/>
      <c r="G12" s="8"/>
      <c r="H12" s="8"/>
      <c r="I12" s="8"/>
      <c r="J12" s="8"/>
      <c r="K12" s="8"/>
      <c r="L12" s="28"/>
      <c r="M12" s="8"/>
      <c r="N12" s="8"/>
      <c r="O12" s="8"/>
      <c r="P12" s="8"/>
      <c r="Q12" s="8"/>
      <c r="R12" s="9"/>
      <c r="S12" s="8"/>
      <c r="T12" s="8"/>
      <c r="U12" s="8"/>
      <c r="V12" s="8"/>
      <c r="W12" s="8"/>
      <c r="X12" s="8"/>
      <c r="Y12" s="8"/>
      <c r="Z12" s="8"/>
    </row>
    <row r="13" spans="1:26" s="2" customFormat="1" ht="15">
      <c r="A13" s="29"/>
      <c r="B13" s="30"/>
      <c r="C13" s="8"/>
      <c r="D13" s="31"/>
      <c r="E13" s="32"/>
      <c r="F13" s="32"/>
      <c r="G13" s="32"/>
      <c r="H13" s="32"/>
      <c r="I13" s="32"/>
      <c r="J13" s="32"/>
      <c r="K13" s="32"/>
      <c r="L13" s="31"/>
      <c r="M13" s="31"/>
      <c r="N13" s="33"/>
      <c r="O13" s="34"/>
      <c r="P13" s="31"/>
      <c r="Q13" s="32"/>
      <c r="R13" s="35"/>
      <c r="S13" s="32"/>
      <c r="T13" s="31"/>
      <c r="U13" s="32"/>
      <c r="V13" s="36"/>
      <c r="W13" s="32"/>
      <c r="X13" s="31"/>
      <c r="Y13" s="32"/>
      <c r="Z13" s="33"/>
    </row>
    <row r="14" spans="1:26" s="4" customFormat="1" ht="15">
      <c r="A14" s="37" t="s">
        <v>19</v>
      </c>
      <c r="B14" s="38"/>
      <c r="C14" s="39"/>
      <c r="D14" s="40"/>
      <c r="E14" s="41"/>
      <c r="F14" s="41"/>
      <c r="G14" s="41"/>
      <c r="H14" s="41"/>
      <c r="I14" s="41"/>
      <c r="J14" s="41"/>
      <c r="K14" s="41"/>
      <c r="L14" s="40"/>
      <c r="M14" s="40"/>
      <c r="N14" s="42"/>
      <c r="O14" s="43"/>
      <c r="P14" s="40"/>
      <c r="Q14" s="41"/>
      <c r="R14" s="44"/>
      <c r="S14" s="41"/>
      <c r="T14" s="40"/>
      <c r="U14" s="41"/>
      <c r="V14" s="45"/>
      <c r="W14" s="41"/>
      <c r="X14" s="40"/>
      <c r="Y14" s="41"/>
      <c r="Z14" s="42"/>
    </row>
    <row r="15" spans="1:26" s="4" customFormat="1" ht="15">
      <c r="A15" s="46"/>
      <c r="B15" s="47"/>
      <c r="C15" s="39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6" s="4" customFormat="1" ht="15">
      <c r="A16" s="46"/>
      <c r="B16" s="49" t="s">
        <v>19</v>
      </c>
      <c r="C16" s="39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 s="4" customFormat="1" ht="15">
      <c r="A17" s="46">
        <v>311</v>
      </c>
      <c r="B17" s="47" t="s">
        <v>21</v>
      </c>
      <c r="C17" s="39"/>
      <c r="D17" s="48">
        <v>63353433.199999996</v>
      </c>
      <c r="E17" s="39"/>
      <c r="F17" s="39"/>
      <c r="G17" s="39"/>
      <c r="H17" s="39"/>
      <c r="I17" s="39"/>
      <c r="J17" s="39"/>
      <c r="K17" s="39"/>
      <c r="L17" s="50">
        <f>(D17/$D$23)*21385000</f>
        <v>5803383.0853443053</v>
      </c>
      <c r="M17" s="51"/>
      <c r="N17" s="51">
        <f>-L17/D17*100</f>
        <v>-9.1603292705916139</v>
      </c>
      <c r="O17" s="52"/>
      <c r="P17" s="48">
        <v>413062.90999999974</v>
      </c>
      <c r="Q17" s="39"/>
      <c r="R17" s="51">
        <v>-30</v>
      </c>
      <c r="S17" s="51"/>
      <c r="T17" s="53">
        <f>-P17*R17/100</f>
        <v>123918.87299999992</v>
      </c>
      <c r="U17" s="39"/>
      <c r="V17" s="54">
        <f>-D17*N17/100+T17</f>
        <v>5927301.9583443049</v>
      </c>
      <c r="W17" s="39"/>
      <c r="X17" s="55">
        <f>+D17+P17</f>
        <v>63766496.109999992</v>
      </c>
      <c r="Y17" s="39"/>
      <c r="Z17" s="51">
        <f t="shared" ref="Z17:Z21" si="0">-ROUND(V17/X17*100,0)</f>
        <v>-9</v>
      </c>
    </row>
    <row r="18" spans="1:26" s="4" customFormat="1" ht="15">
      <c r="A18" s="46">
        <v>312</v>
      </c>
      <c r="B18" s="47" t="s">
        <v>22</v>
      </c>
      <c r="C18" s="39"/>
      <c r="D18" s="48">
        <v>121541879.69</v>
      </c>
      <c r="E18" s="39"/>
      <c r="F18" s="39"/>
      <c r="G18" s="39"/>
      <c r="H18" s="39"/>
      <c r="I18" s="39"/>
      <c r="J18" s="39"/>
      <c r="K18" s="39"/>
      <c r="L18" s="50">
        <f t="shared" ref="L18:L21" si="1">(D18/$D$23)*21385000</f>
        <v>11133636.381270314</v>
      </c>
      <c r="M18" s="51"/>
      <c r="N18" s="51">
        <f t="shared" ref="N18:N21" si="2">-L18/D18*100</f>
        <v>-9.1603292705916139</v>
      </c>
      <c r="O18" s="52"/>
      <c r="P18" s="48">
        <v>2970969.1799999997</v>
      </c>
      <c r="Q18" s="39"/>
      <c r="R18" s="51">
        <v>-20</v>
      </c>
      <c r="S18" s="51"/>
      <c r="T18" s="53">
        <f t="shared" ref="T18:T21" si="3">-P18*R18/100</f>
        <v>594193.83599999989</v>
      </c>
      <c r="U18" s="39"/>
      <c r="V18" s="54">
        <f t="shared" ref="V18:V21" si="4">-D18*N18/100+T18</f>
        <v>11727830.217270313</v>
      </c>
      <c r="W18" s="39"/>
      <c r="X18" s="55">
        <f t="shared" ref="X18:X21" si="5">+D18+P18</f>
        <v>124512848.87</v>
      </c>
      <c r="Y18" s="39"/>
      <c r="Z18" s="51">
        <f t="shared" si="0"/>
        <v>-9</v>
      </c>
    </row>
    <row r="19" spans="1:26" s="4" customFormat="1" ht="15">
      <c r="A19" s="46">
        <v>314</v>
      </c>
      <c r="B19" s="47" t="s">
        <v>23</v>
      </c>
      <c r="C19" s="39"/>
      <c r="D19" s="48">
        <v>38782699.189999998</v>
      </c>
      <c r="E19" s="39"/>
      <c r="F19" s="39"/>
      <c r="G19" s="39"/>
      <c r="H19" s="39"/>
      <c r="I19" s="39"/>
      <c r="J19" s="39"/>
      <c r="K19" s="39"/>
      <c r="L19" s="50">
        <f t="shared" si="1"/>
        <v>3552622.9458270669</v>
      </c>
      <c r="M19" s="51"/>
      <c r="N19" s="51">
        <f t="shared" si="2"/>
        <v>-9.1603292705916139</v>
      </c>
      <c r="O19" s="52"/>
      <c r="P19" s="48">
        <v>979246.1</v>
      </c>
      <c r="Q19" s="39"/>
      <c r="R19" s="51">
        <v>-15</v>
      </c>
      <c r="S19" s="51"/>
      <c r="T19" s="53">
        <f t="shared" si="3"/>
        <v>146886.91500000001</v>
      </c>
      <c r="U19" s="39"/>
      <c r="V19" s="54">
        <f t="shared" si="4"/>
        <v>3699509.8608270665</v>
      </c>
      <c r="W19" s="39"/>
      <c r="X19" s="55">
        <f t="shared" si="5"/>
        <v>39761945.289999999</v>
      </c>
      <c r="Y19" s="39"/>
      <c r="Z19" s="51">
        <f t="shared" si="0"/>
        <v>-9</v>
      </c>
    </row>
    <row r="20" spans="1:26" s="4" customFormat="1" ht="15">
      <c r="A20" s="46">
        <v>315</v>
      </c>
      <c r="B20" s="47" t="s">
        <v>24</v>
      </c>
      <c r="C20" s="39"/>
      <c r="D20" s="48">
        <v>9355127.8300000038</v>
      </c>
      <c r="E20" s="39"/>
      <c r="F20" s="39"/>
      <c r="G20" s="39"/>
      <c r="H20" s="39"/>
      <c r="I20" s="39"/>
      <c r="J20" s="39"/>
      <c r="K20" s="39"/>
      <c r="L20" s="50">
        <f t="shared" si="1"/>
        <v>856960.51291275246</v>
      </c>
      <c r="M20" s="51"/>
      <c r="N20" s="51">
        <f t="shared" si="2"/>
        <v>-9.1603292705916139</v>
      </c>
      <c r="O20" s="52"/>
      <c r="P20" s="48">
        <v>72142.929999999993</v>
      </c>
      <c r="Q20" s="39"/>
      <c r="R20" s="51">
        <v>-20</v>
      </c>
      <c r="S20" s="51"/>
      <c r="T20" s="53">
        <f t="shared" si="3"/>
        <v>14428.585999999999</v>
      </c>
      <c r="U20" s="39"/>
      <c r="V20" s="54">
        <f t="shared" si="4"/>
        <v>871389.09891275247</v>
      </c>
      <c r="W20" s="39"/>
      <c r="X20" s="55">
        <f t="shared" si="5"/>
        <v>9427270.7600000035</v>
      </c>
      <c r="Y20" s="39"/>
      <c r="Z20" s="51">
        <f t="shared" si="0"/>
        <v>-9</v>
      </c>
    </row>
    <row r="21" spans="1:26" s="4" customFormat="1" ht="15">
      <c r="A21" s="46">
        <v>316</v>
      </c>
      <c r="B21" s="47" t="s">
        <v>25</v>
      </c>
      <c r="C21" s="39"/>
      <c r="D21" s="56">
        <v>419166.97</v>
      </c>
      <c r="E21" s="39"/>
      <c r="F21" s="39"/>
      <c r="G21" s="39"/>
      <c r="H21" s="39"/>
      <c r="I21" s="39"/>
      <c r="J21" s="39"/>
      <c r="K21" s="39"/>
      <c r="L21" s="57">
        <f t="shared" si="1"/>
        <v>38397.074645561966</v>
      </c>
      <c r="M21" s="51"/>
      <c r="N21" s="51">
        <f t="shared" si="2"/>
        <v>-9.1603292705916139</v>
      </c>
      <c r="O21" s="52"/>
      <c r="P21" s="56">
        <v>13819.24</v>
      </c>
      <c r="Q21" s="39"/>
      <c r="R21" s="51">
        <v>-5</v>
      </c>
      <c r="S21" s="51"/>
      <c r="T21" s="58">
        <f t="shared" si="3"/>
        <v>690.96199999999999</v>
      </c>
      <c r="U21" s="39"/>
      <c r="V21" s="59">
        <f t="shared" si="4"/>
        <v>39088.036645561966</v>
      </c>
      <c r="W21" s="39"/>
      <c r="X21" s="60">
        <f t="shared" si="5"/>
        <v>432986.20999999996</v>
      </c>
      <c r="Y21" s="39"/>
      <c r="Z21" s="51">
        <f t="shared" si="0"/>
        <v>-9</v>
      </c>
    </row>
    <row r="22" spans="1:26" s="4" customFormat="1" ht="15">
      <c r="A22" s="46"/>
      <c r="B22" s="38"/>
      <c r="C22" s="39"/>
      <c r="D22" s="40"/>
      <c r="E22" s="41"/>
      <c r="F22" s="41"/>
      <c r="G22" s="41"/>
      <c r="H22" s="41"/>
      <c r="I22" s="41"/>
      <c r="J22" s="41"/>
      <c r="K22" s="41"/>
      <c r="L22" s="40"/>
      <c r="M22" s="40"/>
      <c r="N22" s="42"/>
      <c r="O22" s="43"/>
      <c r="P22" s="40"/>
      <c r="Q22" s="41"/>
      <c r="R22" s="44"/>
      <c r="S22" s="41"/>
      <c r="T22" s="40"/>
      <c r="U22" s="41"/>
      <c r="V22" s="45"/>
      <c r="W22" s="41"/>
      <c r="X22" s="40"/>
      <c r="Y22" s="41"/>
      <c r="Z22" s="42"/>
    </row>
    <row r="23" spans="1:26" s="4" customFormat="1" ht="15">
      <c r="A23" s="61" t="s">
        <v>29</v>
      </c>
      <c r="B23" s="38"/>
      <c r="C23" s="39"/>
      <c r="D23" s="62">
        <f>+SUBTOTAL(9,D17:D22)</f>
        <v>233452306.88</v>
      </c>
      <c r="E23" s="41"/>
      <c r="F23" s="41"/>
      <c r="G23" s="41"/>
      <c r="H23" s="41"/>
      <c r="I23" s="41"/>
      <c r="J23" s="63"/>
      <c r="K23" s="41"/>
      <c r="L23" s="62">
        <f>+SUBTOTAL(9,L17:L22)</f>
        <v>21385000</v>
      </c>
      <c r="M23" s="40"/>
      <c r="N23" s="42"/>
      <c r="O23" s="43"/>
      <c r="P23" s="62">
        <f>+SUBTOTAL(9,P17:P22)</f>
        <v>4449240.3599999994</v>
      </c>
      <c r="Q23" s="41"/>
      <c r="R23" s="44"/>
      <c r="S23" s="41"/>
      <c r="T23" s="62">
        <f>+SUBTOTAL(9,T17:T22)</f>
        <v>880119.1719999999</v>
      </c>
      <c r="U23" s="41"/>
      <c r="V23" s="62">
        <f>+SUBTOTAL(9,V17:V22)</f>
        <v>22265119.171999998</v>
      </c>
      <c r="W23" s="41"/>
      <c r="X23" s="62">
        <f>+SUBTOTAL(9,X17:X22)</f>
        <v>237901547.23999998</v>
      </c>
      <c r="Y23" s="41"/>
      <c r="Z23" s="42">
        <f t="shared" ref="Z23" si="6">-ROUND(V23/X23*100,0)</f>
        <v>-9</v>
      </c>
    </row>
    <row r="24" spans="1:26" s="4" customFormat="1" ht="15">
      <c r="A24" s="46"/>
      <c r="B24" s="38"/>
      <c r="C24" s="39"/>
      <c r="D24" s="40"/>
      <c r="E24" s="41"/>
      <c r="F24" s="41"/>
      <c r="G24" s="41"/>
      <c r="H24" s="41"/>
      <c r="I24" s="41"/>
      <c r="J24" s="41"/>
      <c r="K24" s="41"/>
      <c r="L24" s="40"/>
      <c r="M24" s="40"/>
      <c r="N24" s="42"/>
      <c r="O24" s="43"/>
      <c r="P24" s="40"/>
      <c r="Q24" s="41"/>
      <c r="R24" s="44"/>
      <c r="S24" s="41"/>
      <c r="T24" s="40"/>
      <c r="U24" s="41"/>
      <c r="V24" s="45"/>
      <c r="W24" s="41"/>
      <c r="X24" s="40"/>
      <c r="Y24" s="41"/>
      <c r="Z24" s="42"/>
    </row>
    <row r="25" spans="1:26" s="4" customFormat="1" ht="15">
      <c r="A25" s="37" t="s">
        <v>30</v>
      </c>
      <c r="B25" s="38"/>
      <c r="C25" s="39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 s="4" customFormat="1" ht="15">
      <c r="A26" s="46"/>
      <c r="B26" s="38"/>
      <c r="C26" s="39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s="4" customFormat="1" ht="15">
      <c r="A27" s="46"/>
      <c r="B27" s="49" t="s">
        <v>7</v>
      </c>
      <c r="C27" s="39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 s="4" customFormat="1" ht="15">
      <c r="A28" s="46">
        <v>311</v>
      </c>
      <c r="B28" s="47" t="s">
        <v>21</v>
      </c>
      <c r="C28" s="39"/>
      <c r="D28" s="48">
        <v>15130306.459999997</v>
      </c>
      <c r="E28" s="39"/>
      <c r="F28" s="39"/>
      <c r="G28" s="39"/>
      <c r="H28" s="39"/>
      <c r="I28" s="39"/>
      <c r="J28" s="39"/>
      <c r="K28" s="39"/>
      <c r="L28" s="50">
        <f>((D28/$D$67)*156984000)</f>
        <v>1663038.9391365657</v>
      </c>
      <c r="M28" s="51"/>
      <c r="N28" s="51">
        <f>-L28/D28*100</f>
        <v>-10.991442529820153</v>
      </c>
      <c r="O28" s="52"/>
      <c r="P28" s="48">
        <v>137742.75</v>
      </c>
      <c r="Q28" s="39"/>
      <c r="R28" s="51">
        <v>-30</v>
      </c>
      <c r="S28" s="51"/>
      <c r="T28" s="53">
        <f>-P28*R28/100</f>
        <v>41322.824999999997</v>
      </c>
      <c r="U28" s="39"/>
      <c r="V28" s="54">
        <f>-D28*N28/100+T28</f>
        <v>1704361.7641365656</v>
      </c>
      <c r="W28" s="39"/>
      <c r="X28" s="55">
        <f>+D28+P28</f>
        <v>15268049.209999997</v>
      </c>
      <c r="Y28" s="39"/>
      <c r="Z28" s="51">
        <f t="shared" ref="Z28:Z33" si="7">-ROUND(V28/X28*100,0)</f>
        <v>-11</v>
      </c>
    </row>
    <row r="29" spans="1:26" s="4" customFormat="1" ht="15">
      <c r="A29" s="46">
        <v>312</v>
      </c>
      <c r="B29" s="47" t="s">
        <v>22</v>
      </c>
      <c r="C29" s="39"/>
      <c r="D29" s="48">
        <v>171222107.02999994</v>
      </c>
      <c r="E29" s="39"/>
      <c r="F29" s="39"/>
      <c r="G29" s="39"/>
      <c r="H29" s="39"/>
      <c r="I29" s="39"/>
      <c r="J29" s="39"/>
      <c r="K29" s="39"/>
      <c r="L29" s="50">
        <f t="shared" ref="L29:L32" si="8">((D29/$D$67)*156984000)</f>
        <v>18819779.492549594</v>
      </c>
      <c r="M29" s="51"/>
      <c r="N29" s="51">
        <f t="shared" ref="N29:N33" si="9">-L29/D29*100</f>
        <v>-10.991442529820153</v>
      </c>
      <c r="O29" s="52"/>
      <c r="P29" s="48">
        <v>3307143.7899999991</v>
      </c>
      <c r="Q29" s="39"/>
      <c r="R29" s="51">
        <v>-20</v>
      </c>
      <c r="S29" s="51"/>
      <c r="T29" s="53">
        <f t="shared" ref="T29:T32" si="10">-P29*R29/100</f>
        <v>661428.7579999998</v>
      </c>
      <c r="U29" s="39"/>
      <c r="V29" s="54">
        <f t="shared" ref="V29:V32" si="11">-D29*N29/100+T29</f>
        <v>19481208.250549596</v>
      </c>
      <c r="W29" s="39"/>
      <c r="X29" s="55">
        <f t="shared" ref="X29:X32" si="12">+D29+P29</f>
        <v>174529250.81999993</v>
      </c>
      <c r="Y29" s="39"/>
      <c r="Z29" s="51">
        <f t="shared" si="7"/>
        <v>-11</v>
      </c>
    </row>
    <row r="30" spans="1:26" s="4" customFormat="1" ht="15">
      <c r="A30" s="46">
        <v>314</v>
      </c>
      <c r="B30" s="47" t="s">
        <v>23</v>
      </c>
      <c r="C30" s="39"/>
      <c r="D30" s="48">
        <v>45080600.560000002</v>
      </c>
      <c r="E30" s="39"/>
      <c r="F30" s="39"/>
      <c r="G30" s="39"/>
      <c r="H30" s="39"/>
      <c r="I30" s="39"/>
      <c r="J30" s="39"/>
      <c r="K30" s="39"/>
      <c r="L30" s="50">
        <f t="shared" si="8"/>
        <v>4955008.3026501825</v>
      </c>
      <c r="M30" s="51"/>
      <c r="N30" s="51">
        <f t="shared" si="9"/>
        <v>-10.991442529820153</v>
      </c>
      <c r="O30" s="52"/>
      <c r="P30" s="48">
        <v>1045908.5700000002</v>
      </c>
      <c r="Q30" s="39"/>
      <c r="R30" s="51">
        <v>-15</v>
      </c>
      <c r="S30" s="51"/>
      <c r="T30" s="53">
        <f t="shared" si="10"/>
        <v>156886.28550000003</v>
      </c>
      <c r="U30" s="39"/>
      <c r="V30" s="54">
        <f t="shared" si="11"/>
        <v>5111894.5881501827</v>
      </c>
      <c r="W30" s="39"/>
      <c r="X30" s="55">
        <f t="shared" si="12"/>
        <v>46126509.130000003</v>
      </c>
      <c r="Y30" s="39"/>
      <c r="Z30" s="51">
        <f t="shared" si="7"/>
        <v>-11</v>
      </c>
    </row>
    <row r="31" spans="1:26" s="4" customFormat="1" ht="15">
      <c r="A31" s="46">
        <v>315</v>
      </c>
      <c r="B31" s="47" t="s">
        <v>24</v>
      </c>
      <c r="C31" s="39"/>
      <c r="D31" s="48">
        <v>10848658.780000003</v>
      </c>
      <c r="E31" s="39"/>
      <c r="F31" s="39"/>
      <c r="G31" s="39"/>
      <c r="H31" s="39"/>
      <c r="I31" s="39"/>
      <c r="J31" s="39"/>
      <c r="K31" s="39"/>
      <c r="L31" s="50">
        <f t="shared" si="8"/>
        <v>1192424.0950599883</v>
      </c>
      <c r="M31" s="51"/>
      <c r="N31" s="51">
        <f t="shared" si="9"/>
        <v>-10.991442529820151</v>
      </c>
      <c r="O31" s="52"/>
      <c r="P31" s="48">
        <v>125391.80000000002</v>
      </c>
      <c r="Q31" s="39"/>
      <c r="R31" s="51">
        <v>-20</v>
      </c>
      <c r="S31" s="51"/>
      <c r="T31" s="53">
        <f t="shared" si="10"/>
        <v>25078.360000000004</v>
      </c>
      <c r="U31" s="39"/>
      <c r="V31" s="54">
        <f t="shared" si="11"/>
        <v>1217502.4550599884</v>
      </c>
      <c r="W31" s="39"/>
      <c r="X31" s="55">
        <f t="shared" si="12"/>
        <v>10974050.580000004</v>
      </c>
      <c r="Y31" s="39"/>
      <c r="Z31" s="51">
        <f t="shared" si="7"/>
        <v>-11</v>
      </c>
    </row>
    <row r="32" spans="1:26" s="4" customFormat="1" ht="15">
      <c r="A32" s="46">
        <v>316</v>
      </c>
      <c r="B32" s="47" t="s">
        <v>25</v>
      </c>
      <c r="C32" s="39"/>
      <c r="D32" s="56">
        <v>281518.37</v>
      </c>
      <c r="E32" s="39"/>
      <c r="F32" s="39"/>
      <c r="G32" s="39"/>
      <c r="H32" s="39"/>
      <c r="I32" s="39"/>
      <c r="J32" s="39"/>
      <c r="K32" s="39"/>
      <c r="L32" s="57">
        <f t="shared" si="8"/>
        <v>30942.929849436459</v>
      </c>
      <c r="M32" s="51"/>
      <c r="N32" s="51">
        <f t="shared" si="9"/>
        <v>-10.991442529820153</v>
      </c>
      <c r="O32" s="52"/>
      <c r="P32" s="56">
        <v>15923.539999999999</v>
      </c>
      <c r="Q32" s="39"/>
      <c r="R32" s="51">
        <v>-5</v>
      </c>
      <c r="S32" s="51"/>
      <c r="T32" s="58">
        <f t="shared" si="10"/>
        <v>796.17700000000002</v>
      </c>
      <c r="U32" s="39"/>
      <c r="V32" s="59">
        <f t="shared" si="11"/>
        <v>31739.106849436459</v>
      </c>
      <c r="W32" s="39"/>
      <c r="X32" s="60">
        <f t="shared" si="12"/>
        <v>297441.90999999997</v>
      </c>
      <c r="Y32" s="39"/>
      <c r="Z32" s="51">
        <f t="shared" si="7"/>
        <v>-11</v>
      </c>
    </row>
    <row r="33" spans="1:26" s="4" customFormat="1" ht="15">
      <c r="A33" s="46"/>
      <c r="B33" s="38" t="s">
        <v>31</v>
      </c>
      <c r="C33" s="39"/>
      <c r="D33" s="40">
        <f>+SUBTOTAL(9,D28:D32)</f>
        <v>242563191.19999996</v>
      </c>
      <c r="E33" s="41"/>
      <c r="F33" s="41"/>
      <c r="G33" s="41"/>
      <c r="H33" s="41"/>
      <c r="I33" s="41"/>
      <c r="J33" s="41"/>
      <c r="K33" s="41"/>
      <c r="L33" s="40">
        <f>+SUBTOTAL(9,L28:L32)</f>
        <v>26661193.759245764</v>
      </c>
      <c r="M33" s="40"/>
      <c r="N33" s="42">
        <f t="shared" si="9"/>
        <v>-10.99144252982015</v>
      </c>
      <c r="O33" s="43"/>
      <c r="P33" s="40">
        <f>+SUBTOTAL(9,P28:P32)</f>
        <v>4632110.4499999993</v>
      </c>
      <c r="Q33" s="41"/>
      <c r="R33" s="44"/>
      <c r="S33" s="41"/>
      <c r="T33" s="40">
        <f>+SUBTOTAL(9,T28:T32)</f>
        <v>885512.40549999976</v>
      </c>
      <c r="U33" s="41"/>
      <c r="V33" s="45">
        <f>+SUBTOTAL(9,V28:V32)</f>
        <v>27546706.164745767</v>
      </c>
      <c r="W33" s="41"/>
      <c r="X33" s="40">
        <f>+SUBTOTAL(9,X28:X32)</f>
        <v>247195301.64999995</v>
      </c>
      <c r="Y33" s="41"/>
      <c r="Z33" s="42">
        <f t="shared" si="7"/>
        <v>-11</v>
      </c>
    </row>
    <row r="34" spans="1:26" s="4" customFormat="1" ht="15">
      <c r="A34" s="46"/>
      <c r="B34" s="47"/>
      <c r="C34" s="39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s="4" customFormat="1" ht="15">
      <c r="A35" s="46"/>
      <c r="B35" s="49" t="s">
        <v>8</v>
      </c>
      <c r="C35" s="39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s="4" customFormat="1" ht="15">
      <c r="A36" s="46">
        <v>311</v>
      </c>
      <c r="B36" s="47" t="s">
        <v>21</v>
      </c>
      <c r="C36" s="39"/>
      <c r="D36" s="48">
        <v>12603210.409999998</v>
      </c>
      <c r="E36" s="39"/>
      <c r="F36" s="39"/>
      <c r="G36" s="39"/>
      <c r="H36" s="39"/>
      <c r="I36" s="39"/>
      <c r="J36" s="39"/>
      <c r="K36" s="39"/>
      <c r="L36" s="50">
        <f t="shared" ref="L36:L40" si="13">((D36/$D$67)*156984000)</f>
        <v>1385274.6291274605</v>
      </c>
      <c r="M36" s="51"/>
      <c r="N36" s="51">
        <f>-L36/D36*100</f>
        <v>-10.991442529820151</v>
      </c>
      <c r="O36" s="52"/>
      <c r="P36" s="48">
        <v>115716</v>
      </c>
      <c r="Q36" s="39"/>
      <c r="R36" s="51">
        <v>-30</v>
      </c>
      <c r="S36" s="51"/>
      <c r="T36" s="53">
        <f>-P36*R36/100</f>
        <v>34714.800000000003</v>
      </c>
      <c r="U36" s="39"/>
      <c r="V36" s="54">
        <f>-D36*N36/100+T36</f>
        <v>1419989.4291274606</v>
      </c>
      <c r="W36" s="39"/>
      <c r="X36" s="55">
        <f>+D36+P36</f>
        <v>12718926.409999998</v>
      </c>
      <c r="Y36" s="39"/>
      <c r="Z36" s="51">
        <f t="shared" ref="Z36:Z41" si="14">-ROUND(V36/X36*100,0)</f>
        <v>-11</v>
      </c>
    </row>
    <row r="37" spans="1:26" s="4" customFormat="1" ht="15">
      <c r="A37" s="46">
        <v>312</v>
      </c>
      <c r="B37" s="47" t="s">
        <v>22</v>
      </c>
      <c r="C37" s="39"/>
      <c r="D37" s="48">
        <v>168347487.43000001</v>
      </c>
      <c r="E37" s="39"/>
      <c r="F37" s="39"/>
      <c r="G37" s="39"/>
      <c r="H37" s="39"/>
      <c r="I37" s="39"/>
      <c r="J37" s="39"/>
      <c r="K37" s="39"/>
      <c r="L37" s="50">
        <f t="shared" si="13"/>
        <v>18503817.331264656</v>
      </c>
      <c r="M37" s="51"/>
      <c r="N37" s="51">
        <f t="shared" ref="N37:N41" si="15">-L37/D37*100</f>
        <v>-10.991442529820153</v>
      </c>
      <c r="O37" s="52"/>
      <c r="P37" s="48">
        <v>3359008.9600000004</v>
      </c>
      <c r="Q37" s="39"/>
      <c r="R37" s="51">
        <v>-20</v>
      </c>
      <c r="S37" s="51"/>
      <c r="T37" s="53">
        <f t="shared" ref="T37:T40" si="16">-P37*R37/100</f>
        <v>671801.79200000002</v>
      </c>
      <c r="U37" s="39"/>
      <c r="V37" s="54">
        <f t="shared" ref="V37:V40" si="17">-D37*N37/100+T37</f>
        <v>19175619.123264659</v>
      </c>
      <c r="W37" s="39"/>
      <c r="X37" s="55">
        <f t="shared" ref="X37:X40" si="18">+D37+P37</f>
        <v>171706496.39000002</v>
      </c>
      <c r="Y37" s="39"/>
      <c r="Z37" s="51">
        <f t="shared" si="14"/>
        <v>-11</v>
      </c>
    </row>
    <row r="38" spans="1:26" s="4" customFormat="1" ht="15">
      <c r="A38" s="46">
        <v>314</v>
      </c>
      <c r="B38" s="47" t="s">
        <v>23</v>
      </c>
      <c r="C38" s="39"/>
      <c r="D38" s="48">
        <v>57726029.009999998</v>
      </c>
      <c r="E38" s="39"/>
      <c r="F38" s="39"/>
      <c r="G38" s="39"/>
      <c r="H38" s="39"/>
      <c r="I38" s="39"/>
      <c r="J38" s="39"/>
      <c r="K38" s="39"/>
      <c r="L38" s="50">
        <f t="shared" si="13"/>
        <v>6344923.3033814589</v>
      </c>
      <c r="M38" s="51"/>
      <c r="N38" s="51">
        <f t="shared" si="15"/>
        <v>-10.991442529820153</v>
      </c>
      <c r="O38" s="52"/>
      <c r="P38" s="48">
        <v>1129859.2300000002</v>
      </c>
      <c r="Q38" s="39"/>
      <c r="R38" s="51">
        <v>-15</v>
      </c>
      <c r="S38" s="51"/>
      <c r="T38" s="53">
        <f t="shared" si="16"/>
        <v>169478.88450000004</v>
      </c>
      <c r="U38" s="39"/>
      <c r="V38" s="54">
        <f t="shared" si="17"/>
        <v>6514402.1878814595</v>
      </c>
      <c r="W38" s="39"/>
      <c r="X38" s="55">
        <f t="shared" si="18"/>
        <v>58855888.239999995</v>
      </c>
      <c r="Y38" s="39"/>
      <c r="Z38" s="51">
        <f t="shared" si="14"/>
        <v>-11</v>
      </c>
    </row>
    <row r="39" spans="1:26" s="4" customFormat="1" ht="15">
      <c r="A39" s="46">
        <v>315</v>
      </c>
      <c r="B39" s="47" t="s">
        <v>24</v>
      </c>
      <c r="C39" s="39"/>
      <c r="D39" s="48">
        <v>8955065.4700000025</v>
      </c>
      <c r="E39" s="39"/>
      <c r="F39" s="39"/>
      <c r="G39" s="39"/>
      <c r="H39" s="39"/>
      <c r="I39" s="39"/>
      <c r="J39" s="39"/>
      <c r="K39" s="39"/>
      <c r="L39" s="50">
        <f t="shared" si="13"/>
        <v>984290.87464281917</v>
      </c>
      <c r="M39" s="51"/>
      <c r="N39" s="51">
        <f t="shared" si="15"/>
        <v>-10.991442529820151</v>
      </c>
      <c r="O39" s="52"/>
      <c r="P39" s="48">
        <v>102604.28</v>
      </c>
      <c r="Q39" s="39"/>
      <c r="R39" s="51">
        <v>-20</v>
      </c>
      <c r="S39" s="51"/>
      <c r="T39" s="53">
        <f t="shared" si="16"/>
        <v>20520.856</v>
      </c>
      <c r="U39" s="39"/>
      <c r="V39" s="54">
        <f t="shared" si="17"/>
        <v>1004811.7306428192</v>
      </c>
      <c r="W39" s="39"/>
      <c r="X39" s="55">
        <f t="shared" si="18"/>
        <v>9057669.7500000019</v>
      </c>
      <c r="Y39" s="39"/>
      <c r="Z39" s="51">
        <f t="shared" si="14"/>
        <v>-11</v>
      </c>
    </row>
    <row r="40" spans="1:26" s="4" customFormat="1" ht="15">
      <c r="A40" s="46">
        <v>316</v>
      </c>
      <c r="B40" s="47" t="s">
        <v>25</v>
      </c>
      <c r="C40" s="39"/>
      <c r="D40" s="56">
        <v>178694.65</v>
      </c>
      <c r="E40" s="39"/>
      <c r="F40" s="39"/>
      <c r="G40" s="39"/>
      <c r="H40" s="39"/>
      <c r="I40" s="39"/>
      <c r="J40" s="39"/>
      <c r="K40" s="39"/>
      <c r="L40" s="57">
        <f t="shared" si="13"/>
        <v>19641.119758613266</v>
      </c>
      <c r="M40" s="51"/>
      <c r="N40" s="51">
        <f t="shared" si="15"/>
        <v>-10.991442529820151</v>
      </c>
      <c r="O40" s="52"/>
      <c r="P40" s="56">
        <v>9790.7300000000014</v>
      </c>
      <c r="Q40" s="39"/>
      <c r="R40" s="51">
        <v>-5</v>
      </c>
      <c r="S40" s="51"/>
      <c r="T40" s="58">
        <f t="shared" si="16"/>
        <v>489.5365000000001</v>
      </c>
      <c r="U40" s="39"/>
      <c r="V40" s="59">
        <f t="shared" si="17"/>
        <v>20130.656258613264</v>
      </c>
      <c r="W40" s="39"/>
      <c r="X40" s="60">
        <f t="shared" si="18"/>
        <v>188485.38</v>
      </c>
      <c r="Y40" s="39"/>
      <c r="Z40" s="51">
        <f t="shared" si="14"/>
        <v>-11</v>
      </c>
    </row>
    <row r="41" spans="1:26" s="4" customFormat="1" ht="15">
      <c r="A41" s="46"/>
      <c r="B41" s="38" t="s">
        <v>32</v>
      </c>
      <c r="C41" s="39"/>
      <c r="D41" s="40">
        <f>+SUBTOTAL(9,D36:D40)</f>
        <v>247810486.97</v>
      </c>
      <c r="E41" s="41"/>
      <c r="F41" s="41"/>
      <c r="G41" s="41"/>
      <c r="H41" s="41"/>
      <c r="I41" s="41"/>
      <c r="J41" s="41"/>
      <c r="K41" s="41"/>
      <c r="L41" s="40">
        <f>+SUBTOTAL(9,L36:L40)</f>
        <v>27237947.258175008</v>
      </c>
      <c r="M41" s="40"/>
      <c r="N41" s="42">
        <f t="shared" si="15"/>
        <v>-10.991442529820153</v>
      </c>
      <c r="O41" s="43"/>
      <c r="P41" s="40">
        <f>+SUBTOTAL(9,P36:P40)</f>
        <v>4716979.2000000011</v>
      </c>
      <c r="Q41" s="41"/>
      <c r="R41" s="44"/>
      <c r="S41" s="41"/>
      <c r="T41" s="40">
        <f>+SUBTOTAL(9,T36:T40)</f>
        <v>897005.86900000018</v>
      </c>
      <c r="U41" s="41"/>
      <c r="V41" s="45">
        <f>+SUBTOTAL(9,V36:V40)</f>
        <v>28134953.127175011</v>
      </c>
      <c r="W41" s="41"/>
      <c r="X41" s="40">
        <f>+SUBTOTAL(9,X36:X40)</f>
        <v>252527466.17000002</v>
      </c>
      <c r="Y41" s="41"/>
      <c r="Z41" s="42">
        <f t="shared" si="14"/>
        <v>-11</v>
      </c>
    </row>
    <row r="42" spans="1:26" s="4" customFormat="1" ht="15">
      <c r="A42" s="46"/>
      <c r="B42" s="47"/>
      <c r="C42" s="39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s="4" customFormat="1" ht="15">
      <c r="A43" s="46"/>
      <c r="B43" s="49" t="s">
        <v>9</v>
      </c>
      <c r="C43" s="39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s="4" customFormat="1" ht="15">
      <c r="A44" s="46">
        <v>311</v>
      </c>
      <c r="B44" s="47" t="s">
        <v>21</v>
      </c>
      <c r="C44" s="39"/>
      <c r="D44" s="48">
        <v>13952458.760000002</v>
      </c>
      <c r="E44" s="39"/>
      <c r="F44" s="39"/>
      <c r="G44" s="39"/>
      <c r="H44" s="39"/>
      <c r="I44" s="39"/>
      <c r="J44" s="39"/>
      <c r="K44" s="39"/>
      <c r="L44" s="50">
        <f t="shared" ref="L44:L48" si="19">((D44/$D$67)*156984000)</f>
        <v>1533576.4861022576</v>
      </c>
      <c r="M44" s="51"/>
      <c r="N44" s="51">
        <f>-L44/D44*100</f>
        <v>-10.991442529820153</v>
      </c>
      <c r="O44" s="52"/>
      <c r="P44" s="48">
        <v>114148.77</v>
      </c>
      <c r="Q44" s="39"/>
      <c r="R44" s="51">
        <v>-30</v>
      </c>
      <c r="S44" s="51"/>
      <c r="T44" s="53">
        <f>-P44*R44/100</f>
        <v>34244.631000000001</v>
      </c>
      <c r="U44" s="39"/>
      <c r="V44" s="54">
        <f>-D44*N44/100+T44</f>
        <v>1567821.1171022577</v>
      </c>
      <c r="W44" s="39"/>
      <c r="X44" s="55">
        <f>+D44+P44</f>
        <v>14066607.530000001</v>
      </c>
      <c r="Y44" s="39"/>
      <c r="Z44" s="51">
        <f t="shared" ref="Z44:Z49" si="20">-ROUND(V44/X44*100,0)</f>
        <v>-11</v>
      </c>
    </row>
    <row r="45" spans="1:26" s="4" customFormat="1" ht="15">
      <c r="A45" s="46">
        <v>312</v>
      </c>
      <c r="B45" s="47" t="s">
        <v>22</v>
      </c>
      <c r="C45" s="39"/>
      <c r="D45" s="48">
        <v>265386006.44</v>
      </c>
      <c r="E45" s="39"/>
      <c r="F45" s="39"/>
      <c r="G45" s="39"/>
      <c r="H45" s="39"/>
      <c r="I45" s="39"/>
      <c r="J45" s="39"/>
      <c r="K45" s="39"/>
      <c r="L45" s="50">
        <f t="shared" si="19"/>
        <v>29169750.380037408</v>
      </c>
      <c r="M45" s="51"/>
      <c r="N45" s="51">
        <f t="shared" ref="N45:N49" si="21">-L45/D45*100</f>
        <v>-10.991442529820153</v>
      </c>
      <c r="O45" s="52"/>
      <c r="P45" s="48">
        <v>3964636.1799999997</v>
      </c>
      <c r="Q45" s="39"/>
      <c r="R45" s="51">
        <v>-20</v>
      </c>
      <c r="S45" s="51"/>
      <c r="T45" s="53">
        <f t="shared" ref="T45:T48" si="22">-P45*R45/100</f>
        <v>792927.23599999992</v>
      </c>
      <c r="U45" s="39"/>
      <c r="V45" s="54">
        <f t="shared" ref="V45:V48" si="23">-D45*N45/100+T45</f>
        <v>29962677.616037413</v>
      </c>
      <c r="W45" s="39"/>
      <c r="X45" s="55">
        <f t="shared" ref="X45:X48" si="24">+D45+P45</f>
        <v>269350642.62</v>
      </c>
      <c r="Y45" s="39"/>
      <c r="Z45" s="51">
        <f t="shared" si="20"/>
        <v>-11</v>
      </c>
    </row>
    <row r="46" spans="1:26" s="4" customFormat="1" ht="15">
      <c r="A46" s="46">
        <v>314</v>
      </c>
      <c r="B46" s="47" t="s">
        <v>23</v>
      </c>
      <c r="C46" s="39"/>
      <c r="D46" s="48">
        <v>42276363.649999999</v>
      </c>
      <c r="E46" s="39"/>
      <c r="F46" s="39"/>
      <c r="G46" s="39"/>
      <c r="H46" s="39"/>
      <c r="I46" s="39"/>
      <c r="J46" s="39"/>
      <c r="K46" s="39"/>
      <c r="L46" s="50">
        <f t="shared" si="19"/>
        <v>4646782.2142875269</v>
      </c>
      <c r="M46" s="51"/>
      <c r="N46" s="51">
        <f t="shared" si="21"/>
        <v>-10.991442529820151</v>
      </c>
      <c r="O46" s="52"/>
      <c r="P46" s="48">
        <v>1044394.7599999999</v>
      </c>
      <c r="Q46" s="39"/>
      <c r="R46" s="51">
        <v>-15</v>
      </c>
      <c r="S46" s="51"/>
      <c r="T46" s="53">
        <f t="shared" si="22"/>
        <v>156659.21399999998</v>
      </c>
      <c r="U46" s="39"/>
      <c r="V46" s="54">
        <f t="shared" si="23"/>
        <v>4803441.4282875266</v>
      </c>
      <c r="W46" s="39"/>
      <c r="X46" s="55">
        <f t="shared" si="24"/>
        <v>43320758.409999996</v>
      </c>
      <c r="Y46" s="39"/>
      <c r="Z46" s="51">
        <f t="shared" si="20"/>
        <v>-11</v>
      </c>
    </row>
    <row r="47" spans="1:26" s="4" customFormat="1" ht="15">
      <c r="A47" s="46">
        <v>315</v>
      </c>
      <c r="B47" s="47" t="s">
        <v>24</v>
      </c>
      <c r="C47" s="39"/>
      <c r="D47" s="48">
        <v>8641455.1100000013</v>
      </c>
      <c r="E47" s="39"/>
      <c r="F47" s="39"/>
      <c r="G47" s="39"/>
      <c r="H47" s="39"/>
      <c r="I47" s="39"/>
      <c r="J47" s="39"/>
      <c r="K47" s="39"/>
      <c r="L47" s="50">
        <f t="shared" si="19"/>
        <v>949820.57215585699</v>
      </c>
      <c r="M47" s="51"/>
      <c r="N47" s="51">
        <f t="shared" si="21"/>
        <v>-10.991442529820153</v>
      </c>
      <c r="O47" s="52"/>
      <c r="P47" s="48">
        <v>81613.890000000058</v>
      </c>
      <c r="Q47" s="39"/>
      <c r="R47" s="51">
        <v>-20</v>
      </c>
      <c r="S47" s="51"/>
      <c r="T47" s="53">
        <f t="shared" si="22"/>
        <v>16322.778000000013</v>
      </c>
      <c r="U47" s="39"/>
      <c r="V47" s="54">
        <f t="shared" si="23"/>
        <v>966143.35015585716</v>
      </c>
      <c r="W47" s="39"/>
      <c r="X47" s="55">
        <f t="shared" si="24"/>
        <v>8723069.0000000019</v>
      </c>
      <c r="Y47" s="39"/>
      <c r="Z47" s="51">
        <f t="shared" si="20"/>
        <v>-11</v>
      </c>
    </row>
    <row r="48" spans="1:26" s="4" customFormat="1" ht="15">
      <c r="A48" s="46">
        <v>316</v>
      </c>
      <c r="B48" s="47" t="s">
        <v>25</v>
      </c>
      <c r="C48" s="39"/>
      <c r="D48" s="56">
        <v>173559.44</v>
      </c>
      <c r="E48" s="39"/>
      <c r="F48" s="39"/>
      <c r="G48" s="39"/>
      <c r="H48" s="39"/>
      <c r="I48" s="39"/>
      <c r="J48" s="39"/>
      <c r="K48" s="39"/>
      <c r="L48" s="57">
        <f t="shared" si="19"/>
        <v>19076.68610267769</v>
      </c>
      <c r="M48" s="51"/>
      <c r="N48" s="51">
        <f t="shared" si="21"/>
        <v>-10.991442529820153</v>
      </c>
      <c r="O48" s="52"/>
      <c r="P48" s="56">
        <v>9368.9</v>
      </c>
      <c r="Q48" s="39"/>
      <c r="R48" s="51">
        <v>-5</v>
      </c>
      <c r="S48" s="51"/>
      <c r="T48" s="58">
        <f t="shared" si="22"/>
        <v>468.44499999999999</v>
      </c>
      <c r="U48" s="39"/>
      <c r="V48" s="59">
        <f t="shared" si="23"/>
        <v>19545.131102677689</v>
      </c>
      <c r="W48" s="39"/>
      <c r="X48" s="60">
        <f t="shared" si="24"/>
        <v>182928.34</v>
      </c>
      <c r="Y48" s="39"/>
      <c r="Z48" s="51">
        <f t="shared" si="20"/>
        <v>-11</v>
      </c>
    </row>
    <row r="49" spans="1:26" s="4" customFormat="1" ht="15">
      <c r="A49" s="46"/>
      <c r="B49" s="38" t="s">
        <v>33</v>
      </c>
      <c r="C49" s="39"/>
      <c r="D49" s="40">
        <f>+SUBTOTAL(9,D44:D48)</f>
        <v>330429843.39999998</v>
      </c>
      <c r="E49" s="41"/>
      <c r="F49" s="41"/>
      <c r="G49" s="41"/>
      <c r="H49" s="41"/>
      <c r="I49" s="41"/>
      <c r="J49" s="41"/>
      <c r="K49" s="41"/>
      <c r="L49" s="40">
        <f>+SUBTOTAL(9,L44:L48)</f>
        <v>36319006.338685729</v>
      </c>
      <c r="M49" s="40"/>
      <c r="N49" s="42">
        <f t="shared" si="21"/>
        <v>-10.991442529820153</v>
      </c>
      <c r="O49" s="43"/>
      <c r="P49" s="40">
        <f>+SUBTOTAL(9,P44:P48)</f>
        <v>5214162.5</v>
      </c>
      <c r="Q49" s="41"/>
      <c r="R49" s="44"/>
      <c r="S49" s="41"/>
      <c r="T49" s="40">
        <f>+SUBTOTAL(9,T44:T48)</f>
        <v>1000622.304</v>
      </c>
      <c r="U49" s="41"/>
      <c r="V49" s="45">
        <f>+SUBTOTAL(9,V44:V48)</f>
        <v>37319628.642685741</v>
      </c>
      <c r="W49" s="41"/>
      <c r="X49" s="40">
        <f>+SUBTOTAL(9,X44:X48)</f>
        <v>335644005.89999992</v>
      </c>
      <c r="Y49" s="41"/>
      <c r="Z49" s="42">
        <f t="shared" si="20"/>
        <v>-11</v>
      </c>
    </row>
    <row r="50" spans="1:26" s="4" customFormat="1" ht="15">
      <c r="A50" s="46"/>
      <c r="B50" s="38"/>
      <c r="C50" s="39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s="4" customFormat="1" ht="15">
      <c r="A51" s="46"/>
      <c r="B51" s="49" t="s">
        <v>10</v>
      </c>
      <c r="C51" s="39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s="4" customFormat="1" ht="15">
      <c r="A52" s="46">
        <v>311</v>
      </c>
      <c r="B52" s="47" t="s">
        <v>21</v>
      </c>
      <c r="C52" s="39"/>
      <c r="D52" s="48">
        <v>39620769.25999999</v>
      </c>
      <c r="E52" s="39"/>
      <c r="F52" s="39"/>
      <c r="G52" s="39"/>
      <c r="H52" s="39"/>
      <c r="I52" s="39"/>
      <c r="J52" s="39"/>
      <c r="K52" s="39"/>
      <c r="L52" s="50">
        <f t="shared" ref="L52:L56" si="25">((D52/$D$67)*156984000)</f>
        <v>4354894.0830855481</v>
      </c>
      <c r="M52" s="51"/>
      <c r="N52" s="51">
        <f>-L52/D52*100</f>
        <v>-10.991442529820151</v>
      </c>
      <c r="O52" s="52"/>
      <c r="P52" s="48">
        <v>334672.22000000009</v>
      </c>
      <c r="Q52" s="39"/>
      <c r="R52" s="51">
        <v>-30</v>
      </c>
      <c r="S52" s="51"/>
      <c r="T52" s="53">
        <f>-P52*R52/100</f>
        <v>100401.66600000003</v>
      </c>
      <c r="U52" s="39"/>
      <c r="V52" s="54">
        <f>-D52*N52/100+T52</f>
        <v>4455295.7490855483</v>
      </c>
      <c r="W52" s="39"/>
      <c r="X52" s="55">
        <f>+D52+P52</f>
        <v>39955441.479999989</v>
      </c>
      <c r="Y52" s="39"/>
      <c r="Z52" s="51">
        <f t="shared" ref="Z52:Z57" si="26">-ROUND(V52/X52*100,0)</f>
        <v>-11</v>
      </c>
    </row>
    <row r="53" spans="1:26" s="4" customFormat="1" ht="15">
      <c r="A53" s="46">
        <v>312</v>
      </c>
      <c r="B53" s="47" t="s">
        <v>22</v>
      </c>
      <c r="C53" s="39"/>
      <c r="D53" s="48">
        <v>303907706.09999996</v>
      </c>
      <c r="E53" s="39"/>
      <c r="F53" s="39"/>
      <c r="G53" s="39"/>
      <c r="H53" s="39"/>
      <c r="I53" s="39"/>
      <c r="J53" s="39"/>
      <c r="K53" s="39"/>
      <c r="L53" s="50">
        <f t="shared" si="25"/>
        <v>33403840.859676231</v>
      </c>
      <c r="M53" s="51"/>
      <c r="N53" s="51">
        <f t="shared" ref="N53:N57" si="27">-L53/D53*100</f>
        <v>-10.991442529820153</v>
      </c>
      <c r="O53" s="52"/>
      <c r="P53" s="48">
        <v>4636693.8100000005</v>
      </c>
      <c r="Q53" s="39"/>
      <c r="R53" s="51">
        <v>-20</v>
      </c>
      <c r="S53" s="51"/>
      <c r="T53" s="53">
        <f t="shared" ref="T53:T56" si="28">-P53*R53/100</f>
        <v>927338.76200000022</v>
      </c>
      <c r="U53" s="39"/>
      <c r="V53" s="54">
        <f t="shared" ref="V53:V56" si="29">-D53*N53/100+T53</f>
        <v>34331179.621676229</v>
      </c>
      <c r="W53" s="39"/>
      <c r="X53" s="55">
        <f t="shared" ref="X53:X56" si="30">+D53+P53</f>
        <v>308544399.90999997</v>
      </c>
      <c r="Y53" s="39"/>
      <c r="Z53" s="51">
        <f t="shared" si="26"/>
        <v>-11</v>
      </c>
    </row>
    <row r="54" spans="1:26" s="4" customFormat="1" ht="15">
      <c r="A54" s="46">
        <v>314</v>
      </c>
      <c r="B54" s="47" t="s">
        <v>23</v>
      </c>
      <c r="C54" s="39"/>
      <c r="D54" s="48">
        <v>45423436.43999999</v>
      </c>
      <c r="E54" s="39"/>
      <c r="F54" s="39"/>
      <c r="G54" s="39"/>
      <c r="H54" s="39"/>
      <c r="I54" s="39"/>
      <c r="J54" s="39"/>
      <c r="K54" s="39"/>
      <c r="L54" s="50">
        <f t="shared" si="25"/>
        <v>4992690.9113719836</v>
      </c>
      <c r="M54" s="51"/>
      <c r="N54" s="51">
        <f t="shared" si="27"/>
        <v>-10.991442529820151</v>
      </c>
      <c r="O54" s="52"/>
      <c r="P54" s="48">
        <v>1170619.1199999999</v>
      </c>
      <c r="Q54" s="39"/>
      <c r="R54" s="51">
        <v>-15</v>
      </c>
      <c r="S54" s="51"/>
      <c r="T54" s="53">
        <f t="shared" si="28"/>
        <v>175592.86799999996</v>
      </c>
      <c r="U54" s="39"/>
      <c r="V54" s="54">
        <f t="shared" si="29"/>
        <v>5168283.7793719834</v>
      </c>
      <c r="W54" s="39"/>
      <c r="X54" s="55">
        <f t="shared" si="30"/>
        <v>46594055.559999987</v>
      </c>
      <c r="Y54" s="39"/>
      <c r="Z54" s="51">
        <f t="shared" si="26"/>
        <v>-11</v>
      </c>
    </row>
    <row r="55" spans="1:26" s="4" customFormat="1" ht="15">
      <c r="A55" s="46">
        <v>315</v>
      </c>
      <c r="B55" s="47" t="s">
        <v>24</v>
      </c>
      <c r="C55" s="39"/>
      <c r="D55" s="48">
        <v>16880542.309999999</v>
      </c>
      <c r="E55" s="39"/>
      <c r="F55" s="39"/>
      <c r="G55" s="39"/>
      <c r="H55" s="39"/>
      <c r="I55" s="39"/>
      <c r="J55" s="39"/>
      <c r="K55" s="39"/>
      <c r="L55" s="50">
        <f t="shared" si="25"/>
        <v>1855415.106725625</v>
      </c>
      <c r="M55" s="51"/>
      <c r="N55" s="51">
        <f t="shared" si="27"/>
        <v>-10.991442529820151</v>
      </c>
      <c r="O55" s="52"/>
      <c r="P55" s="48">
        <v>165729.93</v>
      </c>
      <c r="Q55" s="39"/>
      <c r="R55" s="51">
        <v>-20</v>
      </c>
      <c r="S55" s="51"/>
      <c r="T55" s="53">
        <f t="shared" si="28"/>
        <v>33145.985999999997</v>
      </c>
      <c r="U55" s="39"/>
      <c r="V55" s="54">
        <f t="shared" si="29"/>
        <v>1888561.0927256248</v>
      </c>
      <c r="W55" s="39"/>
      <c r="X55" s="55">
        <f t="shared" si="30"/>
        <v>17046272.239999998</v>
      </c>
      <c r="Y55" s="39"/>
      <c r="Z55" s="51">
        <f t="shared" si="26"/>
        <v>-11</v>
      </c>
    </row>
    <row r="56" spans="1:26" s="4" customFormat="1" ht="15">
      <c r="A56" s="46">
        <v>316</v>
      </c>
      <c r="B56" s="47" t="s">
        <v>25</v>
      </c>
      <c r="C56" s="39"/>
      <c r="D56" s="56">
        <v>1127236.8399999999</v>
      </c>
      <c r="E56" s="39"/>
      <c r="F56" s="39"/>
      <c r="G56" s="39"/>
      <c r="H56" s="39"/>
      <c r="I56" s="39"/>
      <c r="J56" s="39"/>
      <c r="K56" s="39"/>
      <c r="L56" s="57">
        <f t="shared" si="25"/>
        <v>123899.58944356073</v>
      </c>
      <c r="M56" s="51"/>
      <c r="N56" s="51">
        <f t="shared" si="27"/>
        <v>-10.991442529820153</v>
      </c>
      <c r="O56" s="52"/>
      <c r="P56" s="56">
        <v>60090.63</v>
      </c>
      <c r="Q56" s="39"/>
      <c r="R56" s="51">
        <v>-5</v>
      </c>
      <c r="S56" s="51"/>
      <c r="T56" s="58">
        <f t="shared" si="28"/>
        <v>3004.5314999999996</v>
      </c>
      <c r="U56" s="39"/>
      <c r="V56" s="59">
        <f t="shared" si="29"/>
        <v>126904.12094356075</v>
      </c>
      <c r="W56" s="39"/>
      <c r="X56" s="60">
        <f t="shared" si="30"/>
        <v>1187327.4699999997</v>
      </c>
      <c r="Y56" s="39"/>
      <c r="Z56" s="51">
        <f t="shared" si="26"/>
        <v>-11</v>
      </c>
    </row>
    <row r="57" spans="1:26" s="4" customFormat="1" ht="15">
      <c r="A57" s="46"/>
      <c r="B57" s="38" t="s">
        <v>34</v>
      </c>
      <c r="C57" s="39"/>
      <c r="D57" s="40">
        <f>+SUBTOTAL(9,D52:D56)</f>
        <v>406959690.94999993</v>
      </c>
      <c r="E57" s="41"/>
      <c r="F57" s="41"/>
      <c r="G57" s="41"/>
      <c r="H57" s="41"/>
      <c r="I57" s="41"/>
      <c r="J57" s="41"/>
      <c r="K57" s="41"/>
      <c r="L57" s="40">
        <f>+SUBTOTAL(9,L52:L56)</f>
        <v>44730740.550302953</v>
      </c>
      <c r="M57" s="40"/>
      <c r="N57" s="42">
        <f t="shared" si="27"/>
        <v>-10.991442529820155</v>
      </c>
      <c r="O57" s="43"/>
      <c r="P57" s="40">
        <f>+SUBTOTAL(9,P52:P56)</f>
        <v>6367805.71</v>
      </c>
      <c r="Q57" s="41"/>
      <c r="R57" s="44"/>
      <c r="S57" s="41"/>
      <c r="T57" s="40">
        <f>+SUBTOTAL(9,T52:T56)</f>
        <v>1239483.8135000004</v>
      </c>
      <c r="U57" s="41"/>
      <c r="V57" s="45">
        <f>+SUBTOTAL(9,V52:V56)</f>
        <v>45970224.363802947</v>
      </c>
      <c r="W57" s="41"/>
      <c r="X57" s="40">
        <f>+SUBTOTAL(9,X52:X56)</f>
        <v>413327496.66000003</v>
      </c>
      <c r="Y57" s="41"/>
      <c r="Z57" s="42">
        <f t="shared" si="26"/>
        <v>-11</v>
      </c>
    </row>
    <row r="58" spans="1:26" s="4" customFormat="1" ht="15">
      <c r="A58" s="46"/>
      <c r="B58" s="38"/>
      <c r="C58" s="39"/>
      <c r="D58" s="40"/>
      <c r="E58" s="41"/>
      <c r="F58" s="41"/>
      <c r="G58" s="41"/>
      <c r="H58" s="41"/>
      <c r="I58" s="41"/>
      <c r="J58" s="41"/>
      <c r="K58" s="41"/>
      <c r="L58" s="40"/>
      <c r="M58" s="40"/>
      <c r="N58" s="42"/>
      <c r="O58" s="43"/>
      <c r="P58" s="40"/>
      <c r="Q58" s="41"/>
      <c r="R58" s="44"/>
      <c r="S58" s="41"/>
      <c r="T58" s="40"/>
      <c r="U58" s="41"/>
      <c r="V58" s="45"/>
      <c r="W58" s="41"/>
      <c r="X58" s="40"/>
      <c r="Y58" s="41"/>
      <c r="Z58" s="42"/>
    </row>
    <row r="59" spans="1:26" s="4" customFormat="1" ht="15">
      <c r="A59" s="46"/>
      <c r="B59" s="49" t="s">
        <v>20</v>
      </c>
      <c r="C59" s="39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s="4" customFormat="1" ht="15">
      <c r="A60" s="46">
        <v>311</v>
      </c>
      <c r="B60" s="47" t="s">
        <v>21</v>
      </c>
      <c r="C60" s="39"/>
      <c r="D60" s="48">
        <v>72007857.750000015</v>
      </c>
      <c r="E60" s="39"/>
      <c r="F60" s="39"/>
      <c r="G60" s="39"/>
      <c r="H60" s="39"/>
      <c r="I60" s="39"/>
      <c r="J60" s="39"/>
      <c r="K60" s="39"/>
      <c r="L60" s="50">
        <f t="shared" ref="L60:L64" si="31">((D60/$D$67)*156984000)</f>
        <v>7914702.3015458984</v>
      </c>
      <c r="M60" s="51"/>
      <c r="N60" s="51">
        <f>-L60/D60*100</f>
        <v>-10.991442529820153</v>
      </c>
      <c r="O60" s="52"/>
      <c r="P60" s="48">
        <v>423139.90999999992</v>
      </c>
      <c r="Q60" s="39"/>
      <c r="R60" s="51">
        <v>-30</v>
      </c>
      <c r="S60" s="51"/>
      <c r="T60" s="53">
        <f>-P60*R60/100</f>
        <v>126941.97299999997</v>
      </c>
      <c r="U60" s="39"/>
      <c r="V60" s="54">
        <f>-D60*N60/100+T60</f>
        <v>8041644.2745458996</v>
      </c>
      <c r="W60" s="39"/>
      <c r="X60" s="55">
        <f>+D60+P60</f>
        <v>72430997.660000011</v>
      </c>
      <c r="Y60" s="39"/>
      <c r="Z60" s="51">
        <f t="shared" ref="Z60:Z65" si="32">-ROUND(V60/X60*100,0)</f>
        <v>-11</v>
      </c>
    </row>
    <row r="61" spans="1:26" s="4" customFormat="1" ht="15">
      <c r="A61" s="46">
        <v>312</v>
      </c>
      <c r="B61" s="47" t="s">
        <v>22</v>
      </c>
      <c r="C61" s="39"/>
      <c r="D61" s="48">
        <v>97924622.670000002</v>
      </c>
      <c r="E61" s="39"/>
      <c r="F61" s="39"/>
      <c r="G61" s="39"/>
      <c r="H61" s="39"/>
      <c r="I61" s="39"/>
      <c r="J61" s="39"/>
      <c r="K61" s="39"/>
      <c r="L61" s="50">
        <f t="shared" si="31"/>
        <v>10763328.623316288</v>
      </c>
      <c r="M61" s="51"/>
      <c r="N61" s="51">
        <f t="shared" ref="N61:N65" si="33">-L61/D61*100</f>
        <v>-10.991442529820155</v>
      </c>
      <c r="O61" s="52"/>
      <c r="P61" s="48">
        <v>1778767.8999999997</v>
      </c>
      <c r="Q61" s="39"/>
      <c r="R61" s="51">
        <v>-20</v>
      </c>
      <c r="S61" s="51"/>
      <c r="T61" s="53">
        <f t="shared" ref="T61:T64" si="34">-P61*R61/100</f>
        <v>355753.5799999999</v>
      </c>
      <c r="U61" s="39"/>
      <c r="V61" s="54">
        <f t="shared" ref="V61:V64" si="35">-D61*N61/100+T61</f>
        <v>11119082.20331629</v>
      </c>
      <c r="W61" s="39"/>
      <c r="X61" s="55">
        <f t="shared" ref="X61:X64" si="36">+D61+P61</f>
        <v>99703390.570000008</v>
      </c>
      <c r="Y61" s="39"/>
      <c r="Z61" s="51">
        <f t="shared" si="32"/>
        <v>-11</v>
      </c>
    </row>
    <row r="62" spans="1:26" s="4" customFormat="1" ht="15">
      <c r="A62" s="46">
        <v>314</v>
      </c>
      <c r="B62" s="47" t="s">
        <v>23</v>
      </c>
      <c r="C62" s="39"/>
      <c r="D62" s="48">
        <v>9860882.2699999996</v>
      </c>
      <c r="E62" s="39"/>
      <c r="F62" s="39"/>
      <c r="G62" s="39"/>
      <c r="H62" s="39"/>
      <c r="I62" s="39"/>
      <c r="J62" s="39"/>
      <c r="K62" s="39"/>
      <c r="L62" s="50">
        <f t="shared" si="31"/>
        <v>1083853.2076402749</v>
      </c>
      <c r="M62" s="51"/>
      <c r="N62" s="51">
        <f t="shared" si="33"/>
        <v>-10.991442529820153</v>
      </c>
      <c r="O62" s="52"/>
      <c r="P62" s="48">
        <v>201278.82</v>
      </c>
      <c r="Q62" s="39"/>
      <c r="R62" s="51">
        <v>-15</v>
      </c>
      <c r="S62" s="51"/>
      <c r="T62" s="53">
        <f t="shared" si="34"/>
        <v>30191.823000000004</v>
      </c>
      <c r="U62" s="39"/>
      <c r="V62" s="54">
        <f t="shared" si="35"/>
        <v>1114045.030640275</v>
      </c>
      <c r="W62" s="39"/>
      <c r="X62" s="55">
        <f t="shared" si="36"/>
        <v>10062161.09</v>
      </c>
      <c r="Y62" s="39"/>
      <c r="Z62" s="51">
        <f t="shared" si="32"/>
        <v>-11</v>
      </c>
    </row>
    <row r="63" spans="1:26" s="4" customFormat="1" ht="15">
      <c r="A63" s="46">
        <v>315</v>
      </c>
      <c r="B63" s="47" t="s">
        <v>24</v>
      </c>
      <c r="C63" s="39"/>
      <c r="D63" s="48">
        <v>17589545.210000001</v>
      </c>
      <c r="E63" s="39"/>
      <c r="F63" s="39"/>
      <c r="G63" s="39"/>
      <c r="H63" s="39"/>
      <c r="I63" s="39"/>
      <c r="J63" s="39"/>
      <c r="K63" s="39"/>
      <c r="L63" s="50">
        <f t="shared" si="31"/>
        <v>1933344.7530138835</v>
      </c>
      <c r="M63" s="51"/>
      <c r="N63" s="51">
        <f t="shared" si="33"/>
        <v>-10.991442529820151</v>
      </c>
      <c r="O63" s="52"/>
      <c r="P63" s="48">
        <v>134586.93</v>
      </c>
      <c r="Q63" s="39"/>
      <c r="R63" s="51">
        <v>-20</v>
      </c>
      <c r="S63" s="51"/>
      <c r="T63" s="53">
        <f t="shared" si="34"/>
        <v>26917.385999999995</v>
      </c>
      <c r="U63" s="39"/>
      <c r="V63" s="54">
        <f t="shared" si="35"/>
        <v>1960262.1390138832</v>
      </c>
      <c r="W63" s="39"/>
      <c r="X63" s="55">
        <f t="shared" si="36"/>
        <v>17724132.140000001</v>
      </c>
      <c r="Y63" s="39"/>
      <c r="Z63" s="51">
        <f t="shared" si="32"/>
        <v>-11</v>
      </c>
    </row>
    <row r="64" spans="1:26" s="4" customFormat="1" ht="15">
      <c r="A64" s="46">
        <v>316</v>
      </c>
      <c r="B64" s="47" t="s">
        <v>25</v>
      </c>
      <c r="C64" s="39"/>
      <c r="D64" s="56">
        <v>3092252.9699999997</v>
      </c>
      <c r="E64" s="39"/>
      <c r="F64" s="39"/>
      <c r="G64" s="39"/>
      <c r="H64" s="39"/>
      <c r="I64" s="39"/>
      <c r="J64" s="39"/>
      <c r="K64" s="39"/>
      <c r="L64" s="57">
        <f t="shared" si="31"/>
        <v>339883.20807420678</v>
      </c>
      <c r="M64" s="51"/>
      <c r="N64" s="51">
        <f t="shared" si="33"/>
        <v>-10.991442529820153</v>
      </c>
      <c r="O64" s="52"/>
      <c r="P64" s="56">
        <v>76563.900000000009</v>
      </c>
      <c r="Q64" s="39"/>
      <c r="R64" s="51">
        <v>-5</v>
      </c>
      <c r="S64" s="51"/>
      <c r="T64" s="58">
        <f t="shared" si="34"/>
        <v>3828.1950000000006</v>
      </c>
      <c r="U64" s="39"/>
      <c r="V64" s="59">
        <f t="shared" si="35"/>
        <v>343711.40307420678</v>
      </c>
      <c r="W64" s="39"/>
      <c r="X64" s="60">
        <f t="shared" si="36"/>
        <v>3168816.8699999996</v>
      </c>
      <c r="Y64" s="39"/>
      <c r="Z64" s="51">
        <f t="shared" si="32"/>
        <v>-11</v>
      </c>
    </row>
    <row r="65" spans="1:26" s="4" customFormat="1" ht="15">
      <c r="A65" s="46"/>
      <c r="B65" s="38" t="s">
        <v>35</v>
      </c>
      <c r="C65" s="39"/>
      <c r="D65" s="64">
        <f>+SUBTOTAL(9,D60:D64)</f>
        <v>200475160.87000003</v>
      </c>
      <c r="E65" s="41"/>
      <c r="F65" s="41"/>
      <c r="G65" s="41"/>
      <c r="H65" s="41"/>
      <c r="I65" s="41"/>
      <c r="J65" s="41"/>
      <c r="K65" s="41"/>
      <c r="L65" s="64">
        <f>+SUBTOTAL(9,L60:L64)</f>
        <v>22035112.093590554</v>
      </c>
      <c r="M65" s="40"/>
      <c r="N65" s="42">
        <f t="shared" si="33"/>
        <v>-10.991442529820153</v>
      </c>
      <c r="O65" s="43"/>
      <c r="P65" s="64">
        <f>+SUBTOTAL(9,P60:P64)</f>
        <v>2614337.4599999995</v>
      </c>
      <c r="Q65" s="41"/>
      <c r="R65" s="44"/>
      <c r="S65" s="41"/>
      <c r="T65" s="64">
        <f>+SUBTOTAL(9,T60:T64)</f>
        <v>543632.9569999997</v>
      </c>
      <c r="U65" s="41"/>
      <c r="V65" s="65">
        <f>+SUBTOTAL(9,V60:V64)</f>
        <v>22578745.050590552</v>
      </c>
      <c r="W65" s="41"/>
      <c r="X65" s="64">
        <f>+SUBTOTAL(9,X60:X64)</f>
        <v>203089498.33000004</v>
      </c>
      <c r="Y65" s="41"/>
      <c r="Z65" s="42">
        <f t="shared" si="32"/>
        <v>-11</v>
      </c>
    </row>
    <row r="66" spans="1:26" s="4" customFormat="1" ht="15">
      <c r="A66" s="46"/>
      <c r="B66" s="38"/>
      <c r="C66" s="39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1:26" s="4" customFormat="1" ht="15">
      <c r="A67" s="61" t="s">
        <v>36</v>
      </c>
      <c r="B67" s="38"/>
      <c r="C67" s="39"/>
      <c r="D67" s="56">
        <f>+SUBTOTAL(9,D28:D66)</f>
        <v>1428238373.3899999</v>
      </c>
      <c r="E67" s="48"/>
      <c r="F67" s="48"/>
      <c r="G67" s="48"/>
      <c r="H67" s="66"/>
      <c r="I67" s="41"/>
      <c r="J67" s="63"/>
      <c r="K67" s="48"/>
      <c r="L67" s="56">
        <f>+SUBTOTAL(9,L28:L66)</f>
        <v>156984000</v>
      </c>
      <c r="M67" s="48"/>
      <c r="N67" s="48"/>
      <c r="O67" s="48"/>
      <c r="P67" s="56">
        <f>+SUBTOTAL(9,P28:P66)</f>
        <v>23545395.319999997</v>
      </c>
      <c r="Q67" s="48"/>
      <c r="R67" s="48"/>
      <c r="S67" s="48"/>
      <c r="T67" s="56">
        <f>+SUBTOTAL(9,T28:T66)</f>
        <v>4566257.3489999995</v>
      </c>
      <c r="U67" s="48"/>
      <c r="V67" s="56">
        <f>+SUBTOTAL(9,V28:V66)</f>
        <v>161550257.34900001</v>
      </c>
      <c r="W67" s="48"/>
      <c r="X67" s="56">
        <f>+SUBTOTAL(9,X28:X66)</f>
        <v>1451783768.7099998</v>
      </c>
      <c r="Y67" s="48"/>
      <c r="Z67" s="48"/>
    </row>
    <row r="68" spans="1:26" s="4" customFormat="1" ht="15">
      <c r="A68" s="46"/>
      <c r="B68" s="38"/>
      <c r="C68" s="39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16.5" thickBot="1">
      <c r="A69" s="8"/>
      <c r="B69" s="67" t="s">
        <v>26</v>
      </c>
      <c r="C69" s="8"/>
      <c r="D69" s="68">
        <f>SUBTOTAL(9,D14:D68)</f>
        <v>1661690680.27</v>
      </c>
      <c r="E69" s="8"/>
      <c r="F69" s="8"/>
      <c r="G69" s="8"/>
      <c r="H69" s="8"/>
      <c r="I69" s="8"/>
      <c r="J69" s="8"/>
      <c r="K69" s="8"/>
      <c r="L69" s="68">
        <f>SUBTOTAL(9,L14:L68)</f>
        <v>178369000</v>
      </c>
      <c r="M69" s="8"/>
      <c r="N69" s="8"/>
      <c r="O69" s="8"/>
      <c r="P69" s="68">
        <f>SUBTOTAL(9,P14:P68)</f>
        <v>27994635.679999996</v>
      </c>
      <c r="Q69" s="8"/>
      <c r="R69" s="9"/>
      <c r="S69" s="8"/>
      <c r="T69" s="68">
        <f>SUBTOTAL(9,T14:T68)</f>
        <v>5446376.5209999997</v>
      </c>
      <c r="U69" s="8"/>
      <c r="V69" s="68">
        <f>SUBTOTAL(9,V14:V68)</f>
        <v>183815376.52100003</v>
      </c>
      <c r="W69" s="8"/>
      <c r="X69" s="68">
        <f>SUBTOTAL(9,X14:X68)</f>
        <v>1689685315.9499998</v>
      </c>
      <c r="Y69" s="8"/>
      <c r="Z69" s="8"/>
    </row>
    <row r="70" spans="1:26" ht="13.5" thickTop="1"/>
  </sheetData>
  <autoFilter ref="A9:AA70" xr:uid="{00000000-0009-0000-0000-000000000000}"/>
  <pageMargins left="0.7" right="0.7" top="1" bottom="0.75" header="0.3" footer="0.3"/>
  <pageSetup scale="3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0A705C7-7683-415F-82B6-791D7EFAC3B2}"/>
</file>

<file path=customXml/itemProps2.xml><?xml version="1.0" encoding="utf-8"?>
<ds:datastoreItem xmlns:ds="http://schemas.openxmlformats.org/officeDocument/2006/customXml" ds:itemID="{A1AC8091-8B53-4F00-BFCA-2F8E018209B1}"/>
</file>

<file path=customXml/itemProps3.xml><?xml version="1.0" encoding="utf-8"?>
<ds:datastoreItem xmlns:ds="http://schemas.openxmlformats.org/officeDocument/2006/customXml" ds:itemID="{9E086796-AC82-4858-9EB0-0569BA18E19D}"/>
</file>

<file path=customXml/itemProps4.xml><?xml version="1.0" encoding="utf-8"?>
<ds:datastoreItem xmlns:ds="http://schemas.openxmlformats.org/officeDocument/2006/customXml" ds:itemID="{19A7AA1E-890A-4E39-95AB-C344B274B6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Weighted NS-% of Total Ret.</vt:lpstr>
      <vt:lpstr>'Weighted NS-% of Total Ret.'!Print_Area</vt:lpstr>
      <vt:lpstr>'Weighted NS-% of Total Ret.'!Print_Titles</vt:lpstr>
    </vt:vector>
  </TitlesOfParts>
  <Company>Gannett Fleming,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Richard</dc:creator>
  <cp:lastModifiedBy>Dimler, John C.</cp:lastModifiedBy>
  <cp:lastPrinted>2019-11-26T19:40:46Z</cp:lastPrinted>
  <dcterms:created xsi:type="dcterms:W3CDTF">2011-01-28T19:16:00Z</dcterms:created>
  <dcterms:modified xsi:type="dcterms:W3CDTF">2020-03-16T15:49:03Z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