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765" windowWidth="15480" windowHeight="9315" activeTab="0"/>
  </bookViews>
  <sheets>
    <sheet name="JAP-4 - Page 1" sheetId="1" r:id="rId1"/>
    <sheet name="JAP-4 - Page 2" sheetId="2" r:id="rId2"/>
  </sheets>
  <externalReferences>
    <externalReference r:id="rId5"/>
  </externalReferences>
  <definedNames>
    <definedName name="_xlnm.Print_Area" localSheetId="0">'JAP-4 - Page 1'!$A$1:$P$81</definedName>
    <definedName name="_xlnm.Print_Area" localSheetId="1">'JAP-4 - Page 2'!$A$1:$P$57</definedName>
  </definedNames>
  <calcPr calcMode="manual" fullCalcOnLoad="1" calcCompleted="0" calcOnSave="0" iterate="1" iterateCount="100" iterateDelta="0.001"/>
</workbook>
</file>

<file path=xl/sharedStrings.xml><?xml version="1.0" encoding="utf-8"?>
<sst xmlns="http://schemas.openxmlformats.org/spreadsheetml/2006/main" count="62" uniqueCount="36">
  <si>
    <t>Puget Sound Energy</t>
  </si>
  <si>
    <t>Conservation Phase-In Adjustment - Electric</t>
  </si>
  <si>
    <t>For the Twelve Months Ended December 31, 2008</t>
  </si>
  <si>
    <t>(All Values in kWh)</t>
  </si>
  <si>
    <t>A</t>
  </si>
  <si>
    <t>B</t>
  </si>
  <si>
    <t>C</t>
  </si>
  <si>
    <t>D</t>
  </si>
  <si>
    <t>E</t>
  </si>
  <si>
    <t>F</t>
  </si>
  <si>
    <t>G</t>
  </si>
  <si>
    <t>H</t>
  </si>
  <si>
    <t>I</t>
  </si>
  <si>
    <t>J</t>
  </si>
  <si>
    <t>K</t>
  </si>
  <si>
    <t>L</t>
  </si>
  <si>
    <t>M</t>
  </si>
  <si>
    <t>N</t>
  </si>
  <si>
    <t>O</t>
  </si>
  <si>
    <t>P</t>
  </si>
  <si>
    <t>Line</t>
  </si>
  <si>
    <t>Schedules</t>
  </si>
  <si>
    <t>Total</t>
  </si>
  <si>
    <t>First-Year Annual Savings Implemented During Month by Schedule</t>
  </si>
  <si>
    <t>First-Year Savings</t>
  </si>
  <si>
    <t>YTD First-Year Annual Savings In Place at End of Month by Schedule</t>
  </si>
  <si>
    <t>YTD First-Year Annual Savings</t>
  </si>
  <si>
    <t>YTD First-Year Monthly Savings In Place at End of Month by Schedule</t>
  </si>
  <si>
    <t>YTD First-Year Monthly Savings</t>
  </si>
  <si>
    <t>Conservation Phase-In Adjustment by Schedule</t>
  </si>
  <si>
    <t>Adjustment*</t>
  </si>
  <si>
    <t>* Equal to the amount that test period loads must be reduced in each month to account for conservation measures in place at the end of the year that were not in place at the end of each month.</t>
  </si>
  <si>
    <t>Check</t>
  </si>
  <si>
    <t>Conservation Phase-In Adjustment - Natural Gas</t>
  </si>
  <si>
    <t>(All Values in Therms)</t>
  </si>
  <si>
    <t>First-Year Annual Savings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</si>
</sst>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000_);_(&quot;$&quot;* \(#,##0.000000\);_(&quot;$&quot;* &quot;-&quot;??_);_(@_)"/>
    <numFmt numFmtId="167" formatCode="0.0%"/>
    <numFmt numFmtId="168" formatCode="_(* #,##0.0_);_(* \(#,##0.0\);_(* &quot;-&quot;??_);_(@_)"/>
    <numFmt numFmtId="169" formatCode="_(&quot;$&quot;* #,##0.0_);_(&quot;$&quot;* \(#,##0.0\);_(&quot;$&quot;* &quot;-&quot;??_);_(@_)"/>
    <numFmt numFmtId="170" formatCode="0.0"/>
  </numFmts>
  <fonts count="7">
    <font>
      <sz val="10"/>
      <name val="Arial"/>
      <family val="0"/>
    </font>
    <font>
      <sz val="8"/>
      <name val="Arial"/>
      <family val="0"/>
    </font>
    <font>
      <b/>
      <sz val="12"/>
      <name val="Arial"/>
      <family val="2"/>
    </font>
    <font>
      <b/>
      <sz val="11"/>
      <name val="Arial"/>
      <family val="2"/>
    </font>
    <font>
      <b/>
      <sz val="10"/>
      <name val="Arial"/>
      <family val="2"/>
    </font>
    <font>
      <i/>
      <u val="single"/>
      <sz val="10"/>
      <name val="Arial"/>
      <family val="2"/>
    </font>
    <font>
      <i/>
      <sz val="10"/>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thin"/>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2" fillId="2" borderId="0" xfId="0" applyFont="1" applyFill="1" applyAlignment="1">
      <alignment horizontal="centerContinuous"/>
    </xf>
    <xf numFmtId="0" fontId="3" fillId="2" borderId="0" xfId="0" applyFont="1" applyFill="1" applyAlignment="1">
      <alignment horizontal="centerContinuous"/>
    </xf>
    <xf numFmtId="0" fontId="0" fillId="2" borderId="0" xfId="0" applyFill="1" applyAlignment="1">
      <alignment/>
    </xf>
    <xf numFmtId="0" fontId="0" fillId="2" borderId="0" xfId="0" applyFill="1" applyAlignment="1">
      <alignment horizontal="center"/>
    </xf>
    <xf numFmtId="0" fontId="0" fillId="0" borderId="0" xfId="0" applyAlignment="1">
      <alignment horizontal="center"/>
    </xf>
    <xf numFmtId="0" fontId="4" fillId="3" borderId="1" xfId="0" applyFont="1" applyFill="1" applyBorder="1" applyAlignment="1">
      <alignment horizontal="left"/>
    </xf>
    <xf numFmtId="0" fontId="4" fillId="3" borderId="1" xfId="0" applyFont="1" applyFill="1" applyBorder="1" applyAlignment="1">
      <alignment/>
    </xf>
    <xf numFmtId="17" fontId="4" fillId="3" borderId="1" xfId="0" applyNumberFormat="1" applyFont="1" applyFill="1" applyBorder="1" applyAlignment="1">
      <alignment horizontal="center"/>
    </xf>
    <xf numFmtId="0" fontId="4" fillId="2" borderId="0" xfId="0" applyFont="1" applyFill="1" applyBorder="1" applyAlignment="1">
      <alignment horizontal="left"/>
    </xf>
    <xf numFmtId="0" fontId="4" fillId="2" borderId="0" xfId="0" applyFont="1" applyFill="1" applyBorder="1" applyAlignment="1">
      <alignment/>
    </xf>
    <xf numFmtId="17" fontId="4" fillId="2" borderId="0" xfId="0" applyNumberFormat="1" applyFont="1" applyFill="1" applyBorder="1" applyAlignment="1">
      <alignment horizontal="center"/>
    </xf>
    <xf numFmtId="0" fontId="5" fillId="2" borderId="0" xfId="0" applyFont="1" applyFill="1" applyBorder="1" applyAlignment="1">
      <alignment horizontal="left"/>
    </xf>
    <xf numFmtId="0" fontId="5" fillId="2" borderId="0" xfId="0" applyFont="1" applyFill="1" applyBorder="1" applyAlignment="1">
      <alignment/>
    </xf>
    <xf numFmtId="0" fontId="0" fillId="2" borderId="0" xfId="0" applyFill="1" applyAlignment="1">
      <alignment horizontal="left"/>
    </xf>
    <xf numFmtId="0" fontId="6" fillId="2" borderId="0" xfId="0" applyFont="1" applyFill="1" applyBorder="1" applyAlignment="1">
      <alignment horizontal="left"/>
    </xf>
    <xf numFmtId="164" fontId="0" fillId="2" borderId="0" xfId="15" applyNumberFormat="1" applyFill="1" applyAlignment="1">
      <alignment/>
    </xf>
    <xf numFmtId="0" fontId="4" fillId="2" borderId="2" xfId="0" applyFont="1" applyFill="1" applyBorder="1" applyAlignment="1">
      <alignment/>
    </xf>
    <xf numFmtId="164" fontId="4" fillId="2" borderId="2" xfId="15" applyNumberFormat="1" applyFont="1" applyFill="1" applyBorder="1" applyAlignment="1">
      <alignment/>
    </xf>
    <xf numFmtId="164" fontId="0" fillId="2" borderId="0" xfId="0" applyNumberFormat="1" applyFill="1" applyAlignment="1">
      <alignment/>
    </xf>
    <xf numFmtId="164" fontId="0" fillId="0" borderId="0" xfId="0" applyNumberFormat="1" applyAlignment="1">
      <alignment/>
    </xf>
    <xf numFmtId="0" fontId="4" fillId="2" borderId="2" xfId="0" applyFont="1" applyFill="1" applyBorder="1" applyAlignment="1">
      <alignment horizontal="left"/>
    </xf>
    <xf numFmtId="0" fontId="0" fillId="0" borderId="0" xfId="0" applyAlignment="1">
      <alignment horizontal="left"/>
    </xf>
    <xf numFmtId="164" fontId="0" fillId="0" borderId="0" xfId="15"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h%20No%20___%20JAP-4%20(Workpape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ES kWh Savings Summary"/>
      <sheetName val="EES Therm Savings Summary"/>
      <sheetName val="elec_ci"/>
      <sheetName val="gas_ci"/>
      <sheetName val="rcm"/>
    </sheetNames>
    <sheetDataSet>
      <sheetData sheetId="0">
        <row r="71">
          <cell r="D71">
            <v>8888925</v>
          </cell>
          <cell r="E71">
            <v>12959414</v>
          </cell>
          <cell r="F71">
            <v>22340799</v>
          </cell>
          <cell r="G71">
            <v>7701903</v>
          </cell>
          <cell r="H71">
            <v>8571125</v>
          </cell>
          <cell r="I71">
            <v>12806557</v>
          </cell>
          <cell r="J71">
            <v>11482268</v>
          </cell>
          <cell r="K71">
            <v>14481465</v>
          </cell>
          <cell r="L71">
            <v>13930970.035</v>
          </cell>
          <cell r="M71">
            <v>14027551.289</v>
          </cell>
          <cell r="N71">
            <v>13917679.204</v>
          </cell>
          <cell r="O71">
            <v>3165192.586</v>
          </cell>
        </row>
      </sheetData>
      <sheetData sheetId="1">
        <row r="44">
          <cell r="D44">
            <v>155914</v>
          </cell>
          <cell r="E44">
            <v>115693</v>
          </cell>
          <cell r="F44">
            <v>142577</v>
          </cell>
          <cell r="G44">
            <v>116763</v>
          </cell>
          <cell r="H44">
            <v>95349</v>
          </cell>
          <cell r="I44">
            <v>83869</v>
          </cell>
          <cell r="J44">
            <v>107567</v>
          </cell>
          <cell r="K44">
            <v>61124</v>
          </cell>
          <cell r="L44">
            <v>118258.65</v>
          </cell>
          <cell r="M44">
            <v>128545.502</v>
          </cell>
          <cell r="N44">
            <v>129592.7</v>
          </cell>
          <cell r="O44">
            <v>135269.106</v>
          </cell>
        </row>
      </sheetData>
      <sheetData sheetId="2">
        <row r="32">
          <cell r="J32" t="str">
            <v>24</v>
          </cell>
          <cell r="K32">
            <v>755733.49876</v>
          </cell>
          <cell r="L32">
            <v>1101694</v>
          </cell>
          <cell r="M32">
            <v>1396200</v>
          </cell>
          <cell r="N32">
            <v>908386.03134</v>
          </cell>
          <cell r="O32">
            <v>1156072.56365</v>
          </cell>
          <cell r="P32">
            <v>1133667.15559</v>
          </cell>
          <cell r="Q32">
            <v>1427390</v>
          </cell>
          <cell r="R32">
            <v>999767.62196</v>
          </cell>
          <cell r="S32">
            <v>1497745</v>
          </cell>
          <cell r="T32">
            <v>1399484.61785</v>
          </cell>
          <cell r="U32">
            <v>1419343.56437</v>
          </cell>
          <cell r="V32">
            <v>2476352.02719</v>
          </cell>
        </row>
        <row r="33">
          <cell r="J33" t="str">
            <v>25</v>
          </cell>
          <cell r="K33">
            <v>1347148.53909</v>
          </cell>
          <cell r="L33">
            <v>1496691</v>
          </cell>
          <cell r="M33">
            <v>1837733</v>
          </cell>
          <cell r="N33">
            <v>1806089.55141</v>
          </cell>
          <cell r="O33">
            <v>850653.72444</v>
          </cell>
          <cell r="P33">
            <v>1644918.7227</v>
          </cell>
          <cell r="Q33">
            <v>1904891</v>
          </cell>
          <cell r="R33">
            <v>1946620.51559</v>
          </cell>
          <cell r="S33">
            <v>2649945</v>
          </cell>
          <cell r="T33">
            <v>3257680.40957</v>
          </cell>
          <cell r="U33">
            <v>2740440.2042999994</v>
          </cell>
          <cell r="V33">
            <v>4464272.10425</v>
          </cell>
        </row>
        <row r="34">
          <cell r="J34" t="str">
            <v>26</v>
          </cell>
          <cell r="K34">
            <v>78386.5446</v>
          </cell>
          <cell r="L34">
            <v>1247829</v>
          </cell>
          <cell r="M34">
            <v>283874</v>
          </cell>
          <cell r="N34">
            <v>1514389.3253</v>
          </cell>
          <cell r="O34">
            <v>1349602.1381299999</v>
          </cell>
          <cell r="P34">
            <v>1945158.47117</v>
          </cell>
          <cell r="Q34">
            <v>1446997</v>
          </cell>
          <cell r="R34">
            <v>3740319.86245</v>
          </cell>
          <cell r="S34">
            <v>5053248</v>
          </cell>
          <cell r="T34">
            <v>2350872.5336</v>
          </cell>
          <cell r="U34">
            <v>2330787.64047</v>
          </cell>
          <cell r="V34">
            <v>5722920.45555</v>
          </cell>
        </row>
        <row r="35">
          <cell r="J35" t="str">
            <v>29</v>
          </cell>
          <cell r="K35">
            <v>0</v>
          </cell>
          <cell r="L35">
            <v>0</v>
          </cell>
          <cell r="M35">
            <v>0</v>
          </cell>
          <cell r="N35">
            <v>0</v>
          </cell>
          <cell r="O35">
            <v>0</v>
          </cell>
          <cell r="P35">
            <v>103060</v>
          </cell>
          <cell r="Q35">
            <v>0</v>
          </cell>
          <cell r="R35">
            <v>0</v>
          </cell>
          <cell r="S35">
            <v>0</v>
          </cell>
          <cell r="T35">
            <v>0</v>
          </cell>
          <cell r="U35">
            <v>0</v>
          </cell>
          <cell r="V35">
            <v>0</v>
          </cell>
        </row>
        <row r="36">
          <cell r="J36" t="str">
            <v>31</v>
          </cell>
          <cell r="K36">
            <v>744731</v>
          </cell>
          <cell r="L36">
            <v>2758425</v>
          </cell>
          <cell r="M36">
            <v>506261</v>
          </cell>
          <cell r="N36">
            <v>591099.16016</v>
          </cell>
          <cell r="O36">
            <v>1414477.70694</v>
          </cell>
          <cell r="P36">
            <v>523377.30082</v>
          </cell>
          <cell r="Q36">
            <v>1314408</v>
          </cell>
          <cell r="R36">
            <v>812988</v>
          </cell>
          <cell r="S36">
            <v>1125435</v>
          </cell>
          <cell r="T36">
            <v>760386.43898</v>
          </cell>
          <cell r="U36">
            <v>1059290.63182</v>
          </cell>
          <cell r="V36">
            <v>2889278.04466</v>
          </cell>
        </row>
        <row r="37">
          <cell r="J37" t="str">
            <v>40-25</v>
          </cell>
          <cell r="K37">
            <v>0</v>
          </cell>
          <cell r="L37">
            <v>0</v>
          </cell>
          <cell r="M37">
            <v>0</v>
          </cell>
          <cell r="N37">
            <v>0</v>
          </cell>
          <cell r="O37">
            <v>0</v>
          </cell>
          <cell r="P37">
            <v>0</v>
          </cell>
          <cell r="Q37">
            <v>0</v>
          </cell>
          <cell r="R37">
            <v>0</v>
          </cell>
          <cell r="S37">
            <v>0</v>
          </cell>
          <cell r="T37">
            <v>0</v>
          </cell>
          <cell r="U37">
            <v>0</v>
          </cell>
          <cell r="V37">
            <v>339816</v>
          </cell>
        </row>
        <row r="38">
          <cell r="J38" t="str">
            <v>40-26</v>
          </cell>
          <cell r="K38">
            <v>0</v>
          </cell>
          <cell r="L38">
            <v>192200</v>
          </cell>
          <cell r="M38">
            <v>0</v>
          </cell>
          <cell r="N38">
            <v>0</v>
          </cell>
          <cell r="O38">
            <v>0</v>
          </cell>
          <cell r="P38">
            <v>1314</v>
          </cell>
          <cell r="Q38">
            <v>155355</v>
          </cell>
          <cell r="R38">
            <v>0</v>
          </cell>
          <cell r="S38">
            <v>0</v>
          </cell>
          <cell r="T38">
            <v>168570</v>
          </cell>
          <cell r="U38">
            <v>1355093</v>
          </cell>
          <cell r="V38">
            <v>2303994</v>
          </cell>
        </row>
        <row r="39">
          <cell r="J39" t="str">
            <v>40-31</v>
          </cell>
          <cell r="K39">
            <v>0</v>
          </cell>
          <cell r="L39">
            <v>0</v>
          </cell>
          <cell r="M39">
            <v>0</v>
          </cell>
          <cell r="N39">
            <v>0</v>
          </cell>
          <cell r="O39">
            <v>35871</v>
          </cell>
          <cell r="P39">
            <v>0</v>
          </cell>
          <cell r="Q39">
            <v>836965</v>
          </cell>
          <cell r="R39">
            <v>151434</v>
          </cell>
          <cell r="S39">
            <v>0</v>
          </cell>
          <cell r="T39">
            <v>0</v>
          </cell>
          <cell r="U39">
            <v>314600</v>
          </cell>
          <cell r="V39">
            <v>450466</v>
          </cell>
        </row>
        <row r="40">
          <cell r="J40" t="str">
            <v>43</v>
          </cell>
          <cell r="K40">
            <v>0</v>
          </cell>
          <cell r="L40">
            <v>0</v>
          </cell>
          <cell r="M40">
            <v>0</v>
          </cell>
          <cell r="N40">
            <v>123647.80324000001</v>
          </cell>
          <cell r="O40">
            <v>207754.86684</v>
          </cell>
          <cell r="P40">
            <v>50099.34972</v>
          </cell>
          <cell r="Q40">
            <v>0</v>
          </cell>
          <cell r="R40">
            <v>8257</v>
          </cell>
          <cell r="S40">
            <v>0</v>
          </cell>
          <cell r="T40">
            <v>11054</v>
          </cell>
          <cell r="U40">
            <v>538827.95904</v>
          </cell>
          <cell r="V40">
            <v>785361.54941</v>
          </cell>
        </row>
        <row r="41">
          <cell r="J41" t="str">
            <v>46</v>
          </cell>
          <cell r="K41">
            <v>0</v>
          </cell>
          <cell r="L41">
            <v>40158</v>
          </cell>
          <cell r="M41">
            <v>800000</v>
          </cell>
          <cell r="N41">
            <v>0</v>
          </cell>
          <cell r="O41">
            <v>0</v>
          </cell>
          <cell r="P41">
            <v>0</v>
          </cell>
          <cell r="Q41">
            <v>0</v>
          </cell>
          <cell r="R41">
            <v>0</v>
          </cell>
          <cell r="S41">
            <v>0</v>
          </cell>
          <cell r="T41">
            <v>0</v>
          </cell>
          <cell r="U41">
            <v>0</v>
          </cell>
          <cell r="V41">
            <v>0</v>
          </cell>
        </row>
        <row r="42">
          <cell r="J42" t="str">
            <v>49</v>
          </cell>
          <cell r="K42">
            <v>235732.41755</v>
          </cell>
          <cell r="L42">
            <v>337925</v>
          </cell>
          <cell r="M42">
            <v>0</v>
          </cell>
          <cell r="N42">
            <v>420767.58072</v>
          </cell>
          <cell r="O42">
            <v>77019</v>
          </cell>
          <cell r="P42">
            <v>55188</v>
          </cell>
          <cell r="Q42">
            <v>0</v>
          </cell>
          <cell r="R42">
            <v>177779</v>
          </cell>
          <cell r="S42">
            <v>292449</v>
          </cell>
          <cell r="T42">
            <v>0</v>
          </cell>
          <cell r="U42">
            <v>44376</v>
          </cell>
          <cell r="V42">
            <v>2069107.43167</v>
          </cell>
        </row>
        <row r="43">
          <cell r="J43" t="str">
            <v>57</v>
          </cell>
          <cell r="K43">
            <v>0</v>
          </cell>
          <cell r="L43">
            <v>569240</v>
          </cell>
          <cell r="M43">
            <v>0</v>
          </cell>
          <cell r="N43">
            <v>0</v>
          </cell>
          <cell r="O43">
            <v>0</v>
          </cell>
          <cell r="P43">
            <v>0</v>
          </cell>
          <cell r="Q43">
            <v>0</v>
          </cell>
          <cell r="R43">
            <v>0</v>
          </cell>
          <cell r="S43">
            <v>0</v>
          </cell>
          <cell r="T43">
            <v>0</v>
          </cell>
          <cell r="U43">
            <v>0</v>
          </cell>
          <cell r="V43">
            <v>0</v>
          </cell>
        </row>
        <row r="44">
          <cell r="J44" t="str">
            <v>449</v>
          </cell>
          <cell r="K44">
            <v>0</v>
          </cell>
          <cell r="L44">
            <v>24576</v>
          </cell>
          <cell r="M44">
            <v>0</v>
          </cell>
          <cell r="N44">
            <v>340191</v>
          </cell>
          <cell r="O44">
            <v>1922915</v>
          </cell>
          <cell r="P44">
            <v>0</v>
          </cell>
          <cell r="Q44">
            <v>1912300</v>
          </cell>
          <cell r="R44">
            <v>932340</v>
          </cell>
          <cell r="S44">
            <v>0</v>
          </cell>
          <cell r="T44">
            <v>0</v>
          </cell>
          <cell r="U44">
            <v>0</v>
          </cell>
          <cell r="V44">
            <v>2918548</v>
          </cell>
        </row>
        <row r="45">
          <cell r="J45" t="str">
            <v>459</v>
          </cell>
          <cell r="K45">
            <v>0</v>
          </cell>
          <cell r="L45">
            <v>0</v>
          </cell>
          <cell r="M45">
            <v>0</v>
          </cell>
          <cell r="N45">
            <v>0</v>
          </cell>
          <cell r="O45">
            <v>0</v>
          </cell>
          <cell r="P45">
            <v>0</v>
          </cell>
          <cell r="Q45">
            <v>0</v>
          </cell>
          <cell r="R45">
            <v>0</v>
          </cell>
          <cell r="S45">
            <v>221027</v>
          </cell>
          <cell r="T45">
            <v>0</v>
          </cell>
          <cell r="U45">
            <v>0</v>
          </cell>
          <cell r="V45">
            <v>0</v>
          </cell>
        </row>
      </sheetData>
      <sheetData sheetId="3">
        <row r="24">
          <cell r="J24" t="str">
            <v>31-C</v>
          </cell>
          <cell r="K24">
            <v>41088</v>
          </cell>
          <cell r="L24">
            <v>14076</v>
          </cell>
          <cell r="M24">
            <v>30197</v>
          </cell>
          <cell r="N24">
            <v>27906.199384</v>
          </cell>
          <cell r="O24">
            <v>29132.54008</v>
          </cell>
          <cell r="P24">
            <v>61887.83584</v>
          </cell>
          <cell r="Q24">
            <v>151573</v>
          </cell>
          <cell r="R24">
            <v>76570.48368</v>
          </cell>
          <cell r="S24">
            <v>453772</v>
          </cell>
          <cell r="T24">
            <v>274553.11349</v>
          </cell>
          <cell r="U24">
            <v>633208.11766</v>
          </cell>
          <cell r="V24">
            <v>105952.57532</v>
          </cell>
        </row>
        <row r="25">
          <cell r="J25" t="str">
            <v>31-I</v>
          </cell>
          <cell r="K25">
            <v>3047</v>
          </cell>
          <cell r="L25">
            <v>0</v>
          </cell>
          <cell r="M25">
            <v>872</v>
          </cell>
          <cell r="N25">
            <v>310.5392</v>
          </cell>
          <cell r="O25">
            <v>762.59876</v>
          </cell>
          <cell r="P25">
            <v>5539</v>
          </cell>
          <cell r="Q25">
            <v>0</v>
          </cell>
          <cell r="R25">
            <v>0</v>
          </cell>
          <cell r="S25">
            <v>437</v>
          </cell>
          <cell r="T25">
            <v>1.35177</v>
          </cell>
          <cell r="U25">
            <v>4.131</v>
          </cell>
          <cell r="V25">
            <v>-1225</v>
          </cell>
        </row>
        <row r="26">
          <cell r="J26" t="str">
            <v>41-C</v>
          </cell>
          <cell r="K26">
            <v>2858</v>
          </cell>
          <cell r="L26">
            <v>10700</v>
          </cell>
          <cell r="M26">
            <v>10274</v>
          </cell>
          <cell r="N26">
            <v>13166.7711</v>
          </cell>
          <cell r="O26">
            <v>78547.81265</v>
          </cell>
          <cell r="P26">
            <v>10032</v>
          </cell>
          <cell r="Q26">
            <v>0</v>
          </cell>
          <cell r="R26">
            <v>24908</v>
          </cell>
          <cell r="S26">
            <v>3298</v>
          </cell>
          <cell r="T26">
            <v>8351</v>
          </cell>
          <cell r="U26">
            <v>22191.00427</v>
          </cell>
          <cell r="V26">
            <v>21545.15002</v>
          </cell>
        </row>
        <row r="27">
          <cell r="J27" t="str">
            <v>41-I</v>
          </cell>
          <cell r="K27">
            <v>0</v>
          </cell>
          <cell r="L27">
            <v>18729</v>
          </cell>
          <cell r="M27">
            <v>0</v>
          </cell>
          <cell r="N27">
            <v>0</v>
          </cell>
          <cell r="O27">
            <v>0</v>
          </cell>
          <cell r="P27">
            <v>3071</v>
          </cell>
          <cell r="Q27">
            <v>0</v>
          </cell>
          <cell r="R27">
            <v>0</v>
          </cell>
          <cell r="S27">
            <v>0</v>
          </cell>
          <cell r="T27">
            <v>285.16033</v>
          </cell>
          <cell r="U27">
            <v>0</v>
          </cell>
          <cell r="V27">
            <v>0</v>
          </cell>
        </row>
        <row r="28">
          <cell r="J28" t="str">
            <v>85-C</v>
          </cell>
          <cell r="K28">
            <v>0</v>
          </cell>
          <cell r="L28">
            <v>0</v>
          </cell>
          <cell r="M28">
            <v>0</v>
          </cell>
          <cell r="N28">
            <v>6568.4762</v>
          </cell>
          <cell r="O28">
            <v>0</v>
          </cell>
          <cell r="P28">
            <v>0</v>
          </cell>
          <cell r="Q28">
            <v>0</v>
          </cell>
          <cell r="R28">
            <v>0</v>
          </cell>
          <cell r="S28">
            <v>0</v>
          </cell>
          <cell r="T28">
            <v>0</v>
          </cell>
          <cell r="U28">
            <v>0</v>
          </cell>
          <cell r="V28">
            <v>0</v>
          </cell>
        </row>
        <row r="29">
          <cell r="J29" t="str">
            <v>85-I</v>
          </cell>
          <cell r="K29">
            <v>0</v>
          </cell>
          <cell r="L29">
            <v>0</v>
          </cell>
          <cell r="M29">
            <v>4321</v>
          </cell>
          <cell r="N29">
            <v>0</v>
          </cell>
          <cell r="O29">
            <v>0</v>
          </cell>
          <cell r="P29">
            <v>0</v>
          </cell>
          <cell r="Q29">
            <v>0</v>
          </cell>
          <cell r="R29">
            <v>0</v>
          </cell>
          <cell r="S29">
            <v>0</v>
          </cell>
          <cell r="T29">
            <v>0</v>
          </cell>
          <cell r="U29">
            <v>0</v>
          </cell>
          <cell r="V29">
            <v>0</v>
          </cell>
        </row>
        <row r="30">
          <cell r="J30" t="str">
            <v>86-C</v>
          </cell>
          <cell r="K30">
            <v>75</v>
          </cell>
          <cell r="L30">
            <v>8428</v>
          </cell>
          <cell r="M30">
            <v>18104</v>
          </cell>
          <cell r="N30">
            <v>35818.05056</v>
          </cell>
          <cell r="O30">
            <v>28306.04851</v>
          </cell>
          <cell r="P30">
            <v>11486.16416</v>
          </cell>
          <cell r="Q30">
            <v>0</v>
          </cell>
          <cell r="R30">
            <v>1549.51632</v>
          </cell>
          <cell r="S30">
            <v>2119</v>
          </cell>
          <cell r="T30">
            <v>185.37154</v>
          </cell>
          <cell r="U30">
            <v>6217.32243</v>
          </cell>
          <cell r="V30">
            <v>13740.50215</v>
          </cell>
        </row>
        <row r="31">
          <cell r="J31" t="str">
            <v>87-C</v>
          </cell>
          <cell r="K31">
            <v>0</v>
          </cell>
          <cell r="L31">
            <v>0</v>
          </cell>
          <cell r="M31">
            <v>0</v>
          </cell>
          <cell r="N31">
            <v>0</v>
          </cell>
          <cell r="O31">
            <v>0</v>
          </cell>
          <cell r="P31">
            <v>0</v>
          </cell>
          <cell r="Q31">
            <v>0</v>
          </cell>
          <cell r="R31">
            <v>0</v>
          </cell>
          <cell r="S31">
            <v>0</v>
          </cell>
          <cell r="T31">
            <v>0</v>
          </cell>
          <cell r="U31">
            <v>7237.42464</v>
          </cell>
          <cell r="V31">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P83"/>
  <sheetViews>
    <sheetView tabSelected="1" zoomScale="90" zoomScaleNormal="90" workbookViewId="0" topLeftCell="A16">
      <selection activeCell="B18" sqref="B18"/>
    </sheetView>
  </sheetViews>
  <sheetFormatPr defaultColWidth="9.140625" defaultRowHeight="12.75"/>
  <cols>
    <col min="1" max="1" width="5.140625" style="0" bestFit="1" customWidth="1"/>
    <col min="2" max="2" width="12.140625" style="0" customWidth="1"/>
    <col min="3" max="3" width="26.8515625" style="0" customWidth="1"/>
    <col min="4" max="8" width="12.8515625" style="0" bestFit="1" customWidth="1"/>
    <col min="9" max="16" width="14.00390625" style="0" bestFit="1" customWidth="1"/>
  </cols>
  <sheetData>
    <row r="1" spans="1:16" ht="15.75">
      <c r="A1" s="1" t="s">
        <v>0</v>
      </c>
      <c r="B1" s="1"/>
      <c r="C1" s="1"/>
      <c r="D1" s="1"/>
      <c r="E1" s="1"/>
      <c r="F1" s="1"/>
      <c r="G1" s="1"/>
      <c r="H1" s="1"/>
      <c r="I1" s="1"/>
      <c r="J1" s="1"/>
      <c r="K1" s="1"/>
      <c r="L1" s="1"/>
      <c r="M1" s="1"/>
      <c r="N1" s="1"/>
      <c r="O1" s="1"/>
      <c r="P1" s="1"/>
    </row>
    <row r="2" spans="1:16" ht="15.75">
      <c r="A2" s="1" t="s">
        <v>1</v>
      </c>
      <c r="B2" s="1"/>
      <c r="C2" s="1"/>
      <c r="D2" s="1"/>
      <c r="E2" s="1"/>
      <c r="F2" s="1"/>
      <c r="G2" s="1"/>
      <c r="H2" s="1"/>
      <c r="I2" s="1"/>
      <c r="J2" s="1"/>
      <c r="K2" s="1"/>
      <c r="L2" s="1"/>
      <c r="M2" s="1"/>
      <c r="N2" s="1"/>
      <c r="O2" s="1"/>
      <c r="P2" s="1"/>
    </row>
    <row r="3" spans="1:16" ht="15.75">
      <c r="A3" s="1" t="s">
        <v>2</v>
      </c>
      <c r="B3" s="1"/>
      <c r="C3" s="1"/>
      <c r="D3" s="1"/>
      <c r="E3" s="1"/>
      <c r="F3" s="1"/>
      <c r="G3" s="1"/>
      <c r="H3" s="1"/>
      <c r="I3" s="1"/>
      <c r="J3" s="1"/>
      <c r="K3" s="1"/>
      <c r="L3" s="1"/>
      <c r="M3" s="1"/>
      <c r="N3" s="1"/>
      <c r="O3" s="1"/>
      <c r="P3" s="1"/>
    </row>
    <row r="4" spans="1:16" ht="15.75">
      <c r="A4" s="2" t="s">
        <v>3</v>
      </c>
      <c r="B4" s="2"/>
      <c r="C4" s="2"/>
      <c r="D4" s="1"/>
      <c r="E4" s="1"/>
      <c r="F4" s="1"/>
      <c r="G4" s="1"/>
      <c r="H4" s="1"/>
      <c r="I4" s="1"/>
      <c r="J4" s="1"/>
      <c r="K4" s="1"/>
      <c r="L4" s="1"/>
      <c r="M4" s="1"/>
      <c r="N4" s="1"/>
      <c r="O4" s="1"/>
      <c r="P4" s="1"/>
    </row>
    <row r="5" spans="2:16" ht="12.75">
      <c r="B5" s="3"/>
      <c r="C5" s="3"/>
      <c r="D5" s="3"/>
      <c r="E5" s="3"/>
      <c r="F5" s="3"/>
      <c r="G5" s="3"/>
      <c r="H5" s="3"/>
      <c r="I5" s="3"/>
      <c r="J5" s="3"/>
      <c r="K5" s="3"/>
      <c r="L5" s="3"/>
      <c r="M5" s="3"/>
      <c r="N5" s="3"/>
      <c r="O5" s="3"/>
      <c r="P5" s="3"/>
    </row>
    <row r="6" spans="1:16" ht="12.75">
      <c r="A6" s="4" t="s">
        <v>4</v>
      </c>
      <c r="B6" s="4" t="s">
        <v>5</v>
      </c>
      <c r="C6" s="5" t="s">
        <v>6</v>
      </c>
      <c r="D6" s="4" t="s">
        <v>7</v>
      </c>
      <c r="E6" s="4" t="s">
        <v>8</v>
      </c>
      <c r="F6" s="4" t="s">
        <v>9</v>
      </c>
      <c r="G6" s="4" t="s">
        <v>10</v>
      </c>
      <c r="H6" s="4" t="s">
        <v>11</v>
      </c>
      <c r="I6" s="4" t="s">
        <v>12</v>
      </c>
      <c r="J6" s="4" t="s">
        <v>13</v>
      </c>
      <c r="K6" s="4" t="s">
        <v>14</v>
      </c>
      <c r="L6" s="4" t="s">
        <v>15</v>
      </c>
      <c r="M6" s="4" t="s">
        <v>16</v>
      </c>
      <c r="N6" s="4" t="s">
        <v>17</v>
      </c>
      <c r="O6" s="4" t="s">
        <v>18</v>
      </c>
      <c r="P6" s="4" t="s">
        <v>19</v>
      </c>
    </row>
    <row r="7" spans="1:16" ht="12.75">
      <c r="A7" s="6" t="s">
        <v>20</v>
      </c>
      <c r="B7" s="7" t="s">
        <v>21</v>
      </c>
      <c r="C7" s="7"/>
      <c r="D7" s="8">
        <v>39449</v>
      </c>
      <c r="E7" s="8">
        <v>39480</v>
      </c>
      <c r="F7" s="8">
        <v>39509</v>
      </c>
      <c r="G7" s="8">
        <v>39540</v>
      </c>
      <c r="H7" s="8">
        <v>39570</v>
      </c>
      <c r="I7" s="8">
        <v>39601</v>
      </c>
      <c r="J7" s="8">
        <v>39631</v>
      </c>
      <c r="K7" s="8">
        <v>39662</v>
      </c>
      <c r="L7" s="8">
        <v>39693</v>
      </c>
      <c r="M7" s="8">
        <v>39723</v>
      </c>
      <c r="N7" s="8">
        <v>39754</v>
      </c>
      <c r="O7" s="8">
        <v>39784</v>
      </c>
      <c r="P7" s="8" t="s">
        <v>22</v>
      </c>
    </row>
    <row r="8" spans="1:16" ht="12.75">
      <c r="A8" s="9"/>
      <c r="B8" s="10"/>
      <c r="C8" s="10"/>
      <c r="D8" s="11"/>
      <c r="E8" s="11"/>
      <c r="F8" s="11"/>
      <c r="G8" s="11"/>
      <c r="H8" s="11"/>
      <c r="I8" s="11"/>
      <c r="J8" s="11"/>
      <c r="K8" s="11"/>
      <c r="L8" s="11"/>
      <c r="M8" s="11"/>
      <c r="N8" s="11"/>
      <c r="O8" s="11"/>
      <c r="P8" s="11"/>
    </row>
    <row r="9" spans="1:16" ht="12.75">
      <c r="A9" s="12"/>
      <c r="B9" s="13" t="s">
        <v>23</v>
      </c>
      <c r="C9" s="13"/>
      <c r="D9" s="11"/>
      <c r="E9" s="11"/>
      <c r="F9" s="11"/>
      <c r="G9" s="11"/>
      <c r="H9" s="11"/>
      <c r="I9" s="11"/>
      <c r="J9" s="11"/>
      <c r="K9" s="11"/>
      <c r="L9" s="11"/>
      <c r="M9" s="11"/>
      <c r="N9" s="11"/>
      <c r="O9" s="11"/>
      <c r="P9" s="11"/>
    </row>
    <row r="10" spans="1:16" ht="12.75">
      <c r="A10" s="14">
        <v>1</v>
      </c>
      <c r="B10" s="15">
        <v>7</v>
      </c>
      <c r="C10" s="13"/>
      <c r="D10" s="16">
        <f>-'[1]EES kWh Savings Summary'!D71</f>
        <v>-8888925</v>
      </c>
      <c r="E10" s="16">
        <f>-'[1]EES kWh Savings Summary'!E71</f>
        <v>-12959414</v>
      </c>
      <c r="F10" s="16">
        <f>-'[1]EES kWh Savings Summary'!F71</f>
        <v>-22340799</v>
      </c>
      <c r="G10" s="16">
        <f>-'[1]EES kWh Savings Summary'!G71</f>
        <v>-7701903</v>
      </c>
      <c r="H10" s="16">
        <f>-'[1]EES kWh Savings Summary'!H71</f>
        <v>-8571125</v>
      </c>
      <c r="I10" s="16">
        <f>-'[1]EES kWh Savings Summary'!I71</f>
        <v>-12806557</v>
      </c>
      <c r="J10" s="16">
        <f>-'[1]EES kWh Savings Summary'!J71</f>
        <v>-11482268</v>
      </c>
      <c r="K10" s="16">
        <f>-'[1]EES kWh Savings Summary'!K71</f>
        <v>-14481465</v>
      </c>
      <c r="L10" s="16">
        <f>-'[1]EES kWh Savings Summary'!L71</f>
        <v>-13930970.035</v>
      </c>
      <c r="M10" s="16">
        <f>-'[1]EES kWh Savings Summary'!M71</f>
        <v>-14027551.289</v>
      </c>
      <c r="N10" s="16">
        <f>-'[1]EES kWh Savings Summary'!N71</f>
        <v>-13917679.204</v>
      </c>
      <c r="O10" s="16">
        <f>-'[1]EES kWh Savings Summary'!O71</f>
        <v>-3165192.586</v>
      </c>
      <c r="P10" s="16">
        <f>SUM(D10:O10)</f>
        <v>-144273849.114</v>
      </c>
    </row>
    <row r="11" spans="1:16" ht="12.75">
      <c r="A11" s="14">
        <v>2</v>
      </c>
      <c r="B11" s="3" t="str">
        <f>'[1]elec_ci'!J32</f>
        <v>24</v>
      </c>
      <c r="C11" s="3"/>
      <c r="D11" s="16">
        <f>-'[1]elec_ci'!K32</f>
        <v>-755733.49876</v>
      </c>
      <c r="E11" s="16">
        <f>-'[1]elec_ci'!L32</f>
        <v>-1101694</v>
      </c>
      <c r="F11" s="16">
        <f>-'[1]elec_ci'!M32</f>
        <v>-1396200</v>
      </c>
      <c r="G11" s="16">
        <f>-'[1]elec_ci'!N32</f>
        <v>-908386.03134</v>
      </c>
      <c r="H11" s="16">
        <f>-'[1]elec_ci'!O32</f>
        <v>-1156072.56365</v>
      </c>
      <c r="I11" s="16">
        <f>-'[1]elec_ci'!P32</f>
        <v>-1133667.15559</v>
      </c>
      <c r="J11" s="16">
        <f>-'[1]elec_ci'!Q32</f>
        <v>-1427390</v>
      </c>
      <c r="K11" s="16">
        <f>-'[1]elec_ci'!R32</f>
        <v>-999767.62196</v>
      </c>
      <c r="L11" s="16">
        <f>-'[1]elec_ci'!S32</f>
        <v>-1497745</v>
      </c>
      <c r="M11" s="16">
        <f>-'[1]elec_ci'!T32</f>
        <v>-1399484.61785</v>
      </c>
      <c r="N11" s="16">
        <f>-'[1]elec_ci'!U32</f>
        <v>-1419343.56437</v>
      </c>
      <c r="O11" s="16">
        <f>-'[1]elec_ci'!V32</f>
        <v>-2476352.02719</v>
      </c>
      <c r="P11" s="16">
        <f>SUM(D11:O11)</f>
        <v>-15671836.08071</v>
      </c>
    </row>
    <row r="12" spans="1:16" ht="12.75">
      <c r="A12" s="14">
        <v>3</v>
      </c>
      <c r="B12" s="3" t="str">
        <f>'[1]elec_ci'!J33</f>
        <v>25</v>
      </c>
      <c r="C12" s="3"/>
      <c r="D12" s="16">
        <f>-'[1]elec_ci'!K33</f>
        <v>-1347148.53909</v>
      </c>
      <c r="E12" s="16">
        <f>-'[1]elec_ci'!L33</f>
        <v>-1496691</v>
      </c>
      <c r="F12" s="16">
        <f>-'[1]elec_ci'!M33</f>
        <v>-1837733</v>
      </c>
      <c r="G12" s="16">
        <f>-'[1]elec_ci'!N33</f>
        <v>-1806089.55141</v>
      </c>
      <c r="H12" s="16">
        <f>-'[1]elec_ci'!O33</f>
        <v>-850653.72444</v>
      </c>
      <c r="I12" s="16">
        <f>-'[1]elec_ci'!P33</f>
        <v>-1644918.7227</v>
      </c>
      <c r="J12" s="16">
        <f>-'[1]elec_ci'!Q33</f>
        <v>-1904891</v>
      </c>
      <c r="K12" s="16">
        <f>-'[1]elec_ci'!R33</f>
        <v>-1946620.51559</v>
      </c>
      <c r="L12" s="16">
        <f>-'[1]elec_ci'!S33</f>
        <v>-2649945</v>
      </c>
      <c r="M12" s="16">
        <f>-'[1]elec_ci'!T33</f>
        <v>-3257680.40957</v>
      </c>
      <c r="N12" s="16">
        <f>-'[1]elec_ci'!U33</f>
        <v>-2740440.2042999994</v>
      </c>
      <c r="O12" s="16">
        <f>-'[1]elec_ci'!V33</f>
        <v>-4464272.10425</v>
      </c>
      <c r="P12" s="16">
        <f aca="true" t="shared" si="0" ref="P12:P25">SUM(D12:O12)</f>
        <v>-25947083.771349996</v>
      </c>
    </row>
    <row r="13" spans="1:16" ht="12.75">
      <c r="A13" s="14">
        <v>4</v>
      </c>
      <c r="B13" s="3" t="str">
        <f>'[1]elec_ci'!J34</f>
        <v>26</v>
      </c>
      <c r="C13" s="3"/>
      <c r="D13" s="16">
        <f>-'[1]elec_ci'!K34</f>
        <v>-78386.5446</v>
      </c>
      <c r="E13" s="16">
        <f>-'[1]elec_ci'!L34</f>
        <v>-1247829</v>
      </c>
      <c r="F13" s="16">
        <f>-'[1]elec_ci'!M34</f>
        <v>-283874</v>
      </c>
      <c r="G13" s="16">
        <f>-'[1]elec_ci'!N34</f>
        <v>-1514389.3253</v>
      </c>
      <c r="H13" s="16">
        <f>-'[1]elec_ci'!O34</f>
        <v>-1349602.1381299999</v>
      </c>
      <c r="I13" s="16">
        <f>-'[1]elec_ci'!P34</f>
        <v>-1945158.47117</v>
      </c>
      <c r="J13" s="16">
        <f>-'[1]elec_ci'!Q34</f>
        <v>-1446997</v>
      </c>
      <c r="K13" s="16">
        <f>-'[1]elec_ci'!R34</f>
        <v>-3740319.86245</v>
      </c>
      <c r="L13" s="16">
        <f>-'[1]elec_ci'!S34</f>
        <v>-5053248</v>
      </c>
      <c r="M13" s="16">
        <f>-'[1]elec_ci'!T34</f>
        <v>-2350872.5336</v>
      </c>
      <c r="N13" s="16">
        <f>-'[1]elec_ci'!U34</f>
        <v>-2330787.64047</v>
      </c>
      <c r="O13" s="16">
        <f>-'[1]elec_ci'!V34</f>
        <v>-5722920.45555</v>
      </c>
      <c r="P13" s="16">
        <f t="shared" si="0"/>
        <v>-27064384.971269995</v>
      </c>
    </row>
    <row r="14" spans="1:16" ht="12.75">
      <c r="A14" s="14">
        <v>5</v>
      </c>
      <c r="B14" s="3" t="str">
        <f>'[1]elec_ci'!J35</f>
        <v>29</v>
      </c>
      <c r="C14" s="3"/>
      <c r="D14" s="16">
        <f>-'[1]elec_ci'!K35</f>
        <v>0</v>
      </c>
      <c r="E14" s="16">
        <f>-'[1]elec_ci'!L35</f>
        <v>0</v>
      </c>
      <c r="F14" s="16">
        <f>-'[1]elec_ci'!M35</f>
        <v>0</v>
      </c>
      <c r="G14" s="16">
        <f>-'[1]elec_ci'!N35</f>
        <v>0</v>
      </c>
      <c r="H14" s="16">
        <f>-'[1]elec_ci'!O35</f>
        <v>0</v>
      </c>
      <c r="I14" s="16">
        <f>-'[1]elec_ci'!P35</f>
        <v>-103060</v>
      </c>
      <c r="J14" s="16">
        <f>-'[1]elec_ci'!Q35</f>
        <v>0</v>
      </c>
      <c r="K14" s="16">
        <f>-'[1]elec_ci'!R35</f>
        <v>0</v>
      </c>
      <c r="L14" s="16">
        <f>-'[1]elec_ci'!S35</f>
        <v>0</v>
      </c>
      <c r="M14" s="16">
        <f>-'[1]elec_ci'!T35</f>
        <v>0</v>
      </c>
      <c r="N14" s="16">
        <f>-'[1]elec_ci'!U35</f>
        <v>0</v>
      </c>
      <c r="O14" s="16">
        <f>-'[1]elec_ci'!V35</f>
        <v>0</v>
      </c>
      <c r="P14" s="16">
        <f t="shared" si="0"/>
        <v>-103060</v>
      </c>
    </row>
    <row r="15" spans="1:16" ht="12.75">
      <c r="A15" s="14">
        <v>6</v>
      </c>
      <c r="B15" s="3" t="str">
        <f>'[1]elec_ci'!J36</f>
        <v>31</v>
      </c>
      <c r="C15" s="3"/>
      <c r="D15" s="16">
        <f>-'[1]elec_ci'!K36</f>
        <v>-744731</v>
      </c>
      <c r="E15" s="16">
        <f>-'[1]elec_ci'!L36</f>
        <v>-2758425</v>
      </c>
      <c r="F15" s="16">
        <f>-'[1]elec_ci'!M36</f>
        <v>-506261</v>
      </c>
      <c r="G15" s="16">
        <f>-'[1]elec_ci'!N36</f>
        <v>-591099.16016</v>
      </c>
      <c r="H15" s="16">
        <f>-'[1]elec_ci'!O36</f>
        <v>-1414477.70694</v>
      </c>
      <c r="I15" s="16">
        <f>-'[1]elec_ci'!P36</f>
        <v>-523377.30082</v>
      </c>
      <c r="J15" s="16">
        <f>-'[1]elec_ci'!Q36</f>
        <v>-1314408</v>
      </c>
      <c r="K15" s="16">
        <f>-'[1]elec_ci'!R36</f>
        <v>-812988</v>
      </c>
      <c r="L15" s="16">
        <f>-'[1]elec_ci'!S36</f>
        <v>-1125435</v>
      </c>
      <c r="M15" s="16">
        <f>-'[1]elec_ci'!T36</f>
        <v>-760386.43898</v>
      </c>
      <c r="N15" s="16">
        <f>-'[1]elec_ci'!U36</f>
        <v>-1059290.63182</v>
      </c>
      <c r="O15" s="16">
        <f>-'[1]elec_ci'!V36</f>
        <v>-2889278.04466</v>
      </c>
      <c r="P15" s="16">
        <f t="shared" si="0"/>
        <v>-14500157.28338</v>
      </c>
    </row>
    <row r="16" spans="1:16" ht="12.75">
      <c r="A16" s="14">
        <v>7</v>
      </c>
      <c r="B16" s="3" t="str">
        <f>'[1]elec_ci'!J37</f>
        <v>40-25</v>
      </c>
      <c r="C16" s="3"/>
      <c r="D16" s="16">
        <f>-'[1]elec_ci'!K37</f>
        <v>0</v>
      </c>
      <c r="E16" s="16">
        <f>-'[1]elec_ci'!L37</f>
        <v>0</v>
      </c>
      <c r="F16" s="16">
        <f>-'[1]elec_ci'!M37</f>
        <v>0</v>
      </c>
      <c r="G16" s="16">
        <f>-'[1]elec_ci'!N37</f>
        <v>0</v>
      </c>
      <c r="H16" s="16">
        <f>-'[1]elec_ci'!O37</f>
        <v>0</v>
      </c>
      <c r="I16" s="16">
        <f>-'[1]elec_ci'!P37</f>
        <v>0</v>
      </c>
      <c r="J16" s="16">
        <f>-'[1]elec_ci'!Q37</f>
        <v>0</v>
      </c>
      <c r="K16" s="16">
        <f>-'[1]elec_ci'!R37</f>
        <v>0</v>
      </c>
      <c r="L16" s="16">
        <f>-'[1]elec_ci'!S37</f>
        <v>0</v>
      </c>
      <c r="M16" s="16">
        <f>-'[1]elec_ci'!T37</f>
        <v>0</v>
      </c>
      <c r="N16" s="16">
        <f>-'[1]elec_ci'!U37</f>
        <v>0</v>
      </c>
      <c r="O16" s="16">
        <f>-'[1]elec_ci'!V37</f>
        <v>-339816</v>
      </c>
      <c r="P16" s="16">
        <f t="shared" si="0"/>
        <v>-339816</v>
      </c>
    </row>
    <row r="17" spans="1:16" ht="12.75">
      <c r="A17" s="14">
        <v>8</v>
      </c>
      <c r="B17" s="3" t="str">
        <f>'[1]elec_ci'!J38</f>
        <v>40-26</v>
      </c>
      <c r="C17" s="3"/>
      <c r="D17" s="16">
        <f>-'[1]elec_ci'!K38</f>
        <v>0</v>
      </c>
      <c r="E17" s="16">
        <f>-'[1]elec_ci'!L38</f>
        <v>-192200</v>
      </c>
      <c r="F17" s="16">
        <f>-'[1]elec_ci'!M38</f>
        <v>0</v>
      </c>
      <c r="G17" s="16">
        <f>-'[1]elec_ci'!N38</f>
        <v>0</v>
      </c>
      <c r="H17" s="16">
        <f>-'[1]elec_ci'!O38</f>
        <v>0</v>
      </c>
      <c r="I17" s="16">
        <f>-'[1]elec_ci'!P38</f>
        <v>-1314</v>
      </c>
      <c r="J17" s="16">
        <f>-'[1]elec_ci'!Q38</f>
        <v>-155355</v>
      </c>
      <c r="K17" s="16">
        <f>-'[1]elec_ci'!R38</f>
        <v>0</v>
      </c>
      <c r="L17" s="16">
        <f>-'[1]elec_ci'!S38</f>
        <v>0</v>
      </c>
      <c r="M17" s="16">
        <f>-'[1]elec_ci'!T38</f>
        <v>-168570</v>
      </c>
      <c r="N17" s="16">
        <f>-'[1]elec_ci'!U38</f>
        <v>-1355093</v>
      </c>
      <c r="O17" s="16">
        <f>-'[1]elec_ci'!V38</f>
        <v>-2303994</v>
      </c>
      <c r="P17" s="16">
        <f t="shared" si="0"/>
        <v>-4176526</v>
      </c>
    </row>
    <row r="18" spans="1:16" ht="12.75">
      <c r="A18" s="14">
        <v>9</v>
      </c>
      <c r="B18" s="3" t="str">
        <f>'[1]elec_ci'!J39</f>
        <v>40-31</v>
      </c>
      <c r="C18" s="3"/>
      <c r="D18" s="16">
        <f>-'[1]elec_ci'!K39</f>
        <v>0</v>
      </c>
      <c r="E18" s="16">
        <f>-'[1]elec_ci'!L39</f>
        <v>0</v>
      </c>
      <c r="F18" s="16">
        <f>-'[1]elec_ci'!M39</f>
        <v>0</v>
      </c>
      <c r="G18" s="16">
        <f>-'[1]elec_ci'!N39</f>
        <v>0</v>
      </c>
      <c r="H18" s="16">
        <f>-'[1]elec_ci'!O39</f>
        <v>-35871</v>
      </c>
      <c r="I18" s="16">
        <f>-'[1]elec_ci'!P39</f>
        <v>0</v>
      </c>
      <c r="J18" s="16">
        <f>-'[1]elec_ci'!Q39</f>
        <v>-836965</v>
      </c>
      <c r="K18" s="16">
        <f>-'[1]elec_ci'!R39</f>
        <v>-151434</v>
      </c>
      <c r="L18" s="16">
        <f>-'[1]elec_ci'!S39</f>
        <v>0</v>
      </c>
      <c r="M18" s="16">
        <f>-'[1]elec_ci'!T39</f>
        <v>0</v>
      </c>
      <c r="N18" s="16">
        <f>-'[1]elec_ci'!U39</f>
        <v>-314600</v>
      </c>
      <c r="O18" s="16">
        <f>-'[1]elec_ci'!V39</f>
        <v>-450466</v>
      </c>
      <c r="P18" s="16">
        <f t="shared" si="0"/>
        <v>-1789336</v>
      </c>
    </row>
    <row r="19" spans="1:16" ht="12.75">
      <c r="A19" s="14">
        <v>10</v>
      </c>
      <c r="B19" s="3" t="str">
        <f>'[1]elec_ci'!J40</f>
        <v>43</v>
      </c>
      <c r="C19" s="3"/>
      <c r="D19" s="16">
        <f>-'[1]elec_ci'!K40</f>
        <v>0</v>
      </c>
      <c r="E19" s="16">
        <f>-'[1]elec_ci'!L40</f>
        <v>0</v>
      </c>
      <c r="F19" s="16">
        <f>-'[1]elec_ci'!M40</f>
        <v>0</v>
      </c>
      <c r="G19" s="16">
        <f>-'[1]elec_ci'!N40</f>
        <v>-123647.80324000001</v>
      </c>
      <c r="H19" s="16">
        <f>-'[1]elec_ci'!O40</f>
        <v>-207754.86684</v>
      </c>
      <c r="I19" s="16">
        <f>-'[1]elec_ci'!P40</f>
        <v>-50099.34972</v>
      </c>
      <c r="J19" s="16">
        <f>-'[1]elec_ci'!Q40</f>
        <v>0</v>
      </c>
      <c r="K19" s="16">
        <f>-'[1]elec_ci'!R40</f>
        <v>-8257</v>
      </c>
      <c r="L19" s="16">
        <f>-'[1]elec_ci'!S40</f>
        <v>0</v>
      </c>
      <c r="M19" s="16">
        <f>-'[1]elec_ci'!T40</f>
        <v>-11054</v>
      </c>
      <c r="N19" s="16">
        <f>-'[1]elec_ci'!U40</f>
        <v>-538827.95904</v>
      </c>
      <c r="O19" s="16">
        <f>-'[1]elec_ci'!V40</f>
        <v>-785361.54941</v>
      </c>
      <c r="P19" s="16">
        <f t="shared" si="0"/>
        <v>-1725002.52825</v>
      </c>
    </row>
    <row r="20" spans="1:16" ht="12.75">
      <c r="A20" s="14">
        <v>11</v>
      </c>
      <c r="B20" s="3" t="str">
        <f>'[1]elec_ci'!J41</f>
        <v>46</v>
      </c>
      <c r="C20" s="3"/>
      <c r="D20" s="16">
        <f>-'[1]elec_ci'!K41</f>
        <v>0</v>
      </c>
      <c r="E20" s="16">
        <f>-'[1]elec_ci'!L41</f>
        <v>-40158</v>
      </c>
      <c r="F20" s="16">
        <f>-'[1]elec_ci'!M41</f>
        <v>-800000</v>
      </c>
      <c r="G20" s="16">
        <f>-'[1]elec_ci'!N41</f>
        <v>0</v>
      </c>
      <c r="H20" s="16">
        <f>-'[1]elec_ci'!O41</f>
        <v>0</v>
      </c>
      <c r="I20" s="16">
        <f>-'[1]elec_ci'!P41</f>
        <v>0</v>
      </c>
      <c r="J20" s="16">
        <f>-'[1]elec_ci'!Q41</f>
        <v>0</v>
      </c>
      <c r="K20" s="16">
        <f>-'[1]elec_ci'!R41</f>
        <v>0</v>
      </c>
      <c r="L20" s="16">
        <f>-'[1]elec_ci'!S41</f>
        <v>0</v>
      </c>
      <c r="M20" s="16">
        <f>-'[1]elec_ci'!T41</f>
        <v>0</v>
      </c>
      <c r="N20" s="16">
        <f>-'[1]elec_ci'!U41</f>
        <v>0</v>
      </c>
      <c r="O20" s="16">
        <f>-'[1]elec_ci'!V41</f>
        <v>0</v>
      </c>
      <c r="P20" s="16">
        <f t="shared" si="0"/>
        <v>-840158</v>
      </c>
    </row>
    <row r="21" spans="1:16" ht="12.75">
      <c r="A21" s="14">
        <v>12</v>
      </c>
      <c r="B21" s="3" t="str">
        <f>'[1]elec_ci'!J42</f>
        <v>49</v>
      </c>
      <c r="C21" s="3"/>
      <c r="D21" s="16">
        <f>-'[1]elec_ci'!K42</f>
        <v>-235732.41755</v>
      </c>
      <c r="E21" s="16">
        <f>-'[1]elec_ci'!L42</f>
        <v>-337925</v>
      </c>
      <c r="F21" s="16">
        <f>-'[1]elec_ci'!M42</f>
        <v>0</v>
      </c>
      <c r="G21" s="16">
        <f>-'[1]elec_ci'!N42</f>
        <v>-420767.58072</v>
      </c>
      <c r="H21" s="16">
        <f>-'[1]elec_ci'!O42</f>
        <v>-77019</v>
      </c>
      <c r="I21" s="16">
        <f>-'[1]elec_ci'!P42</f>
        <v>-55188</v>
      </c>
      <c r="J21" s="16">
        <f>-'[1]elec_ci'!Q42</f>
        <v>0</v>
      </c>
      <c r="K21" s="16">
        <f>-'[1]elec_ci'!R42</f>
        <v>-177779</v>
      </c>
      <c r="L21" s="16">
        <f>-'[1]elec_ci'!S42</f>
        <v>-292449</v>
      </c>
      <c r="M21" s="16">
        <f>-'[1]elec_ci'!T42</f>
        <v>0</v>
      </c>
      <c r="N21" s="16">
        <f>-'[1]elec_ci'!U42</f>
        <v>-44376</v>
      </c>
      <c r="O21" s="16">
        <f>-'[1]elec_ci'!V42</f>
        <v>-2069107.43167</v>
      </c>
      <c r="P21" s="16">
        <f t="shared" si="0"/>
        <v>-3710343.42994</v>
      </c>
    </row>
    <row r="22" spans="1:16" ht="12.75">
      <c r="A22" s="14">
        <v>13</v>
      </c>
      <c r="B22" s="3" t="str">
        <f>'[1]elec_ci'!J43</f>
        <v>57</v>
      </c>
      <c r="C22" s="3"/>
      <c r="D22" s="16">
        <f>-'[1]elec_ci'!K43</f>
        <v>0</v>
      </c>
      <c r="E22" s="16">
        <f>-'[1]elec_ci'!L43</f>
        <v>-569240</v>
      </c>
      <c r="F22" s="16">
        <f>-'[1]elec_ci'!M43</f>
        <v>0</v>
      </c>
      <c r="G22" s="16">
        <f>-'[1]elec_ci'!N43</f>
        <v>0</v>
      </c>
      <c r="H22" s="16">
        <f>-'[1]elec_ci'!O43</f>
        <v>0</v>
      </c>
      <c r="I22" s="16">
        <f>-'[1]elec_ci'!P43</f>
        <v>0</v>
      </c>
      <c r="J22" s="16">
        <f>-'[1]elec_ci'!Q43</f>
        <v>0</v>
      </c>
      <c r="K22" s="16">
        <f>-'[1]elec_ci'!R43</f>
        <v>0</v>
      </c>
      <c r="L22" s="16">
        <f>-'[1]elec_ci'!S43</f>
        <v>0</v>
      </c>
      <c r="M22" s="16">
        <f>-'[1]elec_ci'!T43</f>
        <v>0</v>
      </c>
      <c r="N22" s="16">
        <f>-'[1]elec_ci'!U43</f>
        <v>0</v>
      </c>
      <c r="O22" s="16">
        <f>-'[1]elec_ci'!V43</f>
        <v>0</v>
      </c>
      <c r="P22" s="16">
        <f t="shared" si="0"/>
        <v>-569240</v>
      </c>
    </row>
    <row r="23" spans="1:16" ht="12.75">
      <c r="A23" s="14">
        <v>14</v>
      </c>
      <c r="B23" s="3" t="str">
        <f>'[1]elec_ci'!J44</f>
        <v>449</v>
      </c>
      <c r="C23" s="3"/>
      <c r="D23" s="16">
        <f>-'[1]elec_ci'!K44</f>
        <v>0</v>
      </c>
      <c r="E23" s="16">
        <f>-'[1]elec_ci'!L44</f>
        <v>-24576</v>
      </c>
      <c r="F23" s="16">
        <f>-'[1]elec_ci'!M44</f>
        <v>0</v>
      </c>
      <c r="G23" s="16">
        <f>-'[1]elec_ci'!N44</f>
        <v>-340191</v>
      </c>
      <c r="H23" s="16">
        <f>-'[1]elec_ci'!O44</f>
        <v>-1922915</v>
      </c>
      <c r="I23" s="16">
        <f>-'[1]elec_ci'!P44</f>
        <v>0</v>
      </c>
      <c r="J23" s="16">
        <f>-'[1]elec_ci'!Q44</f>
        <v>-1912300</v>
      </c>
      <c r="K23" s="16">
        <f>-'[1]elec_ci'!R44</f>
        <v>-932340</v>
      </c>
      <c r="L23" s="16">
        <f>-'[1]elec_ci'!S44</f>
        <v>0</v>
      </c>
      <c r="M23" s="16">
        <f>-'[1]elec_ci'!T44</f>
        <v>0</v>
      </c>
      <c r="N23" s="16">
        <f>-'[1]elec_ci'!U44</f>
        <v>0</v>
      </c>
      <c r="O23" s="16">
        <f>-'[1]elec_ci'!V44</f>
        <v>-2918548</v>
      </c>
      <c r="P23" s="16">
        <f t="shared" si="0"/>
        <v>-8050870</v>
      </c>
    </row>
    <row r="24" spans="1:16" ht="12.75">
      <c r="A24" s="14">
        <v>15</v>
      </c>
      <c r="B24" s="3" t="str">
        <f>'[1]elec_ci'!J45</f>
        <v>459</v>
      </c>
      <c r="C24" s="3"/>
      <c r="D24" s="16">
        <f>-'[1]elec_ci'!K45</f>
        <v>0</v>
      </c>
      <c r="E24" s="16">
        <f>-'[1]elec_ci'!L45</f>
        <v>0</v>
      </c>
      <c r="F24" s="16">
        <f>-'[1]elec_ci'!M45</f>
        <v>0</v>
      </c>
      <c r="G24" s="16">
        <f>-'[1]elec_ci'!N45</f>
        <v>0</v>
      </c>
      <c r="H24" s="16">
        <f>-'[1]elec_ci'!O45</f>
        <v>0</v>
      </c>
      <c r="I24" s="16">
        <f>-'[1]elec_ci'!P45</f>
        <v>0</v>
      </c>
      <c r="J24" s="16">
        <f>-'[1]elec_ci'!Q45</f>
        <v>0</v>
      </c>
      <c r="K24" s="16">
        <f>-'[1]elec_ci'!R45</f>
        <v>0</v>
      </c>
      <c r="L24" s="16">
        <f>-'[1]elec_ci'!S45</f>
        <v>-221027</v>
      </c>
      <c r="M24" s="16">
        <f>-'[1]elec_ci'!T45</f>
        <v>0</v>
      </c>
      <c r="N24" s="16">
        <f>-'[1]elec_ci'!U45</f>
        <v>0</v>
      </c>
      <c r="O24" s="16">
        <f>-'[1]elec_ci'!V45</f>
        <v>0</v>
      </c>
      <c r="P24" s="16">
        <f t="shared" si="0"/>
        <v>-221027</v>
      </c>
    </row>
    <row r="25" spans="1:16" ht="12.75">
      <c r="A25" s="14">
        <v>16</v>
      </c>
      <c r="B25" s="17" t="s">
        <v>24</v>
      </c>
      <c r="C25" s="17"/>
      <c r="D25" s="18">
        <f>SUM(D10:D24)</f>
        <v>-12050657</v>
      </c>
      <c r="E25" s="18">
        <f aca="true" t="shared" si="1" ref="E25:O25">SUM(E10:E24)</f>
        <v>-20728152</v>
      </c>
      <c r="F25" s="18">
        <f t="shared" si="1"/>
        <v>-27164867</v>
      </c>
      <c r="G25" s="18">
        <f t="shared" si="1"/>
        <v>-13406473.45217</v>
      </c>
      <c r="H25" s="18">
        <f t="shared" si="1"/>
        <v>-15585491.000000002</v>
      </c>
      <c r="I25" s="18">
        <f t="shared" si="1"/>
        <v>-18263340</v>
      </c>
      <c r="J25" s="18">
        <f t="shared" si="1"/>
        <v>-20480574</v>
      </c>
      <c r="K25" s="18">
        <f t="shared" si="1"/>
        <v>-23250971</v>
      </c>
      <c r="L25" s="18">
        <f t="shared" si="1"/>
        <v>-24770819.035</v>
      </c>
      <c r="M25" s="18">
        <f t="shared" si="1"/>
        <v>-21975599.288999997</v>
      </c>
      <c r="N25" s="18">
        <f t="shared" si="1"/>
        <v>-23720438.204000004</v>
      </c>
      <c r="O25" s="18">
        <f t="shared" si="1"/>
        <v>-27585308.19873</v>
      </c>
      <c r="P25" s="18">
        <f t="shared" si="0"/>
        <v>-248982690.1789</v>
      </c>
    </row>
    <row r="26" spans="1:16" ht="12.75">
      <c r="A26" s="14"/>
      <c r="B26" s="3"/>
      <c r="C26" s="3"/>
      <c r="D26" s="19"/>
      <c r="E26" s="19"/>
      <c r="F26" s="19"/>
      <c r="G26" s="19"/>
      <c r="H26" s="19"/>
      <c r="I26" s="19"/>
      <c r="J26" s="19"/>
      <c r="K26" s="19"/>
      <c r="L26" s="19"/>
      <c r="M26" s="19"/>
      <c r="N26" s="19"/>
      <c r="O26" s="19"/>
      <c r="P26" s="19"/>
    </row>
    <row r="27" spans="1:16" ht="12.75">
      <c r="A27" s="12"/>
      <c r="B27" s="13" t="s">
        <v>25</v>
      </c>
      <c r="C27" s="13"/>
      <c r="D27" s="11"/>
      <c r="E27" s="11"/>
      <c r="F27" s="11"/>
      <c r="G27" s="11"/>
      <c r="H27" s="11"/>
      <c r="I27" s="11"/>
      <c r="J27" s="11"/>
      <c r="K27" s="11"/>
      <c r="L27" s="11"/>
      <c r="M27" s="11"/>
      <c r="N27" s="11"/>
      <c r="O27" s="11"/>
      <c r="P27" s="11"/>
    </row>
    <row r="28" spans="1:16" ht="12.75">
      <c r="A28" s="14">
        <v>17</v>
      </c>
      <c r="B28" s="14">
        <f aca="true" t="shared" si="2" ref="B28:D42">B10</f>
        <v>7</v>
      </c>
      <c r="C28" s="4" t="str">
        <f>"Preceding Column + Line "&amp;A10</f>
        <v>Preceding Column + Line 1</v>
      </c>
      <c r="D28" s="16">
        <f>D10</f>
        <v>-8888925</v>
      </c>
      <c r="E28" s="16">
        <f>D28+E10</f>
        <v>-21848339</v>
      </c>
      <c r="F28" s="16">
        <f aca="true" t="shared" si="3" ref="F28:O29">E28+F10</f>
        <v>-44189138</v>
      </c>
      <c r="G28" s="16">
        <f t="shared" si="3"/>
        <v>-51891041</v>
      </c>
      <c r="H28" s="16">
        <f t="shared" si="3"/>
        <v>-60462166</v>
      </c>
      <c r="I28" s="16">
        <f t="shared" si="3"/>
        <v>-73268723</v>
      </c>
      <c r="J28" s="16">
        <f t="shared" si="3"/>
        <v>-84750991</v>
      </c>
      <c r="K28" s="16">
        <f t="shared" si="3"/>
        <v>-99232456</v>
      </c>
      <c r="L28" s="16">
        <f t="shared" si="3"/>
        <v>-113163426.035</v>
      </c>
      <c r="M28" s="16">
        <f t="shared" si="3"/>
        <v>-127190977.324</v>
      </c>
      <c r="N28" s="16">
        <f t="shared" si="3"/>
        <v>-141108656.528</v>
      </c>
      <c r="O28" s="16">
        <f t="shared" si="3"/>
        <v>-144273849.114</v>
      </c>
      <c r="P28" s="16">
        <f>O28</f>
        <v>-144273849.114</v>
      </c>
    </row>
    <row r="29" spans="1:16" ht="12.75">
      <c r="A29" s="14">
        <v>18</v>
      </c>
      <c r="B29" s="3" t="str">
        <f t="shared" si="2"/>
        <v>24</v>
      </c>
      <c r="C29" s="4" t="str">
        <f>"Preceding Column + Line "&amp;A11</f>
        <v>Preceding Column + Line 2</v>
      </c>
      <c r="D29" s="16">
        <f>D11</f>
        <v>-755733.49876</v>
      </c>
      <c r="E29" s="16">
        <f>D29+E11</f>
        <v>-1857427.4987599999</v>
      </c>
      <c r="F29" s="16">
        <f t="shared" si="3"/>
        <v>-3253627.49876</v>
      </c>
      <c r="G29" s="16">
        <f t="shared" si="3"/>
        <v>-4162013.5301</v>
      </c>
      <c r="H29" s="16">
        <f t="shared" si="3"/>
        <v>-5318086.09375</v>
      </c>
      <c r="I29" s="16">
        <f t="shared" si="3"/>
        <v>-6451753.24934</v>
      </c>
      <c r="J29" s="16">
        <f t="shared" si="3"/>
        <v>-7879143.24934</v>
      </c>
      <c r="K29" s="16">
        <f t="shared" si="3"/>
        <v>-8878910.871299999</v>
      </c>
      <c r="L29" s="16">
        <f t="shared" si="3"/>
        <v>-10376655.871299999</v>
      </c>
      <c r="M29" s="16">
        <f t="shared" si="3"/>
        <v>-11776140.489149999</v>
      </c>
      <c r="N29" s="16">
        <f t="shared" si="3"/>
        <v>-13195484.05352</v>
      </c>
      <c r="O29" s="16">
        <f t="shared" si="3"/>
        <v>-15671836.08071</v>
      </c>
      <c r="P29" s="16">
        <f>O29</f>
        <v>-15671836.08071</v>
      </c>
    </row>
    <row r="30" spans="1:16" ht="12.75">
      <c r="A30" s="14">
        <v>19</v>
      </c>
      <c r="B30" s="3" t="str">
        <f t="shared" si="2"/>
        <v>25</v>
      </c>
      <c r="C30" s="4" t="str">
        <f aca="true" t="shared" si="4" ref="C30:C42">"Preceding Column + Line "&amp;A12</f>
        <v>Preceding Column + Line 3</v>
      </c>
      <c r="D30" s="16">
        <f t="shared" si="2"/>
        <v>-1347148.53909</v>
      </c>
      <c r="E30" s="16">
        <f aca="true" t="shared" si="5" ref="E30:O30">D30+E12</f>
        <v>-2843839.53909</v>
      </c>
      <c r="F30" s="16">
        <f t="shared" si="5"/>
        <v>-4681572.53909</v>
      </c>
      <c r="G30" s="16">
        <f t="shared" si="5"/>
        <v>-6487662.0905</v>
      </c>
      <c r="H30" s="16">
        <f t="shared" si="5"/>
        <v>-7338315.81494</v>
      </c>
      <c r="I30" s="16">
        <f t="shared" si="5"/>
        <v>-8983234.53764</v>
      </c>
      <c r="J30" s="16">
        <f t="shared" si="5"/>
        <v>-10888125.53764</v>
      </c>
      <c r="K30" s="16">
        <f t="shared" si="5"/>
        <v>-12834746.053229999</v>
      </c>
      <c r="L30" s="16">
        <f t="shared" si="5"/>
        <v>-15484691.053229999</v>
      </c>
      <c r="M30" s="16">
        <f t="shared" si="5"/>
        <v>-18742371.4628</v>
      </c>
      <c r="N30" s="16">
        <f t="shared" si="5"/>
        <v>-21482811.667099997</v>
      </c>
      <c r="O30" s="16">
        <f t="shared" si="5"/>
        <v>-25947083.771349996</v>
      </c>
      <c r="P30" s="16">
        <f aca="true" t="shared" si="6" ref="P30:P43">O30</f>
        <v>-25947083.771349996</v>
      </c>
    </row>
    <row r="31" spans="1:16" ht="12.75">
      <c r="A31" s="14">
        <v>20</v>
      </c>
      <c r="B31" s="3" t="str">
        <f t="shared" si="2"/>
        <v>26</v>
      </c>
      <c r="C31" s="4" t="str">
        <f t="shared" si="4"/>
        <v>Preceding Column + Line 4</v>
      </c>
      <c r="D31" s="16">
        <f t="shared" si="2"/>
        <v>-78386.5446</v>
      </c>
      <c r="E31" s="16">
        <f aca="true" t="shared" si="7" ref="E31:O31">D31+E13</f>
        <v>-1326215.5446</v>
      </c>
      <c r="F31" s="16">
        <f t="shared" si="7"/>
        <v>-1610089.5446</v>
      </c>
      <c r="G31" s="16">
        <f t="shared" si="7"/>
        <v>-3124478.8699</v>
      </c>
      <c r="H31" s="16">
        <f t="shared" si="7"/>
        <v>-4474081.008029999</v>
      </c>
      <c r="I31" s="16">
        <f t="shared" si="7"/>
        <v>-6419239.479199999</v>
      </c>
      <c r="J31" s="16">
        <f t="shared" si="7"/>
        <v>-7866236.479199999</v>
      </c>
      <c r="K31" s="16">
        <f t="shared" si="7"/>
        <v>-11606556.341649998</v>
      </c>
      <c r="L31" s="16">
        <f t="shared" si="7"/>
        <v>-16659804.341649998</v>
      </c>
      <c r="M31" s="16">
        <f t="shared" si="7"/>
        <v>-19010676.875249997</v>
      </c>
      <c r="N31" s="16">
        <f t="shared" si="7"/>
        <v>-21341464.515719995</v>
      </c>
      <c r="O31" s="16">
        <f t="shared" si="7"/>
        <v>-27064384.971269995</v>
      </c>
      <c r="P31" s="16">
        <f t="shared" si="6"/>
        <v>-27064384.971269995</v>
      </c>
    </row>
    <row r="32" spans="1:16" ht="12.75">
      <c r="A32" s="14">
        <v>21</v>
      </c>
      <c r="B32" s="3" t="str">
        <f t="shared" si="2"/>
        <v>29</v>
      </c>
      <c r="C32" s="4" t="str">
        <f t="shared" si="4"/>
        <v>Preceding Column + Line 5</v>
      </c>
      <c r="D32" s="16">
        <f t="shared" si="2"/>
        <v>0</v>
      </c>
      <c r="E32" s="16">
        <f aca="true" t="shared" si="8" ref="E32:O32">D32+E14</f>
        <v>0</v>
      </c>
      <c r="F32" s="16">
        <f t="shared" si="8"/>
        <v>0</v>
      </c>
      <c r="G32" s="16">
        <f t="shared" si="8"/>
        <v>0</v>
      </c>
      <c r="H32" s="16">
        <f t="shared" si="8"/>
        <v>0</v>
      </c>
      <c r="I32" s="16">
        <f t="shared" si="8"/>
        <v>-103060</v>
      </c>
      <c r="J32" s="16">
        <f t="shared" si="8"/>
        <v>-103060</v>
      </c>
      <c r="K32" s="16">
        <f t="shared" si="8"/>
        <v>-103060</v>
      </c>
      <c r="L32" s="16">
        <f t="shared" si="8"/>
        <v>-103060</v>
      </c>
      <c r="M32" s="16">
        <f t="shared" si="8"/>
        <v>-103060</v>
      </c>
      <c r="N32" s="16">
        <f t="shared" si="8"/>
        <v>-103060</v>
      </c>
      <c r="O32" s="16">
        <f t="shared" si="8"/>
        <v>-103060</v>
      </c>
      <c r="P32" s="16">
        <f t="shared" si="6"/>
        <v>-103060</v>
      </c>
    </row>
    <row r="33" spans="1:16" ht="12.75">
      <c r="A33" s="14">
        <v>22</v>
      </c>
      <c r="B33" s="3" t="str">
        <f t="shared" si="2"/>
        <v>31</v>
      </c>
      <c r="C33" s="4" t="str">
        <f t="shared" si="4"/>
        <v>Preceding Column + Line 6</v>
      </c>
      <c r="D33" s="16">
        <f t="shared" si="2"/>
        <v>-744731</v>
      </c>
      <c r="E33" s="16">
        <f aca="true" t="shared" si="9" ref="E33:O33">D33+E15</f>
        <v>-3503156</v>
      </c>
      <c r="F33" s="16">
        <f t="shared" si="9"/>
        <v>-4009417</v>
      </c>
      <c r="G33" s="16">
        <f t="shared" si="9"/>
        <v>-4600516.1601599995</v>
      </c>
      <c r="H33" s="16">
        <f t="shared" si="9"/>
        <v>-6014993.867099999</v>
      </c>
      <c r="I33" s="16">
        <f t="shared" si="9"/>
        <v>-6538371.167919999</v>
      </c>
      <c r="J33" s="16">
        <f t="shared" si="9"/>
        <v>-7852779.167919999</v>
      </c>
      <c r="K33" s="16">
        <f t="shared" si="9"/>
        <v>-8665767.167919999</v>
      </c>
      <c r="L33" s="16">
        <f t="shared" si="9"/>
        <v>-9791202.167919999</v>
      </c>
      <c r="M33" s="16">
        <f t="shared" si="9"/>
        <v>-10551588.6069</v>
      </c>
      <c r="N33" s="16">
        <f t="shared" si="9"/>
        <v>-11610879.23872</v>
      </c>
      <c r="O33" s="16">
        <f t="shared" si="9"/>
        <v>-14500157.28338</v>
      </c>
      <c r="P33" s="16">
        <f t="shared" si="6"/>
        <v>-14500157.28338</v>
      </c>
    </row>
    <row r="34" spans="1:16" ht="12.75">
      <c r="A34" s="14">
        <v>23</v>
      </c>
      <c r="B34" s="3" t="str">
        <f t="shared" si="2"/>
        <v>40-25</v>
      </c>
      <c r="C34" s="4" t="str">
        <f t="shared" si="4"/>
        <v>Preceding Column + Line 7</v>
      </c>
      <c r="D34" s="16">
        <f t="shared" si="2"/>
        <v>0</v>
      </c>
      <c r="E34" s="16">
        <f aca="true" t="shared" si="10" ref="E34:O34">D34+E16</f>
        <v>0</v>
      </c>
      <c r="F34" s="16">
        <f t="shared" si="10"/>
        <v>0</v>
      </c>
      <c r="G34" s="16">
        <f t="shared" si="10"/>
        <v>0</v>
      </c>
      <c r="H34" s="16">
        <f t="shared" si="10"/>
        <v>0</v>
      </c>
      <c r="I34" s="16">
        <f t="shared" si="10"/>
        <v>0</v>
      </c>
      <c r="J34" s="16">
        <f t="shared" si="10"/>
        <v>0</v>
      </c>
      <c r="K34" s="16">
        <f t="shared" si="10"/>
        <v>0</v>
      </c>
      <c r="L34" s="16">
        <f t="shared" si="10"/>
        <v>0</v>
      </c>
      <c r="M34" s="16">
        <f t="shared" si="10"/>
        <v>0</v>
      </c>
      <c r="N34" s="16">
        <f t="shared" si="10"/>
        <v>0</v>
      </c>
      <c r="O34" s="16">
        <f t="shared" si="10"/>
        <v>-339816</v>
      </c>
      <c r="P34" s="16">
        <f t="shared" si="6"/>
        <v>-339816</v>
      </c>
    </row>
    <row r="35" spans="1:16" ht="12.75">
      <c r="A35" s="14">
        <v>24</v>
      </c>
      <c r="B35" s="3" t="str">
        <f t="shared" si="2"/>
        <v>40-26</v>
      </c>
      <c r="C35" s="4" t="str">
        <f t="shared" si="4"/>
        <v>Preceding Column + Line 8</v>
      </c>
      <c r="D35" s="16">
        <f t="shared" si="2"/>
        <v>0</v>
      </c>
      <c r="E35" s="16">
        <f aca="true" t="shared" si="11" ref="E35:O35">D35+E17</f>
        <v>-192200</v>
      </c>
      <c r="F35" s="16">
        <f t="shared" si="11"/>
        <v>-192200</v>
      </c>
      <c r="G35" s="16">
        <f t="shared" si="11"/>
        <v>-192200</v>
      </c>
      <c r="H35" s="16">
        <f t="shared" si="11"/>
        <v>-192200</v>
      </c>
      <c r="I35" s="16">
        <f t="shared" si="11"/>
        <v>-193514</v>
      </c>
      <c r="J35" s="16">
        <f t="shared" si="11"/>
        <v>-348869</v>
      </c>
      <c r="K35" s="16">
        <f t="shared" si="11"/>
        <v>-348869</v>
      </c>
      <c r="L35" s="16">
        <f t="shared" si="11"/>
        <v>-348869</v>
      </c>
      <c r="M35" s="16">
        <f t="shared" si="11"/>
        <v>-517439</v>
      </c>
      <c r="N35" s="16">
        <f t="shared" si="11"/>
        <v>-1872532</v>
      </c>
      <c r="O35" s="16">
        <f t="shared" si="11"/>
        <v>-4176526</v>
      </c>
      <c r="P35" s="16">
        <f t="shared" si="6"/>
        <v>-4176526</v>
      </c>
    </row>
    <row r="36" spans="1:16" ht="12.75">
      <c r="A36" s="14">
        <v>25</v>
      </c>
      <c r="B36" s="3" t="str">
        <f t="shared" si="2"/>
        <v>40-31</v>
      </c>
      <c r="C36" s="4" t="str">
        <f t="shared" si="4"/>
        <v>Preceding Column + Line 9</v>
      </c>
      <c r="D36" s="16">
        <f t="shared" si="2"/>
        <v>0</v>
      </c>
      <c r="E36" s="16">
        <f aca="true" t="shared" si="12" ref="E36:O36">D36+E18</f>
        <v>0</v>
      </c>
      <c r="F36" s="16">
        <f t="shared" si="12"/>
        <v>0</v>
      </c>
      <c r="G36" s="16">
        <f t="shared" si="12"/>
        <v>0</v>
      </c>
      <c r="H36" s="16">
        <f t="shared" si="12"/>
        <v>-35871</v>
      </c>
      <c r="I36" s="16">
        <f t="shared" si="12"/>
        <v>-35871</v>
      </c>
      <c r="J36" s="16">
        <f t="shared" si="12"/>
        <v>-872836</v>
      </c>
      <c r="K36" s="16">
        <f t="shared" si="12"/>
        <v>-1024270</v>
      </c>
      <c r="L36" s="16">
        <f t="shared" si="12"/>
        <v>-1024270</v>
      </c>
      <c r="M36" s="16">
        <f t="shared" si="12"/>
        <v>-1024270</v>
      </c>
      <c r="N36" s="16">
        <f t="shared" si="12"/>
        <v>-1338870</v>
      </c>
      <c r="O36" s="16">
        <f t="shared" si="12"/>
        <v>-1789336</v>
      </c>
      <c r="P36" s="16">
        <f t="shared" si="6"/>
        <v>-1789336</v>
      </c>
    </row>
    <row r="37" spans="1:16" ht="12.75">
      <c r="A37" s="14">
        <v>26</v>
      </c>
      <c r="B37" s="3" t="str">
        <f t="shared" si="2"/>
        <v>43</v>
      </c>
      <c r="C37" s="4" t="str">
        <f t="shared" si="4"/>
        <v>Preceding Column + Line 10</v>
      </c>
      <c r="D37" s="16">
        <f t="shared" si="2"/>
        <v>0</v>
      </c>
      <c r="E37" s="16">
        <f aca="true" t="shared" si="13" ref="E37:O37">D37+E19</f>
        <v>0</v>
      </c>
      <c r="F37" s="16">
        <f t="shared" si="13"/>
        <v>0</v>
      </c>
      <c r="G37" s="16">
        <f t="shared" si="13"/>
        <v>-123647.80324000001</v>
      </c>
      <c r="H37" s="16">
        <f t="shared" si="13"/>
        <v>-331402.67008</v>
      </c>
      <c r="I37" s="16">
        <f t="shared" si="13"/>
        <v>-381502.0198</v>
      </c>
      <c r="J37" s="16">
        <f t="shared" si="13"/>
        <v>-381502.0198</v>
      </c>
      <c r="K37" s="16">
        <f t="shared" si="13"/>
        <v>-389759.0198</v>
      </c>
      <c r="L37" s="16">
        <f t="shared" si="13"/>
        <v>-389759.0198</v>
      </c>
      <c r="M37" s="16">
        <f t="shared" si="13"/>
        <v>-400813.0198</v>
      </c>
      <c r="N37" s="16">
        <f t="shared" si="13"/>
        <v>-939640.97884</v>
      </c>
      <c r="O37" s="16">
        <f t="shared" si="13"/>
        <v>-1725002.52825</v>
      </c>
      <c r="P37" s="16">
        <f t="shared" si="6"/>
        <v>-1725002.52825</v>
      </c>
    </row>
    <row r="38" spans="1:16" ht="12.75">
      <c r="A38" s="14">
        <v>27</v>
      </c>
      <c r="B38" s="3" t="str">
        <f t="shared" si="2"/>
        <v>46</v>
      </c>
      <c r="C38" s="4" t="str">
        <f t="shared" si="4"/>
        <v>Preceding Column + Line 11</v>
      </c>
      <c r="D38" s="16">
        <f t="shared" si="2"/>
        <v>0</v>
      </c>
      <c r="E38" s="16">
        <f aca="true" t="shared" si="14" ref="E38:O38">D38+E20</f>
        <v>-40158</v>
      </c>
      <c r="F38" s="16">
        <f t="shared" si="14"/>
        <v>-840158</v>
      </c>
      <c r="G38" s="16">
        <f t="shared" si="14"/>
        <v>-840158</v>
      </c>
      <c r="H38" s="16">
        <f t="shared" si="14"/>
        <v>-840158</v>
      </c>
      <c r="I38" s="16">
        <f t="shared" si="14"/>
        <v>-840158</v>
      </c>
      <c r="J38" s="16">
        <f t="shared" si="14"/>
        <v>-840158</v>
      </c>
      <c r="K38" s="16">
        <f t="shared" si="14"/>
        <v>-840158</v>
      </c>
      <c r="L38" s="16">
        <f t="shared" si="14"/>
        <v>-840158</v>
      </c>
      <c r="M38" s="16">
        <f t="shared" si="14"/>
        <v>-840158</v>
      </c>
      <c r="N38" s="16">
        <f t="shared" si="14"/>
        <v>-840158</v>
      </c>
      <c r="O38" s="16">
        <f t="shared" si="14"/>
        <v>-840158</v>
      </c>
      <c r="P38" s="16">
        <f t="shared" si="6"/>
        <v>-840158</v>
      </c>
    </row>
    <row r="39" spans="1:16" ht="12.75">
      <c r="A39" s="14">
        <v>28</v>
      </c>
      <c r="B39" s="3" t="str">
        <f t="shared" si="2"/>
        <v>49</v>
      </c>
      <c r="C39" s="4" t="str">
        <f t="shared" si="4"/>
        <v>Preceding Column + Line 12</v>
      </c>
      <c r="D39" s="16">
        <f t="shared" si="2"/>
        <v>-235732.41755</v>
      </c>
      <c r="E39" s="16">
        <f aca="true" t="shared" si="15" ref="E39:O39">D39+E21</f>
        <v>-573657.41755</v>
      </c>
      <c r="F39" s="16">
        <f t="shared" si="15"/>
        <v>-573657.41755</v>
      </c>
      <c r="G39" s="16">
        <f t="shared" si="15"/>
        <v>-994424.9982700001</v>
      </c>
      <c r="H39" s="16">
        <f t="shared" si="15"/>
        <v>-1071443.99827</v>
      </c>
      <c r="I39" s="16">
        <f t="shared" si="15"/>
        <v>-1126631.99827</v>
      </c>
      <c r="J39" s="16">
        <f t="shared" si="15"/>
        <v>-1126631.99827</v>
      </c>
      <c r="K39" s="16">
        <f t="shared" si="15"/>
        <v>-1304410.99827</v>
      </c>
      <c r="L39" s="16">
        <f t="shared" si="15"/>
        <v>-1596859.99827</v>
      </c>
      <c r="M39" s="16">
        <f t="shared" si="15"/>
        <v>-1596859.99827</v>
      </c>
      <c r="N39" s="16">
        <f t="shared" si="15"/>
        <v>-1641235.99827</v>
      </c>
      <c r="O39" s="16">
        <f t="shared" si="15"/>
        <v>-3710343.42994</v>
      </c>
      <c r="P39" s="16">
        <f t="shared" si="6"/>
        <v>-3710343.42994</v>
      </c>
    </row>
    <row r="40" spans="1:16" ht="12.75">
      <c r="A40" s="14">
        <v>29</v>
      </c>
      <c r="B40" s="3" t="str">
        <f t="shared" si="2"/>
        <v>57</v>
      </c>
      <c r="C40" s="4" t="str">
        <f t="shared" si="4"/>
        <v>Preceding Column + Line 13</v>
      </c>
      <c r="D40" s="16">
        <f t="shared" si="2"/>
        <v>0</v>
      </c>
      <c r="E40" s="16">
        <f aca="true" t="shared" si="16" ref="E40:O40">D40+E22</f>
        <v>-569240</v>
      </c>
      <c r="F40" s="16">
        <f t="shared" si="16"/>
        <v>-569240</v>
      </c>
      <c r="G40" s="16">
        <f t="shared" si="16"/>
        <v>-569240</v>
      </c>
      <c r="H40" s="16">
        <f t="shared" si="16"/>
        <v>-569240</v>
      </c>
      <c r="I40" s="16">
        <f t="shared" si="16"/>
        <v>-569240</v>
      </c>
      <c r="J40" s="16">
        <f t="shared" si="16"/>
        <v>-569240</v>
      </c>
      <c r="K40" s="16">
        <f t="shared" si="16"/>
        <v>-569240</v>
      </c>
      <c r="L40" s="16">
        <f t="shared" si="16"/>
        <v>-569240</v>
      </c>
      <c r="M40" s="16">
        <f t="shared" si="16"/>
        <v>-569240</v>
      </c>
      <c r="N40" s="16">
        <f t="shared" si="16"/>
        <v>-569240</v>
      </c>
      <c r="O40" s="16">
        <f t="shared" si="16"/>
        <v>-569240</v>
      </c>
      <c r="P40" s="16">
        <f t="shared" si="6"/>
        <v>-569240</v>
      </c>
    </row>
    <row r="41" spans="1:16" ht="12.75">
      <c r="A41" s="14">
        <v>30</v>
      </c>
      <c r="B41" s="3" t="str">
        <f t="shared" si="2"/>
        <v>449</v>
      </c>
      <c r="C41" s="4" t="str">
        <f t="shared" si="4"/>
        <v>Preceding Column + Line 14</v>
      </c>
      <c r="D41" s="16">
        <f t="shared" si="2"/>
        <v>0</v>
      </c>
      <c r="E41" s="16">
        <f aca="true" t="shared" si="17" ref="E41:O41">D41+E23</f>
        <v>-24576</v>
      </c>
      <c r="F41" s="16">
        <f t="shared" si="17"/>
        <v>-24576</v>
      </c>
      <c r="G41" s="16">
        <f t="shared" si="17"/>
        <v>-364767</v>
      </c>
      <c r="H41" s="16">
        <f t="shared" si="17"/>
        <v>-2287682</v>
      </c>
      <c r="I41" s="16">
        <f t="shared" si="17"/>
        <v>-2287682</v>
      </c>
      <c r="J41" s="16">
        <f t="shared" si="17"/>
        <v>-4199982</v>
      </c>
      <c r="K41" s="16">
        <f t="shared" si="17"/>
        <v>-5132322</v>
      </c>
      <c r="L41" s="16">
        <f t="shared" si="17"/>
        <v>-5132322</v>
      </c>
      <c r="M41" s="16">
        <f t="shared" si="17"/>
        <v>-5132322</v>
      </c>
      <c r="N41" s="16">
        <f t="shared" si="17"/>
        <v>-5132322</v>
      </c>
      <c r="O41" s="16">
        <f t="shared" si="17"/>
        <v>-8050870</v>
      </c>
      <c r="P41" s="16">
        <f t="shared" si="6"/>
        <v>-8050870</v>
      </c>
    </row>
    <row r="42" spans="1:16" ht="12.75">
      <c r="A42" s="14">
        <v>31</v>
      </c>
      <c r="B42" s="3" t="str">
        <f t="shared" si="2"/>
        <v>459</v>
      </c>
      <c r="C42" s="4" t="str">
        <f t="shared" si="4"/>
        <v>Preceding Column + Line 15</v>
      </c>
      <c r="D42" s="16">
        <f t="shared" si="2"/>
        <v>0</v>
      </c>
      <c r="E42" s="16">
        <f aca="true" t="shared" si="18" ref="E42:O42">D42+E24</f>
        <v>0</v>
      </c>
      <c r="F42" s="16">
        <f t="shared" si="18"/>
        <v>0</v>
      </c>
      <c r="G42" s="16">
        <f t="shared" si="18"/>
        <v>0</v>
      </c>
      <c r="H42" s="16">
        <f t="shared" si="18"/>
        <v>0</v>
      </c>
      <c r="I42" s="16">
        <f t="shared" si="18"/>
        <v>0</v>
      </c>
      <c r="J42" s="16">
        <f t="shared" si="18"/>
        <v>0</v>
      </c>
      <c r="K42" s="16">
        <f t="shared" si="18"/>
        <v>0</v>
      </c>
      <c r="L42" s="16">
        <f t="shared" si="18"/>
        <v>-221027</v>
      </c>
      <c r="M42" s="16">
        <f t="shared" si="18"/>
        <v>-221027</v>
      </c>
      <c r="N42" s="16">
        <f t="shared" si="18"/>
        <v>-221027</v>
      </c>
      <c r="O42" s="16">
        <f t="shared" si="18"/>
        <v>-221027</v>
      </c>
      <c r="P42" s="16">
        <f t="shared" si="6"/>
        <v>-221027</v>
      </c>
    </row>
    <row r="43" spans="1:16" ht="12.75">
      <c r="A43" s="14">
        <v>32</v>
      </c>
      <c r="B43" s="17" t="s">
        <v>26</v>
      </c>
      <c r="C43" s="17"/>
      <c r="D43" s="18">
        <f>SUM(D28:D42)</f>
        <v>-12050657</v>
      </c>
      <c r="E43" s="18">
        <f aca="true" t="shared" si="19" ref="E43:O43">SUM(E28:E42)</f>
        <v>-32778809</v>
      </c>
      <c r="F43" s="18">
        <f t="shared" si="19"/>
        <v>-59943676</v>
      </c>
      <c r="G43" s="18">
        <f t="shared" si="19"/>
        <v>-73350149.45217001</v>
      </c>
      <c r="H43" s="18">
        <f t="shared" si="19"/>
        <v>-88935640.45217001</v>
      </c>
      <c r="I43" s="18">
        <f t="shared" si="19"/>
        <v>-107198980.45217001</v>
      </c>
      <c r="J43" s="18">
        <f t="shared" si="19"/>
        <v>-127679554.45217001</v>
      </c>
      <c r="K43" s="18">
        <f t="shared" si="19"/>
        <v>-150930525.45217</v>
      </c>
      <c r="L43" s="18">
        <f t="shared" si="19"/>
        <v>-175701344.48717</v>
      </c>
      <c r="M43" s="18">
        <f t="shared" si="19"/>
        <v>-197676943.77617002</v>
      </c>
      <c r="N43" s="18">
        <f t="shared" si="19"/>
        <v>-221397381.98016998</v>
      </c>
      <c r="O43" s="18">
        <f t="shared" si="19"/>
        <v>-248982690.1789</v>
      </c>
      <c r="P43" s="18">
        <f t="shared" si="6"/>
        <v>-248982690.1789</v>
      </c>
    </row>
    <row r="44" spans="1:16" ht="12.75">
      <c r="A44" s="14"/>
      <c r="B44" s="3"/>
      <c r="C44" s="3"/>
      <c r="D44" s="3"/>
      <c r="E44" s="3"/>
      <c r="F44" s="3"/>
      <c r="G44" s="3"/>
      <c r="H44" s="3"/>
      <c r="I44" s="3"/>
      <c r="J44" s="3"/>
      <c r="K44" s="3"/>
      <c r="L44" s="3"/>
      <c r="M44" s="3"/>
      <c r="N44" s="3"/>
      <c r="O44" s="3"/>
      <c r="P44" s="3"/>
    </row>
    <row r="45" spans="1:16" ht="12.75">
      <c r="A45" s="12"/>
      <c r="B45" s="13" t="s">
        <v>27</v>
      </c>
      <c r="C45" s="13"/>
      <c r="D45" s="11"/>
      <c r="E45" s="11"/>
      <c r="F45" s="11"/>
      <c r="G45" s="11"/>
      <c r="H45" s="11"/>
      <c r="I45" s="11"/>
      <c r="J45" s="11"/>
      <c r="K45" s="11"/>
      <c r="L45" s="11"/>
      <c r="M45" s="11"/>
      <c r="N45" s="11"/>
      <c r="O45" s="11"/>
      <c r="P45" s="11"/>
    </row>
    <row r="46" spans="1:16" ht="12.75">
      <c r="A46" s="14">
        <v>33</v>
      </c>
      <c r="B46" s="14">
        <f aca="true" t="shared" si="20" ref="B46:B60">B28</f>
        <v>7</v>
      </c>
      <c r="C46" s="4" t="str">
        <f>"Line "&amp;A28&amp;"/12"</f>
        <v>Line 17/12</v>
      </c>
      <c r="D46" s="16">
        <f>D28/12</f>
        <v>-740743.75</v>
      </c>
      <c r="E46" s="16">
        <f aca="true" t="shared" si="21" ref="E46:O47">E28/12</f>
        <v>-1820694.9166666667</v>
      </c>
      <c r="F46" s="16">
        <f t="shared" si="21"/>
        <v>-3682428.1666666665</v>
      </c>
      <c r="G46" s="16">
        <f t="shared" si="21"/>
        <v>-4324253.416666667</v>
      </c>
      <c r="H46" s="16">
        <f t="shared" si="21"/>
        <v>-5038513.833333333</v>
      </c>
      <c r="I46" s="16">
        <f t="shared" si="21"/>
        <v>-6105726.916666667</v>
      </c>
      <c r="J46" s="16">
        <f t="shared" si="21"/>
        <v>-7062582.583333333</v>
      </c>
      <c r="K46" s="16">
        <f t="shared" si="21"/>
        <v>-8269371.333333333</v>
      </c>
      <c r="L46" s="16">
        <f t="shared" si="21"/>
        <v>-9430285.502916666</v>
      </c>
      <c r="M46" s="16">
        <f t="shared" si="21"/>
        <v>-10599248.110333333</v>
      </c>
      <c r="N46" s="16">
        <f t="shared" si="21"/>
        <v>-11759054.710666666</v>
      </c>
      <c r="O46" s="16">
        <f t="shared" si="21"/>
        <v>-12022820.759499999</v>
      </c>
      <c r="P46" s="16">
        <f>SUM(D46:O46)</f>
        <v>-80855724.00008333</v>
      </c>
    </row>
    <row r="47" spans="1:16" ht="12.75">
      <c r="A47" s="14">
        <v>34</v>
      </c>
      <c r="B47" s="3" t="str">
        <f t="shared" si="20"/>
        <v>24</v>
      </c>
      <c r="C47" s="4" t="str">
        <f>"Line "&amp;A29&amp;"/12"</f>
        <v>Line 18/12</v>
      </c>
      <c r="D47" s="16">
        <f>D29/12</f>
        <v>-62977.79156333333</v>
      </c>
      <c r="E47" s="16">
        <f t="shared" si="21"/>
        <v>-154785.62489666665</v>
      </c>
      <c r="F47" s="16">
        <f t="shared" si="21"/>
        <v>-271135.6248966667</v>
      </c>
      <c r="G47" s="16">
        <f t="shared" si="21"/>
        <v>-346834.4608416667</v>
      </c>
      <c r="H47" s="16">
        <f t="shared" si="21"/>
        <v>-443173.8411458333</v>
      </c>
      <c r="I47" s="16">
        <f t="shared" si="21"/>
        <v>-537646.1041116667</v>
      </c>
      <c r="J47" s="16">
        <f t="shared" si="21"/>
        <v>-656595.2707783333</v>
      </c>
      <c r="K47" s="16">
        <f t="shared" si="21"/>
        <v>-739909.2392749999</v>
      </c>
      <c r="L47" s="16">
        <f t="shared" si="21"/>
        <v>-864721.3226083332</v>
      </c>
      <c r="M47" s="16">
        <f t="shared" si="21"/>
        <v>-981345.0407624999</v>
      </c>
      <c r="N47" s="16">
        <f t="shared" si="21"/>
        <v>-1099623.6711266667</v>
      </c>
      <c r="O47" s="16">
        <f t="shared" si="21"/>
        <v>-1305986.3400591665</v>
      </c>
      <c r="P47" s="16">
        <f>SUM(D47:O47)</f>
        <v>-7464734.332065833</v>
      </c>
    </row>
    <row r="48" spans="1:16" ht="12.75">
      <c r="A48" s="14">
        <v>35</v>
      </c>
      <c r="B48" s="3" t="str">
        <f t="shared" si="20"/>
        <v>25</v>
      </c>
      <c r="C48" s="4" t="str">
        <f aca="true" t="shared" si="22" ref="C48:C60">"Line "&amp;A30&amp;"/12"</f>
        <v>Line 19/12</v>
      </c>
      <c r="D48" s="16">
        <f aca="true" t="shared" si="23" ref="D48:O48">D30/12</f>
        <v>-112262.37825750001</v>
      </c>
      <c r="E48" s="16">
        <f t="shared" si="23"/>
        <v>-236986.6282575</v>
      </c>
      <c r="F48" s="16">
        <f t="shared" si="23"/>
        <v>-390131.0449241667</v>
      </c>
      <c r="G48" s="16">
        <f t="shared" si="23"/>
        <v>-540638.5075416666</v>
      </c>
      <c r="H48" s="16">
        <f t="shared" si="23"/>
        <v>-611526.3179116667</v>
      </c>
      <c r="I48" s="16">
        <f t="shared" si="23"/>
        <v>-748602.8781366666</v>
      </c>
      <c r="J48" s="16">
        <f t="shared" si="23"/>
        <v>-907343.7948033334</v>
      </c>
      <c r="K48" s="16">
        <f t="shared" si="23"/>
        <v>-1069562.1711024998</v>
      </c>
      <c r="L48" s="16">
        <f t="shared" si="23"/>
        <v>-1290390.9211024998</v>
      </c>
      <c r="M48" s="16">
        <f t="shared" si="23"/>
        <v>-1561864.2885666667</v>
      </c>
      <c r="N48" s="16">
        <f t="shared" si="23"/>
        <v>-1790234.3055916664</v>
      </c>
      <c r="O48" s="16">
        <f t="shared" si="23"/>
        <v>-2162256.980945833</v>
      </c>
      <c r="P48" s="16">
        <f aca="true" t="shared" si="24" ref="P48:P61">SUM(D48:O48)</f>
        <v>-11421800.217141666</v>
      </c>
    </row>
    <row r="49" spans="1:16" ht="12.75">
      <c r="A49" s="14">
        <v>36</v>
      </c>
      <c r="B49" s="3" t="str">
        <f t="shared" si="20"/>
        <v>26</v>
      </c>
      <c r="C49" s="4" t="str">
        <f t="shared" si="22"/>
        <v>Line 20/12</v>
      </c>
      <c r="D49" s="16">
        <f aca="true" t="shared" si="25" ref="D49:O49">D31/12</f>
        <v>-6532.212049999999</v>
      </c>
      <c r="E49" s="16">
        <f t="shared" si="25"/>
        <v>-110517.96204999999</v>
      </c>
      <c r="F49" s="16">
        <f t="shared" si="25"/>
        <v>-134174.12871666666</v>
      </c>
      <c r="G49" s="16">
        <f t="shared" si="25"/>
        <v>-260373.2391583333</v>
      </c>
      <c r="H49" s="16">
        <f t="shared" si="25"/>
        <v>-372840.08400249993</v>
      </c>
      <c r="I49" s="16">
        <f t="shared" si="25"/>
        <v>-534936.6232666665</v>
      </c>
      <c r="J49" s="16">
        <f t="shared" si="25"/>
        <v>-655519.7065999999</v>
      </c>
      <c r="K49" s="16">
        <f t="shared" si="25"/>
        <v>-967213.0284708332</v>
      </c>
      <c r="L49" s="16">
        <f t="shared" si="25"/>
        <v>-1388317.028470833</v>
      </c>
      <c r="M49" s="16">
        <f t="shared" si="25"/>
        <v>-1584223.0729374997</v>
      </c>
      <c r="N49" s="16">
        <f t="shared" si="25"/>
        <v>-1778455.3763099995</v>
      </c>
      <c r="O49" s="16">
        <f t="shared" si="25"/>
        <v>-2255365.4142724997</v>
      </c>
      <c r="P49" s="16">
        <f t="shared" si="24"/>
        <v>-10048467.876305832</v>
      </c>
    </row>
    <row r="50" spans="1:16" ht="12.75">
      <c r="A50" s="14">
        <v>37</v>
      </c>
      <c r="B50" s="3" t="str">
        <f t="shared" si="20"/>
        <v>29</v>
      </c>
      <c r="C50" s="4" t="str">
        <f t="shared" si="22"/>
        <v>Line 21/12</v>
      </c>
      <c r="D50" s="16">
        <f aca="true" t="shared" si="26" ref="D50:O50">D32/12</f>
        <v>0</v>
      </c>
      <c r="E50" s="16">
        <f t="shared" si="26"/>
        <v>0</v>
      </c>
      <c r="F50" s="16">
        <f t="shared" si="26"/>
        <v>0</v>
      </c>
      <c r="G50" s="16">
        <f t="shared" si="26"/>
        <v>0</v>
      </c>
      <c r="H50" s="16">
        <f t="shared" si="26"/>
        <v>0</v>
      </c>
      <c r="I50" s="16">
        <f t="shared" si="26"/>
        <v>-8588.333333333334</v>
      </c>
      <c r="J50" s="16">
        <f t="shared" si="26"/>
        <v>-8588.333333333334</v>
      </c>
      <c r="K50" s="16">
        <f t="shared" si="26"/>
        <v>-8588.333333333334</v>
      </c>
      <c r="L50" s="16">
        <f t="shared" si="26"/>
        <v>-8588.333333333334</v>
      </c>
      <c r="M50" s="16">
        <f t="shared" si="26"/>
        <v>-8588.333333333334</v>
      </c>
      <c r="N50" s="16">
        <f t="shared" si="26"/>
        <v>-8588.333333333334</v>
      </c>
      <c r="O50" s="16">
        <f t="shared" si="26"/>
        <v>-8588.333333333334</v>
      </c>
      <c r="P50" s="16">
        <f t="shared" si="24"/>
        <v>-60118.33333333334</v>
      </c>
    </row>
    <row r="51" spans="1:16" ht="12.75">
      <c r="A51" s="14">
        <v>38</v>
      </c>
      <c r="B51" s="3" t="str">
        <f t="shared" si="20"/>
        <v>31</v>
      </c>
      <c r="C51" s="4" t="str">
        <f t="shared" si="22"/>
        <v>Line 22/12</v>
      </c>
      <c r="D51" s="16">
        <f aca="true" t="shared" si="27" ref="D51:O51">D33/12</f>
        <v>-62060.916666666664</v>
      </c>
      <c r="E51" s="16">
        <f t="shared" si="27"/>
        <v>-291929.6666666667</v>
      </c>
      <c r="F51" s="16">
        <f t="shared" si="27"/>
        <v>-334118.0833333333</v>
      </c>
      <c r="G51" s="16">
        <f t="shared" si="27"/>
        <v>-383376.34667999996</v>
      </c>
      <c r="H51" s="16">
        <f t="shared" si="27"/>
        <v>-501249.48892499995</v>
      </c>
      <c r="I51" s="16">
        <f t="shared" si="27"/>
        <v>-544864.2639933332</v>
      </c>
      <c r="J51" s="16">
        <f t="shared" si="27"/>
        <v>-654398.2639933332</v>
      </c>
      <c r="K51" s="16">
        <f t="shared" si="27"/>
        <v>-722147.2639933332</v>
      </c>
      <c r="L51" s="16">
        <f t="shared" si="27"/>
        <v>-815933.5139933332</v>
      </c>
      <c r="M51" s="16">
        <f t="shared" si="27"/>
        <v>-879299.0505749999</v>
      </c>
      <c r="N51" s="16">
        <f t="shared" si="27"/>
        <v>-967573.2698933333</v>
      </c>
      <c r="O51" s="16">
        <f t="shared" si="27"/>
        <v>-1208346.4402816666</v>
      </c>
      <c r="P51" s="16">
        <f t="shared" si="24"/>
        <v>-7365296.568995</v>
      </c>
    </row>
    <row r="52" spans="1:16" ht="12.75">
      <c r="A52" s="14">
        <v>39</v>
      </c>
      <c r="B52" s="3" t="str">
        <f t="shared" si="20"/>
        <v>40-25</v>
      </c>
      <c r="C52" s="4" t="str">
        <f t="shared" si="22"/>
        <v>Line 23/12</v>
      </c>
      <c r="D52" s="16">
        <f aca="true" t="shared" si="28" ref="D52:O52">D34/12</f>
        <v>0</v>
      </c>
      <c r="E52" s="16">
        <f t="shared" si="28"/>
        <v>0</v>
      </c>
      <c r="F52" s="16">
        <f t="shared" si="28"/>
        <v>0</v>
      </c>
      <c r="G52" s="16">
        <f t="shared" si="28"/>
        <v>0</v>
      </c>
      <c r="H52" s="16">
        <f t="shared" si="28"/>
        <v>0</v>
      </c>
      <c r="I52" s="16">
        <f t="shared" si="28"/>
        <v>0</v>
      </c>
      <c r="J52" s="16">
        <f t="shared" si="28"/>
        <v>0</v>
      </c>
      <c r="K52" s="16">
        <f t="shared" si="28"/>
        <v>0</v>
      </c>
      <c r="L52" s="16">
        <f t="shared" si="28"/>
        <v>0</v>
      </c>
      <c r="M52" s="16">
        <f t="shared" si="28"/>
        <v>0</v>
      </c>
      <c r="N52" s="16">
        <f t="shared" si="28"/>
        <v>0</v>
      </c>
      <c r="O52" s="16">
        <f t="shared" si="28"/>
        <v>-28318</v>
      </c>
      <c r="P52" s="16">
        <f t="shared" si="24"/>
        <v>-28318</v>
      </c>
    </row>
    <row r="53" spans="1:16" ht="12.75">
      <c r="A53" s="14">
        <v>40</v>
      </c>
      <c r="B53" s="3" t="str">
        <f t="shared" si="20"/>
        <v>40-26</v>
      </c>
      <c r="C53" s="4" t="str">
        <f t="shared" si="22"/>
        <v>Line 24/12</v>
      </c>
      <c r="D53" s="16">
        <f aca="true" t="shared" si="29" ref="D53:O53">D35/12</f>
        <v>0</v>
      </c>
      <c r="E53" s="16">
        <f t="shared" si="29"/>
        <v>-16016.666666666666</v>
      </c>
      <c r="F53" s="16">
        <f t="shared" si="29"/>
        <v>-16016.666666666666</v>
      </c>
      <c r="G53" s="16">
        <f t="shared" si="29"/>
        <v>-16016.666666666666</v>
      </c>
      <c r="H53" s="16">
        <f t="shared" si="29"/>
        <v>-16016.666666666666</v>
      </c>
      <c r="I53" s="16">
        <f t="shared" si="29"/>
        <v>-16126.166666666666</v>
      </c>
      <c r="J53" s="16">
        <f t="shared" si="29"/>
        <v>-29072.416666666668</v>
      </c>
      <c r="K53" s="16">
        <f t="shared" si="29"/>
        <v>-29072.416666666668</v>
      </c>
      <c r="L53" s="16">
        <f t="shared" si="29"/>
        <v>-29072.416666666668</v>
      </c>
      <c r="M53" s="16">
        <f t="shared" si="29"/>
        <v>-43119.916666666664</v>
      </c>
      <c r="N53" s="16">
        <f t="shared" si="29"/>
        <v>-156044.33333333334</v>
      </c>
      <c r="O53" s="16">
        <f t="shared" si="29"/>
        <v>-348043.8333333333</v>
      </c>
      <c r="P53" s="16">
        <f t="shared" si="24"/>
        <v>-714618.1666666666</v>
      </c>
    </row>
    <row r="54" spans="1:16" ht="12.75">
      <c r="A54" s="14">
        <v>41</v>
      </c>
      <c r="B54" s="3" t="str">
        <f t="shared" si="20"/>
        <v>40-31</v>
      </c>
      <c r="C54" s="4" t="str">
        <f t="shared" si="22"/>
        <v>Line 25/12</v>
      </c>
      <c r="D54" s="16">
        <f aca="true" t="shared" si="30" ref="D54:O54">D36/12</f>
        <v>0</v>
      </c>
      <c r="E54" s="16">
        <f t="shared" si="30"/>
        <v>0</v>
      </c>
      <c r="F54" s="16">
        <f t="shared" si="30"/>
        <v>0</v>
      </c>
      <c r="G54" s="16">
        <f t="shared" si="30"/>
        <v>0</v>
      </c>
      <c r="H54" s="16">
        <f t="shared" si="30"/>
        <v>-2989.25</v>
      </c>
      <c r="I54" s="16">
        <f t="shared" si="30"/>
        <v>-2989.25</v>
      </c>
      <c r="J54" s="16">
        <f t="shared" si="30"/>
        <v>-72736.33333333333</v>
      </c>
      <c r="K54" s="16">
        <f t="shared" si="30"/>
        <v>-85355.83333333333</v>
      </c>
      <c r="L54" s="16">
        <f t="shared" si="30"/>
        <v>-85355.83333333333</v>
      </c>
      <c r="M54" s="16">
        <f t="shared" si="30"/>
        <v>-85355.83333333333</v>
      </c>
      <c r="N54" s="16">
        <f t="shared" si="30"/>
        <v>-111572.5</v>
      </c>
      <c r="O54" s="16">
        <f t="shared" si="30"/>
        <v>-149111.33333333334</v>
      </c>
      <c r="P54" s="16">
        <f t="shared" si="24"/>
        <v>-595466.1666666666</v>
      </c>
    </row>
    <row r="55" spans="1:16" ht="12.75">
      <c r="A55" s="14">
        <v>42</v>
      </c>
      <c r="B55" s="3" t="str">
        <f t="shared" si="20"/>
        <v>43</v>
      </c>
      <c r="C55" s="4" t="str">
        <f t="shared" si="22"/>
        <v>Line 26/12</v>
      </c>
      <c r="D55" s="16">
        <f aca="true" t="shared" si="31" ref="D55:O55">D37/12</f>
        <v>0</v>
      </c>
      <c r="E55" s="16">
        <f t="shared" si="31"/>
        <v>0</v>
      </c>
      <c r="F55" s="16">
        <f t="shared" si="31"/>
        <v>0</v>
      </c>
      <c r="G55" s="16">
        <f t="shared" si="31"/>
        <v>-10303.983603333334</v>
      </c>
      <c r="H55" s="16">
        <f t="shared" si="31"/>
        <v>-27616.889173333333</v>
      </c>
      <c r="I55" s="16">
        <f t="shared" si="31"/>
        <v>-31791.834983333334</v>
      </c>
      <c r="J55" s="16">
        <f t="shared" si="31"/>
        <v>-31791.834983333334</v>
      </c>
      <c r="K55" s="16">
        <f t="shared" si="31"/>
        <v>-32479.918316666666</v>
      </c>
      <c r="L55" s="16">
        <f t="shared" si="31"/>
        <v>-32479.918316666666</v>
      </c>
      <c r="M55" s="16">
        <f t="shared" si="31"/>
        <v>-33401.084983333334</v>
      </c>
      <c r="N55" s="16">
        <f t="shared" si="31"/>
        <v>-78303.41490333334</v>
      </c>
      <c r="O55" s="16">
        <f t="shared" si="31"/>
        <v>-143750.2106875</v>
      </c>
      <c r="P55" s="16">
        <f t="shared" si="24"/>
        <v>-421919.08995083335</v>
      </c>
    </row>
    <row r="56" spans="1:16" ht="12.75">
      <c r="A56" s="14">
        <v>43</v>
      </c>
      <c r="B56" s="3" t="str">
        <f t="shared" si="20"/>
        <v>46</v>
      </c>
      <c r="C56" s="4" t="str">
        <f t="shared" si="22"/>
        <v>Line 27/12</v>
      </c>
      <c r="D56" s="16">
        <f aca="true" t="shared" si="32" ref="D56:O56">D38/12</f>
        <v>0</v>
      </c>
      <c r="E56" s="16">
        <f t="shared" si="32"/>
        <v>-3346.5</v>
      </c>
      <c r="F56" s="16">
        <f t="shared" si="32"/>
        <v>-70013.16666666667</v>
      </c>
      <c r="G56" s="16">
        <f t="shared" si="32"/>
        <v>-70013.16666666667</v>
      </c>
      <c r="H56" s="16">
        <f t="shared" si="32"/>
        <v>-70013.16666666667</v>
      </c>
      <c r="I56" s="16">
        <f t="shared" si="32"/>
        <v>-70013.16666666667</v>
      </c>
      <c r="J56" s="16">
        <f t="shared" si="32"/>
        <v>-70013.16666666667</v>
      </c>
      <c r="K56" s="16">
        <f t="shared" si="32"/>
        <v>-70013.16666666667</v>
      </c>
      <c r="L56" s="16">
        <f t="shared" si="32"/>
        <v>-70013.16666666667</v>
      </c>
      <c r="M56" s="16">
        <f t="shared" si="32"/>
        <v>-70013.16666666667</v>
      </c>
      <c r="N56" s="16">
        <f t="shared" si="32"/>
        <v>-70013.16666666667</v>
      </c>
      <c r="O56" s="16">
        <f t="shared" si="32"/>
        <v>-70013.16666666667</v>
      </c>
      <c r="P56" s="16">
        <f t="shared" si="24"/>
        <v>-703478.1666666666</v>
      </c>
    </row>
    <row r="57" spans="1:16" ht="12.75">
      <c r="A57" s="14">
        <v>44</v>
      </c>
      <c r="B57" s="3" t="str">
        <f t="shared" si="20"/>
        <v>49</v>
      </c>
      <c r="C57" s="4" t="str">
        <f t="shared" si="22"/>
        <v>Line 28/12</v>
      </c>
      <c r="D57" s="16">
        <f aca="true" t="shared" si="33" ref="D57:O57">D39/12</f>
        <v>-19644.36812916667</v>
      </c>
      <c r="E57" s="16">
        <f t="shared" si="33"/>
        <v>-47804.78479583334</v>
      </c>
      <c r="F57" s="16">
        <f t="shared" si="33"/>
        <v>-47804.78479583334</v>
      </c>
      <c r="G57" s="16">
        <f t="shared" si="33"/>
        <v>-82868.74985583335</v>
      </c>
      <c r="H57" s="16">
        <f t="shared" si="33"/>
        <v>-89286.99985583335</v>
      </c>
      <c r="I57" s="16">
        <f t="shared" si="33"/>
        <v>-93885.99985583335</v>
      </c>
      <c r="J57" s="16">
        <f t="shared" si="33"/>
        <v>-93885.99985583335</v>
      </c>
      <c r="K57" s="16">
        <f t="shared" si="33"/>
        <v>-108700.9165225</v>
      </c>
      <c r="L57" s="16">
        <f t="shared" si="33"/>
        <v>-133071.66652250002</v>
      </c>
      <c r="M57" s="16">
        <f t="shared" si="33"/>
        <v>-133071.66652250002</v>
      </c>
      <c r="N57" s="16">
        <f t="shared" si="33"/>
        <v>-136769.66652250002</v>
      </c>
      <c r="O57" s="16">
        <f t="shared" si="33"/>
        <v>-309195.28582833335</v>
      </c>
      <c r="P57" s="16">
        <f t="shared" si="24"/>
        <v>-1295990.8890625</v>
      </c>
    </row>
    <row r="58" spans="1:16" ht="12.75">
      <c r="A58" s="14">
        <v>45</v>
      </c>
      <c r="B58" s="3" t="str">
        <f t="shared" si="20"/>
        <v>57</v>
      </c>
      <c r="C58" s="4" t="str">
        <f t="shared" si="22"/>
        <v>Line 29/12</v>
      </c>
      <c r="D58" s="16">
        <f aca="true" t="shared" si="34" ref="D58:O58">D40/12</f>
        <v>0</v>
      </c>
      <c r="E58" s="16">
        <f t="shared" si="34"/>
        <v>-47436.666666666664</v>
      </c>
      <c r="F58" s="16">
        <f t="shared" si="34"/>
        <v>-47436.666666666664</v>
      </c>
      <c r="G58" s="16">
        <f t="shared" si="34"/>
        <v>-47436.666666666664</v>
      </c>
      <c r="H58" s="16">
        <f t="shared" si="34"/>
        <v>-47436.666666666664</v>
      </c>
      <c r="I58" s="16">
        <f t="shared" si="34"/>
        <v>-47436.666666666664</v>
      </c>
      <c r="J58" s="16">
        <f t="shared" si="34"/>
        <v>-47436.666666666664</v>
      </c>
      <c r="K58" s="16">
        <f t="shared" si="34"/>
        <v>-47436.666666666664</v>
      </c>
      <c r="L58" s="16">
        <f t="shared" si="34"/>
        <v>-47436.666666666664</v>
      </c>
      <c r="M58" s="16">
        <f t="shared" si="34"/>
        <v>-47436.666666666664</v>
      </c>
      <c r="N58" s="16">
        <f t="shared" si="34"/>
        <v>-47436.666666666664</v>
      </c>
      <c r="O58" s="16">
        <f t="shared" si="34"/>
        <v>-47436.666666666664</v>
      </c>
      <c r="P58" s="16">
        <f t="shared" si="24"/>
        <v>-521803.33333333343</v>
      </c>
    </row>
    <row r="59" spans="1:16" ht="12.75">
      <c r="A59" s="14">
        <v>46</v>
      </c>
      <c r="B59" s="3" t="str">
        <f t="shared" si="20"/>
        <v>449</v>
      </c>
      <c r="C59" s="4" t="str">
        <f t="shared" si="22"/>
        <v>Line 30/12</v>
      </c>
      <c r="D59" s="16">
        <f aca="true" t="shared" si="35" ref="D59:O59">D41/12</f>
        <v>0</v>
      </c>
      <c r="E59" s="16">
        <f t="shared" si="35"/>
        <v>-2048</v>
      </c>
      <c r="F59" s="16">
        <f t="shared" si="35"/>
        <v>-2048</v>
      </c>
      <c r="G59" s="16">
        <f t="shared" si="35"/>
        <v>-30397.25</v>
      </c>
      <c r="H59" s="16">
        <f t="shared" si="35"/>
        <v>-190640.16666666666</v>
      </c>
      <c r="I59" s="16">
        <f t="shared" si="35"/>
        <v>-190640.16666666666</v>
      </c>
      <c r="J59" s="16">
        <f t="shared" si="35"/>
        <v>-349998.5</v>
      </c>
      <c r="K59" s="16">
        <f t="shared" si="35"/>
        <v>-427693.5</v>
      </c>
      <c r="L59" s="16">
        <f t="shared" si="35"/>
        <v>-427693.5</v>
      </c>
      <c r="M59" s="16">
        <f t="shared" si="35"/>
        <v>-427693.5</v>
      </c>
      <c r="N59" s="16">
        <f t="shared" si="35"/>
        <v>-427693.5</v>
      </c>
      <c r="O59" s="16">
        <f t="shared" si="35"/>
        <v>-670905.8333333334</v>
      </c>
      <c r="P59" s="16">
        <f t="shared" si="24"/>
        <v>-3147451.9166666665</v>
      </c>
    </row>
    <row r="60" spans="1:16" ht="12.75">
      <c r="A60" s="14">
        <v>47</v>
      </c>
      <c r="B60" s="3" t="str">
        <f t="shared" si="20"/>
        <v>459</v>
      </c>
      <c r="C60" s="4" t="str">
        <f t="shared" si="22"/>
        <v>Line 31/12</v>
      </c>
      <c r="D60" s="16">
        <f aca="true" t="shared" si="36" ref="D60:O60">D42/12</f>
        <v>0</v>
      </c>
      <c r="E60" s="16">
        <f t="shared" si="36"/>
        <v>0</v>
      </c>
      <c r="F60" s="16">
        <f t="shared" si="36"/>
        <v>0</v>
      </c>
      <c r="G60" s="16">
        <f t="shared" si="36"/>
        <v>0</v>
      </c>
      <c r="H60" s="16">
        <f t="shared" si="36"/>
        <v>0</v>
      </c>
      <c r="I60" s="16">
        <f t="shared" si="36"/>
        <v>0</v>
      </c>
      <c r="J60" s="16">
        <f t="shared" si="36"/>
        <v>0</v>
      </c>
      <c r="K60" s="16">
        <f t="shared" si="36"/>
        <v>0</v>
      </c>
      <c r="L60" s="16">
        <f t="shared" si="36"/>
        <v>-18418.916666666668</v>
      </c>
      <c r="M60" s="16">
        <f t="shared" si="36"/>
        <v>-18418.916666666668</v>
      </c>
      <c r="N60" s="16">
        <f t="shared" si="36"/>
        <v>-18418.916666666668</v>
      </c>
      <c r="O60" s="16">
        <f t="shared" si="36"/>
        <v>-18418.916666666668</v>
      </c>
      <c r="P60" s="16">
        <f t="shared" si="24"/>
        <v>-73675.66666666667</v>
      </c>
    </row>
    <row r="61" spans="1:16" ht="12.75">
      <c r="A61" s="14">
        <v>48</v>
      </c>
      <c r="B61" s="17" t="s">
        <v>28</v>
      </c>
      <c r="C61" s="17"/>
      <c r="D61" s="18">
        <f>SUM(D46:D60)</f>
        <v>-1004221.4166666666</v>
      </c>
      <c r="E61" s="18">
        <f aca="true" t="shared" si="37" ref="E61:O61">SUM(E46:E60)</f>
        <v>-2731567.4166666665</v>
      </c>
      <c r="F61" s="18">
        <f t="shared" si="37"/>
        <v>-4995306.333333334</v>
      </c>
      <c r="G61" s="18">
        <f t="shared" si="37"/>
        <v>-6112512.454347501</v>
      </c>
      <c r="H61" s="18">
        <f t="shared" si="37"/>
        <v>-7411303.371014167</v>
      </c>
      <c r="I61" s="18">
        <f t="shared" si="37"/>
        <v>-8933248.371014165</v>
      </c>
      <c r="J61" s="18">
        <f t="shared" si="37"/>
        <v>-10639962.871014165</v>
      </c>
      <c r="K61" s="18">
        <f t="shared" si="37"/>
        <v>-12577543.78768083</v>
      </c>
      <c r="L61" s="18">
        <f t="shared" si="37"/>
        <v>-14641778.707264163</v>
      </c>
      <c r="M61" s="18">
        <f t="shared" si="37"/>
        <v>-16473078.648014165</v>
      </c>
      <c r="N61" s="18">
        <f t="shared" si="37"/>
        <v>-18449781.831680834</v>
      </c>
      <c r="O61" s="18">
        <f t="shared" si="37"/>
        <v>-20748557.51490833</v>
      </c>
      <c r="P61" s="18">
        <f t="shared" si="24"/>
        <v>-124718862.72360496</v>
      </c>
    </row>
    <row r="62" spans="1:16" ht="12.75">
      <c r="A62" s="14"/>
      <c r="B62" s="3"/>
      <c r="C62" s="3"/>
      <c r="D62" s="3"/>
      <c r="E62" s="3"/>
      <c r="F62" s="3"/>
      <c r="G62" s="3"/>
      <c r="H62" s="3"/>
      <c r="I62" s="3"/>
      <c r="J62" s="3"/>
      <c r="K62" s="3"/>
      <c r="L62" s="3"/>
      <c r="M62" s="3"/>
      <c r="N62" s="3"/>
      <c r="O62" s="3"/>
      <c r="P62" s="3"/>
    </row>
    <row r="63" spans="1:16" ht="12.75">
      <c r="A63" s="12"/>
      <c r="B63" s="13" t="s">
        <v>29</v>
      </c>
      <c r="C63" s="13"/>
      <c r="D63" s="11"/>
      <c r="E63" s="11"/>
      <c r="F63" s="11"/>
      <c r="G63" s="11"/>
      <c r="H63" s="11"/>
      <c r="I63" s="11"/>
      <c r="J63" s="11"/>
      <c r="K63" s="11"/>
      <c r="L63" s="11"/>
      <c r="M63" s="11"/>
      <c r="N63" s="11"/>
      <c r="O63" s="11"/>
      <c r="P63" s="11"/>
    </row>
    <row r="64" spans="1:16" ht="12.75">
      <c r="A64" s="14">
        <v>49</v>
      </c>
      <c r="B64" s="14">
        <f aca="true" t="shared" si="38" ref="B64:B78">B46</f>
        <v>7</v>
      </c>
      <c r="C64" s="4" t="str">
        <f>"Line "&amp;A46&amp;" - Col O line "&amp;A46</f>
        <v>Line 33 - Col O line 33</v>
      </c>
      <c r="D64" s="16">
        <f>$O46-D46</f>
        <v>-11282077.009499999</v>
      </c>
      <c r="E64" s="16">
        <f aca="true" t="shared" si="39" ref="E64:O65">$O46-E46</f>
        <v>-10202125.842833333</v>
      </c>
      <c r="F64" s="16">
        <f t="shared" si="39"/>
        <v>-8340392.592833333</v>
      </c>
      <c r="G64" s="16">
        <f t="shared" si="39"/>
        <v>-7698567.342833332</v>
      </c>
      <c r="H64" s="16">
        <f t="shared" si="39"/>
        <v>-6984306.926166666</v>
      </c>
      <c r="I64" s="16">
        <f t="shared" si="39"/>
        <v>-5917093.842833332</v>
      </c>
      <c r="J64" s="16">
        <f t="shared" si="39"/>
        <v>-4960238.176166666</v>
      </c>
      <c r="K64" s="16">
        <f t="shared" si="39"/>
        <v>-3753449.4261666657</v>
      </c>
      <c r="L64" s="16">
        <f t="shared" si="39"/>
        <v>-2592535.256583333</v>
      </c>
      <c r="M64" s="16">
        <f t="shared" si="39"/>
        <v>-1423572.649166666</v>
      </c>
      <c r="N64" s="16">
        <f t="shared" si="39"/>
        <v>-263766.04883333296</v>
      </c>
      <c r="O64" s="16">
        <f t="shared" si="39"/>
        <v>0</v>
      </c>
      <c r="P64" s="16">
        <f>SUM(D64:O64)</f>
        <v>-63418125.113916665</v>
      </c>
    </row>
    <row r="65" spans="1:16" ht="12.75">
      <c r="A65" s="14">
        <v>50</v>
      </c>
      <c r="B65" s="3" t="str">
        <f t="shared" si="38"/>
        <v>24</v>
      </c>
      <c r="C65" s="4" t="str">
        <f>"Line "&amp;A47&amp;" - Col O line "&amp;A47</f>
        <v>Line 34 - Col O line 34</v>
      </c>
      <c r="D65" s="16">
        <f>$O47-D47</f>
        <v>-1243008.5484958333</v>
      </c>
      <c r="E65" s="16">
        <f t="shared" si="39"/>
        <v>-1151200.7151624998</v>
      </c>
      <c r="F65" s="16">
        <f t="shared" si="39"/>
        <v>-1034850.7151624998</v>
      </c>
      <c r="G65" s="16">
        <f t="shared" si="39"/>
        <v>-959151.8792174999</v>
      </c>
      <c r="H65" s="16">
        <f t="shared" si="39"/>
        <v>-862812.4989133333</v>
      </c>
      <c r="I65" s="16">
        <f t="shared" si="39"/>
        <v>-768340.2359474999</v>
      </c>
      <c r="J65" s="16">
        <f t="shared" si="39"/>
        <v>-649391.0692808332</v>
      </c>
      <c r="K65" s="16">
        <f t="shared" si="39"/>
        <v>-566077.1007841666</v>
      </c>
      <c r="L65" s="16">
        <f t="shared" si="39"/>
        <v>-441265.01745083334</v>
      </c>
      <c r="M65" s="16">
        <f t="shared" si="39"/>
        <v>-324641.29929666664</v>
      </c>
      <c r="N65" s="16">
        <f t="shared" si="39"/>
        <v>-206362.66893249983</v>
      </c>
      <c r="O65" s="16">
        <f t="shared" si="39"/>
        <v>0</v>
      </c>
      <c r="P65" s="16">
        <f>SUM(D65:O65)</f>
        <v>-8207101.748644166</v>
      </c>
    </row>
    <row r="66" spans="1:16" ht="12.75">
      <c r="A66" s="14">
        <v>51</v>
      </c>
      <c r="B66" s="3" t="str">
        <f t="shared" si="38"/>
        <v>25</v>
      </c>
      <c r="C66" s="4" t="str">
        <f aca="true" t="shared" si="40" ref="C66:C78">"Line "&amp;A48&amp;" - Col O line "&amp;A48</f>
        <v>Line 35 - Col O line 35</v>
      </c>
      <c r="D66" s="16">
        <f aca="true" t="shared" si="41" ref="D66:O66">$O48-D48</f>
        <v>-2049994.602688333</v>
      </c>
      <c r="E66" s="16">
        <f t="shared" si="41"/>
        <v>-1925270.352688333</v>
      </c>
      <c r="F66" s="16">
        <f t="shared" si="41"/>
        <v>-1772125.9360216663</v>
      </c>
      <c r="G66" s="16">
        <f t="shared" si="41"/>
        <v>-1621618.4734041663</v>
      </c>
      <c r="H66" s="16">
        <f t="shared" si="41"/>
        <v>-1550730.6630341662</v>
      </c>
      <c r="I66" s="16">
        <f t="shared" si="41"/>
        <v>-1413654.1028091665</v>
      </c>
      <c r="J66" s="16">
        <f t="shared" si="41"/>
        <v>-1254913.1861424996</v>
      </c>
      <c r="K66" s="16">
        <f t="shared" si="41"/>
        <v>-1092694.8098433332</v>
      </c>
      <c r="L66" s="16">
        <f t="shared" si="41"/>
        <v>-871866.0598433332</v>
      </c>
      <c r="M66" s="16">
        <f t="shared" si="41"/>
        <v>-600392.6923791664</v>
      </c>
      <c r="N66" s="16">
        <f t="shared" si="41"/>
        <v>-372022.67535416665</v>
      </c>
      <c r="O66" s="16">
        <f t="shared" si="41"/>
        <v>0</v>
      </c>
      <c r="P66" s="16">
        <f aca="true" t="shared" si="42" ref="P66:P79">SUM(D66:O66)</f>
        <v>-14525283.554208329</v>
      </c>
    </row>
    <row r="67" spans="1:16" ht="12.75">
      <c r="A67" s="14">
        <v>52</v>
      </c>
      <c r="B67" s="3" t="str">
        <f t="shared" si="38"/>
        <v>26</v>
      </c>
      <c r="C67" s="4" t="str">
        <f t="shared" si="40"/>
        <v>Line 36 - Col O line 36</v>
      </c>
      <c r="D67" s="16">
        <f aca="true" t="shared" si="43" ref="D67:O67">$O49-D49</f>
        <v>-2248833.2022224995</v>
      </c>
      <c r="E67" s="16">
        <f t="shared" si="43"/>
        <v>-2144847.4522224995</v>
      </c>
      <c r="F67" s="16">
        <f t="shared" si="43"/>
        <v>-2121191.285555833</v>
      </c>
      <c r="G67" s="16">
        <f t="shared" si="43"/>
        <v>-1994992.1751141665</v>
      </c>
      <c r="H67" s="16">
        <f t="shared" si="43"/>
        <v>-1882525.3302699998</v>
      </c>
      <c r="I67" s="16">
        <f t="shared" si="43"/>
        <v>-1720428.791005833</v>
      </c>
      <c r="J67" s="16">
        <f t="shared" si="43"/>
        <v>-1599845.7076724998</v>
      </c>
      <c r="K67" s="16">
        <f t="shared" si="43"/>
        <v>-1288152.3858016664</v>
      </c>
      <c r="L67" s="16">
        <f t="shared" si="43"/>
        <v>-867048.3858016666</v>
      </c>
      <c r="M67" s="16">
        <f t="shared" si="43"/>
        <v>-671142.341335</v>
      </c>
      <c r="N67" s="16">
        <f t="shared" si="43"/>
        <v>-476910.03796250024</v>
      </c>
      <c r="O67" s="16">
        <f t="shared" si="43"/>
        <v>0</v>
      </c>
      <c r="P67" s="16">
        <f t="shared" si="42"/>
        <v>-17015917.094964165</v>
      </c>
    </row>
    <row r="68" spans="1:16" ht="12.75">
      <c r="A68" s="14">
        <v>53</v>
      </c>
      <c r="B68" s="3" t="str">
        <f t="shared" si="38"/>
        <v>29</v>
      </c>
      <c r="C68" s="4" t="str">
        <f t="shared" si="40"/>
        <v>Line 37 - Col O line 37</v>
      </c>
      <c r="D68" s="16">
        <f aca="true" t="shared" si="44" ref="D68:O68">$O50-D50</f>
        <v>-8588.333333333334</v>
      </c>
      <c r="E68" s="16">
        <f t="shared" si="44"/>
        <v>-8588.333333333334</v>
      </c>
      <c r="F68" s="16">
        <f t="shared" si="44"/>
        <v>-8588.333333333334</v>
      </c>
      <c r="G68" s="16">
        <f t="shared" si="44"/>
        <v>-8588.333333333334</v>
      </c>
      <c r="H68" s="16">
        <f t="shared" si="44"/>
        <v>-8588.333333333334</v>
      </c>
      <c r="I68" s="16">
        <f t="shared" si="44"/>
        <v>0</v>
      </c>
      <c r="J68" s="16">
        <f t="shared" si="44"/>
        <v>0</v>
      </c>
      <c r="K68" s="16">
        <f t="shared" si="44"/>
        <v>0</v>
      </c>
      <c r="L68" s="16">
        <f t="shared" si="44"/>
        <v>0</v>
      </c>
      <c r="M68" s="16">
        <f t="shared" si="44"/>
        <v>0</v>
      </c>
      <c r="N68" s="16">
        <f t="shared" si="44"/>
        <v>0</v>
      </c>
      <c r="O68" s="16">
        <f t="shared" si="44"/>
        <v>0</v>
      </c>
      <c r="P68" s="16">
        <f t="shared" si="42"/>
        <v>-42941.66666666667</v>
      </c>
    </row>
    <row r="69" spans="1:16" ht="12.75">
      <c r="A69" s="14">
        <v>54</v>
      </c>
      <c r="B69" s="3" t="str">
        <f t="shared" si="38"/>
        <v>31</v>
      </c>
      <c r="C69" s="4" t="str">
        <f t="shared" si="40"/>
        <v>Line 38 - Col O line 38</v>
      </c>
      <c r="D69" s="16">
        <f aca="true" t="shared" si="45" ref="D69:O69">$O51-D51</f>
        <v>-1146285.5236149998</v>
      </c>
      <c r="E69" s="16">
        <f t="shared" si="45"/>
        <v>-916416.7736149998</v>
      </c>
      <c r="F69" s="16">
        <f t="shared" si="45"/>
        <v>-874228.3569483333</v>
      </c>
      <c r="G69" s="16">
        <f t="shared" si="45"/>
        <v>-824970.0936016666</v>
      </c>
      <c r="H69" s="16">
        <f t="shared" si="45"/>
        <v>-707096.9513566666</v>
      </c>
      <c r="I69" s="16">
        <f t="shared" si="45"/>
        <v>-663482.1762883334</v>
      </c>
      <c r="J69" s="16">
        <f t="shared" si="45"/>
        <v>-553948.1762883334</v>
      </c>
      <c r="K69" s="16">
        <f t="shared" si="45"/>
        <v>-486199.1762883334</v>
      </c>
      <c r="L69" s="16">
        <f t="shared" si="45"/>
        <v>-392412.9262883334</v>
      </c>
      <c r="M69" s="16">
        <f t="shared" si="45"/>
        <v>-329047.3897066667</v>
      </c>
      <c r="N69" s="16">
        <f t="shared" si="45"/>
        <v>-240773.17038833327</v>
      </c>
      <c r="O69" s="16">
        <f t="shared" si="45"/>
        <v>0</v>
      </c>
      <c r="P69" s="16">
        <f t="shared" si="42"/>
        <v>-7134860.714385002</v>
      </c>
    </row>
    <row r="70" spans="1:16" ht="12.75">
      <c r="A70" s="14">
        <v>55</v>
      </c>
      <c r="B70" s="3" t="str">
        <f t="shared" si="38"/>
        <v>40-25</v>
      </c>
      <c r="C70" s="4" t="str">
        <f t="shared" si="40"/>
        <v>Line 39 - Col O line 39</v>
      </c>
      <c r="D70" s="16">
        <f aca="true" t="shared" si="46" ref="D70:O70">$O52-D52</f>
        <v>-28318</v>
      </c>
      <c r="E70" s="16">
        <f t="shared" si="46"/>
        <v>-28318</v>
      </c>
      <c r="F70" s="16">
        <f t="shared" si="46"/>
        <v>-28318</v>
      </c>
      <c r="G70" s="16">
        <f t="shared" si="46"/>
        <v>-28318</v>
      </c>
      <c r="H70" s="16">
        <f t="shared" si="46"/>
        <v>-28318</v>
      </c>
      <c r="I70" s="16">
        <f t="shared" si="46"/>
        <v>-28318</v>
      </c>
      <c r="J70" s="16">
        <f t="shared" si="46"/>
        <v>-28318</v>
      </c>
      <c r="K70" s="16">
        <f t="shared" si="46"/>
        <v>-28318</v>
      </c>
      <c r="L70" s="16">
        <f t="shared" si="46"/>
        <v>-28318</v>
      </c>
      <c r="M70" s="16">
        <f t="shared" si="46"/>
        <v>-28318</v>
      </c>
      <c r="N70" s="16">
        <f t="shared" si="46"/>
        <v>-28318</v>
      </c>
      <c r="O70" s="16">
        <f t="shared" si="46"/>
        <v>0</v>
      </c>
      <c r="P70" s="16">
        <f t="shared" si="42"/>
        <v>-311498</v>
      </c>
    </row>
    <row r="71" spans="1:16" ht="12.75">
      <c r="A71" s="14">
        <v>56</v>
      </c>
      <c r="B71" s="3" t="str">
        <f t="shared" si="38"/>
        <v>40-26</v>
      </c>
      <c r="C71" s="4" t="str">
        <f t="shared" si="40"/>
        <v>Line 40 - Col O line 40</v>
      </c>
      <c r="D71" s="16">
        <f aca="true" t="shared" si="47" ref="D71:O71">$O53-D53</f>
        <v>-348043.8333333333</v>
      </c>
      <c r="E71" s="16">
        <f t="shared" si="47"/>
        <v>-332027.1666666666</v>
      </c>
      <c r="F71" s="16">
        <f t="shared" si="47"/>
        <v>-332027.1666666666</v>
      </c>
      <c r="G71" s="16">
        <f t="shared" si="47"/>
        <v>-332027.1666666666</v>
      </c>
      <c r="H71" s="16">
        <f t="shared" si="47"/>
        <v>-332027.1666666666</v>
      </c>
      <c r="I71" s="16">
        <f t="shared" si="47"/>
        <v>-331917.6666666666</v>
      </c>
      <c r="J71" s="16">
        <f t="shared" si="47"/>
        <v>-318971.4166666666</v>
      </c>
      <c r="K71" s="16">
        <f t="shared" si="47"/>
        <v>-318971.4166666666</v>
      </c>
      <c r="L71" s="16">
        <f t="shared" si="47"/>
        <v>-318971.4166666666</v>
      </c>
      <c r="M71" s="16">
        <f t="shared" si="47"/>
        <v>-304923.9166666666</v>
      </c>
      <c r="N71" s="16">
        <f t="shared" si="47"/>
        <v>-191999.49999999997</v>
      </c>
      <c r="O71" s="16">
        <f t="shared" si="47"/>
        <v>0</v>
      </c>
      <c r="P71" s="16">
        <f t="shared" si="42"/>
        <v>-3461907.8333333326</v>
      </c>
    </row>
    <row r="72" spans="1:16" ht="12.75">
      <c r="A72" s="14">
        <v>57</v>
      </c>
      <c r="B72" s="3" t="str">
        <f t="shared" si="38"/>
        <v>40-31</v>
      </c>
      <c r="C72" s="4" t="str">
        <f t="shared" si="40"/>
        <v>Line 41 - Col O line 41</v>
      </c>
      <c r="D72" s="16">
        <f aca="true" t="shared" si="48" ref="D72:O72">$O54-D54</f>
        <v>-149111.33333333334</v>
      </c>
      <c r="E72" s="16">
        <f t="shared" si="48"/>
        <v>-149111.33333333334</v>
      </c>
      <c r="F72" s="16">
        <f t="shared" si="48"/>
        <v>-149111.33333333334</v>
      </c>
      <c r="G72" s="16">
        <f t="shared" si="48"/>
        <v>-149111.33333333334</v>
      </c>
      <c r="H72" s="16">
        <f t="shared" si="48"/>
        <v>-146122.08333333334</v>
      </c>
      <c r="I72" s="16">
        <f t="shared" si="48"/>
        <v>-146122.08333333334</v>
      </c>
      <c r="J72" s="16">
        <f t="shared" si="48"/>
        <v>-76375.00000000001</v>
      </c>
      <c r="K72" s="16">
        <f t="shared" si="48"/>
        <v>-63755.500000000015</v>
      </c>
      <c r="L72" s="16">
        <f t="shared" si="48"/>
        <v>-63755.500000000015</v>
      </c>
      <c r="M72" s="16">
        <f t="shared" si="48"/>
        <v>-63755.500000000015</v>
      </c>
      <c r="N72" s="16">
        <f t="shared" si="48"/>
        <v>-37538.83333333334</v>
      </c>
      <c r="O72" s="16">
        <f t="shared" si="48"/>
        <v>0</v>
      </c>
      <c r="P72" s="16">
        <f t="shared" si="42"/>
        <v>-1193869.8333333335</v>
      </c>
    </row>
    <row r="73" spans="1:16" ht="12.75">
      <c r="A73" s="14">
        <v>58</v>
      </c>
      <c r="B73" s="3" t="str">
        <f t="shared" si="38"/>
        <v>43</v>
      </c>
      <c r="C73" s="4" t="str">
        <f t="shared" si="40"/>
        <v>Line 42 - Col O line 42</v>
      </c>
      <c r="D73" s="16">
        <f aca="true" t="shared" si="49" ref="D73:O73">$O55-D55</f>
        <v>-143750.2106875</v>
      </c>
      <c r="E73" s="16">
        <f t="shared" si="49"/>
        <v>-143750.2106875</v>
      </c>
      <c r="F73" s="16">
        <f t="shared" si="49"/>
        <v>-143750.2106875</v>
      </c>
      <c r="G73" s="16">
        <f t="shared" si="49"/>
        <v>-133446.22708416666</v>
      </c>
      <c r="H73" s="16">
        <f t="shared" si="49"/>
        <v>-116133.32151416666</v>
      </c>
      <c r="I73" s="16">
        <f t="shared" si="49"/>
        <v>-111958.37570416665</v>
      </c>
      <c r="J73" s="16">
        <f t="shared" si="49"/>
        <v>-111958.37570416665</v>
      </c>
      <c r="K73" s="16">
        <f t="shared" si="49"/>
        <v>-111270.29237083333</v>
      </c>
      <c r="L73" s="16">
        <f t="shared" si="49"/>
        <v>-111270.29237083333</v>
      </c>
      <c r="M73" s="16">
        <f t="shared" si="49"/>
        <v>-110349.12570416665</v>
      </c>
      <c r="N73" s="16">
        <f t="shared" si="49"/>
        <v>-65446.79578416665</v>
      </c>
      <c r="O73" s="16">
        <f t="shared" si="49"/>
        <v>0</v>
      </c>
      <c r="P73" s="16">
        <f t="shared" si="42"/>
        <v>-1303083.4382991667</v>
      </c>
    </row>
    <row r="74" spans="1:16" ht="12.75">
      <c r="A74" s="14">
        <v>59</v>
      </c>
      <c r="B74" s="3" t="str">
        <f t="shared" si="38"/>
        <v>46</v>
      </c>
      <c r="C74" s="4" t="str">
        <f t="shared" si="40"/>
        <v>Line 43 - Col O line 43</v>
      </c>
      <c r="D74" s="16">
        <f aca="true" t="shared" si="50" ref="D74:O74">$O56-D56</f>
        <v>-70013.16666666667</v>
      </c>
      <c r="E74" s="16">
        <f t="shared" si="50"/>
        <v>-66666.66666666667</v>
      </c>
      <c r="F74" s="16">
        <f t="shared" si="50"/>
        <v>0</v>
      </c>
      <c r="G74" s="16">
        <f t="shared" si="50"/>
        <v>0</v>
      </c>
      <c r="H74" s="16">
        <f t="shared" si="50"/>
        <v>0</v>
      </c>
      <c r="I74" s="16">
        <f t="shared" si="50"/>
        <v>0</v>
      </c>
      <c r="J74" s="16">
        <f t="shared" si="50"/>
        <v>0</v>
      </c>
      <c r="K74" s="16">
        <f t="shared" si="50"/>
        <v>0</v>
      </c>
      <c r="L74" s="16">
        <f t="shared" si="50"/>
        <v>0</v>
      </c>
      <c r="M74" s="16">
        <f t="shared" si="50"/>
        <v>0</v>
      </c>
      <c r="N74" s="16">
        <f t="shared" si="50"/>
        <v>0</v>
      </c>
      <c r="O74" s="16">
        <f t="shared" si="50"/>
        <v>0</v>
      </c>
      <c r="P74" s="16">
        <f t="shared" si="42"/>
        <v>-136679.83333333334</v>
      </c>
    </row>
    <row r="75" spans="1:16" ht="12.75">
      <c r="A75" s="14">
        <v>60</v>
      </c>
      <c r="B75" s="3" t="str">
        <f t="shared" si="38"/>
        <v>49</v>
      </c>
      <c r="C75" s="4" t="str">
        <f t="shared" si="40"/>
        <v>Line 44 - Col O line 44</v>
      </c>
      <c r="D75" s="16">
        <f aca="true" t="shared" si="51" ref="D75:O75">$O57-D57</f>
        <v>-289550.9176991667</v>
      </c>
      <c r="E75" s="16">
        <f t="shared" si="51"/>
        <v>-261390.5010325</v>
      </c>
      <c r="F75" s="16">
        <f t="shared" si="51"/>
        <v>-261390.5010325</v>
      </c>
      <c r="G75" s="16">
        <f t="shared" si="51"/>
        <v>-226326.5359725</v>
      </c>
      <c r="H75" s="16">
        <f t="shared" si="51"/>
        <v>-219908.2859725</v>
      </c>
      <c r="I75" s="16">
        <f t="shared" si="51"/>
        <v>-215309.2859725</v>
      </c>
      <c r="J75" s="16">
        <f t="shared" si="51"/>
        <v>-215309.2859725</v>
      </c>
      <c r="K75" s="16">
        <f t="shared" si="51"/>
        <v>-200494.36930583336</v>
      </c>
      <c r="L75" s="16">
        <f t="shared" si="51"/>
        <v>-176123.61930583333</v>
      </c>
      <c r="M75" s="16">
        <f t="shared" si="51"/>
        <v>-176123.61930583333</v>
      </c>
      <c r="N75" s="16">
        <f t="shared" si="51"/>
        <v>-172425.61930583333</v>
      </c>
      <c r="O75" s="16">
        <f t="shared" si="51"/>
        <v>0</v>
      </c>
      <c r="P75" s="16">
        <f t="shared" si="42"/>
        <v>-2414352.5408774996</v>
      </c>
    </row>
    <row r="76" spans="1:16" ht="12.75">
      <c r="A76" s="14">
        <v>61</v>
      </c>
      <c r="B76" s="3" t="str">
        <f t="shared" si="38"/>
        <v>57</v>
      </c>
      <c r="C76" s="4" t="str">
        <f t="shared" si="40"/>
        <v>Line 45 - Col O line 45</v>
      </c>
      <c r="D76" s="16">
        <f aca="true" t="shared" si="52" ref="D76:O76">$O58-D58</f>
        <v>-47436.666666666664</v>
      </c>
      <c r="E76" s="16">
        <f t="shared" si="52"/>
        <v>0</v>
      </c>
      <c r="F76" s="16">
        <f t="shared" si="52"/>
        <v>0</v>
      </c>
      <c r="G76" s="16">
        <f t="shared" si="52"/>
        <v>0</v>
      </c>
      <c r="H76" s="16">
        <f t="shared" si="52"/>
        <v>0</v>
      </c>
      <c r="I76" s="16">
        <f t="shared" si="52"/>
        <v>0</v>
      </c>
      <c r="J76" s="16">
        <f t="shared" si="52"/>
        <v>0</v>
      </c>
      <c r="K76" s="16">
        <f t="shared" si="52"/>
        <v>0</v>
      </c>
      <c r="L76" s="16">
        <f t="shared" si="52"/>
        <v>0</v>
      </c>
      <c r="M76" s="16">
        <f t="shared" si="52"/>
        <v>0</v>
      </c>
      <c r="N76" s="16">
        <f t="shared" si="52"/>
        <v>0</v>
      </c>
      <c r="O76" s="16">
        <f t="shared" si="52"/>
        <v>0</v>
      </c>
      <c r="P76" s="16">
        <f t="shared" si="42"/>
        <v>-47436.666666666664</v>
      </c>
    </row>
    <row r="77" spans="1:16" ht="12.75">
      <c r="A77" s="14">
        <v>62</v>
      </c>
      <c r="B77" s="3" t="str">
        <f t="shared" si="38"/>
        <v>449</v>
      </c>
      <c r="C77" s="4" t="str">
        <f t="shared" si="40"/>
        <v>Line 46 - Col O line 46</v>
      </c>
      <c r="D77" s="16">
        <f aca="true" t="shared" si="53" ref="D77:O77">$O59-D59</f>
        <v>-670905.8333333334</v>
      </c>
      <c r="E77" s="16">
        <f t="shared" si="53"/>
        <v>-668857.8333333334</v>
      </c>
      <c r="F77" s="16">
        <f t="shared" si="53"/>
        <v>-668857.8333333334</v>
      </c>
      <c r="G77" s="16">
        <f t="shared" si="53"/>
        <v>-640508.5833333334</v>
      </c>
      <c r="H77" s="16">
        <f t="shared" si="53"/>
        <v>-480265.66666666674</v>
      </c>
      <c r="I77" s="16">
        <f t="shared" si="53"/>
        <v>-480265.66666666674</v>
      </c>
      <c r="J77" s="16">
        <f t="shared" si="53"/>
        <v>-320907.3333333334</v>
      </c>
      <c r="K77" s="16">
        <f t="shared" si="53"/>
        <v>-243212.33333333337</v>
      </c>
      <c r="L77" s="16">
        <f t="shared" si="53"/>
        <v>-243212.33333333337</v>
      </c>
      <c r="M77" s="16">
        <f t="shared" si="53"/>
        <v>-243212.33333333337</v>
      </c>
      <c r="N77" s="16">
        <f t="shared" si="53"/>
        <v>-243212.33333333337</v>
      </c>
      <c r="O77" s="16">
        <f t="shared" si="53"/>
        <v>0</v>
      </c>
      <c r="P77" s="16">
        <f t="shared" si="42"/>
        <v>-4903418.083333333</v>
      </c>
    </row>
    <row r="78" spans="1:16" ht="12.75">
      <c r="A78" s="14">
        <v>63</v>
      </c>
      <c r="B78" s="3" t="str">
        <f t="shared" si="38"/>
        <v>459</v>
      </c>
      <c r="C78" s="4" t="str">
        <f t="shared" si="40"/>
        <v>Line 47 - Col O line 47</v>
      </c>
      <c r="D78" s="16">
        <f aca="true" t="shared" si="54" ref="D78:O78">$O60-D60</f>
        <v>-18418.916666666668</v>
      </c>
      <c r="E78" s="16">
        <f t="shared" si="54"/>
        <v>-18418.916666666668</v>
      </c>
      <c r="F78" s="16">
        <f t="shared" si="54"/>
        <v>-18418.916666666668</v>
      </c>
      <c r="G78" s="16">
        <f t="shared" si="54"/>
        <v>-18418.916666666668</v>
      </c>
      <c r="H78" s="16">
        <f t="shared" si="54"/>
        <v>-18418.916666666668</v>
      </c>
      <c r="I78" s="16">
        <f t="shared" si="54"/>
        <v>-18418.916666666668</v>
      </c>
      <c r="J78" s="16">
        <f t="shared" si="54"/>
        <v>-18418.916666666668</v>
      </c>
      <c r="K78" s="16">
        <f t="shared" si="54"/>
        <v>-18418.916666666668</v>
      </c>
      <c r="L78" s="16">
        <f t="shared" si="54"/>
        <v>0</v>
      </c>
      <c r="M78" s="16">
        <f t="shared" si="54"/>
        <v>0</v>
      </c>
      <c r="N78" s="16">
        <f t="shared" si="54"/>
        <v>0</v>
      </c>
      <c r="O78" s="16">
        <f t="shared" si="54"/>
        <v>0</v>
      </c>
      <c r="P78" s="16">
        <f t="shared" si="42"/>
        <v>-147351.33333333334</v>
      </c>
    </row>
    <row r="79" spans="1:16" ht="12.75">
      <c r="A79" s="14">
        <v>64</v>
      </c>
      <c r="B79" s="17" t="s">
        <v>30</v>
      </c>
      <c r="C79" s="17"/>
      <c r="D79" s="18">
        <f>SUM(D64:D78)</f>
        <v>-19744336.09824166</v>
      </c>
      <c r="E79" s="18">
        <f aca="true" t="shared" si="55" ref="E79:O79">SUM(E64:E78)</f>
        <v>-18016990.09824167</v>
      </c>
      <c r="F79" s="18">
        <f t="shared" si="55"/>
        <v>-15753251.181574998</v>
      </c>
      <c r="G79" s="18">
        <f t="shared" si="55"/>
        <v>-14636045.06056083</v>
      </c>
      <c r="H79" s="18">
        <f t="shared" si="55"/>
        <v>-13337254.143894164</v>
      </c>
      <c r="I79" s="18">
        <f t="shared" si="55"/>
        <v>-11815309.143894164</v>
      </c>
      <c r="J79" s="18">
        <f t="shared" si="55"/>
        <v>-10108594.643894164</v>
      </c>
      <c r="K79" s="18">
        <f t="shared" si="55"/>
        <v>-8171013.7272275</v>
      </c>
      <c r="L79" s="18">
        <f t="shared" si="55"/>
        <v>-6106778.807644166</v>
      </c>
      <c r="M79" s="18">
        <f t="shared" si="55"/>
        <v>-4275478.866894165</v>
      </c>
      <c r="N79" s="18">
        <f t="shared" si="55"/>
        <v>-2298775.6832274995</v>
      </c>
      <c r="O79" s="18">
        <f t="shared" si="55"/>
        <v>0</v>
      </c>
      <c r="P79" s="18">
        <f t="shared" si="42"/>
        <v>-124263827.455295</v>
      </c>
    </row>
    <row r="81" spans="2:14" ht="12.75">
      <c r="B81" t="s">
        <v>31</v>
      </c>
      <c r="D81" s="20"/>
      <c r="E81" s="20"/>
      <c r="F81" s="20"/>
      <c r="G81" s="20"/>
      <c r="H81" s="20"/>
      <c r="I81" s="20"/>
      <c r="J81" s="20"/>
      <c r="K81" s="20"/>
      <c r="L81" s="20"/>
      <c r="M81" s="20"/>
      <c r="N81" s="20"/>
    </row>
    <row r="83" spans="15:16" ht="12.75">
      <c r="O83" t="s">
        <v>32</v>
      </c>
      <c r="P83" s="20">
        <f>-P25-P61-P79</f>
        <v>497965380.3578</v>
      </c>
    </row>
  </sheetData>
  <printOptions horizontalCentered="1" verticalCentered="1"/>
  <pageMargins left="0.5" right="0.5" top="0.75" bottom="0.75" header="0.5" footer="0.5"/>
  <pageSetup fitToHeight="1" fitToWidth="1" horizontalDpi="300" verticalDpi="300" orientation="landscape" scale="47"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P64"/>
  <sheetViews>
    <sheetView workbookViewId="0" topLeftCell="A1">
      <selection activeCell="D11" sqref="D11"/>
    </sheetView>
  </sheetViews>
  <sheetFormatPr defaultColWidth="9.140625" defaultRowHeight="12.75"/>
  <cols>
    <col min="1" max="1" width="5.00390625" style="0" bestFit="1" customWidth="1"/>
    <col min="2" max="2" width="10.7109375" style="0" customWidth="1"/>
    <col min="3" max="3" width="25.28125" style="0" customWidth="1"/>
    <col min="4" max="16" width="10.7109375" style="0" customWidth="1"/>
  </cols>
  <sheetData>
    <row r="1" spans="1:16" ht="15.75">
      <c r="A1" s="1" t="s">
        <v>0</v>
      </c>
      <c r="B1" s="1"/>
      <c r="C1" s="1"/>
      <c r="D1" s="1"/>
      <c r="E1" s="1"/>
      <c r="F1" s="1"/>
      <c r="G1" s="1"/>
      <c r="H1" s="1"/>
      <c r="I1" s="1"/>
      <c r="J1" s="1"/>
      <c r="K1" s="1"/>
      <c r="L1" s="1"/>
      <c r="M1" s="1"/>
      <c r="N1" s="1"/>
      <c r="O1" s="1"/>
      <c r="P1" s="1"/>
    </row>
    <row r="2" spans="1:16" ht="15.75">
      <c r="A2" s="1" t="s">
        <v>33</v>
      </c>
      <c r="B2" s="1"/>
      <c r="C2" s="1"/>
      <c r="D2" s="1"/>
      <c r="E2" s="1"/>
      <c r="F2" s="1"/>
      <c r="G2" s="1"/>
      <c r="H2" s="1"/>
      <c r="I2" s="1"/>
      <c r="J2" s="1"/>
      <c r="K2" s="1"/>
      <c r="L2" s="1"/>
      <c r="M2" s="1"/>
      <c r="N2" s="1"/>
      <c r="O2" s="1"/>
      <c r="P2" s="1"/>
    </row>
    <row r="3" spans="1:16" ht="15.75">
      <c r="A3" s="1" t="s">
        <v>2</v>
      </c>
      <c r="B3" s="1"/>
      <c r="C3" s="1"/>
      <c r="D3" s="1"/>
      <c r="E3" s="1"/>
      <c r="F3" s="1"/>
      <c r="G3" s="1"/>
      <c r="H3" s="1"/>
      <c r="I3" s="1"/>
      <c r="J3" s="1"/>
      <c r="K3" s="1"/>
      <c r="L3" s="1"/>
      <c r="M3" s="1"/>
      <c r="N3" s="1"/>
      <c r="O3" s="1"/>
      <c r="P3" s="1"/>
    </row>
    <row r="4" spans="1:16" ht="15.75">
      <c r="A4" s="2" t="s">
        <v>34</v>
      </c>
      <c r="B4" s="2"/>
      <c r="C4" s="2"/>
      <c r="D4" s="1"/>
      <c r="E4" s="1"/>
      <c r="F4" s="1"/>
      <c r="G4" s="1"/>
      <c r="H4" s="1"/>
      <c r="I4" s="1"/>
      <c r="J4" s="1"/>
      <c r="K4" s="1"/>
      <c r="L4" s="1"/>
      <c r="M4" s="1"/>
      <c r="N4" s="1"/>
      <c r="O4" s="1"/>
      <c r="P4" s="1"/>
    </row>
    <row r="5" spans="1:16" ht="12.75">
      <c r="A5" s="3"/>
      <c r="B5" s="3"/>
      <c r="C5" s="3"/>
      <c r="D5" s="3"/>
      <c r="E5" s="3"/>
      <c r="F5" s="3"/>
      <c r="G5" s="3"/>
      <c r="H5" s="3"/>
      <c r="I5" s="3"/>
      <c r="J5" s="3"/>
      <c r="K5" s="3"/>
      <c r="L5" s="3"/>
      <c r="M5" s="3"/>
      <c r="N5" s="3"/>
      <c r="O5" s="3"/>
      <c r="P5" s="3"/>
    </row>
    <row r="6" spans="1:16" ht="12.75">
      <c r="A6" s="4" t="s">
        <v>4</v>
      </c>
      <c r="B6" s="4" t="s">
        <v>5</v>
      </c>
      <c r="C6" s="5" t="s">
        <v>6</v>
      </c>
      <c r="D6" s="4" t="s">
        <v>7</v>
      </c>
      <c r="E6" s="4" t="s">
        <v>8</v>
      </c>
      <c r="F6" s="4" t="s">
        <v>9</v>
      </c>
      <c r="G6" s="4" t="s">
        <v>10</v>
      </c>
      <c r="H6" s="4" t="s">
        <v>11</v>
      </c>
      <c r="I6" s="4" t="s">
        <v>12</v>
      </c>
      <c r="J6" s="4" t="s">
        <v>13</v>
      </c>
      <c r="K6" s="4" t="s">
        <v>14</v>
      </c>
      <c r="L6" s="4" t="s">
        <v>15</v>
      </c>
      <c r="M6" s="4" t="s">
        <v>16</v>
      </c>
      <c r="N6" s="4" t="s">
        <v>17</v>
      </c>
      <c r="O6" s="4" t="s">
        <v>18</v>
      </c>
      <c r="P6" s="4" t="s">
        <v>19</v>
      </c>
    </row>
    <row r="7" spans="1:16" ht="12.75">
      <c r="A7" s="6" t="s">
        <v>20</v>
      </c>
      <c r="B7" s="7" t="s">
        <v>21</v>
      </c>
      <c r="C7" s="7"/>
      <c r="D7" s="8">
        <v>39449</v>
      </c>
      <c r="E7" s="8">
        <v>39480</v>
      </c>
      <c r="F7" s="8">
        <v>39509</v>
      </c>
      <c r="G7" s="8">
        <v>39540</v>
      </c>
      <c r="H7" s="8">
        <v>39570</v>
      </c>
      <c r="I7" s="8">
        <v>39601</v>
      </c>
      <c r="J7" s="8">
        <v>39631</v>
      </c>
      <c r="K7" s="8">
        <v>39662</v>
      </c>
      <c r="L7" s="8">
        <v>39693</v>
      </c>
      <c r="M7" s="8">
        <v>39723</v>
      </c>
      <c r="N7" s="8">
        <v>39754</v>
      </c>
      <c r="O7" s="8">
        <v>39784</v>
      </c>
      <c r="P7" s="8" t="s">
        <v>22</v>
      </c>
    </row>
    <row r="8" spans="1:16" ht="12.75">
      <c r="A8" s="9"/>
      <c r="B8" s="10"/>
      <c r="C8" s="10"/>
      <c r="D8" s="11"/>
      <c r="E8" s="11"/>
      <c r="F8" s="11"/>
      <c r="G8" s="11"/>
      <c r="H8" s="11"/>
      <c r="I8" s="11"/>
      <c r="J8" s="11"/>
      <c r="K8" s="11"/>
      <c r="L8" s="11"/>
      <c r="M8" s="11"/>
      <c r="N8" s="11"/>
      <c r="O8" s="11"/>
      <c r="P8" s="11"/>
    </row>
    <row r="9" spans="1:16" ht="12.75">
      <c r="A9" s="12"/>
      <c r="B9" s="13" t="str">
        <f>'JAP-4 - Page 1'!B9</f>
        <v>First-Year Annual Savings Implemented During Month by Schedule</v>
      </c>
      <c r="C9" s="13"/>
      <c r="D9" s="11"/>
      <c r="E9" s="11"/>
      <c r="F9" s="11"/>
      <c r="G9" s="11"/>
      <c r="H9" s="11"/>
      <c r="I9" s="11"/>
      <c r="J9" s="11"/>
      <c r="K9" s="11"/>
      <c r="L9" s="11"/>
      <c r="M9" s="11"/>
      <c r="N9" s="11"/>
      <c r="O9" s="11"/>
      <c r="P9" s="11"/>
    </row>
    <row r="10" spans="1:16" ht="12.75">
      <c r="A10" s="14">
        <v>1</v>
      </c>
      <c r="B10" s="14">
        <v>23</v>
      </c>
      <c r="C10" s="14"/>
      <c r="D10" s="16">
        <f>-'[1]EES Therm Savings Summary'!D44</f>
        <v>-155914</v>
      </c>
      <c r="E10" s="16">
        <f>-'[1]EES Therm Savings Summary'!E44</f>
        <v>-115693</v>
      </c>
      <c r="F10" s="16">
        <f>-'[1]EES Therm Savings Summary'!F44</f>
        <v>-142577</v>
      </c>
      <c r="G10" s="16">
        <f>-'[1]EES Therm Savings Summary'!G44</f>
        <v>-116763</v>
      </c>
      <c r="H10" s="16">
        <f>-'[1]EES Therm Savings Summary'!H44</f>
        <v>-95349</v>
      </c>
      <c r="I10" s="16">
        <f>-'[1]EES Therm Savings Summary'!I44</f>
        <v>-83869</v>
      </c>
      <c r="J10" s="16">
        <f>-'[1]EES Therm Savings Summary'!J44</f>
        <v>-107567</v>
      </c>
      <c r="K10" s="16">
        <f>-'[1]EES Therm Savings Summary'!K44</f>
        <v>-61124</v>
      </c>
      <c r="L10" s="16">
        <f>-'[1]EES Therm Savings Summary'!L44</f>
        <v>-118258.65</v>
      </c>
      <c r="M10" s="16">
        <f>-'[1]EES Therm Savings Summary'!M44</f>
        <v>-128545.502</v>
      </c>
      <c r="N10" s="16">
        <f>-'[1]EES Therm Savings Summary'!N44</f>
        <v>-129592.7</v>
      </c>
      <c r="O10" s="16">
        <f>-'[1]EES Therm Savings Summary'!O44</f>
        <v>-135269.106</v>
      </c>
      <c r="P10" s="16">
        <f aca="true" t="shared" si="0" ref="P10:P18">SUM(D10:O10)</f>
        <v>-1390521.9579999999</v>
      </c>
    </row>
    <row r="11" spans="1:16" ht="12.75">
      <c r="A11" s="14">
        <v>2</v>
      </c>
      <c r="B11" s="14" t="str">
        <f>'[1]gas_ci'!J24</f>
        <v>31-C</v>
      </c>
      <c r="C11" s="14"/>
      <c r="D11" s="16">
        <f>-'[1]gas_ci'!K24</f>
        <v>-41088</v>
      </c>
      <c r="E11" s="16">
        <f>-'[1]gas_ci'!L24</f>
        <v>-14076</v>
      </c>
      <c r="F11" s="16">
        <f>-'[1]gas_ci'!M24</f>
        <v>-30197</v>
      </c>
      <c r="G11" s="16">
        <f>-'[1]gas_ci'!N24</f>
        <v>-27906.199384</v>
      </c>
      <c r="H11" s="16">
        <f>-'[1]gas_ci'!O24</f>
        <v>-29132.54008</v>
      </c>
      <c r="I11" s="16">
        <f>-'[1]gas_ci'!P24</f>
        <v>-61887.83584</v>
      </c>
      <c r="J11" s="16">
        <f>-'[1]gas_ci'!Q24</f>
        <v>-151573</v>
      </c>
      <c r="K11" s="16">
        <f>-'[1]gas_ci'!R24</f>
        <v>-76570.48368</v>
      </c>
      <c r="L11" s="16">
        <f>-'[1]gas_ci'!S24</f>
        <v>-453772</v>
      </c>
      <c r="M11" s="16">
        <f>-'[1]gas_ci'!T24</f>
        <v>-274553.11349</v>
      </c>
      <c r="N11" s="16">
        <f>-'[1]gas_ci'!U24</f>
        <v>-633208.11766</v>
      </c>
      <c r="O11" s="16">
        <f>-'[1]gas_ci'!V24</f>
        <v>-105952.57532</v>
      </c>
      <c r="P11" s="16">
        <f t="shared" si="0"/>
        <v>-1899916.8654540002</v>
      </c>
    </row>
    <row r="12" spans="1:16" ht="12.75">
      <c r="A12" s="14">
        <v>3</v>
      </c>
      <c r="B12" s="14" t="str">
        <f>'[1]gas_ci'!J25</f>
        <v>31-I</v>
      </c>
      <c r="C12" s="14"/>
      <c r="D12" s="16">
        <f>-'[1]gas_ci'!K25</f>
        <v>-3047</v>
      </c>
      <c r="E12" s="16">
        <f>-'[1]gas_ci'!L25</f>
        <v>0</v>
      </c>
      <c r="F12" s="16">
        <f>-'[1]gas_ci'!M25</f>
        <v>-872</v>
      </c>
      <c r="G12" s="16">
        <f>-'[1]gas_ci'!N25</f>
        <v>-310.5392</v>
      </c>
      <c r="H12" s="16">
        <f>-'[1]gas_ci'!O25</f>
        <v>-762.59876</v>
      </c>
      <c r="I12" s="16">
        <f>-'[1]gas_ci'!P25</f>
        <v>-5539</v>
      </c>
      <c r="J12" s="16">
        <f>-'[1]gas_ci'!Q25</f>
        <v>0</v>
      </c>
      <c r="K12" s="16">
        <f>-'[1]gas_ci'!R25</f>
        <v>0</v>
      </c>
      <c r="L12" s="16">
        <f>-'[1]gas_ci'!S25</f>
        <v>-437</v>
      </c>
      <c r="M12" s="16">
        <f>-'[1]gas_ci'!T25</f>
        <v>-1.35177</v>
      </c>
      <c r="N12" s="16">
        <f>-'[1]gas_ci'!U25</f>
        <v>-4.131</v>
      </c>
      <c r="O12" s="16">
        <f>-'[1]gas_ci'!V25</f>
        <v>1225</v>
      </c>
      <c r="P12" s="16">
        <f>SUM(D12:O12)</f>
        <v>-9748.620729999999</v>
      </c>
    </row>
    <row r="13" spans="1:16" ht="12.75">
      <c r="A13" s="14">
        <v>4</v>
      </c>
      <c r="B13" s="14" t="str">
        <f>'[1]gas_ci'!J26</f>
        <v>41-C</v>
      </c>
      <c r="C13" s="14"/>
      <c r="D13" s="16">
        <f>-'[1]gas_ci'!K26</f>
        <v>-2858</v>
      </c>
      <c r="E13" s="16">
        <f>-'[1]gas_ci'!L26</f>
        <v>-10700</v>
      </c>
      <c r="F13" s="16">
        <f>-'[1]gas_ci'!M26</f>
        <v>-10274</v>
      </c>
      <c r="G13" s="16">
        <f>-'[1]gas_ci'!N26</f>
        <v>-13166.7711</v>
      </c>
      <c r="H13" s="16">
        <f>-'[1]gas_ci'!O26</f>
        <v>-78547.81265</v>
      </c>
      <c r="I13" s="16">
        <f>-'[1]gas_ci'!P26</f>
        <v>-10032</v>
      </c>
      <c r="J13" s="16">
        <f>-'[1]gas_ci'!Q26</f>
        <v>0</v>
      </c>
      <c r="K13" s="16">
        <f>-'[1]gas_ci'!R26</f>
        <v>-24908</v>
      </c>
      <c r="L13" s="16">
        <f>-'[1]gas_ci'!S26</f>
        <v>-3298</v>
      </c>
      <c r="M13" s="16">
        <f>-'[1]gas_ci'!T26</f>
        <v>-8351</v>
      </c>
      <c r="N13" s="16">
        <f>-'[1]gas_ci'!U26</f>
        <v>-22191.00427</v>
      </c>
      <c r="O13" s="16">
        <f>-'[1]gas_ci'!V26</f>
        <v>-21545.15002</v>
      </c>
      <c r="P13" s="16">
        <f t="shared" si="0"/>
        <v>-205871.73804</v>
      </c>
    </row>
    <row r="14" spans="1:16" ht="12.75">
      <c r="A14" s="14">
        <v>5</v>
      </c>
      <c r="B14" s="14" t="str">
        <f>'[1]gas_ci'!J27</f>
        <v>41-I</v>
      </c>
      <c r="C14" s="14"/>
      <c r="D14" s="16">
        <f>-'[1]gas_ci'!K27</f>
        <v>0</v>
      </c>
      <c r="E14" s="16">
        <f>-'[1]gas_ci'!L27</f>
        <v>-18729</v>
      </c>
      <c r="F14" s="16">
        <f>-'[1]gas_ci'!M27</f>
        <v>0</v>
      </c>
      <c r="G14" s="16">
        <f>-'[1]gas_ci'!N27</f>
        <v>0</v>
      </c>
      <c r="H14" s="16">
        <f>-'[1]gas_ci'!O27</f>
        <v>0</v>
      </c>
      <c r="I14" s="16">
        <f>-'[1]gas_ci'!P27</f>
        <v>-3071</v>
      </c>
      <c r="J14" s="16">
        <f>-'[1]gas_ci'!Q27</f>
        <v>0</v>
      </c>
      <c r="K14" s="16">
        <f>-'[1]gas_ci'!R27</f>
        <v>0</v>
      </c>
      <c r="L14" s="16">
        <f>-'[1]gas_ci'!S27</f>
        <v>0</v>
      </c>
      <c r="M14" s="16">
        <f>-'[1]gas_ci'!T27</f>
        <v>-285.16033</v>
      </c>
      <c r="N14" s="16">
        <f>-'[1]gas_ci'!U27</f>
        <v>0</v>
      </c>
      <c r="O14" s="16">
        <f>-'[1]gas_ci'!V27</f>
        <v>0</v>
      </c>
      <c r="P14" s="16">
        <f>SUM(D14:O14)</f>
        <v>-22085.16033</v>
      </c>
    </row>
    <row r="15" spans="1:16" ht="12.75">
      <c r="A15" s="14">
        <v>6</v>
      </c>
      <c r="B15" s="14" t="str">
        <f>'[1]gas_ci'!J28</f>
        <v>85-C</v>
      </c>
      <c r="C15" s="14"/>
      <c r="D15" s="16">
        <f>-'[1]gas_ci'!K28</f>
        <v>0</v>
      </c>
      <c r="E15" s="16">
        <f>-'[1]gas_ci'!L28</f>
        <v>0</v>
      </c>
      <c r="F15" s="16">
        <f>-'[1]gas_ci'!M28</f>
        <v>0</v>
      </c>
      <c r="G15" s="16">
        <f>-'[1]gas_ci'!N28</f>
        <v>-6568.4762</v>
      </c>
      <c r="H15" s="16">
        <f>-'[1]gas_ci'!O28</f>
        <v>0</v>
      </c>
      <c r="I15" s="16">
        <f>-'[1]gas_ci'!P28</f>
        <v>0</v>
      </c>
      <c r="J15" s="16">
        <f>-'[1]gas_ci'!Q28</f>
        <v>0</v>
      </c>
      <c r="K15" s="16">
        <f>-'[1]gas_ci'!R28</f>
        <v>0</v>
      </c>
      <c r="L15" s="16">
        <f>-'[1]gas_ci'!S28</f>
        <v>0</v>
      </c>
      <c r="M15" s="16">
        <f>-'[1]gas_ci'!T28</f>
        <v>0</v>
      </c>
      <c r="N15" s="16">
        <f>-'[1]gas_ci'!U28</f>
        <v>0</v>
      </c>
      <c r="O15" s="16">
        <f>-'[1]gas_ci'!V28</f>
        <v>0</v>
      </c>
      <c r="P15" s="16">
        <f t="shared" si="0"/>
        <v>-6568.4762</v>
      </c>
    </row>
    <row r="16" spans="1:16" ht="12.75">
      <c r="A16" s="14">
        <v>7</v>
      </c>
      <c r="B16" s="14" t="str">
        <f>'[1]gas_ci'!J29</f>
        <v>85-I</v>
      </c>
      <c r="C16" s="14"/>
      <c r="D16" s="16">
        <f>-'[1]gas_ci'!K29</f>
        <v>0</v>
      </c>
      <c r="E16" s="16">
        <f>-'[1]gas_ci'!L29</f>
        <v>0</v>
      </c>
      <c r="F16" s="16">
        <f>-'[1]gas_ci'!M29</f>
        <v>-4321</v>
      </c>
      <c r="G16" s="16">
        <f>-'[1]gas_ci'!N29</f>
        <v>0</v>
      </c>
      <c r="H16" s="16">
        <f>-'[1]gas_ci'!O29</f>
        <v>0</v>
      </c>
      <c r="I16" s="16">
        <f>-'[1]gas_ci'!P29</f>
        <v>0</v>
      </c>
      <c r="J16" s="16">
        <f>-'[1]gas_ci'!Q29</f>
        <v>0</v>
      </c>
      <c r="K16" s="16">
        <f>-'[1]gas_ci'!R29</f>
        <v>0</v>
      </c>
      <c r="L16" s="16">
        <f>-'[1]gas_ci'!S29</f>
        <v>0</v>
      </c>
      <c r="M16" s="16">
        <f>-'[1]gas_ci'!T29</f>
        <v>0</v>
      </c>
      <c r="N16" s="16">
        <f>-'[1]gas_ci'!U29</f>
        <v>0</v>
      </c>
      <c r="O16" s="16">
        <f>-'[1]gas_ci'!V29</f>
        <v>0</v>
      </c>
      <c r="P16" s="16">
        <f>SUM(D16:O16)</f>
        <v>-4321</v>
      </c>
    </row>
    <row r="17" spans="1:16" ht="12.75">
      <c r="A17" s="14">
        <v>8</v>
      </c>
      <c r="B17" s="14" t="str">
        <f>'[1]gas_ci'!J30</f>
        <v>86-C</v>
      </c>
      <c r="C17" s="14"/>
      <c r="D17" s="16">
        <f>-'[1]gas_ci'!K30</f>
        <v>-75</v>
      </c>
      <c r="E17" s="16">
        <f>-'[1]gas_ci'!L30</f>
        <v>-8428</v>
      </c>
      <c r="F17" s="16">
        <f>-'[1]gas_ci'!M30</f>
        <v>-18104</v>
      </c>
      <c r="G17" s="16">
        <f>-'[1]gas_ci'!N30</f>
        <v>-35818.05056</v>
      </c>
      <c r="H17" s="16">
        <f>-'[1]gas_ci'!O30</f>
        <v>-28306.04851</v>
      </c>
      <c r="I17" s="16">
        <f>-'[1]gas_ci'!P30</f>
        <v>-11486.16416</v>
      </c>
      <c r="J17" s="16">
        <f>-'[1]gas_ci'!Q30</f>
        <v>0</v>
      </c>
      <c r="K17" s="16">
        <f>-'[1]gas_ci'!R30</f>
        <v>-1549.51632</v>
      </c>
      <c r="L17" s="16">
        <f>-'[1]gas_ci'!S30</f>
        <v>-2119</v>
      </c>
      <c r="M17" s="16">
        <f>-'[1]gas_ci'!T30</f>
        <v>-185.37154</v>
      </c>
      <c r="N17" s="16">
        <f>-'[1]gas_ci'!U30</f>
        <v>-6217.32243</v>
      </c>
      <c r="O17" s="16">
        <f>-'[1]gas_ci'!V30</f>
        <v>-13740.50215</v>
      </c>
      <c r="P17" s="16">
        <f t="shared" si="0"/>
        <v>-126028.97566999999</v>
      </c>
    </row>
    <row r="18" spans="1:16" ht="12.75">
      <c r="A18" s="14">
        <v>9</v>
      </c>
      <c r="B18" s="14" t="str">
        <f>'[1]gas_ci'!J31</f>
        <v>87-C</v>
      </c>
      <c r="C18" s="14"/>
      <c r="D18" s="16">
        <f>-'[1]gas_ci'!K31</f>
        <v>0</v>
      </c>
      <c r="E18" s="16">
        <f>-'[1]gas_ci'!L31</f>
        <v>0</v>
      </c>
      <c r="F18" s="16">
        <f>-'[1]gas_ci'!M31</f>
        <v>0</v>
      </c>
      <c r="G18" s="16">
        <f>-'[1]gas_ci'!N31</f>
        <v>0</v>
      </c>
      <c r="H18" s="16">
        <f>-'[1]gas_ci'!O31</f>
        <v>0</v>
      </c>
      <c r="I18" s="16">
        <f>-'[1]gas_ci'!P31</f>
        <v>0</v>
      </c>
      <c r="J18" s="16">
        <f>-'[1]gas_ci'!Q31</f>
        <v>0</v>
      </c>
      <c r="K18" s="16">
        <f>-'[1]gas_ci'!R31</f>
        <v>0</v>
      </c>
      <c r="L18" s="16">
        <f>-'[1]gas_ci'!S31</f>
        <v>0</v>
      </c>
      <c r="M18" s="16">
        <f>-'[1]gas_ci'!T31</f>
        <v>0</v>
      </c>
      <c r="N18" s="16">
        <f>-'[1]gas_ci'!U31</f>
        <v>-7237.42464</v>
      </c>
      <c r="O18" s="16">
        <f>-'[1]gas_ci'!V31</f>
        <v>0</v>
      </c>
      <c r="P18" s="16">
        <f t="shared" si="0"/>
        <v>-7237.42464</v>
      </c>
    </row>
    <row r="19" spans="1:16" ht="12.75">
      <c r="A19" s="14">
        <v>10</v>
      </c>
      <c r="B19" s="21" t="s">
        <v>35</v>
      </c>
      <c r="C19" s="17"/>
      <c r="D19" s="18">
        <f>SUM(D10:D18)</f>
        <v>-202982</v>
      </c>
      <c r="E19" s="18">
        <f aca="true" t="shared" si="1" ref="E19:P19">SUM(E10:E18)</f>
        <v>-167626</v>
      </c>
      <c r="F19" s="18">
        <f t="shared" si="1"/>
        <v>-206345</v>
      </c>
      <c r="G19" s="18">
        <f t="shared" si="1"/>
        <v>-200533.03644400003</v>
      </c>
      <c r="H19" s="18">
        <f t="shared" si="1"/>
        <v>-232098</v>
      </c>
      <c r="I19" s="18">
        <f t="shared" si="1"/>
        <v>-175885</v>
      </c>
      <c r="J19" s="18">
        <f t="shared" si="1"/>
        <v>-259140</v>
      </c>
      <c r="K19" s="18">
        <f t="shared" si="1"/>
        <v>-164152</v>
      </c>
      <c r="L19" s="18">
        <f t="shared" si="1"/>
        <v>-577884.65</v>
      </c>
      <c r="M19" s="18">
        <f t="shared" si="1"/>
        <v>-411921.49913</v>
      </c>
      <c r="N19" s="18">
        <f t="shared" si="1"/>
        <v>-798450.7000000001</v>
      </c>
      <c r="O19" s="18">
        <f t="shared" si="1"/>
        <v>-275282.33349</v>
      </c>
      <c r="P19" s="18">
        <f t="shared" si="1"/>
        <v>-3672300.219064</v>
      </c>
    </row>
    <row r="20" spans="1:16" ht="12.75">
      <c r="A20" s="14"/>
      <c r="B20" s="14"/>
      <c r="C20" s="3"/>
      <c r="D20" s="3"/>
      <c r="E20" s="3"/>
      <c r="F20" s="3"/>
      <c r="G20" s="3"/>
      <c r="H20" s="3"/>
      <c r="I20" s="3"/>
      <c r="J20" s="3"/>
      <c r="K20" s="3"/>
      <c r="L20" s="3"/>
      <c r="M20" s="3"/>
      <c r="N20" s="3"/>
      <c r="O20" s="3"/>
      <c r="P20" s="3"/>
    </row>
    <row r="21" spans="1:16" ht="12.75">
      <c r="A21" s="14"/>
      <c r="B21" s="12" t="str">
        <f>'JAP-4 - Page 1'!B27</f>
        <v>YTD First-Year Annual Savings In Place at End of Month by Schedule</v>
      </c>
      <c r="C21" s="13"/>
      <c r="D21" s="11"/>
      <c r="E21" s="11"/>
      <c r="F21" s="11"/>
      <c r="G21" s="11"/>
      <c r="H21" s="11"/>
      <c r="I21" s="11"/>
      <c r="J21" s="11"/>
      <c r="K21" s="11"/>
      <c r="L21" s="11"/>
      <c r="M21" s="11"/>
      <c r="N21" s="11"/>
      <c r="O21" s="11"/>
      <c r="P21" s="11"/>
    </row>
    <row r="22" spans="1:16" ht="12.75">
      <c r="A22" s="14">
        <v>11</v>
      </c>
      <c r="B22" s="14">
        <f aca="true" t="shared" si="2" ref="B22:D26">B10</f>
        <v>23</v>
      </c>
      <c r="C22" s="4" t="str">
        <f>"Preceding Column + Line "&amp;A10</f>
        <v>Preceding Column + Line 1</v>
      </c>
      <c r="D22" s="16">
        <f t="shared" si="2"/>
        <v>-155914</v>
      </c>
      <c r="E22" s="16">
        <f aca="true" t="shared" si="3" ref="E22:O22">D22+E10</f>
        <v>-271607</v>
      </c>
      <c r="F22" s="16">
        <f t="shared" si="3"/>
        <v>-414184</v>
      </c>
      <c r="G22" s="16">
        <f t="shared" si="3"/>
        <v>-530947</v>
      </c>
      <c r="H22" s="16">
        <f t="shared" si="3"/>
        <v>-626296</v>
      </c>
      <c r="I22" s="16">
        <f t="shared" si="3"/>
        <v>-710165</v>
      </c>
      <c r="J22" s="16">
        <f t="shared" si="3"/>
        <v>-817732</v>
      </c>
      <c r="K22" s="16">
        <f t="shared" si="3"/>
        <v>-878856</v>
      </c>
      <c r="L22" s="16">
        <f t="shared" si="3"/>
        <v>-997114.65</v>
      </c>
      <c r="M22" s="16">
        <f t="shared" si="3"/>
        <v>-1125660.152</v>
      </c>
      <c r="N22" s="16">
        <f t="shared" si="3"/>
        <v>-1255252.852</v>
      </c>
      <c r="O22" s="16">
        <f t="shared" si="3"/>
        <v>-1390521.9579999999</v>
      </c>
      <c r="P22" s="16">
        <f aca="true" t="shared" si="4" ref="P22:P31">O22</f>
        <v>-1390521.9579999999</v>
      </c>
    </row>
    <row r="23" spans="1:16" ht="12.75">
      <c r="A23" s="14">
        <v>12</v>
      </c>
      <c r="B23" s="14" t="str">
        <f t="shared" si="2"/>
        <v>31-C</v>
      </c>
      <c r="C23" s="4" t="str">
        <f aca="true" t="shared" si="5" ref="C23:C30">"Preceding Column + Line "&amp;A11</f>
        <v>Preceding Column + Line 2</v>
      </c>
      <c r="D23" s="16">
        <f t="shared" si="2"/>
        <v>-41088</v>
      </c>
      <c r="E23" s="16">
        <f aca="true" t="shared" si="6" ref="E23:O23">D23+E11</f>
        <v>-55164</v>
      </c>
      <c r="F23" s="16">
        <f t="shared" si="6"/>
        <v>-85361</v>
      </c>
      <c r="G23" s="16">
        <f t="shared" si="6"/>
        <v>-113267.199384</v>
      </c>
      <c r="H23" s="16">
        <f t="shared" si="6"/>
        <v>-142399.739464</v>
      </c>
      <c r="I23" s="16">
        <f t="shared" si="6"/>
        <v>-204287.575304</v>
      </c>
      <c r="J23" s="16">
        <f t="shared" si="6"/>
        <v>-355860.575304</v>
      </c>
      <c r="K23" s="16">
        <f t="shared" si="6"/>
        <v>-432431.058984</v>
      </c>
      <c r="L23" s="16">
        <f t="shared" si="6"/>
        <v>-886203.058984</v>
      </c>
      <c r="M23" s="16">
        <f t="shared" si="6"/>
        <v>-1160756.1724740001</v>
      </c>
      <c r="N23" s="16">
        <f t="shared" si="6"/>
        <v>-1793964.2901340001</v>
      </c>
      <c r="O23" s="16">
        <f t="shared" si="6"/>
        <v>-1899916.8654540002</v>
      </c>
      <c r="P23" s="16">
        <f t="shared" si="4"/>
        <v>-1899916.8654540002</v>
      </c>
    </row>
    <row r="24" spans="1:16" ht="12.75">
      <c r="A24" s="14">
        <v>13</v>
      </c>
      <c r="B24" s="14" t="str">
        <f t="shared" si="2"/>
        <v>31-I</v>
      </c>
      <c r="C24" s="4" t="str">
        <f t="shared" si="5"/>
        <v>Preceding Column + Line 3</v>
      </c>
      <c r="D24" s="16">
        <f t="shared" si="2"/>
        <v>-3047</v>
      </c>
      <c r="E24" s="16">
        <f aca="true" t="shared" si="7" ref="E24:O24">D24+E12</f>
        <v>-3047</v>
      </c>
      <c r="F24" s="16">
        <f t="shared" si="7"/>
        <v>-3919</v>
      </c>
      <c r="G24" s="16">
        <f t="shared" si="7"/>
        <v>-4229.5392</v>
      </c>
      <c r="H24" s="16">
        <f t="shared" si="7"/>
        <v>-4992.13796</v>
      </c>
      <c r="I24" s="16">
        <f t="shared" si="7"/>
        <v>-10531.13796</v>
      </c>
      <c r="J24" s="16">
        <f t="shared" si="7"/>
        <v>-10531.13796</v>
      </c>
      <c r="K24" s="16">
        <f t="shared" si="7"/>
        <v>-10531.13796</v>
      </c>
      <c r="L24" s="16">
        <f t="shared" si="7"/>
        <v>-10968.13796</v>
      </c>
      <c r="M24" s="16">
        <f t="shared" si="7"/>
        <v>-10969.48973</v>
      </c>
      <c r="N24" s="16">
        <f t="shared" si="7"/>
        <v>-10973.620729999999</v>
      </c>
      <c r="O24" s="16">
        <f t="shared" si="7"/>
        <v>-9748.620729999999</v>
      </c>
      <c r="P24" s="16">
        <f t="shared" si="4"/>
        <v>-9748.620729999999</v>
      </c>
    </row>
    <row r="25" spans="1:16" ht="12.75">
      <c r="A25" s="14">
        <v>14</v>
      </c>
      <c r="B25" s="14" t="str">
        <f t="shared" si="2"/>
        <v>41-C</v>
      </c>
      <c r="C25" s="4" t="str">
        <f t="shared" si="5"/>
        <v>Preceding Column + Line 4</v>
      </c>
      <c r="D25" s="16">
        <f t="shared" si="2"/>
        <v>-2858</v>
      </c>
      <c r="E25" s="16">
        <f aca="true" t="shared" si="8" ref="E25:O25">D25+E13</f>
        <v>-13558</v>
      </c>
      <c r="F25" s="16">
        <f t="shared" si="8"/>
        <v>-23832</v>
      </c>
      <c r="G25" s="16">
        <f t="shared" si="8"/>
        <v>-36998.7711</v>
      </c>
      <c r="H25" s="16">
        <f t="shared" si="8"/>
        <v>-115546.58375</v>
      </c>
      <c r="I25" s="16">
        <f t="shared" si="8"/>
        <v>-125578.58375</v>
      </c>
      <c r="J25" s="16">
        <f t="shared" si="8"/>
        <v>-125578.58375</v>
      </c>
      <c r="K25" s="16">
        <f t="shared" si="8"/>
        <v>-150486.58375</v>
      </c>
      <c r="L25" s="16">
        <f t="shared" si="8"/>
        <v>-153784.58375</v>
      </c>
      <c r="M25" s="16">
        <f t="shared" si="8"/>
        <v>-162135.58375</v>
      </c>
      <c r="N25" s="16">
        <f t="shared" si="8"/>
        <v>-184326.58802</v>
      </c>
      <c r="O25" s="16">
        <f t="shared" si="8"/>
        <v>-205871.73804</v>
      </c>
      <c r="P25" s="16">
        <f t="shared" si="4"/>
        <v>-205871.73804</v>
      </c>
    </row>
    <row r="26" spans="1:16" ht="12.75">
      <c r="A26" s="14">
        <v>15</v>
      </c>
      <c r="B26" s="14" t="str">
        <f t="shared" si="2"/>
        <v>41-I</v>
      </c>
      <c r="C26" s="4" t="str">
        <f t="shared" si="5"/>
        <v>Preceding Column + Line 5</v>
      </c>
      <c r="D26" s="16">
        <f t="shared" si="2"/>
        <v>0</v>
      </c>
      <c r="E26" s="16">
        <f aca="true" t="shared" si="9" ref="E26:O26">D26+E14</f>
        <v>-18729</v>
      </c>
      <c r="F26" s="16">
        <f t="shared" si="9"/>
        <v>-18729</v>
      </c>
      <c r="G26" s="16">
        <f t="shared" si="9"/>
        <v>-18729</v>
      </c>
      <c r="H26" s="16">
        <f t="shared" si="9"/>
        <v>-18729</v>
      </c>
      <c r="I26" s="16">
        <f t="shared" si="9"/>
        <v>-21800</v>
      </c>
      <c r="J26" s="16">
        <f t="shared" si="9"/>
        <v>-21800</v>
      </c>
      <c r="K26" s="16">
        <f t="shared" si="9"/>
        <v>-21800</v>
      </c>
      <c r="L26" s="16">
        <f t="shared" si="9"/>
        <v>-21800</v>
      </c>
      <c r="M26" s="16">
        <f t="shared" si="9"/>
        <v>-22085.16033</v>
      </c>
      <c r="N26" s="16">
        <f t="shared" si="9"/>
        <v>-22085.16033</v>
      </c>
      <c r="O26" s="16">
        <f t="shared" si="9"/>
        <v>-22085.16033</v>
      </c>
      <c r="P26" s="16">
        <f t="shared" si="4"/>
        <v>-22085.16033</v>
      </c>
    </row>
    <row r="27" spans="1:16" ht="12.75">
      <c r="A27" s="14">
        <v>16</v>
      </c>
      <c r="B27" s="14" t="str">
        <f aca="true" t="shared" si="10" ref="B27:D30">B15</f>
        <v>85-C</v>
      </c>
      <c r="C27" s="4" t="str">
        <f t="shared" si="5"/>
        <v>Preceding Column + Line 6</v>
      </c>
      <c r="D27" s="16">
        <f t="shared" si="10"/>
        <v>0</v>
      </c>
      <c r="E27" s="16">
        <f aca="true" t="shared" si="11" ref="E27:O28">D27+E15</f>
        <v>0</v>
      </c>
      <c r="F27" s="16">
        <f t="shared" si="11"/>
        <v>0</v>
      </c>
      <c r="G27" s="16">
        <f t="shared" si="11"/>
        <v>-6568.4762</v>
      </c>
      <c r="H27" s="16">
        <f t="shared" si="11"/>
        <v>-6568.4762</v>
      </c>
      <c r="I27" s="16">
        <f t="shared" si="11"/>
        <v>-6568.4762</v>
      </c>
      <c r="J27" s="16">
        <f t="shared" si="11"/>
        <v>-6568.4762</v>
      </c>
      <c r="K27" s="16">
        <f t="shared" si="11"/>
        <v>-6568.4762</v>
      </c>
      <c r="L27" s="16">
        <f t="shared" si="11"/>
        <v>-6568.4762</v>
      </c>
      <c r="M27" s="16">
        <f t="shared" si="11"/>
        <v>-6568.4762</v>
      </c>
      <c r="N27" s="16">
        <f t="shared" si="11"/>
        <v>-6568.4762</v>
      </c>
      <c r="O27" s="16">
        <f t="shared" si="11"/>
        <v>-6568.4762</v>
      </c>
      <c r="P27" s="16">
        <f t="shared" si="4"/>
        <v>-6568.4762</v>
      </c>
    </row>
    <row r="28" spans="1:16" ht="12.75">
      <c r="A28" s="14">
        <v>17</v>
      </c>
      <c r="B28" s="14" t="str">
        <f t="shared" si="10"/>
        <v>85-I</v>
      </c>
      <c r="C28" s="4" t="str">
        <f t="shared" si="5"/>
        <v>Preceding Column + Line 7</v>
      </c>
      <c r="D28" s="16">
        <f t="shared" si="10"/>
        <v>0</v>
      </c>
      <c r="E28" s="16">
        <f t="shared" si="11"/>
        <v>0</v>
      </c>
      <c r="F28" s="16">
        <f t="shared" si="11"/>
        <v>-4321</v>
      </c>
      <c r="G28" s="16">
        <f t="shared" si="11"/>
        <v>-4321</v>
      </c>
      <c r="H28" s="16">
        <f t="shared" si="11"/>
        <v>-4321</v>
      </c>
      <c r="I28" s="16">
        <f t="shared" si="11"/>
        <v>-4321</v>
      </c>
      <c r="J28" s="16">
        <f t="shared" si="11"/>
        <v>-4321</v>
      </c>
      <c r="K28" s="16">
        <f t="shared" si="11"/>
        <v>-4321</v>
      </c>
      <c r="L28" s="16">
        <f t="shared" si="11"/>
        <v>-4321</v>
      </c>
      <c r="M28" s="16">
        <f t="shared" si="11"/>
        <v>-4321</v>
      </c>
      <c r="N28" s="16">
        <f t="shared" si="11"/>
        <v>-4321</v>
      </c>
      <c r="O28" s="16">
        <f t="shared" si="11"/>
        <v>-4321</v>
      </c>
      <c r="P28" s="16">
        <f t="shared" si="4"/>
        <v>-4321</v>
      </c>
    </row>
    <row r="29" spans="1:16" ht="12.75">
      <c r="A29" s="14">
        <v>18</v>
      </c>
      <c r="B29" s="14" t="str">
        <f t="shared" si="10"/>
        <v>86-C</v>
      </c>
      <c r="C29" s="4" t="str">
        <f t="shared" si="5"/>
        <v>Preceding Column + Line 8</v>
      </c>
      <c r="D29" s="16">
        <f t="shared" si="10"/>
        <v>-75</v>
      </c>
      <c r="E29" s="16">
        <f aca="true" t="shared" si="12" ref="E29:O29">D29+E17</f>
        <v>-8503</v>
      </c>
      <c r="F29" s="16">
        <f t="shared" si="12"/>
        <v>-26607</v>
      </c>
      <c r="G29" s="16">
        <f t="shared" si="12"/>
        <v>-62425.05056</v>
      </c>
      <c r="H29" s="16">
        <f t="shared" si="12"/>
        <v>-90731.09907</v>
      </c>
      <c r="I29" s="16">
        <f t="shared" si="12"/>
        <v>-102217.26323</v>
      </c>
      <c r="J29" s="16">
        <f t="shared" si="12"/>
        <v>-102217.26323</v>
      </c>
      <c r="K29" s="16">
        <f t="shared" si="12"/>
        <v>-103766.77954999999</v>
      </c>
      <c r="L29" s="16">
        <f t="shared" si="12"/>
        <v>-105885.77954999999</v>
      </c>
      <c r="M29" s="16">
        <f t="shared" si="12"/>
        <v>-106071.15108999998</v>
      </c>
      <c r="N29" s="16">
        <f t="shared" si="12"/>
        <v>-112288.47351999999</v>
      </c>
      <c r="O29" s="16">
        <f t="shared" si="12"/>
        <v>-126028.97566999999</v>
      </c>
      <c r="P29" s="16">
        <f t="shared" si="4"/>
        <v>-126028.97566999999</v>
      </c>
    </row>
    <row r="30" spans="1:16" ht="12.75">
      <c r="A30" s="14">
        <v>19</v>
      </c>
      <c r="B30" s="14" t="str">
        <f t="shared" si="10"/>
        <v>87-C</v>
      </c>
      <c r="C30" s="4" t="str">
        <f t="shared" si="5"/>
        <v>Preceding Column + Line 9</v>
      </c>
      <c r="D30" s="16">
        <f t="shared" si="10"/>
        <v>0</v>
      </c>
      <c r="E30" s="16">
        <f aca="true" t="shared" si="13" ref="E30:O30">D30+E18</f>
        <v>0</v>
      </c>
      <c r="F30" s="16">
        <f t="shared" si="13"/>
        <v>0</v>
      </c>
      <c r="G30" s="16">
        <f t="shared" si="13"/>
        <v>0</v>
      </c>
      <c r="H30" s="16">
        <f t="shared" si="13"/>
        <v>0</v>
      </c>
      <c r="I30" s="16">
        <f t="shared" si="13"/>
        <v>0</v>
      </c>
      <c r="J30" s="16">
        <f t="shared" si="13"/>
        <v>0</v>
      </c>
      <c r="K30" s="16">
        <f t="shared" si="13"/>
        <v>0</v>
      </c>
      <c r="L30" s="16">
        <f t="shared" si="13"/>
        <v>0</v>
      </c>
      <c r="M30" s="16">
        <f t="shared" si="13"/>
        <v>0</v>
      </c>
      <c r="N30" s="16">
        <f t="shared" si="13"/>
        <v>-7237.42464</v>
      </c>
      <c r="O30" s="16">
        <f t="shared" si="13"/>
        <v>-7237.42464</v>
      </c>
      <c r="P30" s="16">
        <f t="shared" si="4"/>
        <v>-7237.42464</v>
      </c>
    </row>
    <row r="31" spans="1:16" ht="12.75">
      <c r="A31" s="14">
        <v>20</v>
      </c>
      <c r="B31" s="21" t="s">
        <v>26</v>
      </c>
      <c r="C31" s="17"/>
      <c r="D31" s="18">
        <f aca="true" t="shared" si="14" ref="D31:O31">SUM(D22:D30)</f>
        <v>-202982</v>
      </c>
      <c r="E31" s="18">
        <f t="shared" si="14"/>
        <v>-370608</v>
      </c>
      <c r="F31" s="18">
        <f t="shared" si="14"/>
        <v>-576953</v>
      </c>
      <c r="G31" s="18">
        <f t="shared" si="14"/>
        <v>-777486.0364440001</v>
      </c>
      <c r="H31" s="18">
        <f t="shared" si="14"/>
        <v>-1009584.036444</v>
      </c>
      <c r="I31" s="18">
        <f t="shared" si="14"/>
        <v>-1185469.0364439997</v>
      </c>
      <c r="J31" s="18">
        <f t="shared" si="14"/>
        <v>-1444609.0364439997</v>
      </c>
      <c r="K31" s="18">
        <f t="shared" si="14"/>
        <v>-1608761.036444</v>
      </c>
      <c r="L31" s="18">
        <f t="shared" si="14"/>
        <v>-2186645.686444</v>
      </c>
      <c r="M31" s="18">
        <f t="shared" si="14"/>
        <v>-2598567.185574</v>
      </c>
      <c r="N31" s="18">
        <f t="shared" si="14"/>
        <v>-3397017.885574</v>
      </c>
      <c r="O31" s="18">
        <f t="shared" si="14"/>
        <v>-3672300.219064</v>
      </c>
      <c r="P31" s="18">
        <f t="shared" si="4"/>
        <v>-3672300.219064</v>
      </c>
    </row>
    <row r="32" spans="1:16" ht="12.75">
      <c r="A32" s="3"/>
      <c r="B32" s="14"/>
      <c r="C32" s="3"/>
      <c r="D32" s="3"/>
      <c r="E32" s="3"/>
      <c r="F32" s="3"/>
      <c r="G32" s="3"/>
      <c r="H32" s="3"/>
      <c r="I32" s="3"/>
      <c r="J32" s="3"/>
      <c r="K32" s="3"/>
      <c r="L32" s="3"/>
      <c r="M32" s="3"/>
      <c r="N32" s="3"/>
      <c r="O32" s="3"/>
      <c r="P32" s="3"/>
    </row>
    <row r="33" spans="1:16" ht="12.75">
      <c r="A33" s="3"/>
      <c r="B33" s="12" t="str">
        <f>'JAP-4 - Page 1'!B45</f>
        <v>YTD First-Year Monthly Savings In Place at End of Month by Schedule</v>
      </c>
      <c r="C33" s="13"/>
      <c r="D33" s="11"/>
      <c r="E33" s="11"/>
      <c r="F33" s="11"/>
      <c r="G33" s="11"/>
      <c r="H33" s="11"/>
      <c r="I33" s="11"/>
      <c r="J33" s="11"/>
      <c r="K33" s="11"/>
      <c r="L33" s="11"/>
      <c r="M33" s="11"/>
      <c r="N33" s="11"/>
      <c r="O33" s="11"/>
      <c r="P33" s="11"/>
    </row>
    <row r="34" spans="1:16" ht="12.75">
      <c r="A34" s="14">
        <v>21</v>
      </c>
      <c r="B34" s="14">
        <f aca="true" t="shared" si="15" ref="B34:B42">B22</f>
        <v>23</v>
      </c>
      <c r="C34" s="4" t="str">
        <f>"Line "&amp;A22&amp;"/12"</f>
        <v>Line 11/12</v>
      </c>
      <c r="D34" s="16">
        <f aca="true" t="shared" si="16" ref="D34:O34">D22/12</f>
        <v>-12992.833333333334</v>
      </c>
      <c r="E34" s="16">
        <f t="shared" si="16"/>
        <v>-22633.916666666668</v>
      </c>
      <c r="F34" s="16">
        <f t="shared" si="16"/>
        <v>-34515.333333333336</v>
      </c>
      <c r="G34" s="16">
        <f t="shared" si="16"/>
        <v>-44245.583333333336</v>
      </c>
      <c r="H34" s="16">
        <f t="shared" si="16"/>
        <v>-52191.333333333336</v>
      </c>
      <c r="I34" s="16">
        <f t="shared" si="16"/>
        <v>-59180.416666666664</v>
      </c>
      <c r="J34" s="16">
        <f t="shared" si="16"/>
        <v>-68144.33333333333</v>
      </c>
      <c r="K34" s="16">
        <f t="shared" si="16"/>
        <v>-73238</v>
      </c>
      <c r="L34" s="16">
        <f t="shared" si="16"/>
        <v>-83092.8875</v>
      </c>
      <c r="M34" s="16">
        <f t="shared" si="16"/>
        <v>-93805.01266666666</v>
      </c>
      <c r="N34" s="16">
        <f t="shared" si="16"/>
        <v>-104604.40433333332</v>
      </c>
      <c r="O34" s="16">
        <f t="shared" si="16"/>
        <v>-115876.82983333332</v>
      </c>
      <c r="P34" s="16">
        <f aca="true" t="shared" si="17" ref="P34:P43">SUM(D34:O34)</f>
        <v>-764520.8843333335</v>
      </c>
    </row>
    <row r="35" spans="1:16" ht="12.75">
      <c r="A35" s="14">
        <v>22</v>
      </c>
      <c r="B35" s="14" t="str">
        <f t="shared" si="15"/>
        <v>31-C</v>
      </c>
      <c r="C35" s="4" t="str">
        <f aca="true" t="shared" si="18" ref="C35:C42">"Line "&amp;A23&amp;"/12"</f>
        <v>Line 12/12</v>
      </c>
      <c r="D35" s="16">
        <f aca="true" t="shared" si="19" ref="D35:O36">D23/12</f>
        <v>-3424</v>
      </c>
      <c r="E35" s="16">
        <f t="shared" si="19"/>
        <v>-4597</v>
      </c>
      <c r="F35" s="16">
        <f t="shared" si="19"/>
        <v>-7113.416666666667</v>
      </c>
      <c r="G35" s="16">
        <f t="shared" si="19"/>
        <v>-9438.933282</v>
      </c>
      <c r="H35" s="16">
        <f t="shared" si="19"/>
        <v>-11866.644955333335</v>
      </c>
      <c r="I35" s="16">
        <f t="shared" si="19"/>
        <v>-17023.964608666665</v>
      </c>
      <c r="J35" s="16">
        <f t="shared" si="19"/>
        <v>-29655.047942</v>
      </c>
      <c r="K35" s="16">
        <f t="shared" si="19"/>
        <v>-36035.921582</v>
      </c>
      <c r="L35" s="16">
        <f t="shared" si="19"/>
        <v>-73850.25491533334</v>
      </c>
      <c r="M35" s="16">
        <f t="shared" si="19"/>
        <v>-96729.6810395</v>
      </c>
      <c r="N35" s="16">
        <f t="shared" si="19"/>
        <v>-149497.02417783334</v>
      </c>
      <c r="O35" s="16">
        <f t="shared" si="19"/>
        <v>-158326.40545450003</v>
      </c>
      <c r="P35" s="16">
        <f t="shared" si="17"/>
        <v>-597558.2946238334</v>
      </c>
    </row>
    <row r="36" spans="1:16" ht="12.75">
      <c r="A36" s="14">
        <v>23</v>
      </c>
      <c r="B36" s="14" t="str">
        <f t="shared" si="15"/>
        <v>31-I</v>
      </c>
      <c r="C36" s="4" t="str">
        <f t="shared" si="18"/>
        <v>Line 13/12</v>
      </c>
      <c r="D36" s="16">
        <f t="shared" si="19"/>
        <v>-253.91666666666666</v>
      </c>
      <c r="E36" s="16">
        <f t="shared" si="19"/>
        <v>-253.91666666666666</v>
      </c>
      <c r="F36" s="16">
        <f t="shared" si="19"/>
        <v>-326.5833333333333</v>
      </c>
      <c r="G36" s="16">
        <f t="shared" si="19"/>
        <v>-352.46160000000003</v>
      </c>
      <c r="H36" s="16">
        <f t="shared" si="19"/>
        <v>-416.0114966666667</v>
      </c>
      <c r="I36" s="16">
        <f t="shared" si="19"/>
        <v>-877.59483</v>
      </c>
      <c r="J36" s="16">
        <f t="shared" si="19"/>
        <v>-877.59483</v>
      </c>
      <c r="K36" s="16">
        <f t="shared" si="19"/>
        <v>-877.59483</v>
      </c>
      <c r="L36" s="16">
        <f t="shared" si="19"/>
        <v>-914.0114966666666</v>
      </c>
      <c r="M36" s="16">
        <f t="shared" si="19"/>
        <v>-914.1241441666666</v>
      </c>
      <c r="N36" s="16">
        <f t="shared" si="19"/>
        <v>-914.4683941666666</v>
      </c>
      <c r="O36" s="16">
        <f t="shared" si="19"/>
        <v>-812.3850608333332</v>
      </c>
      <c r="P36" s="16">
        <f>SUM(D36:O36)</f>
        <v>-7790.663349166666</v>
      </c>
    </row>
    <row r="37" spans="1:16" ht="12.75">
      <c r="A37" s="14">
        <v>24</v>
      </c>
      <c r="B37" s="14" t="str">
        <f t="shared" si="15"/>
        <v>41-C</v>
      </c>
      <c r="C37" s="4" t="str">
        <f t="shared" si="18"/>
        <v>Line 14/12</v>
      </c>
      <c r="D37" s="16">
        <f aca="true" t="shared" si="20" ref="D37:O38">D25/12</f>
        <v>-238.16666666666666</v>
      </c>
      <c r="E37" s="16">
        <f t="shared" si="20"/>
        <v>-1129.8333333333333</v>
      </c>
      <c r="F37" s="16">
        <f t="shared" si="20"/>
        <v>-1986</v>
      </c>
      <c r="G37" s="16">
        <f t="shared" si="20"/>
        <v>-3083.230925</v>
      </c>
      <c r="H37" s="16">
        <f t="shared" si="20"/>
        <v>-9628.881979166666</v>
      </c>
      <c r="I37" s="16">
        <f t="shared" si="20"/>
        <v>-10464.881979166666</v>
      </c>
      <c r="J37" s="16">
        <f t="shared" si="20"/>
        <v>-10464.881979166666</v>
      </c>
      <c r="K37" s="16">
        <f t="shared" si="20"/>
        <v>-12540.548645833333</v>
      </c>
      <c r="L37" s="16">
        <f t="shared" si="20"/>
        <v>-12815.381979166666</v>
      </c>
      <c r="M37" s="16">
        <f t="shared" si="20"/>
        <v>-13511.298645833333</v>
      </c>
      <c r="N37" s="16">
        <f t="shared" si="20"/>
        <v>-15360.549001666666</v>
      </c>
      <c r="O37" s="16">
        <f t="shared" si="20"/>
        <v>-17155.97817</v>
      </c>
      <c r="P37" s="16">
        <f t="shared" si="17"/>
        <v>-108379.63330500001</v>
      </c>
    </row>
    <row r="38" spans="1:16" ht="12.75">
      <c r="A38" s="14">
        <v>25</v>
      </c>
      <c r="B38" s="14" t="str">
        <f t="shared" si="15"/>
        <v>41-I</v>
      </c>
      <c r="C38" s="4" t="str">
        <f t="shared" si="18"/>
        <v>Line 15/12</v>
      </c>
      <c r="D38" s="16">
        <f t="shared" si="20"/>
        <v>0</v>
      </c>
      <c r="E38" s="16">
        <f t="shared" si="20"/>
        <v>-1560.75</v>
      </c>
      <c r="F38" s="16">
        <f t="shared" si="20"/>
        <v>-1560.75</v>
      </c>
      <c r="G38" s="16">
        <f t="shared" si="20"/>
        <v>-1560.75</v>
      </c>
      <c r="H38" s="16">
        <f t="shared" si="20"/>
        <v>-1560.75</v>
      </c>
      <c r="I38" s="16">
        <f t="shared" si="20"/>
        <v>-1816.6666666666667</v>
      </c>
      <c r="J38" s="16">
        <f t="shared" si="20"/>
        <v>-1816.6666666666667</v>
      </c>
      <c r="K38" s="16">
        <f t="shared" si="20"/>
        <v>-1816.6666666666667</v>
      </c>
      <c r="L38" s="16">
        <f t="shared" si="20"/>
        <v>-1816.6666666666667</v>
      </c>
      <c r="M38" s="16">
        <f t="shared" si="20"/>
        <v>-1840.4300274999998</v>
      </c>
      <c r="N38" s="16">
        <f t="shared" si="20"/>
        <v>-1840.4300274999998</v>
      </c>
      <c r="O38" s="16">
        <f t="shared" si="20"/>
        <v>-1840.4300274999998</v>
      </c>
      <c r="P38" s="16">
        <f>SUM(D38:O38)</f>
        <v>-19030.956749166664</v>
      </c>
    </row>
    <row r="39" spans="1:16" ht="12.75">
      <c r="A39" s="14">
        <v>26</v>
      </c>
      <c r="B39" s="14" t="str">
        <f t="shared" si="15"/>
        <v>85-C</v>
      </c>
      <c r="C39" s="4" t="str">
        <f t="shared" si="18"/>
        <v>Line 16/12</v>
      </c>
      <c r="D39" s="16">
        <f aca="true" t="shared" si="21" ref="D39:O40">D27/12</f>
        <v>0</v>
      </c>
      <c r="E39" s="16">
        <f t="shared" si="21"/>
        <v>0</v>
      </c>
      <c r="F39" s="16">
        <f t="shared" si="21"/>
        <v>0</v>
      </c>
      <c r="G39" s="16">
        <f t="shared" si="21"/>
        <v>-547.3730166666667</v>
      </c>
      <c r="H39" s="16">
        <f t="shared" si="21"/>
        <v>-547.3730166666667</v>
      </c>
      <c r="I39" s="16">
        <f t="shared" si="21"/>
        <v>-547.3730166666667</v>
      </c>
      <c r="J39" s="16">
        <f t="shared" si="21"/>
        <v>-547.3730166666667</v>
      </c>
      <c r="K39" s="16">
        <f t="shared" si="21"/>
        <v>-547.3730166666667</v>
      </c>
      <c r="L39" s="16">
        <f t="shared" si="21"/>
        <v>-547.3730166666667</v>
      </c>
      <c r="M39" s="16">
        <f t="shared" si="21"/>
        <v>-547.3730166666667</v>
      </c>
      <c r="N39" s="16">
        <f t="shared" si="21"/>
        <v>-547.3730166666667</v>
      </c>
      <c r="O39" s="16">
        <f t="shared" si="21"/>
        <v>-547.3730166666667</v>
      </c>
      <c r="P39" s="16">
        <f t="shared" si="17"/>
        <v>-4926.357149999999</v>
      </c>
    </row>
    <row r="40" spans="1:16" ht="12.75">
      <c r="A40" s="14">
        <v>27</v>
      </c>
      <c r="B40" s="14" t="str">
        <f t="shared" si="15"/>
        <v>85-I</v>
      </c>
      <c r="C40" s="4" t="str">
        <f t="shared" si="18"/>
        <v>Line 17/12</v>
      </c>
      <c r="D40" s="16">
        <f t="shared" si="21"/>
        <v>0</v>
      </c>
      <c r="E40" s="16">
        <f t="shared" si="21"/>
        <v>0</v>
      </c>
      <c r="F40" s="16">
        <f t="shared" si="21"/>
        <v>-360.0833333333333</v>
      </c>
      <c r="G40" s="16">
        <f t="shared" si="21"/>
        <v>-360.0833333333333</v>
      </c>
      <c r="H40" s="16">
        <f t="shared" si="21"/>
        <v>-360.0833333333333</v>
      </c>
      <c r="I40" s="16">
        <f t="shared" si="21"/>
        <v>-360.0833333333333</v>
      </c>
      <c r="J40" s="16">
        <f t="shared" si="21"/>
        <v>-360.0833333333333</v>
      </c>
      <c r="K40" s="16">
        <f t="shared" si="21"/>
        <v>-360.0833333333333</v>
      </c>
      <c r="L40" s="16">
        <f t="shared" si="21"/>
        <v>-360.0833333333333</v>
      </c>
      <c r="M40" s="16">
        <f t="shared" si="21"/>
        <v>-360.0833333333333</v>
      </c>
      <c r="N40" s="16">
        <f t="shared" si="21"/>
        <v>-360.0833333333333</v>
      </c>
      <c r="O40" s="16">
        <f t="shared" si="21"/>
        <v>-360.0833333333333</v>
      </c>
      <c r="P40" s="16">
        <f>SUM(D40:O40)</f>
        <v>-3600.833333333334</v>
      </c>
    </row>
    <row r="41" spans="1:16" ht="12.75">
      <c r="A41" s="14">
        <v>28</v>
      </c>
      <c r="B41" s="14" t="str">
        <f t="shared" si="15"/>
        <v>86-C</v>
      </c>
      <c r="C41" s="4" t="str">
        <f t="shared" si="18"/>
        <v>Line 18/12</v>
      </c>
      <c r="D41" s="16">
        <f aca="true" t="shared" si="22" ref="D41:O41">D29/12</f>
        <v>-6.25</v>
      </c>
      <c r="E41" s="16">
        <f t="shared" si="22"/>
        <v>-708.5833333333334</v>
      </c>
      <c r="F41" s="16">
        <f t="shared" si="22"/>
        <v>-2217.25</v>
      </c>
      <c r="G41" s="16">
        <f t="shared" si="22"/>
        <v>-5202.087546666667</v>
      </c>
      <c r="H41" s="16">
        <f t="shared" si="22"/>
        <v>-7560.924922499999</v>
      </c>
      <c r="I41" s="16">
        <f t="shared" si="22"/>
        <v>-8518.105269166666</v>
      </c>
      <c r="J41" s="16">
        <f t="shared" si="22"/>
        <v>-8518.105269166666</v>
      </c>
      <c r="K41" s="16">
        <f t="shared" si="22"/>
        <v>-8647.231629166667</v>
      </c>
      <c r="L41" s="16">
        <f t="shared" si="22"/>
        <v>-8823.814962499999</v>
      </c>
      <c r="M41" s="16">
        <f t="shared" si="22"/>
        <v>-8839.262590833332</v>
      </c>
      <c r="N41" s="16">
        <f t="shared" si="22"/>
        <v>-9357.372793333332</v>
      </c>
      <c r="O41" s="16">
        <f t="shared" si="22"/>
        <v>-10502.414639166665</v>
      </c>
      <c r="P41" s="16">
        <f t="shared" si="17"/>
        <v>-78901.40295583333</v>
      </c>
    </row>
    <row r="42" spans="1:16" ht="12.75">
      <c r="A42" s="14">
        <v>29</v>
      </c>
      <c r="B42" s="14" t="str">
        <f t="shared" si="15"/>
        <v>87-C</v>
      </c>
      <c r="C42" s="4" t="str">
        <f t="shared" si="18"/>
        <v>Line 19/12</v>
      </c>
      <c r="D42" s="16">
        <f aca="true" t="shared" si="23" ref="D42:O42">D30/12</f>
        <v>0</v>
      </c>
      <c r="E42" s="16">
        <f t="shared" si="23"/>
        <v>0</v>
      </c>
      <c r="F42" s="16">
        <f t="shared" si="23"/>
        <v>0</v>
      </c>
      <c r="G42" s="16">
        <f t="shared" si="23"/>
        <v>0</v>
      </c>
      <c r="H42" s="16">
        <f t="shared" si="23"/>
        <v>0</v>
      </c>
      <c r="I42" s="16">
        <f t="shared" si="23"/>
        <v>0</v>
      </c>
      <c r="J42" s="16">
        <f t="shared" si="23"/>
        <v>0</v>
      </c>
      <c r="K42" s="16">
        <f t="shared" si="23"/>
        <v>0</v>
      </c>
      <c r="L42" s="16">
        <f t="shared" si="23"/>
        <v>0</v>
      </c>
      <c r="M42" s="16">
        <f t="shared" si="23"/>
        <v>0</v>
      </c>
      <c r="N42" s="16">
        <f t="shared" si="23"/>
        <v>-603.11872</v>
      </c>
      <c r="O42" s="16">
        <f t="shared" si="23"/>
        <v>-603.11872</v>
      </c>
      <c r="P42" s="16">
        <f t="shared" si="17"/>
        <v>-1206.23744</v>
      </c>
    </row>
    <row r="43" spans="1:16" ht="12.75">
      <c r="A43" s="14">
        <v>30</v>
      </c>
      <c r="B43" s="21" t="s">
        <v>28</v>
      </c>
      <c r="C43" s="17"/>
      <c r="D43" s="18">
        <f aca="true" t="shared" si="24" ref="D43:O43">SUM(D34:D42)</f>
        <v>-16915.16666666667</v>
      </c>
      <c r="E43" s="18">
        <f t="shared" si="24"/>
        <v>-30884</v>
      </c>
      <c r="F43" s="18">
        <f t="shared" si="24"/>
        <v>-48079.41666666667</v>
      </c>
      <c r="G43" s="18">
        <f t="shared" si="24"/>
        <v>-64790.503037</v>
      </c>
      <c r="H43" s="18">
        <f t="shared" si="24"/>
        <v>-84132.00303699999</v>
      </c>
      <c r="I43" s="18">
        <f t="shared" si="24"/>
        <v>-98789.08637033333</v>
      </c>
      <c r="J43" s="18">
        <f t="shared" si="24"/>
        <v>-120384.08637033333</v>
      </c>
      <c r="K43" s="18">
        <f t="shared" si="24"/>
        <v>-134063.41970366667</v>
      </c>
      <c r="L43" s="18">
        <f t="shared" si="24"/>
        <v>-182220.47387033337</v>
      </c>
      <c r="M43" s="18">
        <f t="shared" si="24"/>
        <v>-216547.26546450003</v>
      </c>
      <c r="N43" s="18">
        <f t="shared" si="24"/>
        <v>-283084.82379783335</v>
      </c>
      <c r="O43" s="18">
        <f t="shared" si="24"/>
        <v>-306025.0182553335</v>
      </c>
      <c r="P43" s="18">
        <f t="shared" si="17"/>
        <v>-1585915.2632396668</v>
      </c>
    </row>
    <row r="44" spans="1:16" ht="12.75">
      <c r="A44" s="3"/>
      <c r="B44" s="14"/>
      <c r="C44" s="3"/>
      <c r="D44" s="3"/>
      <c r="E44" s="3"/>
      <c r="F44" s="3"/>
      <c r="G44" s="3"/>
      <c r="H44" s="3"/>
      <c r="I44" s="3"/>
      <c r="J44" s="3"/>
      <c r="K44" s="3"/>
      <c r="L44" s="3"/>
      <c r="M44" s="3"/>
      <c r="N44" s="3"/>
      <c r="O44" s="3"/>
      <c r="P44" s="3"/>
    </row>
    <row r="45" spans="1:16" ht="12.75">
      <c r="A45" s="3"/>
      <c r="B45" s="12" t="str">
        <f>'JAP-4 - Page 1'!B63</f>
        <v>Conservation Phase-In Adjustment by Schedule</v>
      </c>
      <c r="C45" s="13"/>
      <c r="D45" s="11"/>
      <c r="E45" s="11"/>
      <c r="F45" s="11"/>
      <c r="G45" s="11"/>
      <c r="H45" s="11"/>
      <c r="I45" s="11"/>
      <c r="J45" s="11"/>
      <c r="K45" s="11"/>
      <c r="L45" s="11"/>
      <c r="M45" s="11"/>
      <c r="N45" s="11"/>
      <c r="O45" s="11"/>
      <c r="P45" s="11"/>
    </row>
    <row r="46" spans="1:16" ht="12.75">
      <c r="A46" s="14">
        <v>31</v>
      </c>
      <c r="B46" s="14">
        <f aca="true" t="shared" si="25" ref="B46:B54">B34</f>
        <v>23</v>
      </c>
      <c r="C46" s="4" t="str">
        <f>"Line "&amp;A34&amp;" - Col O line "&amp;A34</f>
        <v>Line 21 - Col O line 21</v>
      </c>
      <c r="D46" s="16">
        <f aca="true" t="shared" si="26" ref="D46:O46">$O34-D34</f>
        <v>-102883.9965</v>
      </c>
      <c r="E46" s="16">
        <f t="shared" si="26"/>
        <v>-93242.91316666665</v>
      </c>
      <c r="F46" s="16">
        <f t="shared" si="26"/>
        <v>-81361.49649999998</v>
      </c>
      <c r="G46" s="16">
        <f t="shared" si="26"/>
        <v>-71631.24649999998</v>
      </c>
      <c r="H46" s="16">
        <f t="shared" si="26"/>
        <v>-63685.49649999999</v>
      </c>
      <c r="I46" s="16">
        <f t="shared" si="26"/>
        <v>-56696.41316666666</v>
      </c>
      <c r="J46" s="16">
        <f t="shared" si="26"/>
        <v>-47732.496499999994</v>
      </c>
      <c r="K46" s="16">
        <f t="shared" si="26"/>
        <v>-42638.82983333332</v>
      </c>
      <c r="L46" s="16">
        <f t="shared" si="26"/>
        <v>-32783.942333333325</v>
      </c>
      <c r="M46" s="16">
        <f t="shared" si="26"/>
        <v>-22071.81716666666</v>
      </c>
      <c r="N46" s="16">
        <f t="shared" si="26"/>
        <v>-11272.425499999998</v>
      </c>
      <c r="O46" s="16">
        <f t="shared" si="26"/>
        <v>0</v>
      </c>
      <c r="P46" s="16">
        <f aca="true" t="shared" si="27" ref="P46:P55">SUM(D46:O46)</f>
        <v>-626001.0736666665</v>
      </c>
    </row>
    <row r="47" spans="1:16" ht="12.75">
      <c r="A47" s="14">
        <v>32</v>
      </c>
      <c r="B47" s="14" t="str">
        <f t="shared" si="25"/>
        <v>31-C</v>
      </c>
      <c r="C47" s="4" t="str">
        <f aca="true" t="shared" si="28" ref="C47:C54">"Line "&amp;A35&amp;" - Col O line "&amp;A35</f>
        <v>Line 22 - Col O line 22</v>
      </c>
      <c r="D47" s="16">
        <f aca="true" t="shared" si="29" ref="D47:O48">$O35-D35</f>
        <v>-154902.40545450003</v>
      </c>
      <c r="E47" s="16">
        <f t="shared" si="29"/>
        <v>-153729.40545450003</v>
      </c>
      <c r="F47" s="16">
        <f t="shared" si="29"/>
        <v>-151212.98878783337</v>
      </c>
      <c r="G47" s="16">
        <f t="shared" si="29"/>
        <v>-148887.4721725</v>
      </c>
      <c r="H47" s="16">
        <f t="shared" si="29"/>
        <v>-146459.7604991667</v>
      </c>
      <c r="I47" s="16">
        <f t="shared" si="29"/>
        <v>-141302.44084583336</v>
      </c>
      <c r="J47" s="16">
        <f t="shared" si="29"/>
        <v>-128671.35751250002</v>
      </c>
      <c r="K47" s="16">
        <f t="shared" si="29"/>
        <v>-122290.48387250002</v>
      </c>
      <c r="L47" s="16">
        <f t="shared" si="29"/>
        <v>-84476.15053916669</v>
      </c>
      <c r="M47" s="16">
        <f t="shared" si="29"/>
        <v>-61596.72441500002</v>
      </c>
      <c r="N47" s="16">
        <f t="shared" si="29"/>
        <v>-8829.381276666682</v>
      </c>
      <c r="O47" s="16">
        <f t="shared" si="29"/>
        <v>0</v>
      </c>
      <c r="P47" s="16">
        <f t="shared" si="27"/>
        <v>-1302358.570830167</v>
      </c>
    </row>
    <row r="48" spans="1:16" ht="12.75">
      <c r="A48" s="14">
        <v>33</v>
      </c>
      <c r="B48" s="14" t="str">
        <f t="shared" si="25"/>
        <v>31-I</v>
      </c>
      <c r="C48" s="4" t="str">
        <f t="shared" si="28"/>
        <v>Line 23 - Col O line 23</v>
      </c>
      <c r="D48" s="16">
        <f t="shared" si="29"/>
        <v>-558.4683941666666</v>
      </c>
      <c r="E48" s="16">
        <f t="shared" si="29"/>
        <v>-558.4683941666666</v>
      </c>
      <c r="F48" s="16">
        <f t="shared" si="29"/>
        <v>-485.8017274999999</v>
      </c>
      <c r="G48" s="16">
        <f t="shared" si="29"/>
        <v>-459.9234608333332</v>
      </c>
      <c r="H48" s="16">
        <f t="shared" si="29"/>
        <v>-396.37356416666654</v>
      </c>
      <c r="I48" s="16">
        <f t="shared" si="29"/>
        <v>65.20976916666677</v>
      </c>
      <c r="J48" s="16">
        <f t="shared" si="29"/>
        <v>65.20976916666677</v>
      </c>
      <c r="K48" s="16">
        <f t="shared" si="29"/>
        <v>65.20976916666677</v>
      </c>
      <c r="L48" s="16">
        <f t="shared" si="29"/>
        <v>101.6264358333334</v>
      </c>
      <c r="M48" s="16">
        <f t="shared" si="29"/>
        <v>101.73908333333338</v>
      </c>
      <c r="N48" s="16">
        <f t="shared" si="29"/>
        <v>102.08333333333337</v>
      </c>
      <c r="O48" s="16">
        <f t="shared" si="29"/>
        <v>0</v>
      </c>
      <c r="P48" s="16">
        <f>SUM(D48:O48)</f>
        <v>-1957.9573808333325</v>
      </c>
    </row>
    <row r="49" spans="1:16" ht="12.75">
      <c r="A49" s="14">
        <v>34</v>
      </c>
      <c r="B49" s="14" t="str">
        <f t="shared" si="25"/>
        <v>41-C</v>
      </c>
      <c r="C49" s="4" t="str">
        <f t="shared" si="28"/>
        <v>Line 24 - Col O line 24</v>
      </c>
      <c r="D49" s="16">
        <f aca="true" t="shared" si="30" ref="D49:O50">$O37-D37</f>
        <v>-16917.81150333333</v>
      </c>
      <c r="E49" s="16">
        <f t="shared" si="30"/>
        <v>-16026.144836666665</v>
      </c>
      <c r="F49" s="16">
        <f t="shared" si="30"/>
        <v>-15169.978169999998</v>
      </c>
      <c r="G49" s="16">
        <f t="shared" si="30"/>
        <v>-14072.747244999999</v>
      </c>
      <c r="H49" s="16">
        <f t="shared" si="30"/>
        <v>-7527.096190833332</v>
      </c>
      <c r="I49" s="16">
        <f t="shared" si="30"/>
        <v>-6691.096190833332</v>
      </c>
      <c r="J49" s="16">
        <f t="shared" si="30"/>
        <v>-6691.096190833332</v>
      </c>
      <c r="K49" s="16">
        <f t="shared" si="30"/>
        <v>-4615.429524166666</v>
      </c>
      <c r="L49" s="16">
        <f t="shared" si="30"/>
        <v>-4340.596190833332</v>
      </c>
      <c r="M49" s="16">
        <f t="shared" si="30"/>
        <v>-3644.679524166666</v>
      </c>
      <c r="N49" s="16">
        <f t="shared" si="30"/>
        <v>-1795.4291683333322</v>
      </c>
      <c r="O49" s="16">
        <f t="shared" si="30"/>
        <v>0</v>
      </c>
      <c r="P49" s="16">
        <f t="shared" si="27"/>
        <v>-97492.10473499997</v>
      </c>
    </row>
    <row r="50" spans="1:16" ht="12.75">
      <c r="A50" s="14">
        <v>35</v>
      </c>
      <c r="B50" s="14" t="str">
        <f t="shared" si="25"/>
        <v>41-I</v>
      </c>
      <c r="C50" s="4" t="str">
        <f t="shared" si="28"/>
        <v>Line 25 - Col O line 25</v>
      </c>
      <c r="D50" s="16">
        <f t="shared" si="30"/>
        <v>-1840.4300274999998</v>
      </c>
      <c r="E50" s="16">
        <f t="shared" si="30"/>
        <v>-279.6800274999998</v>
      </c>
      <c r="F50" s="16">
        <f t="shared" si="30"/>
        <v>-279.6800274999998</v>
      </c>
      <c r="G50" s="16">
        <f t="shared" si="30"/>
        <v>-279.6800274999998</v>
      </c>
      <c r="H50" s="16">
        <f t="shared" si="30"/>
        <v>-279.6800274999998</v>
      </c>
      <c r="I50" s="16">
        <f t="shared" si="30"/>
        <v>-23.76336083333308</v>
      </c>
      <c r="J50" s="16">
        <f t="shared" si="30"/>
        <v>-23.76336083333308</v>
      </c>
      <c r="K50" s="16">
        <f t="shared" si="30"/>
        <v>-23.76336083333308</v>
      </c>
      <c r="L50" s="16">
        <f t="shared" si="30"/>
        <v>-23.76336083333308</v>
      </c>
      <c r="M50" s="16">
        <f t="shared" si="30"/>
        <v>0</v>
      </c>
      <c r="N50" s="16">
        <f t="shared" si="30"/>
        <v>0</v>
      </c>
      <c r="O50" s="16">
        <f t="shared" si="30"/>
        <v>0</v>
      </c>
      <c r="P50" s="16">
        <f>SUM(D50:O50)</f>
        <v>-3054.203580833331</v>
      </c>
    </row>
    <row r="51" spans="1:16" ht="12.75">
      <c r="A51" s="14">
        <v>36</v>
      </c>
      <c r="B51" s="14" t="str">
        <f t="shared" si="25"/>
        <v>85-C</v>
      </c>
      <c r="C51" s="4" t="str">
        <f t="shared" si="28"/>
        <v>Line 26 - Col O line 26</v>
      </c>
      <c r="D51" s="16">
        <f aca="true" t="shared" si="31" ref="D51:O52">$O39-D39</f>
        <v>-547.3730166666667</v>
      </c>
      <c r="E51" s="16">
        <f t="shared" si="31"/>
        <v>-547.3730166666667</v>
      </c>
      <c r="F51" s="16">
        <f t="shared" si="31"/>
        <v>-547.3730166666667</v>
      </c>
      <c r="G51" s="16">
        <f t="shared" si="31"/>
        <v>0</v>
      </c>
      <c r="H51" s="16">
        <f t="shared" si="31"/>
        <v>0</v>
      </c>
      <c r="I51" s="16">
        <f t="shared" si="31"/>
        <v>0</v>
      </c>
      <c r="J51" s="16">
        <f t="shared" si="31"/>
        <v>0</v>
      </c>
      <c r="K51" s="16">
        <f t="shared" si="31"/>
        <v>0</v>
      </c>
      <c r="L51" s="16">
        <f t="shared" si="31"/>
        <v>0</v>
      </c>
      <c r="M51" s="16">
        <f t="shared" si="31"/>
        <v>0</v>
      </c>
      <c r="N51" s="16">
        <f t="shared" si="31"/>
        <v>0</v>
      </c>
      <c r="O51" s="16">
        <f t="shared" si="31"/>
        <v>0</v>
      </c>
      <c r="P51" s="16">
        <f t="shared" si="27"/>
        <v>-1642.11905</v>
      </c>
    </row>
    <row r="52" spans="1:16" ht="12.75">
      <c r="A52" s="14">
        <v>37</v>
      </c>
      <c r="B52" s="14" t="str">
        <f t="shared" si="25"/>
        <v>85-I</v>
      </c>
      <c r="C52" s="4" t="str">
        <f t="shared" si="28"/>
        <v>Line 27 - Col O line 27</v>
      </c>
      <c r="D52" s="16">
        <f t="shared" si="31"/>
        <v>-360.0833333333333</v>
      </c>
      <c r="E52" s="16">
        <f t="shared" si="31"/>
        <v>-360.0833333333333</v>
      </c>
      <c r="F52" s="16">
        <f t="shared" si="31"/>
        <v>0</v>
      </c>
      <c r="G52" s="16">
        <f t="shared" si="31"/>
        <v>0</v>
      </c>
      <c r="H52" s="16">
        <f t="shared" si="31"/>
        <v>0</v>
      </c>
      <c r="I52" s="16">
        <f t="shared" si="31"/>
        <v>0</v>
      </c>
      <c r="J52" s="16">
        <f t="shared" si="31"/>
        <v>0</v>
      </c>
      <c r="K52" s="16">
        <f t="shared" si="31"/>
        <v>0</v>
      </c>
      <c r="L52" s="16">
        <f t="shared" si="31"/>
        <v>0</v>
      </c>
      <c r="M52" s="16">
        <f t="shared" si="31"/>
        <v>0</v>
      </c>
      <c r="N52" s="16">
        <f t="shared" si="31"/>
        <v>0</v>
      </c>
      <c r="O52" s="16">
        <f t="shared" si="31"/>
        <v>0</v>
      </c>
      <c r="P52" s="16">
        <f>SUM(D52:O52)</f>
        <v>-720.1666666666666</v>
      </c>
    </row>
    <row r="53" spans="1:16" ht="12.75">
      <c r="A53" s="14">
        <v>38</v>
      </c>
      <c r="B53" s="14" t="str">
        <f t="shared" si="25"/>
        <v>86-C</v>
      </c>
      <c r="C53" s="4" t="str">
        <f t="shared" si="28"/>
        <v>Line 28 - Col O line 28</v>
      </c>
      <c r="D53" s="16">
        <f aca="true" t="shared" si="32" ref="D53:O53">$O41-D41</f>
        <v>-10496.164639166665</v>
      </c>
      <c r="E53" s="16">
        <f t="shared" si="32"/>
        <v>-9793.831305833331</v>
      </c>
      <c r="F53" s="16">
        <f t="shared" si="32"/>
        <v>-8285.164639166665</v>
      </c>
      <c r="G53" s="16">
        <f t="shared" si="32"/>
        <v>-5300.327092499999</v>
      </c>
      <c r="H53" s="16">
        <f t="shared" si="32"/>
        <v>-2941.489716666666</v>
      </c>
      <c r="I53" s="16">
        <f t="shared" si="32"/>
        <v>-1984.309369999999</v>
      </c>
      <c r="J53" s="16">
        <f t="shared" si="32"/>
        <v>-1984.309369999999</v>
      </c>
      <c r="K53" s="16">
        <f t="shared" si="32"/>
        <v>-1855.1830099999988</v>
      </c>
      <c r="L53" s="16">
        <f t="shared" si="32"/>
        <v>-1678.5996766666667</v>
      </c>
      <c r="M53" s="16">
        <f t="shared" si="32"/>
        <v>-1663.1520483333334</v>
      </c>
      <c r="N53" s="16">
        <f t="shared" si="32"/>
        <v>-1145.0418458333334</v>
      </c>
      <c r="O53" s="16">
        <f t="shared" si="32"/>
        <v>0</v>
      </c>
      <c r="P53" s="16">
        <f t="shared" si="27"/>
        <v>-47127.57271416666</v>
      </c>
    </row>
    <row r="54" spans="1:16" ht="12.75">
      <c r="A54" s="14">
        <v>39</v>
      </c>
      <c r="B54" s="14" t="str">
        <f t="shared" si="25"/>
        <v>87-C</v>
      </c>
      <c r="C54" s="4" t="str">
        <f t="shared" si="28"/>
        <v>Line 29 - Col O line 29</v>
      </c>
      <c r="D54" s="16">
        <f aca="true" t="shared" si="33" ref="D54:O54">$O42-D42</f>
        <v>-603.11872</v>
      </c>
      <c r="E54" s="16">
        <f t="shared" si="33"/>
        <v>-603.11872</v>
      </c>
      <c r="F54" s="16">
        <f t="shared" si="33"/>
        <v>-603.11872</v>
      </c>
      <c r="G54" s="16">
        <f t="shared" si="33"/>
        <v>-603.11872</v>
      </c>
      <c r="H54" s="16">
        <f t="shared" si="33"/>
        <v>-603.11872</v>
      </c>
      <c r="I54" s="16">
        <f t="shared" si="33"/>
        <v>-603.11872</v>
      </c>
      <c r="J54" s="16">
        <f t="shared" si="33"/>
        <v>-603.11872</v>
      </c>
      <c r="K54" s="16">
        <f t="shared" si="33"/>
        <v>-603.11872</v>
      </c>
      <c r="L54" s="16">
        <f t="shared" si="33"/>
        <v>-603.11872</v>
      </c>
      <c r="M54" s="16">
        <f t="shared" si="33"/>
        <v>-603.11872</v>
      </c>
      <c r="N54" s="16">
        <f t="shared" si="33"/>
        <v>0</v>
      </c>
      <c r="O54" s="16">
        <f t="shared" si="33"/>
        <v>0</v>
      </c>
      <c r="P54" s="16">
        <f t="shared" si="27"/>
        <v>-6031.187200000001</v>
      </c>
    </row>
    <row r="55" spans="1:16" ht="12.75">
      <c r="A55" s="14">
        <v>40</v>
      </c>
      <c r="B55" s="21" t="s">
        <v>30</v>
      </c>
      <c r="C55" s="17"/>
      <c r="D55" s="18">
        <f aca="true" t="shared" si="34" ref="D55:O55">SUM(D46:D54)</f>
        <v>-289109.85158866673</v>
      </c>
      <c r="E55" s="18">
        <f t="shared" si="34"/>
        <v>-275141.0182553334</v>
      </c>
      <c r="F55" s="18">
        <f t="shared" si="34"/>
        <v>-257945.60158866667</v>
      </c>
      <c r="G55" s="18">
        <f t="shared" si="34"/>
        <v>-241234.5152183333</v>
      </c>
      <c r="H55" s="18">
        <f t="shared" si="34"/>
        <v>-221893.01521833334</v>
      </c>
      <c r="I55" s="18">
        <f t="shared" si="34"/>
        <v>-207235.93188500006</v>
      </c>
      <c r="J55" s="18">
        <f t="shared" si="34"/>
        <v>-185640.93188500006</v>
      </c>
      <c r="K55" s="18">
        <f t="shared" si="34"/>
        <v>-171961.59855166668</v>
      </c>
      <c r="L55" s="18">
        <f t="shared" si="34"/>
        <v>-123804.544385</v>
      </c>
      <c r="M55" s="18">
        <f t="shared" si="34"/>
        <v>-89477.75279083334</v>
      </c>
      <c r="N55" s="18">
        <f t="shared" si="34"/>
        <v>-22940.194457500013</v>
      </c>
      <c r="O55" s="18">
        <f t="shared" si="34"/>
        <v>0</v>
      </c>
      <c r="P55" s="18">
        <f t="shared" si="27"/>
        <v>-2086384.9558243335</v>
      </c>
    </row>
    <row r="56" ht="12.75">
      <c r="B56" s="22"/>
    </row>
    <row r="57" spans="2:14" ht="12.75">
      <c r="B57" s="22" t="s">
        <v>31</v>
      </c>
      <c r="D57" s="20"/>
      <c r="E57" s="20"/>
      <c r="F57" s="20"/>
      <c r="G57" s="20"/>
      <c r="H57" s="20"/>
      <c r="I57" s="20"/>
      <c r="J57" s="20"/>
      <c r="K57" s="20"/>
      <c r="L57" s="20"/>
      <c r="M57" s="20"/>
      <c r="N57" s="20"/>
    </row>
    <row r="58" ht="12.75">
      <c r="B58" s="22"/>
    </row>
    <row r="59" spans="2:16" ht="12.75">
      <c r="B59" s="22"/>
      <c r="O59" t="s">
        <v>32</v>
      </c>
      <c r="P59" s="20">
        <f>P19-P43-P55</f>
        <v>0</v>
      </c>
    </row>
    <row r="64" ht="12.75">
      <c r="C64" s="23"/>
    </row>
  </sheetData>
  <printOptions horizontalCentered="1" verticalCentered="1"/>
  <pageMargins left="0.5" right="0.5" top="0.75" bottom="0.75" header="0.5" footer="0.5"/>
  <pageSetup fitToHeight="1" fitToWidth="1"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Puget Sound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Piliaris</dc:creator>
  <cp:keywords/>
  <dc:description/>
  <cp:lastModifiedBy>No Name</cp:lastModifiedBy>
  <cp:lastPrinted>2009-04-24T00:52:24Z</cp:lastPrinted>
  <dcterms:created xsi:type="dcterms:W3CDTF">2009-03-23T20:09:48Z</dcterms:created>
  <dcterms:modified xsi:type="dcterms:W3CDTF">2009-04-24T00:54:00Z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Testimony</vt:lpwstr>
  </property>
  <property fmtid="{D5CDD505-2E9C-101B-9397-08002B2CF9AE}" pid="4" name="IsHighlyConfidenti">
    <vt:lpwstr>0</vt:lpwstr>
  </property>
  <property fmtid="{D5CDD505-2E9C-101B-9397-08002B2CF9AE}" pid="5" name="DocketNumb">
    <vt:lpwstr>090705</vt:lpwstr>
  </property>
  <property fmtid="{D5CDD505-2E9C-101B-9397-08002B2CF9AE}" pid="6" name="IsConfidenti">
    <vt:lpwstr>0</vt:lpwstr>
  </property>
  <property fmtid="{D5CDD505-2E9C-101B-9397-08002B2CF9AE}" pid="7" name="Dat">
    <vt:lpwstr>2009-05-08T00:00:00Z</vt:lpwstr>
  </property>
  <property fmtid="{D5CDD505-2E9C-101B-9397-08002B2CF9AE}" pid="8" name="CaseTy">
    <vt:lpwstr>Tariff Revision</vt:lpwstr>
  </property>
  <property fmtid="{D5CDD505-2E9C-101B-9397-08002B2CF9AE}" pid="9" name="OpenedDa">
    <vt:lpwstr>2009-05-08T00:00:00Z</vt:lpwstr>
  </property>
  <property fmtid="{D5CDD505-2E9C-101B-9397-08002B2CF9AE}" pid="10" name="Pref">
    <vt:lpwstr>UG</vt:lpwstr>
  </property>
  <property fmtid="{D5CDD505-2E9C-101B-9397-08002B2CF9AE}" pid="11" name="CaseCompanyNam">
    <vt:lpwstr>Puget Sound Energy</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