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Page 9.3" sheetId="2" r:id="rId1"/>
    <sheet name="Page 9.3.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MEN2">[1]Jan!#REF!</definedName>
    <definedName name="____MEN3">[1]Jan!#REF!</definedName>
    <definedName name="___MEN2">[1]Jan!#REF!</definedName>
    <definedName name="___MEN3">[1]Jan!#REF!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idahoshr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ccess_Button1" hidden="1">"Headcount_Workbook_Schedules_List"</definedName>
    <definedName name="AccessDatabase" hidden="1">"P:\HR\SharonPlummer\Headcount Workbook.mdb"</definedName>
    <definedName name="AcctTable">[4]Variables!$AK$42:$AK$396</definedName>
    <definedName name="Additions_by_Function_Project_State_Month">'[5]Apr 05 - Mar 06 Adds'!#REF!</definedName>
    <definedName name="Adjs2avg">[6]Inputs!$L$255:'[6]Inputs'!$T$505</definedName>
    <definedName name="aftertax_ror">[7]Utah!#REF!</definedName>
    <definedName name="AllocationMethod">[8]Variables!$AP$33</definedName>
    <definedName name="APR">[1]Jan!#REF!</definedName>
    <definedName name="AUG">[1]Jan!#REF!</definedName>
    <definedName name="AverageFactors">[6]UTCR!$AC$22:$AQ$108</definedName>
    <definedName name="AverageFuelCost">#REF!</definedName>
    <definedName name="AverageInput">[6]Inputs!$F$3:$I$1722</definedName>
    <definedName name="AvgFactorCopy">#REF!</definedName>
    <definedName name="AvgFactors">[9]Factors!$B$3:$P$99</definedName>
    <definedName name="B1_Print">[10]Main!#REF!</definedName>
    <definedName name="B2_Print">#REF!</definedName>
    <definedName name="B3_Print">#REF!</definedName>
    <definedName name="Bottom">#REF!</definedName>
    <definedName name="budsum2">[11]Att1!#REF!</definedName>
    <definedName name="bump">[7]Utah!#REF!</definedName>
    <definedName name="C_">'[12]Other States WZAMRT98'!#REF!</definedName>
    <definedName name="CARBON_LONG">#REF!</definedName>
    <definedName name="COAL_RECEIVED">#REF!</definedName>
    <definedName name="COAL_SALES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[7]Utah!#REF!</definedName>
    <definedName name="comm_cost">[7]Utah!#REF!</definedName>
    <definedName name="Controls">[13]Controls!$A$1:$I$543</definedName>
    <definedName name="Controls2013">[13]Controls2013!$A$8:$AP$762</definedName>
    <definedName name="Conversion">[14]Conversion!$A$2:$E$1253</definedName>
    <definedName name="Cost">#REF!</definedName>
    <definedName name="CustNames">[15]Codes!$F$1:$H$121</definedName>
    <definedName name="D_TWKSHT">#REF!</definedName>
    <definedName name="DATA1">#REF!</definedName>
    <definedName name="DATA10">'[16]Carbon NBV'!#REF!</definedName>
    <definedName name="DATA11">'[16]Carbon NBV'!#REF!</definedName>
    <definedName name="DATA12">'[16]Carbon NBV'!$C$2:$C$7</definedName>
    <definedName name="DATA13">'[17]Intagible &amp; Leaseholds'!#REF!</definedName>
    <definedName name="DATA14">'[17]Intagible &amp; Leaseholds'!#REF!</definedName>
    <definedName name="DATA15">'[16]Carbon NBV'!#REF!</definedName>
    <definedName name="DATA16">'[16]Carbon NBV'!#REF!</definedName>
    <definedName name="DATA17">'[16]Carbon NBV'!#REF!</definedName>
    <definedName name="DATA18">'[18]390.1'!#REF!</definedName>
    <definedName name="DATA19">'[18]390.1'!#REF!</definedName>
    <definedName name="DATA2">#REF!</definedName>
    <definedName name="DATA20">'[18]390.1'!#REF!</definedName>
    <definedName name="DATA21">'[18]390.1'!#REF!</definedName>
    <definedName name="DATA22">#REF!</definedName>
    <definedName name="DATA23">'[18]390.1'!#REF!</definedName>
    <definedName name="DATA24">'[18]390.1'!#REF!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'[16]Carbon NBV'!#REF!</definedName>
    <definedName name="DATA9">'[16]Carbon NBV'!#REF!</definedName>
    <definedName name="DATE">[19]Jan!#REF!</definedName>
    <definedName name="debt">[7]Utah!#REF!</definedName>
    <definedName name="debt_cost">[7]Utah!#REF!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[13]TransmissionJune2013!$A$1:$S$11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ffectiveTaxRate">#REF!</definedName>
    <definedName name="EmbeddedCapCost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_xlnm.Extract">'[20]Aug 03'!#REF!</definedName>
    <definedName name="Extract_MI">'[20]Aug 03'!#REF!</definedName>
    <definedName name="FactorMethod">[6]Variables!$AB$2</definedName>
    <definedName name="FactorType">[9]Variables!$AK$2:$AL$12</definedName>
    <definedName name="FEB">[1]Jan!#REF!</definedName>
    <definedName name="FedTax">[7]Utah!#REF!</definedName>
    <definedName name="FIT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>#REF!</definedName>
    <definedName name="Item_Number">"GP Detail"</definedName>
    <definedName name="JAN">[1]Jan!#REF!</definedName>
    <definedName name="JETSET">'[12]Other States WZAMRT98'!#REF!</definedName>
    <definedName name="JUL">[1]Jan!#REF!</definedName>
    <definedName name="JUN">[1]Jan!#REF!</definedName>
    <definedName name="Jurisdiction">[9]Variables!$AK$15</definedName>
    <definedName name="JurisNumber">[9]Variables!$AL$15</definedName>
    <definedName name="JurisTitle">#REF!</definedName>
    <definedName name="JVENTRY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[21]Variables!$B$7</definedName>
    <definedName name="LastCell">#REF!</definedName>
    <definedName name="limcount" hidden="1">1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'[22]Master Data'!$A$2</definedName>
    <definedName name="MD_Low1">'[22]Master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'[23]DSM Output'!$AL$1:$AM$12</definedName>
    <definedName name="monthtotals">'[23]DSM Output'!$M$38:$X$38</definedName>
    <definedName name="MSPAverageInput">[6]Inputs!#REF!</definedName>
    <definedName name="MSPYearEndInput">[6]Inputs!#REF!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[7]Utah!#REF!</definedName>
    <definedName name="NormalizedOMExp">[7]Utah!#REF!</definedName>
    <definedName name="NormalizedState">[7]Utah!#REF!</definedName>
    <definedName name="NormalizedStateTaxExp">[7]Utah!#REF!</definedName>
    <definedName name="NormalizedTOIExp">[7]Utah!#REF!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'[24]Master Data'!$P$2</definedName>
    <definedName name="OMEX_Low1">'[24]Master Data'!$P$36</definedName>
    <definedName name="OMEX_Low2">'[24]Master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[7]Utah!#REF!</definedName>
    <definedName name="pref_cost">[7]Utah!#REF!</definedName>
    <definedName name="PrefCost">#REF!</definedName>
    <definedName name="Pretax_ror">[7]Utah!#REF!</definedName>
    <definedName name="_xlnm.Print_Area" localSheetId="0">'Page 9.3'!$A$1:$J$62</definedName>
    <definedName name="_xlnm.Print_Area" localSheetId="1">'Page 9.3.1'!$A$1:$M$46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[7]Utah!#REF!</definedName>
    <definedName name="ReportAdjData">#REF!</definedName>
    <definedName name="Repower_Info">'[25]Repower Info'!$A$5:$AD$23</definedName>
    <definedName name="ResourceSupplier">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"45L44VY312ZTNKFVYNPU1SXDT"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[10]Main!#REF!</definedName>
    <definedName name="standard1" localSheetId="0" hidden="1">{"YTD-Total",#N/A,FALSE,"Provision"}</definedName>
    <definedName name="standard1" hidden="1">{"YTD-Total",#N/A,FALSE,"Provision"}</definedName>
    <definedName name="START">[1]Jan!#REF!</definedName>
    <definedName name="StateTax">[7]Utah!#REF!</definedName>
    <definedName name="SumAdjContract">[7]Utah!#REF!</definedName>
    <definedName name="SumAdjDepr">[7]Utah!#REF!</definedName>
    <definedName name="SumAdjMisc1">[7]Utah!#REF!</definedName>
    <definedName name="SumAdjMisc2">[7]Utah!#REF!</definedName>
    <definedName name="SumAdjNPC">[7]Utah!#REF!</definedName>
    <definedName name="SumAdjOM">[7]Utah!#REF!</definedName>
    <definedName name="SumAdjOther">[7]Utah!#REF!</definedName>
    <definedName name="SumAdjRB">[7]Utah!#REF!</definedName>
    <definedName name="SumAdjRev">[7]Utah!#REF!</definedName>
    <definedName name="SumAdjTax">[7]Utah!#REF!</definedName>
    <definedName name="SUMMARY">#REF!</definedName>
    <definedName name="SUMMARY23">[7]Utah!#REF!</definedName>
    <definedName name="SUMMARY3">[7]Utah!#REF!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[7]Utah!#REF!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[7]Utah!#REF!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'[26]Allocation FY2005'!#REF!</definedName>
    <definedName name="table2">'[26]Allocation FY2005'!#REF!</definedName>
    <definedName name="table3">'[26]Allocation FY2004'!#REF!</definedName>
    <definedName name="table4">'[26]Allocation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[7]Utah!#REF!</definedName>
    <definedName name="TaxTypeCheck">#REF!</definedName>
    <definedName name="TEST0">#REF!</definedName>
    <definedName name="TEST1">#REF!</definedName>
    <definedName name="TEST2">'[27]2007 - 2009 Detail'!#REF!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[7]Utah!#REF!</definedName>
    <definedName name="Type1AdjTax">[7]Utah!#REF!</definedName>
    <definedName name="Type2Adj">[7]Utah!#REF!</definedName>
    <definedName name="Type2AdjTax">[7]Utah!#REF!</definedName>
    <definedName name="Type3Adj">[7]Utah!#REF!</definedName>
    <definedName name="Type3AdjTax">[7]Utah!#REF!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[9]Variables!$AK$43:$AK$367</definedName>
    <definedName name="ValidFactor">#REF!</definedName>
    <definedName name="WAAllocMethod">#REF!</definedName>
    <definedName name="WARateBase">#REF!</definedName>
    <definedName name="WARevenueTax">#REF!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[28]Variables!$AK$2:$AL$12</definedName>
    <definedName name="y" hidden="1">'[29]DSM Output'!$B$21:$B$23</definedName>
    <definedName name="YearEndInput">[6]Inputs!$A$3:$D$1671</definedName>
    <definedName name="YEFactorCopy">#REF!</definedName>
    <definedName name="YEFactors">[9]Factors!$S$3:$AG$99</definedName>
    <definedName name="YTD">'[30]Actuals - Data Input'!#REF!</definedName>
    <definedName name="z" hidden="1">'[29]DSM Output'!$G$21:$G$23</definedName>
    <definedName name="Z_01844156_6462_4A28_9785_1A86F4D0C834_.wvu.PrintTitles" hidden="1">#REF!</definedName>
    <definedName name="ZA">'[31] annual balance '!#REF!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I19" i="2"/>
  <c r="F19" i="2"/>
  <c r="I26" i="2" l="1"/>
  <c r="I22" i="2"/>
  <c r="J15" i="2"/>
  <c r="I15" i="2"/>
  <c r="L23" i="3"/>
  <c r="L20" i="3"/>
  <c r="H23" i="3"/>
  <c r="L16" i="3"/>
  <c r="L13" i="3"/>
  <c r="I16" i="3"/>
  <c r="F44" i="3" l="1"/>
  <c r="J39" i="3" l="1"/>
  <c r="L33" i="3"/>
  <c r="F37" i="2" s="1"/>
  <c r="I37" i="2" s="1"/>
  <c r="L32" i="3"/>
  <c r="F36" i="2" s="1"/>
  <c r="I36" i="2" l="1"/>
  <c r="L42" i="3"/>
  <c r="F49" i="2" s="1"/>
  <c r="I49" i="2" s="1"/>
  <c r="E34" i="3"/>
  <c r="L34" i="3"/>
  <c r="F38" i="2" s="1"/>
  <c r="I38" i="2" s="1"/>
  <c r="I39" i="2" s="1"/>
  <c r="E44" i="3"/>
  <c r="I9" i="3"/>
  <c r="D44" i="3"/>
  <c r="L38" i="3"/>
  <c r="F44" i="2" s="1"/>
  <c r="I44" i="2" s="1"/>
  <c r="F39" i="2" l="1"/>
  <c r="L37" i="3"/>
  <c r="F43" i="2" s="1"/>
  <c r="I43" i="2" s="1"/>
  <c r="E39" i="3"/>
  <c r="E30" i="3"/>
  <c r="L41" i="3"/>
  <c r="F48" i="2" s="1"/>
  <c r="I48" i="2" s="1"/>
  <c r="L27" i="3"/>
  <c r="F30" i="2" s="1"/>
  <c r="I30" i="2" s="1"/>
  <c r="L43" i="3"/>
  <c r="F50" i="2" s="1"/>
  <c r="I50" i="2" s="1"/>
  <c r="L29" i="3"/>
  <c r="F32" i="2" s="1"/>
  <c r="I32" i="2" s="1"/>
  <c r="L28" i="3"/>
  <c r="F31" i="2" s="1"/>
  <c r="I31" i="2" s="1"/>
  <c r="D39" i="3"/>
  <c r="L36" i="3"/>
  <c r="D30" i="3"/>
  <c r="L39" i="3" l="1"/>
  <c r="F45" i="2" s="1"/>
  <c r="I45" i="2" s="1"/>
  <c r="F42" i="2"/>
  <c r="I42" i="2" s="1"/>
  <c r="L44" i="3"/>
  <c r="F51" i="2" s="1"/>
  <c r="L30" i="3"/>
  <c r="F33" i="2" s="1"/>
  <c r="I33" i="2" s="1"/>
  <c r="I34" i="2" l="1"/>
  <c r="F46" i="2"/>
  <c r="I46" i="2"/>
  <c r="F34" i="2"/>
  <c r="I51" i="2" l="1"/>
  <c r="H16" i="3"/>
  <c r="H9" i="3"/>
  <c r="F52" i="2" l="1"/>
  <c r="I52" i="2"/>
  <c r="L22" i="3"/>
  <c r="F23" i="3" l="1"/>
  <c r="L21" i="3"/>
  <c r="L15" i="3"/>
  <c r="L14" i="3"/>
  <c r="G16" i="3" l="1"/>
  <c r="L8" i="3" l="1"/>
  <c r="D9" i="3" l="1"/>
  <c r="L7" i="3"/>
  <c r="F9" i="2" s="1"/>
  <c r="G23" i="3"/>
  <c r="D23" i="3"/>
  <c r="F16" i="3"/>
  <c r="D16" i="3"/>
  <c r="F24" i="2"/>
  <c r="I24" i="2" s="1"/>
  <c r="G9" i="3"/>
  <c r="F9" i="3"/>
  <c r="J37" i="2" l="1"/>
  <c r="J36" i="2"/>
  <c r="J38" i="2"/>
  <c r="J48" i="2"/>
  <c r="J42" i="2"/>
  <c r="J30" i="2"/>
  <c r="J45" i="2"/>
  <c r="J33" i="2"/>
  <c r="J44" i="2"/>
  <c r="J32" i="2"/>
  <c r="J51" i="2"/>
  <c r="J43" i="2"/>
  <c r="J31" i="2"/>
  <c r="K9" i="3"/>
  <c r="F10" i="2"/>
  <c r="I10" i="2" s="1"/>
  <c r="F17" i="2"/>
  <c r="I17" i="2" s="1"/>
  <c r="J16" i="2"/>
  <c r="J23" i="2"/>
  <c r="J17" i="2"/>
  <c r="J24" i="2"/>
  <c r="J18" i="2"/>
  <c r="J25" i="2"/>
  <c r="K23" i="3"/>
  <c r="L9" i="3" l="1"/>
  <c r="F11" i="2" s="1"/>
  <c r="I11" i="2" s="1"/>
  <c r="F25" i="2"/>
  <c r="I25" i="2" s="1"/>
  <c r="F23" i="2"/>
  <c r="I9" i="2" l="1"/>
  <c r="I12" i="2" s="1"/>
  <c r="F12" i="2"/>
  <c r="F16" i="2"/>
  <c r="F18" i="2"/>
  <c r="I18" i="2" s="1"/>
  <c r="I23" i="2"/>
  <c r="I16" i="2" l="1"/>
</calcChain>
</file>

<file path=xl/sharedStrings.xml><?xml version="1.0" encoding="utf-8"?>
<sst xmlns="http://schemas.openxmlformats.org/spreadsheetml/2006/main" count="188" uniqueCount="52">
  <si>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</si>
  <si>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</si>
  <si>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</si>
  <si>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</si>
  <si>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</si>
  <si>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</si>
  <si>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</si>
  <si>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</si>
  <si>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</si>
  <si>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</si>
  <si>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</si>
  <si>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PRO</t>
  </si>
  <si>
    <t>CAGE</t>
  </si>
  <si>
    <t>CAGW</t>
  </si>
  <si>
    <t>SG</t>
  </si>
  <si>
    <t>Adjustment to Depreciation Expense:</t>
  </si>
  <si>
    <t>Adjustment to Depreciation Reserve:</t>
  </si>
  <si>
    <t>Adjustment to Tax:</t>
  </si>
  <si>
    <t>Description of Adjustment:</t>
  </si>
  <si>
    <t>Account</t>
  </si>
  <si>
    <t>Factor</t>
  </si>
  <si>
    <t>REF #</t>
  </si>
  <si>
    <t>Total</t>
  </si>
  <si>
    <t>Transmission - Control Area Generation - East (20)</t>
  </si>
  <si>
    <t>Transmission - Control Area Generation - West (20)</t>
  </si>
  <si>
    <t>108TP</t>
  </si>
  <si>
    <t>403TP</t>
  </si>
  <si>
    <t>9.3.1</t>
  </si>
  <si>
    <t>Schedule M Adjustment- Transmission</t>
  </si>
  <si>
    <t>JBG</t>
  </si>
  <si>
    <t>SCHMAT</t>
  </si>
  <si>
    <t>Def Inc Tax Exp - Transmission</t>
  </si>
  <si>
    <t>ADIT - Transmission</t>
  </si>
  <si>
    <t>SCHMDT</t>
  </si>
  <si>
    <t>Trans - Control Area Gen - East</t>
  </si>
  <si>
    <t>Trans - Control Area Gen - West</t>
  </si>
  <si>
    <t>Trans - Control Area Gen - System</t>
  </si>
  <si>
    <t>Schedule M Adjustment - Trans</t>
  </si>
  <si>
    <t>Washington General Rate Case - 2021</t>
  </si>
  <si>
    <t>System Transmission - New Adjustment</t>
  </si>
  <si>
    <t>WASHINGTON</t>
  </si>
  <si>
    <t>Capital 
Additions
Ref. 8.4.2 &amp; 8.4.4</t>
  </si>
  <si>
    <t>Capital 
Additions
 Ref. 8.4.1</t>
  </si>
  <si>
    <t>Depreciation Exp 
Adj 
Ref. 6.1.2</t>
  </si>
  <si>
    <t>Depreciation Res
 Adj 
Ref. 6.2.2</t>
  </si>
  <si>
    <t>Depreciation Study Adj. (Expense) 
Ref. 6.5.6</t>
  </si>
  <si>
    <t>Depreciation Study Adj. (Reserve) Ref. 6.5.14</t>
  </si>
  <si>
    <t>Depreciation Study Tax Impacts
Ref. 7.12</t>
  </si>
  <si>
    <t>Depreciation Study Tax Impacts 
Ref. 7.12.1</t>
  </si>
  <si>
    <t>Transmission Depreciation Reserve</t>
  </si>
  <si>
    <t>Transmission Depreciation Expense</t>
  </si>
  <si>
    <t>Trans - Jim Bridger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</si>
</sst>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4" applyFont="1"/>
    <xf numFmtId="0" fontId="2" fillId="0" borderId="0" xfId="4" applyFont="1" applyBorder="1"/>
    <xf numFmtId="0" fontId="5" fillId="0" borderId="0" xfId="6" applyFont="1"/>
    <xf numFmtId="0" fontId="6" fillId="0" borderId="0" xfId="6"/>
    <xf numFmtId="0" fontId="6" fillId="0" borderId="0" xfId="6" applyAlignment="1">
      <alignment horizontal="right"/>
    </xf>
    <xf numFmtId="0" fontId="2" fillId="0" borderId="0" xfId="4" applyFont="1" applyAlignment="1">
      <alignment horizontal="center"/>
    </xf>
    <xf numFmtId="0" fontId="2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NumberFormat="1" applyFont="1" applyAlignment="1">
      <alignment horizontal="center"/>
    </xf>
    <xf numFmtId="0" fontId="8" fillId="0" borderId="0" xfId="6" applyFont="1"/>
    <xf numFmtId="0" fontId="7" fillId="0" borderId="0" xfId="4" applyFont="1" applyBorder="1" applyAlignment="1">
      <alignment horizontal="left"/>
    </xf>
    <xf numFmtId="0" fontId="2" fillId="0" borderId="0" xfId="4" applyFont="1" applyBorder="1" applyAlignment="1">
      <alignment horizontal="center"/>
    </xf>
    <xf numFmtId="164" fontId="2" fillId="0" borderId="0" xfId="7" applyNumberFormat="1" applyFont="1" applyBorder="1" applyAlignment="1">
      <alignment horizontal="center"/>
    </xf>
    <xf numFmtId="0" fontId="2" fillId="0" borderId="0" xfId="4" applyNumberFormat="1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2" fillId="0" borderId="0" xfId="8" applyFont="1" applyFill="1" applyBorder="1" applyAlignment="1">
      <alignment horizontal="center"/>
    </xf>
    <xf numFmtId="41" fontId="2" fillId="0" borderId="0" xfId="9" applyNumberFormat="1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41" fontId="8" fillId="0" borderId="0" xfId="6" applyNumberFormat="1" applyFont="1"/>
    <xf numFmtId="41" fontId="2" fillId="0" borderId="1" xfId="9" applyNumberFormat="1" applyFont="1" applyFill="1" applyBorder="1" applyAlignment="1">
      <alignment horizontal="center"/>
    </xf>
    <xf numFmtId="0" fontId="6" fillId="0" borderId="0" xfId="6" applyAlignment="1">
      <alignment horizontal="center"/>
    </xf>
    <xf numFmtId="41" fontId="6" fillId="0" borderId="0" xfId="6" applyNumberFormat="1" applyBorder="1"/>
    <xf numFmtId="41" fontId="6" fillId="0" borderId="0" xfId="6" applyNumberFormat="1"/>
    <xf numFmtId="0" fontId="7" fillId="0" borderId="0" xfId="4" applyFont="1" applyFill="1" applyBorder="1" applyAlignment="1">
      <alignment horizontal="left"/>
    </xf>
    <xf numFmtId="165" fontId="2" fillId="0" borderId="0" xfId="10" applyNumberFormat="1" applyFont="1" applyFill="1" applyBorder="1" applyAlignment="1">
      <alignment horizontal="left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/>
    <xf numFmtId="0" fontId="2" fillId="0" borderId="0" xfId="4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7" fillId="0" borderId="0" xfId="4" applyFont="1" applyBorder="1"/>
    <xf numFmtId="0" fontId="6" fillId="0" borderId="3" xfId="6" applyBorder="1"/>
    <xf numFmtId="0" fontId="6" fillId="0" borderId="4" xfId="6" applyBorder="1"/>
    <xf numFmtId="0" fontId="6" fillId="0" borderId="5" xfId="6" applyBorder="1"/>
    <xf numFmtId="0" fontId="6" fillId="0" borderId="6" xfId="6" applyBorder="1"/>
    <xf numFmtId="0" fontId="6" fillId="0" borderId="0" xfId="6" applyBorder="1"/>
    <xf numFmtId="0" fontId="6" fillId="0" borderId="7" xfId="6" applyBorder="1"/>
    <xf numFmtId="0" fontId="6" fillId="0" borderId="8" xfId="6" applyBorder="1"/>
    <xf numFmtId="0" fontId="6" fillId="0" borderId="9" xfId="6" applyBorder="1"/>
    <xf numFmtId="0" fontId="6" fillId="0" borderId="10" xfId="6" applyBorder="1"/>
    <xf numFmtId="0" fontId="5" fillId="0" borderId="0" xfId="0" applyFont="1"/>
    <xf numFmtId="0" fontId="6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wrapText="1"/>
    </xf>
    <xf numFmtId="0" fontId="7" fillId="0" borderId="3" xfId="4" applyFont="1" applyBorder="1" applyAlignment="1">
      <alignment horizontal="center" wrapText="1"/>
    </xf>
    <xf numFmtId="0" fontId="7" fillId="0" borderId="4" xfId="4" applyFont="1" applyBorder="1" applyAlignment="1">
      <alignment horizontal="center" wrapText="1"/>
    </xf>
    <xf numFmtId="0" fontId="7" fillId="0" borderId="5" xfId="4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1" fontId="2" fillId="0" borderId="6" xfId="9" applyNumberFormat="1" applyFont="1" applyFill="1" applyBorder="1" applyAlignment="1">
      <alignment horizontal="center"/>
    </xf>
    <xf numFmtId="41" fontId="2" fillId="0" borderId="7" xfId="9" applyNumberFormat="1" applyFont="1" applyFill="1" applyBorder="1" applyAlignment="1">
      <alignment horizontal="center"/>
    </xf>
    <xf numFmtId="0" fontId="6" fillId="0" borderId="2" xfId="6" applyBorder="1"/>
    <xf numFmtId="0" fontId="6" fillId="0" borderId="2" xfId="6" applyBorder="1" applyAlignment="1">
      <alignment horizontal="center"/>
    </xf>
    <xf numFmtId="41" fontId="2" fillId="0" borderId="2" xfId="9" applyNumberFormat="1" applyFont="1" applyFill="1" applyBorder="1" applyAlignment="1">
      <alignment horizontal="center"/>
    </xf>
    <xf numFmtId="41" fontId="2" fillId="0" borderId="11" xfId="9" applyNumberFormat="1" applyFont="1" applyFill="1" applyBorder="1" applyAlignment="1">
      <alignment horizontal="center"/>
    </xf>
    <xf numFmtId="41" fontId="2" fillId="0" borderId="12" xfId="9" applyNumberFormat="1" applyFont="1" applyFill="1" applyBorder="1" applyAlignment="1">
      <alignment horizontal="center"/>
    </xf>
    <xf numFmtId="41" fontId="7" fillId="0" borderId="0" xfId="9" applyNumberFormat="1" applyFont="1" applyFill="1" applyBorder="1" applyAlignment="1">
      <alignment horizontal="center"/>
    </xf>
    <xf numFmtId="0" fontId="2" fillId="0" borderId="2" xfId="8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10" fontId="9" fillId="0" borderId="0" xfId="2" applyNumberFormat="1" applyFont="1" applyFill="1" applyBorder="1" applyAlignment="1">
      <alignment horizontal="center"/>
    </xf>
    <xf numFmtId="165" fontId="9" fillId="0" borderId="0" xfId="2" applyNumberFormat="1" applyFont="1" applyFill="1" applyBorder="1"/>
    <xf numFmtId="0" fontId="10" fillId="0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164" fontId="6" fillId="0" borderId="6" xfId="1" applyNumberFormat="1" applyFont="1" applyBorder="1"/>
    <xf numFmtId="164" fontId="6" fillId="0" borderId="11" xfId="1" applyNumberFormat="1" applyFont="1" applyBorder="1"/>
    <xf numFmtId="164" fontId="6" fillId="0" borderId="6" xfId="6" applyNumberFormat="1" applyBorder="1"/>
    <xf numFmtId="164" fontId="6" fillId="0" borderId="0" xfId="6" applyNumberFormat="1" applyBorder="1"/>
    <xf numFmtId="164" fontId="6" fillId="0" borderId="7" xfId="6" applyNumberFormat="1" applyBorder="1"/>
    <xf numFmtId="0" fontId="7" fillId="0" borderId="6" xfId="4" applyFont="1" applyBorder="1" applyAlignment="1">
      <alignment horizontal="center" wrapText="1"/>
    </xf>
    <xf numFmtId="0" fontId="7" fillId="0" borderId="7" xfId="4" applyFont="1" applyBorder="1" applyAlignment="1">
      <alignment horizontal="center" wrapText="1"/>
    </xf>
    <xf numFmtId="0" fontId="5" fillId="0" borderId="6" xfId="0" applyFont="1" applyFill="1" applyBorder="1"/>
    <xf numFmtId="0" fontId="5" fillId="0" borderId="7" xfId="0" applyFont="1" applyFill="1" applyBorder="1"/>
    <xf numFmtId="10" fontId="6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164" fontId="6" fillId="0" borderId="0" xfId="1" applyNumberFormat="1" applyFont="1" applyFill="1" applyBorder="1"/>
    <xf numFmtId="164" fontId="2" fillId="0" borderId="7" xfId="9" applyNumberFormat="1" applyFont="1" applyFill="1" applyBorder="1" applyAlignment="1">
      <alignment horizontal="center"/>
    </xf>
    <xf numFmtId="0" fontId="6" fillId="0" borderId="0" xfId="6" applyBorder="1" applyAlignment="1">
      <alignment horizontal="center"/>
    </xf>
    <xf numFmtId="0" fontId="6" fillId="0" borderId="0" xfId="6" applyFill="1" applyBorder="1"/>
    <xf numFmtId="0" fontId="2" fillId="0" borderId="0" xfId="4" applyFont="1" applyBorder="1" applyAlignment="1">
      <alignment horizontal="left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/>
    <xf numFmtId="164" fontId="6" fillId="0" borderId="0" xfId="1" applyNumberFormat="1" applyFont="1"/>
    <xf numFmtId="0" fontId="2" fillId="0" borderId="2" xfId="4" applyFont="1" applyBorder="1" applyAlignment="1">
      <alignment horizontal="left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6" fillId="0" borderId="2" xfId="0" applyFont="1" applyFill="1" applyBorder="1"/>
    <xf numFmtId="0" fontId="2" fillId="0" borderId="2" xfId="0" applyFont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6" xfId="0" applyFont="1" applyBorder="1"/>
    <xf numFmtId="0" fontId="6" fillId="0" borderId="0" xfId="0" applyFont="1" applyBorder="1"/>
    <xf numFmtId="0" fontId="6" fillId="0" borderId="7" xfId="0" applyFont="1" applyBorder="1"/>
    <xf numFmtId="0" fontId="7" fillId="0" borderId="12" xfId="0" applyFont="1" applyFill="1" applyBorder="1"/>
    <xf numFmtId="0" fontId="7" fillId="0" borderId="7" xfId="0" applyFont="1" applyFill="1" applyBorder="1"/>
    <xf numFmtId="0" fontId="11" fillId="0" borderId="7" xfId="0" applyFont="1" applyFill="1" applyBorder="1"/>
    <xf numFmtId="0" fontId="6" fillId="0" borderId="12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164" fontId="5" fillId="0" borderId="0" xfId="1" applyNumberFormat="1" applyFont="1" applyFill="1" applyBorder="1"/>
    <xf numFmtId="164" fontId="6" fillId="0" borderId="0" xfId="1" applyNumberFormat="1" applyFont="1" applyBorder="1"/>
    <xf numFmtId="164" fontId="6" fillId="0" borderId="2" xfId="1" applyNumberFormat="1" applyFont="1" applyBorder="1"/>
    <xf numFmtId="164" fontId="2" fillId="0" borderId="0" xfId="1" applyNumberFormat="1" applyFont="1" applyFill="1" applyBorder="1"/>
    <xf numFmtId="0" fontId="6" fillId="0" borderId="2" xfId="0" applyFont="1" applyFill="1" applyBorder="1" applyAlignment="1">
      <alignment horizontal="center"/>
    </xf>
    <xf numFmtId="0" fontId="2" fillId="0" borderId="0" xfId="0" applyFont="1" applyBorder="1"/>
    <xf numFmtId="164" fontId="2" fillId="0" borderId="13" xfId="1" applyNumberFormat="1" applyFont="1" applyFill="1" applyBorder="1"/>
    <xf numFmtId="164" fontId="2" fillId="0" borderId="0" xfId="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164" fontId="2" fillId="0" borderId="14" xfId="1" applyNumberFormat="1" applyFont="1" applyFill="1" applyBorder="1"/>
    <xf numFmtId="41" fontId="2" fillId="0" borderId="13" xfId="9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6" fillId="0" borderId="7" xfId="1" applyNumberFormat="1" applyFont="1" applyFill="1" applyBorder="1"/>
    <xf numFmtId="41" fontId="6" fillId="0" borderId="7" xfId="0" applyNumberFormat="1" applyFont="1" applyFill="1" applyBorder="1"/>
    <xf numFmtId="41" fontId="6" fillId="0" borderId="12" xfId="0" applyNumberFormat="1" applyFont="1" applyFill="1" applyBorder="1"/>
    <xf numFmtId="41" fontId="2" fillId="0" borderId="2" xfId="0" applyNumberFormat="1" applyFont="1" applyFill="1" applyBorder="1"/>
    <xf numFmtId="164" fontId="6" fillId="0" borderId="2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6" fontId="6" fillId="0" borderId="0" xfId="6" applyNumberFormat="1" applyAlignment="1">
      <alignment horizontal="center"/>
    </xf>
    <xf numFmtId="165" fontId="2" fillId="0" borderId="0" xfId="10" applyNumberFormat="1" applyFont="1" applyFill="1" applyBorder="1" applyAlignment="1">
      <alignment horizontal="center"/>
    </xf>
  </cellXfs>
  <cellStyles count="11">
    <cellStyle name="Comma" xfId="1" builtinId="3"/>
    <cellStyle name="Comma 10 6" xfId="7"/>
    <cellStyle name="Comma 2 2" xfId="9"/>
    <cellStyle name="Normal" xfId="0" builtinId="0"/>
    <cellStyle name="Normal 15" xfId="6"/>
    <cellStyle name="Normal 2 3" xfId="8"/>
    <cellStyle name="Normal 3" xfId="3"/>
    <cellStyle name="Normal_Adjustment Template" xfId="5"/>
    <cellStyle name="Normal_Copy of File50007" xfId="4"/>
    <cellStyle name="Percent" xfId="2" builtinId="5"/>
    <cellStyle name="Percent 10 3" xfId="10"/>
  </cellStyles>
  <dxfs count="1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56</xdr:row>
      <xdr:rowOff>33617</xdr:rowOff>
    </xdr:from>
    <xdr:to>
      <xdr:col>9</xdr:col>
      <xdr:colOff>481852</xdr:colOff>
      <xdr:row>61</xdr:row>
      <xdr:rowOff>56029</xdr:rowOff>
    </xdr:to>
    <xdr:sp macro="" textlink="">
      <xdr:nvSpPr>
        <xdr:cNvPr id="2" name="TextBox 1"/>
        <xdr:cNvSpPr txBox="1"/>
      </xdr:nvSpPr>
      <xdr:spPr>
        <a:xfrm>
          <a:off x="178593" y="8391805"/>
          <a:ext cx="6946947" cy="7963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re-allocates the new 2020 transmission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capital projects that will be placed into service during 2020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from WCA to system as part of the WIJAM MOU signed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by Parties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Joanne/SAP/RC_CCvlooku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REGULATN/ER/_2019/Washington/WA%20GRC%20(06_19%20Base)/Models/WA%20RAM%20June%202019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/>
      <sheetData sheetId="1">
        <row r="216">
          <cell r="G216" t="str">
            <v>220000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90">
          <cell r="F390">
            <v>8101101.8162147133</v>
          </cell>
        </row>
      </sheetData>
      <sheetData sheetId="5">
        <row r="200">
          <cell r="F200">
            <v>1065462.9590530833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3">
          <cell r="AP33">
            <v>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zoomScale="80" zoomScaleNormal="80" zoomScaleSheetLayoutView="80" workbookViewId="0"/>
  </sheetViews>
  <sheetFormatPr defaultColWidth="9.140625" defaultRowHeight="12" customHeight="1" x14ac:dyDescent="0.2"/>
  <cols>
    <col min="1" max="1" width="2.5703125" style="4" customWidth="1"/>
    <col min="2" max="2" width="7.140625" style="4" customWidth="1"/>
    <col min="3" max="3" width="25.5703125" style="4" customWidth="1"/>
    <col min="4" max="4" width="9.7109375" style="4" customWidth="1"/>
    <col min="5" max="5" width="5" style="4" bestFit="1" customWidth="1"/>
    <col min="6" max="6" width="14.42578125" style="4" customWidth="1"/>
    <col min="7" max="7" width="12" style="4" customWidth="1"/>
    <col min="8" max="8" width="10.42578125" style="4" customWidth="1"/>
    <col min="9" max="9" width="13" style="4" customWidth="1"/>
    <col min="10" max="10" width="8.28515625" style="4" customWidth="1"/>
    <col min="11" max="11" width="9.140625" style="4"/>
    <col min="12" max="12" width="11.42578125" style="4" bestFit="1" customWidth="1"/>
    <col min="13" max="13" width="10.5703125" style="4" bestFit="1" customWidth="1"/>
    <col min="14" max="16384" width="9.140625" style="4"/>
  </cols>
  <sheetData>
    <row r="1" spans="2:13" ht="12" customHeight="1" x14ac:dyDescent="0.2">
      <c r="B1" s="3" t="s">
        <v>0</v>
      </c>
      <c r="I1" s="5" t="s">
        <v>1</v>
      </c>
      <c r="J1" s="137">
        <v>9.3000000000000007</v>
      </c>
    </row>
    <row r="2" spans="2:13" ht="12" customHeight="1" x14ac:dyDescent="0.2">
      <c r="B2" s="3" t="s">
        <v>38</v>
      </c>
    </row>
    <row r="3" spans="2:13" ht="12" customHeight="1" x14ac:dyDescent="0.2">
      <c r="B3" s="3" t="s">
        <v>39</v>
      </c>
    </row>
    <row r="6" spans="2:13" ht="12" customHeight="1" x14ac:dyDescent="0.2">
      <c r="B6" s="1"/>
      <c r="C6" s="1"/>
      <c r="D6" s="6"/>
      <c r="E6" s="6"/>
      <c r="F6" s="6" t="s">
        <v>2</v>
      </c>
      <c r="G6" s="6"/>
      <c r="H6" s="6"/>
      <c r="I6" s="6" t="s">
        <v>40</v>
      </c>
      <c r="J6" s="7"/>
    </row>
    <row r="7" spans="2:13" ht="12" customHeight="1" x14ac:dyDescent="0.2">
      <c r="B7" s="1"/>
      <c r="C7" s="1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9" t="s">
        <v>9</v>
      </c>
      <c r="L7" s="10"/>
      <c r="M7" s="10"/>
    </row>
    <row r="8" spans="2:13" ht="12" customHeight="1" x14ac:dyDescent="0.2">
      <c r="B8" s="11" t="s">
        <v>10</v>
      </c>
      <c r="C8" s="2"/>
      <c r="D8" s="12"/>
      <c r="E8" s="12"/>
      <c r="F8" s="12"/>
      <c r="G8" s="12"/>
      <c r="H8" s="12"/>
      <c r="I8" s="13"/>
      <c r="J8" s="14"/>
      <c r="L8" s="10"/>
      <c r="M8" s="10"/>
    </row>
    <row r="9" spans="2:13" ht="12" customHeight="1" x14ac:dyDescent="0.2">
      <c r="B9" s="4" t="s">
        <v>34</v>
      </c>
      <c r="D9" s="15">
        <v>353</v>
      </c>
      <c r="E9" s="16" t="s">
        <v>11</v>
      </c>
      <c r="F9" s="17">
        <f>-'Page 9.3.1'!L7</f>
        <v>-201014227.78342596</v>
      </c>
      <c r="G9" s="16" t="s">
        <v>12</v>
      </c>
      <c r="H9" s="138">
        <v>0</v>
      </c>
      <c r="I9" s="17">
        <f>H9*F9</f>
        <v>0</v>
      </c>
      <c r="J9" s="18" t="s">
        <v>27</v>
      </c>
      <c r="L9" s="10"/>
      <c r="M9" s="19"/>
    </row>
    <row r="10" spans="2:13" ht="12" customHeight="1" x14ac:dyDescent="0.2">
      <c r="B10" s="4" t="s">
        <v>35</v>
      </c>
      <c r="D10" s="15">
        <v>353</v>
      </c>
      <c r="E10" s="16" t="s">
        <v>11</v>
      </c>
      <c r="F10" s="17">
        <f>-'Page 9.3.1'!L8</f>
        <v>-102952559.5764313</v>
      </c>
      <c r="G10" s="16" t="s">
        <v>13</v>
      </c>
      <c r="H10" s="138">
        <v>0.21577192756641544</v>
      </c>
      <c r="I10" s="17">
        <f t="shared" ref="I10:I11" si="0">H10*F10</f>
        <v>-22214272.227702808</v>
      </c>
      <c r="J10" s="18" t="s">
        <v>27</v>
      </c>
      <c r="L10" s="10"/>
      <c r="M10" s="19"/>
    </row>
    <row r="11" spans="2:13" ht="12" customHeight="1" x14ac:dyDescent="0.2">
      <c r="B11" s="4" t="s">
        <v>36</v>
      </c>
      <c r="D11" s="15">
        <v>353</v>
      </c>
      <c r="E11" s="16" t="s">
        <v>11</v>
      </c>
      <c r="F11" s="17">
        <f>'Page 9.3.1'!L9</f>
        <v>303966787.35985726</v>
      </c>
      <c r="G11" s="16" t="s">
        <v>14</v>
      </c>
      <c r="H11" s="138">
        <v>7.8111041399714837E-2</v>
      </c>
      <c r="I11" s="17">
        <f t="shared" si="0"/>
        <v>23743162.311604127</v>
      </c>
      <c r="J11" s="18" t="s">
        <v>27</v>
      </c>
      <c r="L11" s="10"/>
      <c r="M11" s="10"/>
    </row>
    <row r="12" spans="2:13" ht="12" customHeight="1" x14ac:dyDescent="0.2">
      <c r="D12" s="15"/>
      <c r="E12" s="16"/>
      <c r="F12" s="20">
        <f>SUM(F9:F11)</f>
        <v>0</v>
      </c>
      <c r="G12" s="16"/>
      <c r="H12" s="138"/>
      <c r="I12" s="20">
        <f>SUM(I9:I11)</f>
        <v>1528890.0839013197</v>
      </c>
      <c r="J12" s="18"/>
      <c r="L12" s="10"/>
      <c r="M12" s="10"/>
    </row>
    <row r="13" spans="2:13" ht="12" customHeight="1" x14ac:dyDescent="0.2">
      <c r="D13" s="15"/>
      <c r="E13" s="21"/>
      <c r="F13" s="22"/>
      <c r="G13" s="16"/>
      <c r="H13" s="21"/>
      <c r="I13" s="22"/>
      <c r="J13" s="18"/>
      <c r="L13" s="10"/>
      <c r="M13" s="19"/>
    </row>
    <row r="14" spans="2:13" ht="12" customHeight="1" x14ac:dyDescent="0.2">
      <c r="B14" s="11" t="s">
        <v>15</v>
      </c>
      <c r="H14" s="21"/>
      <c r="L14" s="10"/>
      <c r="M14" s="19"/>
    </row>
    <row r="15" spans="2:13" ht="12" customHeight="1" x14ac:dyDescent="0.2">
      <c r="B15" s="4" t="s">
        <v>51</v>
      </c>
      <c r="D15" s="15" t="s">
        <v>26</v>
      </c>
      <c r="E15" s="16" t="s">
        <v>11</v>
      </c>
      <c r="F15" s="17">
        <v>172129.21251609293</v>
      </c>
      <c r="G15" s="16" t="s">
        <v>29</v>
      </c>
      <c r="H15" s="138">
        <v>0.21577192756641544</v>
      </c>
      <c r="I15" s="17">
        <f t="shared" ref="I15:I18" si="1">H15*F15</f>
        <v>37140.651975086534</v>
      </c>
      <c r="J15" s="18" t="str">
        <f t="shared" ref="J15:J18" si="2">$J$1&amp;".1"</f>
        <v>9.3.1</v>
      </c>
      <c r="L15" s="10"/>
      <c r="M15" s="10"/>
    </row>
    <row r="16" spans="2:13" ht="12" customHeight="1" x14ac:dyDescent="0.2">
      <c r="B16" s="4" t="s">
        <v>34</v>
      </c>
      <c r="D16" s="15" t="s">
        <v>26</v>
      </c>
      <c r="E16" s="16" t="s">
        <v>11</v>
      </c>
      <c r="F16" s="17">
        <f>-'Page 9.3.1'!L21</f>
        <v>-9196165.2849663161</v>
      </c>
      <c r="G16" s="16" t="s">
        <v>12</v>
      </c>
      <c r="H16" s="138">
        <v>0</v>
      </c>
      <c r="I16" s="17">
        <f>H16*F16</f>
        <v>0</v>
      </c>
      <c r="J16" s="18" t="str">
        <f t="shared" si="2"/>
        <v>9.3.1</v>
      </c>
      <c r="L16" s="10"/>
      <c r="M16" s="10"/>
    </row>
    <row r="17" spans="2:13" ht="12" customHeight="1" x14ac:dyDescent="0.2">
      <c r="B17" s="4" t="s">
        <v>35</v>
      </c>
      <c r="D17" s="15" t="s">
        <v>26</v>
      </c>
      <c r="E17" s="16" t="s">
        <v>11</v>
      </c>
      <c r="F17" s="17">
        <f>-'Page 9.3.1'!L22</f>
        <v>-4290791.9977444932</v>
      </c>
      <c r="G17" s="16" t="s">
        <v>13</v>
      </c>
      <c r="H17" s="138">
        <v>0.21577192756641544</v>
      </c>
      <c r="I17" s="17">
        <f t="shared" si="1"/>
        <v>-925832.46013987984</v>
      </c>
      <c r="J17" s="18" t="str">
        <f t="shared" si="2"/>
        <v>9.3.1</v>
      </c>
      <c r="L17" s="10"/>
      <c r="M17" s="10"/>
    </row>
    <row r="18" spans="2:13" ht="12" customHeight="1" x14ac:dyDescent="0.2">
      <c r="B18" s="4" t="s">
        <v>36</v>
      </c>
      <c r="D18" s="15" t="s">
        <v>26</v>
      </c>
      <c r="E18" s="16" t="s">
        <v>11</v>
      </c>
      <c r="F18" s="23">
        <f>'Page 9.3.1'!L23</f>
        <v>13314828.070194716</v>
      </c>
      <c r="G18" s="16" t="s">
        <v>14</v>
      </c>
      <c r="H18" s="138">
        <v>7.8111041399714837E-2</v>
      </c>
      <c r="I18" s="17">
        <f t="shared" si="1"/>
        <v>1040035.0866210647</v>
      </c>
      <c r="J18" s="18" t="str">
        <f t="shared" si="2"/>
        <v>9.3.1</v>
      </c>
      <c r="L18" s="10"/>
      <c r="M18" s="10"/>
    </row>
    <row r="19" spans="2:13" ht="12" customHeight="1" x14ac:dyDescent="0.2">
      <c r="D19" s="21"/>
      <c r="E19" s="16"/>
      <c r="F19" s="20">
        <f>SUM(F15:F18)</f>
        <v>0</v>
      </c>
      <c r="G19" s="16"/>
      <c r="H19" s="138"/>
      <c r="I19" s="20">
        <f>SUM(I15:I18)</f>
        <v>151343.27845627139</v>
      </c>
      <c r="J19" s="18"/>
      <c r="L19" s="10"/>
      <c r="M19" s="10"/>
    </row>
    <row r="20" spans="2:13" ht="12" customHeight="1" x14ac:dyDescent="0.2">
      <c r="D20" s="21"/>
      <c r="E20" s="16"/>
      <c r="F20" s="23"/>
      <c r="G20" s="16"/>
      <c r="H20" s="138"/>
      <c r="I20" s="17"/>
      <c r="J20" s="18"/>
      <c r="L20" s="10"/>
      <c r="M20" s="10"/>
    </row>
    <row r="21" spans="2:13" ht="12" customHeight="1" x14ac:dyDescent="0.2">
      <c r="B21" s="11" t="s">
        <v>16</v>
      </c>
      <c r="H21" s="21"/>
      <c r="M21" s="19"/>
    </row>
    <row r="22" spans="2:13" ht="12" customHeight="1" x14ac:dyDescent="0.2">
      <c r="B22" s="4" t="s">
        <v>51</v>
      </c>
      <c r="D22" s="21" t="s">
        <v>25</v>
      </c>
      <c r="E22" s="16" t="s">
        <v>11</v>
      </c>
      <c r="F22" s="23">
        <v>-86064.606258046479</v>
      </c>
      <c r="G22" s="16" t="s">
        <v>29</v>
      </c>
      <c r="H22" s="138">
        <v>0.21577192756641544</v>
      </c>
      <c r="I22" s="17">
        <f t="shared" ref="I22:I25" si="3">H22*F22</f>
        <v>-18570.32598754327</v>
      </c>
      <c r="J22" s="18" t="s">
        <v>27</v>
      </c>
    </row>
    <row r="23" spans="2:13" ht="12" customHeight="1" x14ac:dyDescent="0.2">
      <c r="B23" s="4" t="s">
        <v>34</v>
      </c>
      <c r="D23" s="21" t="s">
        <v>25</v>
      </c>
      <c r="E23" s="16" t="s">
        <v>11</v>
      </c>
      <c r="F23" s="23">
        <f>-'Page 9.3.1'!L14</f>
        <v>5145614.3768589599</v>
      </c>
      <c r="G23" s="16" t="s">
        <v>12</v>
      </c>
      <c r="H23" s="138">
        <v>0</v>
      </c>
      <c r="I23" s="17">
        <f t="shared" si="3"/>
        <v>0</v>
      </c>
      <c r="J23" s="18" t="str">
        <f t="shared" ref="J23:J25" si="4">$J$1&amp;".1"</f>
        <v>9.3.1</v>
      </c>
    </row>
    <row r="24" spans="2:13" ht="12" customHeight="1" x14ac:dyDescent="0.2">
      <c r="B24" s="4" t="s">
        <v>35</v>
      </c>
      <c r="D24" s="21" t="s">
        <v>25</v>
      </c>
      <c r="E24" s="16" t="s">
        <v>11</v>
      </c>
      <c r="F24" s="23">
        <f>-'Page 9.3.1'!L15</f>
        <v>2583952.629985244</v>
      </c>
      <c r="G24" s="16" t="s">
        <v>13</v>
      </c>
      <c r="H24" s="138">
        <v>0.21577192756641544</v>
      </c>
      <c r="I24" s="17">
        <f t="shared" si="3"/>
        <v>557544.43971222476</v>
      </c>
      <c r="J24" s="18" t="str">
        <f t="shared" si="4"/>
        <v>9.3.1</v>
      </c>
    </row>
    <row r="25" spans="2:13" ht="12" customHeight="1" x14ac:dyDescent="0.2">
      <c r="B25" s="4" t="s">
        <v>36</v>
      </c>
      <c r="D25" s="21" t="s">
        <v>25</v>
      </c>
      <c r="E25" s="16" t="s">
        <v>11</v>
      </c>
      <c r="F25" s="23">
        <f>'Page 9.3.1'!L16</f>
        <v>-7643502.4005861571</v>
      </c>
      <c r="G25" s="16" t="s">
        <v>14</v>
      </c>
      <c r="H25" s="138">
        <v>7.8111041399714837E-2</v>
      </c>
      <c r="I25" s="17">
        <f t="shared" si="3"/>
        <v>-597041.93245100509</v>
      </c>
      <c r="J25" s="18" t="str">
        <f t="shared" si="4"/>
        <v>9.3.1</v>
      </c>
    </row>
    <row r="26" spans="2:13" ht="12" customHeight="1" x14ac:dyDescent="0.2">
      <c r="E26" s="16"/>
      <c r="F26" s="20">
        <f>SUM(F22:F25)</f>
        <v>0</v>
      </c>
      <c r="G26" s="16"/>
      <c r="H26" s="138"/>
      <c r="I26" s="20">
        <f>SUM(I22:I25)</f>
        <v>-58067.818726323545</v>
      </c>
      <c r="J26" s="18"/>
    </row>
    <row r="27" spans="2:13" ht="12" customHeight="1" x14ac:dyDescent="0.2">
      <c r="F27" s="22"/>
      <c r="G27" s="16"/>
      <c r="H27" s="21"/>
      <c r="I27" s="22"/>
    </row>
    <row r="28" spans="2:13" ht="12" customHeight="1" x14ac:dyDescent="0.2">
      <c r="H28" s="21"/>
    </row>
    <row r="29" spans="2:13" ht="12" customHeight="1" x14ac:dyDescent="0.2">
      <c r="B29" s="24" t="s">
        <v>17</v>
      </c>
      <c r="H29" s="21"/>
    </row>
    <row r="30" spans="2:13" ht="12" customHeight="1" x14ac:dyDescent="0.2">
      <c r="B30" s="91" t="s">
        <v>37</v>
      </c>
      <c r="D30" s="92" t="s">
        <v>30</v>
      </c>
      <c r="E30" s="16" t="s">
        <v>11</v>
      </c>
      <c r="F30" s="95">
        <f>-'Page 9.3.1'!L27</f>
        <v>-10291040.877339017</v>
      </c>
      <c r="G30" s="21" t="s">
        <v>12</v>
      </c>
      <c r="H30" s="138">
        <v>0</v>
      </c>
      <c r="I30" s="95">
        <f t="shared" ref="I30:I33" si="5">H30*F30</f>
        <v>0</v>
      </c>
      <c r="J30" s="18" t="str">
        <f t="shared" ref="J30:J33" si="6">$J$1&amp;".1"</f>
        <v>9.3.1</v>
      </c>
    </row>
    <row r="31" spans="2:13" ht="12" customHeight="1" x14ac:dyDescent="0.2">
      <c r="B31" s="35" t="s">
        <v>37</v>
      </c>
      <c r="C31" s="35"/>
      <c r="D31" s="92" t="s">
        <v>30</v>
      </c>
      <c r="E31" s="16" t="s">
        <v>11</v>
      </c>
      <c r="F31" s="17">
        <f>-'Page 9.3.1'!L28</f>
        <v>-7037919.726909034</v>
      </c>
      <c r="G31" s="89" t="s">
        <v>13</v>
      </c>
      <c r="H31" s="138">
        <v>0.21577192756641544</v>
      </c>
      <c r="I31" s="135">
        <f t="shared" si="5"/>
        <v>-1518585.5055328624</v>
      </c>
      <c r="J31" s="18" t="str">
        <f t="shared" si="6"/>
        <v>9.3.1</v>
      </c>
    </row>
    <row r="32" spans="2:13" ht="12" customHeight="1" x14ac:dyDescent="0.2">
      <c r="B32" s="35" t="s">
        <v>37</v>
      </c>
      <c r="C32" s="35"/>
      <c r="D32" s="92" t="s">
        <v>30</v>
      </c>
      <c r="E32" s="16" t="s">
        <v>11</v>
      </c>
      <c r="F32" s="17">
        <f>-'Page 9.3.1'!L29</f>
        <v>-30967.141280233394</v>
      </c>
      <c r="G32" s="89" t="s">
        <v>29</v>
      </c>
      <c r="H32" s="138">
        <v>0.21577192756641544</v>
      </c>
      <c r="I32" s="135">
        <f t="shared" si="5"/>
        <v>-6681.839765257474</v>
      </c>
      <c r="J32" s="18" t="str">
        <f t="shared" si="6"/>
        <v>9.3.1</v>
      </c>
    </row>
    <row r="33" spans="2:10" ht="12" customHeight="1" x14ac:dyDescent="0.2">
      <c r="B33" s="35" t="s">
        <v>37</v>
      </c>
      <c r="C33" s="35"/>
      <c r="D33" s="92" t="s">
        <v>30</v>
      </c>
      <c r="E33" s="16" t="s">
        <v>11</v>
      </c>
      <c r="F33" s="58">
        <f>'Page 9.3.1'!L30</f>
        <v>17359927.745528284</v>
      </c>
      <c r="G33" s="89" t="s">
        <v>14</v>
      </c>
      <c r="H33" s="138">
        <v>7.8111041399714837E-2</v>
      </c>
      <c r="I33" s="136">
        <f t="shared" si="5"/>
        <v>1356002.0348270182</v>
      </c>
      <c r="J33" s="18" t="str">
        <f t="shared" si="6"/>
        <v>9.3.1</v>
      </c>
    </row>
    <row r="34" spans="2:10" ht="12" customHeight="1" x14ac:dyDescent="0.2">
      <c r="B34" s="35"/>
      <c r="C34" s="35"/>
      <c r="D34" s="89"/>
      <c r="E34" s="35"/>
      <c r="F34" s="20">
        <f>SUM(F30:F33)</f>
        <v>0</v>
      </c>
      <c r="G34" s="16"/>
      <c r="H34" s="138"/>
      <c r="I34" s="20">
        <f>SUM(I30:I33)</f>
        <v>-169265.31047110166</v>
      </c>
    </row>
    <row r="35" spans="2:10" ht="12" customHeight="1" x14ac:dyDescent="0.2">
      <c r="B35" s="35"/>
      <c r="C35" s="35"/>
      <c r="D35" s="89"/>
      <c r="E35" s="35"/>
      <c r="F35" s="17"/>
      <c r="G35" s="89"/>
      <c r="H35" s="138"/>
      <c r="I35" s="17"/>
    </row>
    <row r="36" spans="2:10" ht="12" customHeight="1" x14ac:dyDescent="0.2">
      <c r="B36" s="35" t="s">
        <v>37</v>
      </c>
      <c r="C36" s="35"/>
      <c r="D36" s="89" t="s">
        <v>33</v>
      </c>
      <c r="E36" s="16" t="s">
        <v>11</v>
      </c>
      <c r="F36" s="17">
        <f>-'Page 9.3.1'!L32</f>
        <v>-9869620</v>
      </c>
      <c r="G36" s="16" t="s">
        <v>12</v>
      </c>
      <c r="H36" s="138">
        <v>0</v>
      </c>
      <c r="I36" s="17">
        <f t="shared" ref="I36:I38" si="7">H36*F36</f>
        <v>0</v>
      </c>
      <c r="J36" s="18" t="str">
        <f t="shared" ref="J36:J38" si="8">$J$1&amp;".1"</f>
        <v>9.3.1</v>
      </c>
    </row>
    <row r="37" spans="2:10" ht="12" customHeight="1" x14ac:dyDescent="0.2">
      <c r="B37" s="35" t="s">
        <v>37</v>
      </c>
      <c r="C37" s="35"/>
      <c r="D37" s="89" t="s">
        <v>33</v>
      </c>
      <c r="E37" s="16" t="s">
        <v>11</v>
      </c>
      <c r="F37" s="17">
        <f>-'Page 9.3.1'!L33</f>
        <v>-5075978</v>
      </c>
      <c r="G37" s="16" t="s">
        <v>13</v>
      </c>
      <c r="H37" s="138">
        <v>0.21577192756641544</v>
      </c>
      <c r="I37" s="17">
        <f t="shared" si="7"/>
        <v>-1095253.5573447184</v>
      </c>
      <c r="J37" s="18" t="str">
        <f t="shared" si="8"/>
        <v>9.3.1</v>
      </c>
    </row>
    <row r="38" spans="2:10" ht="12" customHeight="1" x14ac:dyDescent="0.2">
      <c r="B38" s="35" t="s">
        <v>37</v>
      </c>
      <c r="C38" s="35"/>
      <c r="D38" s="89" t="s">
        <v>33</v>
      </c>
      <c r="E38" s="16" t="s">
        <v>11</v>
      </c>
      <c r="F38" s="58">
        <f>'Page 9.3.1'!L34</f>
        <v>14945598</v>
      </c>
      <c r="G38" s="16" t="s">
        <v>14</v>
      </c>
      <c r="H38" s="138">
        <v>7.8111041399714837E-2</v>
      </c>
      <c r="I38" s="58">
        <f t="shared" si="7"/>
        <v>1167416.2241214952</v>
      </c>
      <c r="J38" s="18" t="str">
        <f t="shared" si="8"/>
        <v>9.3.1</v>
      </c>
    </row>
    <row r="39" spans="2:10" ht="12" customHeight="1" x14ac:dyDescent="0.2">
      <c r="B39" s="35"/>
      <c r="C39" s="35"/>
      <c r="D39" s="89"/>
      <c r="E39" s="16"/>
      <c r="F39" s="20">
        <f>SUM(F36:F38)</f>
        <v>0</v>
      </c>
      <c r="G39" s="16"/>
      <c r="H39" s="138"/>
      <c r="I39" s="20">
        <f>SUM(I36:I38)</f>
        <v>72162.666776776779</v>
      </c>
    </row>
    <row r="40" spans="2:10" ht="12" customHeight="1" x14ac:dyDescent="0.2">
      <c r="B40" s="35"/>
      <c r="C40" s="35"/>
      <c r="D40" s="89"/>
      <c r="E40" s="35"/>
      <c r="F40" s="17"/>
      <c r="G40" s="89"/>
      <c r="H40" s="138"/>
      <c r="I40" s="17"/>
    </row>
    <row r="41" spans="2:10" ht="12" customHeight="1" x14ac:dyDescent="0.2">
      <c r="B41" s="35"/>
      <c r="C41" s="35"/>
      <c r="D41" s="89"/>
      <c r="E41" s="35"/>
      <c r="F41" s="17"/>
      <c r="G41" s="89"/>
      <c r="H41" s="138"/>
      <c r="I41" s="17"/>
    </row>
    <row r="42" spans="2:10" ht="12" customHeight="1" x14ac:dyDescent="0.2">
      <c r="B42" s="93" t="s">
        <v>31</v>
      </c>
      <c r="C42" s="35"/>
      <c r="D42" s="92">
        <v>41010</v>
      </c>
      <c r="E42" s="16" t="s">
        <v>11</v>
      </c>
      <c r="F42" s="17">
        <f>-'Page 9.3.1'!L36</f>
        <v>103611</v>
      </c>
      <c r="G42" s="21" t="s">
        <v>12</v>
      </c>
      <c r="H42" s="138">
        <v>0</v>
      </c>
      <c r="I42" s="135">
        <f t="shared" ref="I42:I45" si="9">H42*F42</f>
        <v>0</v>
      </c>
      <c r="J42" s="18" t="str">
        <f t="shared" ref="J42:J45" si="10">$J$1&amp;".1"</f>
        <v>9.3.1</v>
      </c>
    </row>
    <row r="43" spans="2:10" ht="12" customHeight="1" x14ac:dyDescent="0.2">
      <c r="B43" s="93" t="s">
        <v>31</v>
      </c>
      <c r="C43" s="35"/>
      <c r="D43" s="92">
        <v>41010</v>
      </c>
      <c r="E43" s="16" t="s">
        <v>11</v>
      </c>
      <c r="F43" s="17">
        <f>-'Page 9.3.1'!L37</f>
        <v>482376</v>
      </c>
      <c r="G43" s="89" t="s">
        <v>13</v>
      </c>
      <c r="H43" s="138">
        <v>0.21577192756641544</v>
      </c>
      <c r="I43" s="135">
        <f t="shared" si="9"/>
        <v>104083.19933177721</v>
      </c>
      <c r="J43" s="18" t="str">
        <f t="shared" si="10"/>
        <v>9.3.1</v>
      </c>
    </row>
    <row r="44" spans="2:10" ht="12" customHeight="1" x14ac:dyDescent="0.2">
      <c r="B44" s="93" t="s">
        <v>31</v>
      </c>
      <c r="C44" s="35"/>
      <c r="D44" s="92">
        <v>41010</v>
      </c>
      <c r="E44" s="16" t="s">
        <v>11</v>
      </c>
      <c r="F44" s="17">
        <f>-'Page 9.3.1'!L38</f>
        <v>7613</v>
      </c>
      <c r="G44" s="89" t="s">
        <v>29</v>
      </c>
      <c r="H44" s="138">
        <v>0.21577192756641544</v>
      </c>
      <c r="I44" s="135">
        <f t="shared" si="9"/>
        <v>1642.6716845631208</v>
      </c>
      <c r="J44" s="18" t="str">
        <f t="shared" si="10"/>
        <v>9.3.1</v>
      </c>
    </row>
    <row r="45" spans="2:10" ht="12" customHeight="1" x14ac:dyDescent="0.2">
      <c r="B45" s="93" t="s">
        <v>31</v>
      </c>
      <c r="C45" s="35"/>
      <c r="D45" s="92">
        <v>41010</v>
      </c>
      <c r="E45" s="16" t="s">
        <v>11</v>
      </c>
      <c r="F45" s="58">
        <f>'Page 9.3.1'!L39</f>
        <v>-593600</v>
      </c>
      <c r="G45" s="89" t="s">
        <v>14</v>
      </c>
      <c r="H45" s="138">
        <v>7.8111041399714837E-2</v>
      </c>
      <c r="I45" s="136">
        <f t="shared" si="9"/>
        <v>-46366.714174870729</v>
      </c>
      <c r="J45" s="18" t="str">
        <f t="shared" si="10"/>
        <v>9.3.1</v>
      </c>
    </row>
    <row r="46" spans="2:10" ht="12" customHeight="1" x14ac:dyDescent="0.2">
      <c r="B46" s="35"/>
      <c r="C46" s="35"/>
      <c r="D46" s="89"/>
      <c r="E46" s="35"/>
      <c r="F46" s="20">
        <f>SUM(F42:F45)</f>
        <v>0</v>
      </c>
      <c r="G46" s="16"/>
      <c r="H46" s="138"/>
      <c r="I46" s="20">
        <f>SUM(I42:I45)</f>
        <v>59359.156841469601</v>
      </c>
    </row>
    <row r="47" spans="2:10" ht="12" customHeight="1" x14ac:dyDescent="0.2">
      <c r="B47" s="35"/>
      <c r="C47" s="35"/>
      <c r="D47" s="89"/>
      <c r="E47" s="35"/>
      <c r="F47" s="17"/>
      <c r="G47" s="89"/>
      <c r="H47" s="138"/>
      <c r="I47" s="17"/>
    </row>
    <row r="48" spans="2:10" ht="12" customHeight="1" x14ac:dyDescent="0.2">
      <c r="B48" s="94" t="s">
        <v>32</v>
      </c>
      <c r="C48" s="35"/>
      <c r="D48" s="89">
        <v>282</v>
      </c>
      <c r="E48" s="16" t="s">
        <v>11</v>
      </c>
      <c r="F48" s="17">
        <f>-'Page 9.3.1'!L41</f>
        <v>1030516</v>
      </c>
      <c r="G48" s="21" t="s">
        <v>12</v>
      </c>
      <c r="H48" s="138">
        <v>0</v>
      </c>
      <c r="I48" s="135">
        <f t="shared" ref="I48:I51" si="11">H48*F48</f>
        <v>0</v>
      </c>
      <c r="J48" s="18" t="str">
        <f t="shared" ref="J48:J51" si="12">$J$1&amp;".1"</f>
        <v>9.3.1</v>
      </c>
    </row>
    <row r="49" spans="1:10" ht="12" customHeight="1" x14ac:dyDescent="0.2">
      <c r="B49" s="94" t="s">
        <v>32</v>
      </c>
      <c r="C49" s="35"/>
      <c r="D49" s="89">
        <v>282</v>
      </c>
      <c r="E49" s="16" t="s">
        <v>11</v>
      </c>
      <c r="F49" s="17">
        <f>-'Page 9.3.1'!L42</f>
        <v>276495</v>
      </c>
      <c r="G49" s="89" t="s">
        <v>13</v>
      </c>
      <c r="H49" s="138">
        <v>0.21577192756641544</v>
      </c>
      <c r="I49" s="135">
        <f t="shared" si="11"/>
        <v>59659.859112476035</v>
      </c>
      <c r="J49" s="18" t="s">
        <v>27</v>
      </c>
    </row>
    <row r="50" spans="1:10" ht="12" customHeight="1" x14ac:dyDescent="0.2">
      <c r="B50" s="94" t="s">
        <v>32</v>
      </c>
      <c r="C50" s="35"/>
      <c r="D50" s="89">
        <v>282</v>
      </c>
      <c r="E50" s="16" t="s">
        <v>11</v>
      </c>
      <c r="F50" s="17">
        <f>-'Page 9.3.1'!L43</f>
        <v>-3806</v>
      </c>
      <c r="G50" s="89" t="s">
        <v>29</v>
      </c>
      <c r="H50" s="138">
        <v>0.21577192756641544</v>
      </c>
      <c r="I50" s="135">
        <f t="shared" si="11"/>
        <v>-821.22795631777717</v>
      </c>
      <c r="J50" s="18" t="s">
        <v>27</v>
      </c>
    </row>
    <row r="51" spans="1:10" ht="12" customHeight="1" x14ac:dyDescent="0.2">
      <c r="B51" s="35" t="s">
        <v>32</v>
      </c>
      <c r="C51" s="35"/>
      <c r="D51" s="89">
        <v>282</v>
      </c>
      <c r="E51" s="16" t="s">
        <v>11</v>
      </c>
      <c r="F51" s="58">
        <f>'Page 9.3.1'!L44</f>
        <v>-1303205</v>
      </c>
      <c r="G51" s="89" t="s">
        <v>14</v>
      </c>
      <c r="H51" s="138">
        <v>7.8111041399714837E-2</v>
      </c>
      <c r="I51" s="136">
        <f t="shared" si="11"/>
        <v>-101794.69970731538</v>
      </c>
      <c r="J51" s="18" t="str">
        <f t="shared" si="12"/>
        <v>9.3.1</v>
      </c>
    </row>
    <row r="52" spans="1:10" ht="12" customHeight="1" x14ac:dyDescent="0.2">
      <c r="B52" s="35"/>
      <c r="C52" s="35"/>
      <c r="D52" s="89"/>
      <c r="E52" s="35"/>
      <c r="F52" s="20">
        <f>SUM(F48:F51)</f>
        <v>0</v>
      </c>
      <c r="G52" s="16"/>
      <c r="H52" s="138"/>
      <c r="I52" s="20">
        <f>SUM(I48:I51)</f>
        <v>-42956.068551157121</v>
      </c>
    </row>
    <row r="53" spans="1:10" ht="12" customHeight="1" x14ac:dyDescent="0.2">
      <c r="B53" s="26"/>
      <c r="C53" s="27"/>
      <c r="D53" s="28"/>
      <c r="E53" s="28"/>
      <c r="F53" s="17"/>
      <c r="G53" s="28"/>
      <c r="H53" s="138"/>
      <c r="I53" s="17"/>
      <c r="J53" s="14"/>
    </row>
    <row r="54" spans="1:10" ht="12" customHeight="1" x14ac:dyDescent="0.2">
      <c r="B54" s="90"/>
      <c r="C54" s="90"/>
      <c r="D54" s="29"/>
      <c r="E54" s="16"/>
      <c r="F54" s="17"/>
      <c r="G54" s="16"/>
      <c r="H54" s="25"/>
      <c r="I54" s="17"/>
      <c r="J54" s="18"/>
    </row>
    <row r="55" spans="1:10" ht="12" customHeight="1" x14ac:dyDescent="0.2">
      <c r="B55" s="35"/>
      <c r="C55" s="35"/>
      <c r="D55" s="35"/>
      <c r="E55" s="35"/>
      <c r="F55" s="35"/>
      <c r="G55" s="35"/>
      <c r="H55" s="35"/>
      <c r="I55" s="35"/>
    </row>
    <row r="56" spans="1:10" ht="12" customHeight="1" thickBot="1" x14ac:dyDescent="0.25">
      <c r="B56" s="30" t="s">
        <v>18</v>
      </c>
    </row>
    <row r="57" spans="1:10" ht="12" customHeight="1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3"/>
    </row>
    <row r="58" spans="1:10" ht="12" customHeight="1" x14ac:dyDescent="0.2">
      <c r="A58" s="34"/>
      <c r="B58" s="35"/>
      <c r="C58" s="35"/>
      <c r="D58" s="35"/>
      <c r="E58" s="35"/>
      <c r="F58" s="35"/>
      <c r="G58" s="35"/>
      <c r="H58" s="35"/>
      <c r="I58" s="35"/>
      <c r="J58" s="36"/>
    </row>
    <row r="59" spans="1:10" ht="12" customHeight="1" x14ac:dyDescent="0.2">
      <c r="A59" s="34"/>
      <c r="B59" s="35"/>
      <c r="C59" s="35"/>
      <c r="D59" s="35"/>
      <c r="E59" s="35"/>
      <c r="F59" s="35"/>
      <c r="G59" s="35"/>
      <c r="H59" s="35"/>
      <c r="I59" s="35"/>
      <c r="J59" s="36"/>
    </row>
    <row r="60" spans="1:10" ht="12" customHeight="1" x14ac:dyDescent="0.2">
      <c r="A60" s="34"/>
      <c r="B60" s="35"/>
      <c r="C60" s="35"/>
      <c r="D60" s="35"/>
      <c r="E60" s="35"/>
      <c r="F60" s="35"/>
      <c r="G60" s="35"/>
      <c r="H60" s="35"/>
      <c r="I60" s="35"/>
      <c r="J60" s="36"/>
    </row>
    <row r="61" spans="1:10" ht="12" customHeight="1" x14ac:dyDescent="0.2">
      <c r="A61" s="34"/>
      <c r="B61" s="35"/>
      <c r="C61" s="35"/>
      <c r="D61" s="35"/>
      <c r="E61" s="35"/>
      <c r="F61" s="35"/>
      <c r="G61" s="35"/>
      <c r="H61" s="35"/>
      <c r="I61" s="35"/>
      <c r="J61" s="36"/>
    </row>
    <row r="62" spans="1:10" ht="12" customHeight="1" thickBot="1" x14ac:dyDescent="0.25">
      <c r="A62" s="37"/>
      <c r="B62" s="38"/>
      <c r="C62" s="38"/>
      <c r="D62" s="38"/>
      <c r="E62" s="38"/>
      <c r="F62" s="38"/>
      <c r="G62" s="38"/>
      <c r="H62" s="38"/>
      <c r="I62" s="38"/>
      <c r="J62" s="39"/>
    </row>
  </sheetData>
  <conditionalFormatting sqref="B8">
    <cfRule type="cellIs" dxfId="14" priority="8" stopIfTrue="1" operator="equal">
      <formula>"Adjustment to Income/Expense/Rate Base:"</formula>
    </cfRule>
  </conditionalFormatting>
  <conditionalFormatting sqref="B14">
    <cfRule type="cellIs" dxfId="13" priority="7" stopIfTrue="1" operator="equal">
      <formula>"Adjustment to Income/Expense/Rate Base:"</formula>
    </cfRule>
  </conditionalFormatting>
  <conditionalFormatting sqref="B53">
    <cfRule type="cellIs" dxfId="12" priority="6" stopIfTrue="1" operator="equal">
      <formula>"Adjustment to Income/Expense/Rate Base:"</formula>
    </cfRule>
  </conditionalFormatting>
  <conditionalFormatting sqref="B21">
    <cfRule type="cellIs" dxfId="11" priority="4" stopIfTrue="1" operator="equal">
      <formula>"Adjustment to Income/Expense/Rate Base:"</formula>
    </cfRule>
  </conditionalFormatting>
  <conditionalFormatting sqref="B29">
    <cfRule type="cellIs" dxfId="10" priority="3" stopIfTrue="1" operator="equal">
      <formula>"Adjustment to Income/Expense/Rate Base:"</formula>
    </cfRule>
  </conditionalFormatting>
  <conditionalFormatting sqref="B30">
    <cfRule type="cellIs" dxfId="9" priority="2" stopIfTrue="1" operator="equal">
      <formula>"Adjustment to Income/Expense/Rate Base:"</formula>
    </cfRule>
  </conditionalFormatting>
  <conditionalFormatting sqref="B42:B45">
    <cfRule type="cellIs" dxfId="8" priority="1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ERC ACCOUNT" error="This FERC Account is not included in the drop-down list. Is this the account you want to use?" sqref="D54">
      <formula1>$D$82:$D$416</formula1>
    </dataValidation>
  </dataValidations>
  <pageMargins left="0.7" right="0.7" top="0.75" bottom="0.75" header="0.3" footer="0.3"/>
  <pageSetup scale="75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0"/>
  <sheetViews>
    <sheetView view="pageBreakPreview" topLeftCell="B1" zoomScale="90" zoomScaleNormal="90" zoomScaleSheetLayoutView="90" workbookViewId="0">
      <selection activeCell="B1" sqref="B1"/>
    </sheetView>
  </sheetViews>
  <sheetFormatPr defaultColWidth="9.140625" defaultRowHeight="12" customHeight="1" x14ac:dyDescent="0.2"/>
  <cols>
    <col min="1" max="1" width="46.7109375" style="41" customWidth="1"/>
    <col min="2" max="2" width="8.7109375" style="41" bestFit="1" customWidth="1"/>
    <col min="3" max="3" width="6.85546875" style="41" bestFit="1" customWidth="1"/>
    <col min="4" max="4" width="16" style="41" bestFit="1" customWidth="1"/>
    <col min="5" max="5" width="16" style="41" customWidth="1"/>
    <col min="6" max="7" width="16.7109375" style="41" bestFit="1" customWidth="1"/>
    <col min="8" max="8" width="12.5703125" style="41" bestFit="1" customWidth="1"/>
    <col min="9" max="9" width="13.140625" style="41" customWidth="1"/>
    <col min="10" max="11" width="12.5703125" style="41" bestFit="1" customWidth="1"/>
    <col min="12" max="12" width="13.28515625" style="41" bestFit="1" customWidth="1"/>
    <col min="13" max="13" width="6.140625" style="41" bestFit="1" customWidth="1"/>
    <col min="14" max="14" width="7" style="41" bestFit="1" customWidth="1"/>
    <col min="15" max="15" width="6.28515625" style="41" bestFit="1" customWidth="1"/>
    <col min="16" max="16" width="7.140625" style="41" bestFit="1" customWidth="1"/>
    <col min="17" max="19" width="12.85546875" style="41" bestFit="1" customWidth="1"/>
    <col min="20" max="25" width="14.5703125" style="41" bestFit="1" customWidth="1"/>
    <col min="26" max="26" width="17" style="41" bestFit="1" customWidth="1"/>
    <col min="27" max="32" width="14.5703125" style="41" bestFit="1" customWidth="1"/>
    <col min="33" max="33" width="6" style="41" customWidth="1"/>
    <col min="34" max="34" width="7.7109375" style="41" bestFit="1" customWidth="1"/>
    <col min="35" max="35" width="12.28515625" style="41" bestFit="1" customWidth="1"/>
    <col min="36" max="36" width="8.140625" style="41" bestFit="1" customWidth="1"/>
    <col min="37" max="16384" width="9.140625" style="41"/>
  </cols>
  <sheetData>
    <row r="1" spans="1:48" ht="12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48" ht="12" customHeight="1" x14ac:dyDescent="0.2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48" ht="12" customHeight="1" x14ac:dyDescent="0.2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48" ht="12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</row>
    <row r="5" spans="1:48" ht="30.75" customHeight="1" thickBot="1" x14ac:dyDescent="0.25">
      <c r="A5" s="42"/>
      <c r="B5" s="42"/>
      <c r="C5" s="42"/>
      <c r="D5" s="44"/>
      <c r="E5" s="44"/>
      <c r="F5" s="44"/>
      <c r="G5" s="44"/>
      <c r="H5" s="44"/>
      <c r="I5" s="44"/>
      <c r="J5" s="44"/>
      <c r="K5" s="45"/>
      <c r="L5" s="4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48" ht="51" x14ac:dyDescent="0.2">
      <c r="A6" s="11" t="s">
        <v>10</v>
      </c>
      <c r="B6" s="47" t="s">
        <v>19</v>
      </c>
      <c r="C6" s="47" t="s">
        <v>20</v>
      </c>
      <c r="D6" s="49" t="s">
        <v>41</v>
      </c>
      <c r="E6" s="50" t="s">
        <v>42</v>
      </c>
      <c r="F6" s="50" t="s">
        <v>43</v>
      </c>
      <c r="G6" s="51" t="s">
        <v>44</v>
      </c>
      <c r="H6" s="49" t="s">
        <v>45</v>
      </c>
      <c r="I6" s="50" t="s">
        <v>46</v>
      </c>
      <c r="J6" s="50" t="s">
        <v>47</v>
      </c>
      <c r="K6" s="51" t="s">
        <v>48</v>
      </c>
      <c r="L6" s="52" t="s">
        <v>22</v>
      </c>
      <c r="M6" s="53" t="s">
        <v>21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12" customHeight="1" x14ac:dyDescent="0.2">
      <c r="A7" s="4" t="s">
        <v>23</v>
      </c>
      <c r="B7" s="21">
        <v>353</v>
      </c>
      <c r="C7" s="21" t="s">
        <v>12</v>
      </c>
      <c r="D7" s="54">
        <v>201014227.78342596</v>
      </c>
      <c r="E7" s="17"/>
      <c r="F7" s="17"/>
      <c r="G7" s="55"/>
      <c r="H7" s="54"/>
      <c r="I7" s="121"/>
      <c r="J7" s="121"/>
      <c r="K7" s="88"/>
      <c r="L7" s="17">
        <f>SUM(D7:K7)</f>
        <v>201014227.78342596</v>
      </c>
      <c r="M7" s="5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ht="13.5" customHeight="1" x14ac:dyDescent="0.2">
      <c r="A8" s="56" t="s">
        <v>24</v>
      </c>
      <c r="B8" s="57">
        <v>353</v>
      </c>
      <c r="C8" s="57" t="s">
        <v>13</v>
      </c>
      <c r="D8" s="59">
        <v>102952559.5764313</v>
      </c>
      <c r="E8" s="58"/>
      <c r="F8" s="58"/>
      <c r="G8" s="60"/>
      <c r="H8" s="59"/>
      <c r="I8" s="58"/>
      <c r="J8" s="58"/>
      <c r="K8" s="60"/>
      <c r="L8" s="58">
        <f>SUM(D8:K8)</f>
        <v>102952559.5764313</v>
      </c>
      <c r="M8" s="5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</row>
    <row r="9" spans="1:48" ht="13.5" customHeight="1" x14ac:dyDescent="0.2">
      <c r="A9" s="3" t="s">
        <v>22</v>
      </c>
      <c r="B9" s="4"/>
      <c r="C9" s="4"/>
      <c r="D9" s="54">
        <f t="shared" ref="D9:L9" si="0">SUBTOTAL(9,D7:D8)</f>
        <v>303966787.35985726</v>
      </c>
      <c r="E9" s="17"/>
      <c r="F9" s="17">
        <f t="shared" si="0"/>
        <v>0</v>
      </c>
      <c r="G9" s="55">
        <f t="shared" si="0"/>
        <v>0</v>
      </c>
      <c r="H9" s="54">
        <f t="shared" si="0"/>
        <v>0</v>
      </c>
      <c r="I9" s="17">
        <f t="shared" si="0"/>
        <v>0</v>
      </c>
      <c r="J9" s="17"/>
      <c r="K9" s="55">
        <f t="shared" si="0"/>
        <v>0</v>
      </c>
      <c r="L9" s="61">
        <f t="shared" si="0"/>
        <v>303966787.35985726</v>
      </c>
      <c r="M9" s="53">
        <v>9.3000000000000007</v>
      </c>
      <c r="N9" s="53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ht="13.5" customHeight="1" x14ac:dyDescent="0.2">
      <c r="A10" s="4"/>
      <c r="B10" s="4"/>
      <c r="C10" s="4"/>
      <c r="D10" s="54"/>
      <c r="E10" s="17"/>
      <c r="F10" s="17"/>
      <c r="G10" s="55"/>
      <c r="H10" s="54"/>
      <c r="I10" s="17"/>
      <c r="J10" s="17"/>
      <c r="K10" s="55"/>
      <c r="L10" s="17"/>
      <c r="M10" s="42"/>
      <c r="N10" s="53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ht="13.5" customHeight="1" x14ac:dyDescent="0.2">
      <c r="A11" s="3"/>
      <c r="B11" s="21"/>
      <c r="C11" s="4"/>
      <c r="D11" s="54"/>
      <c r="E11" s="17"/>
      <c r="F11" s="17"/>
      <c r="G11" s="55"/>
      <c r="H11" s="54"/>
      <c r="I11" s="17"/>
      <c r="J11" s="17"/>
      <c r="K11" s="55"/>
      <c r="L11" s="61"/>
      <c r="M11" s="5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64"/>
      <c r="AH11" s="69"/>
      <c r="AI11" s="65"/>
      <c r="AJ11" s="42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ht="13.5" customHeight="1" x14ac:dyDescent="0.2">
      <c r="A12" s="11" t="s">
        <v>16</v>
      </c>
      <c r="B12" s="21"/>
      <c r="C12" s="4"/>
      <c r="D12" s="54"/>
      <c r="E12" s="17"/>
      <c r="F12" s="17"/>
      <c r="G12" s="55"/>
      <c r="H12" s="54"/>
      <c r="I12" s="17"/>
      <c r="J12" s="17"/>
      <c r="K12" s="55"/>
      <c r="L12" s="61"/>
      <c r="M12" s="5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64"/>
      <c r="AH12" s="69"/>
      <c r="AI12" s="65"/>
      <c r="AJ12" s="42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ht="13.5" customHeight="1" x14ac:dyDescent="0.2">
      <c r="A13" s="11" t="s">
        <v>49</v>
      </c>
      <c r="B13" s="21" t="s">
        <v>25</v>
      </c>
      <c r="C13" s="4" t="s">
        <v>29</v>
      </c>
      <c r="D13" s="54"/>
      <c r="E13" s="17"/>
      <c r="F13" s="17"/>
      <c r="G13" s="55"/>
      <c r="H13" s="54"/>
      <c r="I13" s="17">
        <v>86064.606258046479</v>
      </c>
      <c r="J13" s="17"/>
      <c r="K13" s="55"/>
      <c r="L13" s="17">
        <f>SUM(D13:K13)</f>
        <v>86064.606258046479</v>
      </c>
      <c r="M13" s="5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64"/>
      <c r="AH13" s="69"/>
      <c r="AI13" s="65"/>
      <c r="AJ13" s="42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ht="13.5" customHeight="1" x14ac:dyDescent="0.2">
      <c r="A14" s="4" t="s">
        <v>23</v>
      </c>
      <c r="B14" s="21" t="s">
        <v>25</v>
      </c>
      <c r="C14" s="16" t="s">
        <v>12</v>
      </c>
      <c r="D14" s="70"/>
      <c r="E14" s="115"/>
      <c r="F14" s="17"/>
      <c r="G14" s="55">
        <v>-1095063.4687516037</v>
      </c>
      <c r="H14" s="54"/>
      <c r="I14" s="17">
        <v>-4050550.9081073562</v>
      </c>
      <c r="J14" s="17"/>
      <c r="K14" s="55"/>
      <c r="L14" s="17">
        <f>SUM(D14:K14)</f>
        <v>-5145614.3768589599</v>
      </c>
      <c r="M14" s="5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64"/>
      <c r="AH14" s="69"/>
      <c r="AI14" s="65"/>
      <c r="AJ14" s="42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</row>
    <row r="15" spans="1:48" ht="13.5" customHeight="1" x14ac:dyDescent="0.2">
      <c r="A15" s="56" t="s">
        <v>24</v>
      </c>
      <c r="B15" s="57" t="s">
        <v>25</v>
      </c>
      <c r="C15" s="62" t="s">
        <v>13</v>
      </c>
      <c r="D15" s="71"/>
      <c r="E15" s="116"/>
      <c r="F15" s="58"/>
      <c r="G15" s="60">
        <v>-877113.26222599542</v>
      </c>
      <c r="H15" s="59"/>
      <c r="I15" s="58">
        <v>-1706839.3677592487</v>
      </c>
      <c r="J15" s="58"/>
      <c r="K15" s="60"/>
      <c r="L15" s="58">
        <f>SUM(D15:K15)</f>
        <v>-2583952.629985244</v>
      </c>
      <c r="M15" s="5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64"/>
      <c r="AH15" s="69"/>
      <c r="AI15" s="65"/>
      <c r="AJ15" s="42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48" ht="13.5" customHeight="1" x14ac:dyDescent="0.2">
      <c r="A16" s="3" t="s">
        <v>22</v>
      </c>
      <c r="B16" s="21"/>
      <c r="C16" s="4"/>
      <c r="D16" s="72">
        <f>SUM(D14:D15)</f>
        <v>0</v>
      </c>
      <c r="E16" s="73"/>
      <c r="F16" s="73">
        <f>SUM(F14:F15)</f>
        <v>0</v>
      </c>
      <c r="G16" s="74">
        <f>SUM(G14:G15)</f>
        <v>-1972176.730977599</v>
      </c>
      <c r="H16" s="72">
        <f>SUM(H14:H15)</f>
        <v>0</v>
      </c>
      <c r="I16" s="73">
        <f>SUM(I13:I15)</f>
        <v>-5671325.6696085585</v>
      </c>
      <c r="J16" s="73"/>
      <c r="K16" s="74"/>
      <c r="L16" s="61">
        <f>SUBTOTAL(9,L13:L15)</f>
        <v>-7643502.4005861571</v>
      </c>
      <c r="M16" s="53">
        <v>9.3000000000000007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64"/>
      <c r="AH16" s="69"/>
      <c r="AI16" s="65"/>
      <c r="AJ16" s="42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</row>
    <row r="17" spans="1:48" ht="13.5" customHeight="1" x14ac:dyDescent="0.2">
      <c r="A17" s="3"/>
      <c r="B17" s="21"/>
      <c r="C17" s="4"/>
      <c r="D17" s="54"/>
      <c r="E17" s="17"/>
      <c r="F17" s="17"/>
      <c r="G17" s="55"/>
      <c r="H17" s="54"/>
      <c r="I17" s="17"/>
      <c r="J17" s="17"/>
      <c r="K17" s="55"/>
      <c r="L17" s="61"/>
      <c r="M17" s="5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64"/>
      <c r="AH17" s="69"/>
      <c r="AI17" s="65"/>
      <c r="AJ17" s="42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ht="13.5" customHeight="1" x14ac:dyDescent="0.2">
      <c r="B18" s="47"/>
      <c r="C18" s="47"/>
      <c r="D18" s="75"/>
      <c r="E18" s="48"/>
      <c r="F18" s="48"/>
      <c r="G18" s="76"/>
      <c r="H18" s="75"/>
      <c r="I18" s="48"/>
      <c r="J18" s="48"/>
      <c r="K18" s="76"/>
      <c r="L18" s="52"/>
      <c r="M18" s="5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53"/>
      <c r="Z18" s="5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19" spans="1:48" ht="13.5" customHeight="1" x14ac:dyDescent="0.2">
      <c r="A19" s="11" t="s">
        <v>15</v>
      </c>
      <c r="B19" s="11"/>
      <c r="C19" s="11"/>
      <c r="D19" s="77"/>
      <c r="E19" s="42"/>
      <c r="F19" s="42"/>
      <c r="G19" s="78"/>
      <c r="H19" s="77"/>
      <c r="I19" s="42"/>
      <c r="J19" s="42"/>
      <c r="K19" s="78"/>
      <c r="L19" s="42"/>
      <c r="M19" s="53"/>
      <c r="N19" s="79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80"/>
      <c r="Z19" s="80"/>
      <c r="AA19" s="5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</row>
    <row r="20" spans="1:48" ht="13.5" customHeight="1" x14ac:dyDescent="0.2">
      <c r="A20" s="4" t="s">
        <v>50</v>
      </c>
      <c r="B20" s="21" t="s">
        <v>26</v>
      </c>
      <c r="C20" s="21" t="s">
        <v>29</v>
      </c>
      <c r="D20" s="54"/>
      <c r="E20" s="17"/>
      <c r="F20" s="17"/>
      <c r="G20" s="55"/>
      <c r="H20" s="54">
        <v>-172129.21251609293</v>
      </c>
      <c r="I20" s="17"/>
      <c r="J20" s="17"/>
      <c r="K20" s="55"/>
      <c r="L20" s="17">
        <f>SUM(D20:K20)</f>
        <v>-172129.21251609293</v>
      </c>
      <c r="M20" s="53"/>
      <c r="N20" s="79"/>
      <c r="O20" s="43"/>
      <c r="P20" s="43"/>
      <c r="Q20" s="43"/>
      <c r="R20" s="43"/>
      <c r="S20" s="43"/>
      <c r="T20" s="43"/>
      <c r="U20" s="43"/>
      <c r="V20" s="43"/>
      <c r="W20" s="43"/>
      <c r="X20" s="81"/>
      <c r="Y20" s="64"/>
      <c r="Z20" s="64"/>
      <c r="AA20" s="65"/>
      <c r="AB20" s="42"/>
      <c r="AC20" s="43"/>
      <c r="AD20" s="6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</row>
    <row r="21" spans="1:48" ht="13.5" customHeight="1" x14ac:dyDescent="0.2">
      <c r="A21" s="4" t="s">
        <v>23</v>
      </c>
      <c r="B21" s="21" t="s">
        <v>26</v>
      </c>
      <c r="C21" s="21" t="s">
        <v>12</v>
      </c>
      <c r="D21" s="54"/>
      <c r="E21" s="17"/>
      <c r="F21" s="17">
        <v>1095063.4687516037</v>
      </c>
      <c r="G21" s="55"/>
      <c r="H21" s="54">
        <v>8101101.8162147133</v>
      </c>
      <c r="I21" s="17"/>
      <c r="J21" s="17"/>
      <c r="K21" s="55"/>
      <c r="L21" s="17">
        <f>SUM(D21:K21)</f>
        <v>9196165.2849663161</v>
      </c>
      <c r="M21" s="53"/>
      <c r="N21" s="79"/>
      <c r="O21" s="43"/>
      <c r="P21" s="43"/>
      <c r="Q21" s="43"/>
      <c r="R21" s="43"/>
      <c r="S21" s="43"/>
      <c r="T21" s="43"/>
      <c r="U21" s="43"/>
      <c r="V21" s="43"/>
      <c r="W21" s="43"/>
      <c r="X21" s="81"/>
      <c r="Y21" s="64"/>
      <c r="Z21" s="64"/>
      <c r="AA21" s="65"/>
      <c r="AB21" s="42"/>
      <c r="AC21" s="43"/>
      <c r="AD21" s="6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8" ht="12.75" x14ac:dyDescent="0.2">
      <c r="A22" s="56" t="s">
        <v>24</v>
      </c>
      <c r="B22" s="57" t="s">
        <v>26</v>
      </c>
      <c r="C22" s="57" t="s">
        <v>13</v>
      </c>
      <c r="D22" s="59"/>
      <c r="E22" s="58"/>
      <c r="F22" s="58">
        <v>877113.26222599542</v>
      </c>
      <c r="G22" s="60"/>
      <c r="H22" s="59">
        <v>3413678.7355184979</v>
      </c>
      <c r="I22" s="58"/>
      <c r="J22" s="58"/>
      <c r="K22" s="60"/>
      <c r="L22" s="58">
        <f>SUM(D22:K22)</f>
        <v>4290791.9977444932</v>
      </c>
      <c r="M22" s="53"/>
      <c r="N22" s="79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64"/>
      <c r="Z22" s="64"/>
      <c r="AA22" s="65"/>
      <c r="AB22" s="42"/>
      <c r="AC22" s="43"/>
      <c r="AD22" s="64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</row>
    <row r="23" spans="1:48" ht="13.5" customHeight="1" x14ac:dyDescent="0.2">
      <c r="A23" s="3" t="s">
        <v>22</v>
      </c>
      <c r="B23" s="21"/>
      <c r="C23" s="4"/>
      <c r="D23" s="54">
        <f t="shared" ref="D23:K23" si="1">SUBTOTAL(9,D21:D22)</f>
        <v>0</v>
      </c>
      <c r="E23" s="17"/>
      <c r="F23" s="17">
        <f>SUBTOTAL(9,F21:F22)</f>
        <v>1972176.730977599</v>
      </c>
      <c r="G23" s="55">
        <f t="shared" si="1"/>
        <v>0</v>
      </c>
      <c r="H23" s="54">
        <f>SUBTOTAL(9,H20:H22)</f>
        <v>11342651.339217119</v>
      </c>
      <c r="I23" s="17"/>
      <c r="J23" s="17"/>
      <c r="K23" s="55">
        <f t="shared" si="1"/>
        <v>0</v>
      </c>
      <c r="L23" s="61">
        <f>SUBTOTAL(9,L20:L22)</f>
        <v>13314828.070194716</v>
      </c>
      <c r="M23" s="53">
        <v>9.3000000000000007</v>
      </c>
      <c r="N23" s="79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64"/>
      <c r="Z23" s="64"/>
      <c r="AA23" s="65"/>
      <c r="AB23" s="42"/>
      <c r="AC23" s="43"/>
      <c r="AD23" s="64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1:48" ht="13.5" customHeight="1" x14ac:dyDescent="0.2">
      <c r="A24" s="4"/>
      <c r="B24" s="21"/>
      <c r="C24" s="4"/>
      <c r="D24" s="54"/>
      <c r="E24" s="17"/>
      <c r="F24" s="17"/>
      <c r="G24" s="55"/>
      <c r="H24" s="54"/>
      <c r="I24" s="17"/>
      <c r="J24" s="17"/>
      <c r="K24" s="55"/>
      <c r="L24" s="17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81"/>
      <c r="Y24" s="64"/>
      <c r="Z24" s="64"/>
      <c r="AA24" s="65"/>
      <c r="AB24" s="42"/>
      <c r="AC24" s="43"/>
      <c r="AD24" s="64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</row>
    <row r="25" spans="1:48" ht="13.5" customHeight="1" x14ac:dyDescent="0.2">
      <c r="A25" s="82"/>
      <c r="B25" s="82"/>
      <c r="C25" s="82"/>
      <c r="D25" s="102"/>
      <c r="E25" s="43"/>
      <c r="F25" s="43"/>
      <c r="G25" s="103"/>
      <c r="H25" s="43"/>
      <c r="I25" s="43"/>
      <c r="J25" s="43"/>
      <c r="K25" s="103"/>
      <c r="L25" s="82"/>
      <c r="M25" s="82"/>
      <c r="N25" s="8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64"/>
      <c r="AH25" s="53"/>
      <c r="AI25" s="65"/>
      <c r="AJ25" s="42"/>
      <c r="AK25" s="43"/>
      <c r="AL25" s="43"/>
      <c r="AM25" s="43"/>
      <c r="AN25" s="43"/>
      <c r="AO25" s="43"/>
      <c r="AP25" s="66"/>
      <c r="AQ25" s="43"/>
      <c r="AR25" s="43"/>
      <c r="AS25" s="43"/>
      <c r="AT25" s="43"/>
      <c r="AU25" s="43"/>
      <c r="AV25" s="43"/>
    </row>
    <row r="26" spans="1:48" ht="13.5" customHeight="1" x14ac:dyDescent="0.2">
      <c r="A26" s="40" t="s">
        <v>17</v>
      </c>
      <c r="D26" s="104"/>
      <c r="E26" s="105"/>
      <c r="F26" s="105"/>
      <c r="G26" s="106"/>
      <c r="H26" s="105"/>
      <c r="I26" s="105"/>
      <c r="J26" s="105"/>
      <c r="K26" s="106"/>
      <c r="N26" s="8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64"/>
      <c r="AH26" s="53"/>
      <c r="AI26" s="65"/>
      <c r="AJ26" s="42"/>
      <c r="AK26" s="43"/>
      <c r="AL26" s="43"/>
      <c r="AM26" s="43"/>
      <c r="AN26" s="43"/>
      <c r="AO26" s="43"/>
      <c r="AP26" s="66"/>
      <c r="AQ26" s="43"/>
      <c r="AR26" s="43"/>
      <c r="AS26" s="43"/>
      <c r="AT26" s="43"/>
      <c r="AU26" s="43"/>
      <c r="AV26" s="43"/>
    </row>
    <row r="27" spans="1:48" ht="13.5" customHeight="1" x14ac:dyDescent="0.2">
      <c r="A27" s="91" t="s">
        <v>28</v>
      </c>
      <c r="B27" s="92" t="s">
        <v>30</v>
      </c>
      <c r="C27" s="122" t="s">
        <v>12</v>
      </c>
      <c r="D27" s="70">
        <v>1124476.1020712191</v>
      </c>
      <c r="E27" s="115">
        <v>1065462.9590530833</v>
      </c>
      <c r="F27" s="35"/>
      <c r="G27" s="36"/>
      <c r="H27" s="35"/>
      <c r="I27" s="35"/>
      <c r="J27" s="22">
        <v>8101101.8162147133</v>
      </c>
      <c r="K27" s="36"/>
      <c r="L27" s="17">
        <f>SUM(D27:K27)</f>
        <v>10291040.877339017</v>
      </c>
      <c r="M27" s="5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4"/>
      <c r="AH27" s="53"/>
      <c r="AI27" s="65"/>
      <c r="AJ27" s="42"/>
      <c r="AK27" s="43"/>
      <c r="AL27" s="43"/>
      <c r="AM27" s="43"/>
      <c r="AN27" s="43"/>
      <c r="AO27" s="43"/>
      <c r="AP27" s="66"/>
      <c r="AQ27" s="43"/>
      <c r="AR27" s="43"/>
      <c r="AS27" s="43"/>
      <c r="AT27" s="43"/>
      <c r="AU27" s="43"/>
      <c r="AV27" s="43"/>
    </row>
    <row r="28" spans="1:48" ht="13.5" customHeight="1" x14ac:dyDescent="0.2">
      <c r="A28" s="91" t="s">
        <v>28</v>
      </c>
      <c r="B28" s="92" t="s">
        <v>30</v>
      </c>
      <c r="C28" s="122" t="s">
        <v>13</v>
      </c>
      <c r="D28" s="54">
        <v>2759368.7855859394</v>
      </c>
      <c r="E28" s="17">
        <v>864872.20580459666</v>
      </c>
      <c r="F28" s="35"/>
      <c r="G28" s="36"/>
      <c r="H28" s="35"/>
      <c r="I28" s="35"/>
      <c r="J28" s="22">
        <v>3413678.7355184979</v>
      </c>
      <c r="K28" s="36"/>
      <c r="L28" s="17">
        <f>SUM(D28:K28)</f>
        <v>7037919.726909034</v>
      </c>
      <c r="M28" s="5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4"/>
      <c r="AH28" s="53"/>
      <c r="AI28" s="65"/>
      <c r="AJ28" s="42"/>
      <c r="AK28" s="43"/>
      <c r="AL28" s="43"/>
      <c r="AM28" s="43"/>
      <c r="AN28" s="43"/>
      <c r="AO28" s="43"/>
      <c r="AP28" s="66"/>
      <c r="AQ28" s="43"/>
      <c r="AR28" s="43"/>
      <c r="AS28" s="43"/>
      <c r="AT28" s="43"/>
      <c r="AU28" s="43"/>
      <c r="AV28" s="43"/>
    </row>
    <row r="29" spans="1:48" ht="13.5" customHeight="1" x14ac:dyDescent="0.2">
      <c r="A29" s="96" t="s">
        <v>28</v>
      </c>
      <c r="B29" s="97" t="s">
        <v>30</v>
      </c>
      <c r="C29" s="123" t="s">
        <v>29</v>
      </c>
      <c r="D29" s="59">
        <v>203096.35379632632</v>
      </c>
      <c r="E29" s="58"/>
      <c r="F29" s="98"/>
      <c r="G29" s="107"/>
      <c r="H29" s="98"/>
      <c r="I29" s="98"/>
      <c r="J29" s="133">
        <v>-172129.21251609293</v>
      </c>
      <c r="K29" s="107"/>
      <c r="L29" s="58">
        <f>SUM(D29:K29)</f>
        <v>30967.141280233394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64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</row>
    <row r="30" spans="1:48" ht="13.5" customHeight="1" x14ac:dyDescent="0.2">
      <c r="A30" s="91"/>
      <c r="B30" s="92"/>
      <c r="C30" s="84"/>
      <c r="D30" s="128">
        <f>SUBTOTAL(9,D27:D29)</f>
        <v>4086941.2414534846</v>
      </c>
      <c r="E30" s="17">
        <f>SUBTOTAL(9,E27:E29)</f>
        <v>1930335.16485768</v>
      </c>
      <c r="F30" s="84"/>
      <c r="G30" s="108"/>
      <c r="H30" s="84"/>
      <c r="I30" s="84"/>
      <c r="J30" s="84"/>
      <c r="K30" s="108"/>
      <c r="L30" s="114">
        <f>SUBTOTAL(9,L27:L29)</f>
        <v>17359927.745528284</v>
      </c>
      <c r="M30" s="53">
        <v>9.3000000000000007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64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</row>
    <row r="31" spans="1:48" ht="13.5" customHeight="1" x14ac:dyDescent="0.2">
      <c r="A31" s="91"/>
      <c r="B31" s="92"/>
      <c r="C31" s="84"/>
      <c r="D31" s="54"/>
      <c r="E31" s="17"/>
      <c r="F31" s="84"/>
      <c r="G31" s="108"/>
      <c r="H31" s="84"/>
      <c r="I31" s="84"/>
      <c r="J31" s="84"/>
      <c r="K31" s="108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64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</row>
    <row r="32" spans="1:48" ht="13.5" customHeight="1" x14ac:dyDescent="0.2">
      <c r="A32" s="91" t="s">
        <v>28</v>
      </c>
      <c r="B32" s="124" t="s">
        <v>33</v>
      </c>
      <c r="C32" s="122" t="s">
        <v>12</v>
      </c>
      <c r="D32" s="54"/>
      <c r="E32" s="17">
        <v>9869620</v>
      </c>
      <c r="F32" s="84"/>
      <c r="G32" s="108"/>
      <c r="H32" s="84"/>
      <c r="I32" s="84"/>
      <c r="J32" s="84"/>
      <c r="K32" s="108"/>
      <c r="L32" s="17">
        <f>SUM(D32:K32)</f>
        <v>9869620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64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</row>
    <row r="33" spans="1:48" ht="13.5" customHeight="1" x14ac:dyDescent="0.2">
      <c r="A33" s="96" t="s">
        <v>28</v>
      </c>
      <c r="B33" s="125" t="s">
        <v>33</v>
      </c>
      <c r="C33" s="126" t="s">
        <v>13</v>
      </c>
      <c r="D33" s="59"/>
      <c r="E33" s="58">
        <v>5075978</v>
      </c>
      <c r="F33" s="98"/>
      <c r="G33" s="107"/>
      <c r="H33" s="98"/>
      <c r="I33" s="98"/>
      <c r="J33" s="98"/>
      <c r="K33" s="107"/>
      <c r="L33" s="58">
        <f>SUM(D33:K33)</f>
        <v>5075978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64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</row>
    <row r="34" spans="1:48" ht="13.5" customHeight="1" x14ac:dyDescent="0.2">
      <c r="A34" s="91"/>
      <c r="B34" s="92"/>
      <c r="C34" s="84"/>
      <c r="D34" s="120"/>
      <c r="E34" s="127">
        <f>SUBTOTAL(9,E32:E33)</f>
        <v>14945598</v>
      </c>
      <c r="F34" s="84"/>
      <c r="G34" s="108"/>
      <c r="H34" s="84"/>
      <c r="I34" s="84"/>
      <c r="J34" s="84"/>
      <c r="K34" s="108"/>
      <c r="L34" s="114">
        <f>SUBTOTAL(9,L31:L33)</f>
        <v>14945598</v>
      </c>
      <c r="M34" s="53">
        <v>9.3000000000000007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64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</row>
    <row r="35" spans="1:48" ht="13.5" customHeight="1" x14ac:dyDescent="0.2">
      <c r="A35" s="91"/>
      <c r="B35" s="92"/>
      <c r="C35" s="84"/>
      <c r="D35" s="54"/>
      <c r="E35" s="17"/>
      <c r="F35" s="84"/>
      <c r="G35" s="108"/>
      <c r="H35" s="84"/>
      <c r="I35" s="84"/>
      <c r="J35" s="84"/>
      <c r="K35" s="108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64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1:48" ht="13.5" customHeight="1" x14ac:dyDescent="0.2">
      <c r="A36" s="93" t="s">
        <v>31</v>
      </c>
      <c r="B36" s="92">
        <v>41010</v>
      </c>
      <c r="C36" s="122" t="s">
        <v>12</v>
      </c>
      <c r="D36" s="54">
        <v>-276470</v>
      </c>
      <c r="E36" s="17">
        <v>2164644</v>
      </c>
      <c r="F36" s="42"/>
      <c r="G36" s="78"/>
      <c r="H36" s="42"/>
      <c r="I36" s="42"/>
      <c r="J36" s="87">
        <v>-1991785</v>
      </c>
      <c r="K36" s="78"/>
      <c r="L36" s="17">
        <f t="shared" ref="L36:L38" si="2">SUM(D36:K36)</f>
        <v>-103611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64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</row>
    <row r="37" spans="1:48" ht="13.5" customHeight="1" x14ac:dyDescent="0.2">
      <c r="A37" s="93" t="s">
        <v>31</v>
      </c>
      <c r="B37" s="92">
        <v>41010</v>
      </c>
      <c r="C37" s="122" t="s">
        <v>13</v>
      </c>
      <c r="D37" s="54">
        <v>-678435</v>
      </c>
      <c r="E37" s="17">
        <v>1035367</v>
      </c>
      <c r="F37" s="85"/>
      <c r="G37" s="109"/>
      <c r="H37" s="85"/>
      <c r="I37" s="85"/>
      <c r="J37" s="117">
        <v>-839308</v>
      </c>
      <c r="K37" s="109"/>
      <c r="L37" s="17">
        <f t="shared" si="2"/>
        <v>-482376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64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</row>
    <row r="38" spans="1:48" ht="13.5" customHeight="1" x14ac:dyDescent="0.2">
      <c r="A38" s="99" t="s">
        <v>31</v>
      </c>
      <c r="B38" s="97">
        <v>41010</v>
      </c>
      <c r="C38" s="123" t="s">
        <v>29</v>
      </c>
      <c r="D38" s="59">
        <v>-49934</v>
      </c>
      <c r="E38" s="58"/>
      <c r="F38" s="100"/>
      <c r="G38" s="110"/>
      <c r="H38" s="100"/>
      <c r="I38" s="100"/>
      <c r="J38" s="134">
        <v>42321</v>
      </c>
      <c r="K38" s="110"/>
      <c r="L38" s="58">
        <f t="shared" si="2"/>
        <v>-7613</v>
      </c>
      <c r="M38" s="5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4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1:48" ht="13.5" customHeight="1" x14ac:dyDescent="0.2">
      <c r="A39" s="93"/>
      <c r="B39" s="92"/>
      <c r="C39" s="43"/>
      <c r="D39" s="128">
        <f>SUBTOTAL(9,D36:D38)</f>
        <v>-1004839</v>
      </c>
      <c r="E39" s="17">
        <f>SUBTOTAL(9,E36:E38)</f>
        <v>3200011</v>
      </c>
      <c r="F39" s="43"/>
      <c r="G39" s="103"/>
      <c r="H39" s="43"/>
      <c r="I39" s="43"/>
      <c r="J39" s="17">
        <f>SUBTOTAL(9,J36:J38)</f>
        <v>-2788772</v>
      </c>
      <c r="K39" s="103"/>
      <c r="L39" s="114">
        <f>SUBTOTAL(9,L36:L38)</f>
        <v>-593600</v>
      </c>
      <c r="M39" s="53">
        <v>9.3000000000000007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1:48" ht="13.5" customHeight="1" x14ac:dyDescent="0.2">
      <c r="A40" s="93"/>
      <c r="B40" s="92"/>
      <c r="C40" s="43"/>
      <c r="D40" s="54"/>
      <c r="E40" s="17"/>
      <c r="F40" s="43"/>
      <c r="G40" s="103"/>
      <c r="H40" s="43"/>
      <c r="I40" s="43"/>
      <c r="J40" s="43"/>
      <c r="K40" s="103"/>
      <c r="L40" s="42"/>
      <c r="M40" s="5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4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1:48" ht="13.5" customHeight="1" x14ac:dyDescent="0.2">
      <c r="A41" s="119" t="s">
        <v>32</v>
      </c>
      <c r="B41" s="92">
        <v>282</v>
      </c>
      <c r="C41" s="44" t="s">
        <v>12</v>
      </c>
      <c r="D41" s="54"/>
      <c r="E41" s="17">
        <v>-2164644</v>
      </c>
      <c r="F41" s="87">
        <v>138235</v>
      </c>
      <c r="G41" s="103"/>
      <c r="H41" s="43"/>
      <c r="I41" s="43"/>
      <c r="J41" s="43"/>
      <c r="K41" s="130">
        <v>995893</v>
      </c>
      <c r="L41" s="17">
        <f t="shared" ref="L41:L42" si="3">SUM(D41:K41)</f>
        <v>-1030516</v>
      </c>
      <c r="M41" s="5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1:48" ht="13.5" customHeight="1" x14ac:dyDescent="0.2">
      <c r="A42" s="119" t="s">
        <v>32</v>
      </c>
      <c r="B42" s="92">
        <v>282</v>
      </c>
      <c r="C42" s="129" t="s">
        <v>13</v>
      </c>
      <c r="D42" s="54">
        <v>-1035367</v>
      </c>
      <c r="E42" s="17"/>
      <c r="F42" s="87">
        <v>339218</v>
      </c>
      <c r="G42" s="103"/>
      <c r="H42" s="43"/>
      <c r="I42" s="43"/>
      <c r="J42" s="43"/>
      <c r="K42" s="131">
        <v>419654</v>
      </c>
      <c r="L42" s="17">
        <f t="shared" si="3"/>
        <v>-276495</v>
      </c>
      <c r="M42" s="5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1:48" ht="13.5" customHeight="1" x14ac:dyDescent="0.2">
      <c r="A43" s="101" t="s">
        <v>32</v>
      </c>
      <c r="B43" s="57">
        <v>282</v>
      </c>
      <c r="C43" s="118" t="s">
        <v>29</v>
      </c>
      <c r="D43" s="59"/>
      <c r="E43" s="58"/>
      <c r="F43" s="134">
        <v>24967</v>
      </c>
      <c r="G43" s="110"/>
      <c r="H43" s="100"/>
      <c r="I43" s="100"/>
      <c r="J43" s="100"/>
      <c r="K43" s="132">
        <v>-21161</v>
      </c>
      <c r="L43" s="58">
        <f>SUM(D43:K43)</f>
        <v>3806</v>
      </c>
      <c r="M43" s="4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1:48" ht="13.5" customHeight="1" x14ac:dyDescent="0.2">
      <c r="A44" s="94"/>
      <c r="B44" s="89"/>
      <c r="C44" s="84"/>
      <c r="D44" s="120">
        <f>SUBTOTAL(9,D41:D43)</f>
        <v>-1035367</v>
      </c>
      <c r="E44" s="117">
        <f>SUBTOTAL(9,E41:E43)</f>
        <v>-2164644</v>
      </c>
      <c r="F44" s="117">
        <f>SUBTOTAL(9,F41:F43)</f>
        <v>502420</v>
      </c>
      <c r="G44" s="108"/>
      <c r="H44" s="84"/>
      <c r="I44" s="84"/>
      <c r="J44" s="84"/>
      <c r="K44" s="108"/>
      <c r="L44" s="114">
        <f>SUBTOTAL(9,L41:L43)</f>
        <v>-1303205</v>
      </c>
      <c r="M44" s="53">
        <v>9.3000000000000007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5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3.5" customHeight="1" thickBot="1" x14ac:dyDescent="0.25">
      <c r="A45" s="43"/>
      <c r="B45" s="43"/>
      <c r="C45" s="43"/>
      <c r="D45" s="111"/>
      <c r="E45" s="112"/>
      <c r="F45" s="112"/>
      <c r="G45" s="113"/>
      <c r="H45" s="112"/>
      <c r="I45" s="112"/>
      <c r="J45" s="112"/>
      <c r="K45" s="11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64"/>
      <c r="AH45" s="69"/>
      <c r="AI45" s="65"/>
      <c r="AJ45" s="42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13.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3.5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43"/>
      <c r="M47" s="67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53"/>
      <c r="Z47" s="5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ht="13.5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43"/>
      <c r="M48" s="68"/>
      <c r="N48" s="79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80"/>
      <c r="Z48" s="80"/>
      <c r="AA48" s="5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ht="13.5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43"/>
      <c r="M49" s="68"/>
      <c r="N49" s="79"/>
      <c r="O49" s="43"/>
      <c r="P49" s="43"/>
      <c r="Q49" s="43"/>
      <c r="R49" s="43"/>
      <c r="S49" s="43"/>
      <c r="T49" s="43"/>
      <c r="U49" s="43"/>
      <c r="V49" s="43"/>
      <c r="W49" s="43"/>
      <c r="X49" s="81"/>
      <c r="Y49" s="64"/>
      <c r="Z49" s="87"/>
      <c r="AA49" s="65"/>
      <c r="AB49" s="42"/>
      <c r="AC49" s="43"/>
      <c r="AD49" s="6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48" ht="13.5" customHeight="1" x14ac:dyDescent="0.2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43"/>
      <c r="M50" s="68"/>
      <c r="N50" s="79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64"/>
      <c r="Z50" s="64"/>
      <c r="AA50" s="65"/>
      <c r="AB50" s="42"/>
      <c r="AC50" s="43"/>
      <c r="AD50" s="6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3.5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81"/>
      <c r="Y51" s="64"/>
      <c r="Z51" s="87"/>
      <c r="AA51" s="65"/>
      <c r="AB51" s="42"/>
      <c r="AC51" s="43"/>
      <c r="AD51" s="64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48" ht="12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87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ht="12" customHeigh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1:48" ht="12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1:48" ht="12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1:48" ht="12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2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</row>
    <row r="58" spans="1:48" ht="12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 ht="12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ht="12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</sheetData>
  <conditionalFormatting sqref="K6 B18:K18 A6:C6 E6:H6">
    <cfRule type="cellIs" dxfId="7" priority="11" stopIfTrue="1" operator="equal">
      <formula>"Adjustment to Income/Expense/Rate Base:"</formula>
    </cfRule>
  </conditionalFormatting>
  <conditionalFormatting sqref="A19:C19">
    <cfRule type="cellIs" dxfId="6" priority="10" stopIfTrue="1" operator="equal">
      <formula>"Adjustment to Income/Expense/Rate Base:"</formula>
    </cfRule>
  </conditionalFormatting>
  <conditionalFormatting sqref="A12:A13">
    <cfRule type="cellIs" dxfId="5" priority="7" stopIfTrue="1" operator="equal">
      <formula>"Adjustment to Income/Expense/Rate Base:"</formula>
    </cfRule>
  </conditionalFormatting>
  <conditionalFormatting sqref="A27:A35">
    <cfRule type="cellIs" dxfId="4" priority="5" stopIfTrue="1" operator="equal">
      <formula>"Adjustment to Income/Expense/Rate Base:"</formula>
    </cfRule>
  </conditionalFormatting>
  <conditionalFormatting sqref="A36:A40">
    <cfRule type="cellIs" dxfId="3" priority="4" stopIfTrue="1" operator="equal">
      <formula>"Adjustment to Income/Expense/Rate Base:"</formula>
    </cfRule>
  </conditionalFormatting>
  <conditionalFormatting sqref="I6">
    <cfRule type="cellIs" dxfId="2" priority="3" stopIfTrue="1" operator="equal">
      <formula>"Adjustment to Income/Expense/Rate Base:"</formula>
    </cfRule>
  </conditionalFormatting>
  <conditionalFormatting sqref="J6">
    <cfRule type="cellIs" dxfId="1" priority="2" stopIfTrue="1" operator="equal">
      <formula>"Adjustment to Income/Expense/Rate Base:"</formula>
    </cfRule>
  </conditionalFormatting>
  <conditionalFormatting sqref="D6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62" fitToHeight="0" orientation="landscape" r:id="rId1"/>
  <headerFooter>
    <oddFooter>&amp;C&amp;"Arial,Regular"&amp;10Page 9.3.1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9AE7BF-16D1-4001-A99A-EEBBCB39CC5F}"/>
</file>

<file path=customXml/itemProps2.xml><?xml version="1.0" encoding="utf-8"?>
<ds:datastoreItem xmlns:ds="http://schemas.openxmlformats.org/officeDocument/2006/customXml" ds:itemID="{E02A2F18-CC72-4542-889C-7C2B2ED14257}"/>
</file>

<file path=customXml/itemProps3.xml><?xml version="1.0" encoding="utf-8"?>
<ds:datastoreItem xmlns:ds="http://schemas.openxmlformats.org/officeDocument/2006/customXml" ds:itemID="{516BDEF1-0954-413F-B0E4-FEA0F1A4CCD0}"/>
</file>

<file path=customXml/itemProps4.xml><?xml version="1.0" encoding="utf-8"?>
<ds:datastoreItem xmlns:ds="http://schemas.openxmlformats.org/officeDocument/2006/customXml" ds:itemID="{54D9A1AF-EFED-47EA-89E5-A413F109CC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9.3</vt:lpstr>
      <vt:lpstr>Page 9.3.1</vt:lpstr>
      <vt:lpstr>'Page 9.3'!Print_Area</vt:lpstr>
      <vt:lpstr>'Page 9.3.1'!Print_Area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2019-11-21T22:39:14Z</dcterms:created>
  <dcterms:modified xsi:type="dcterms:W3CDTF">2019-12-04T21:42:07Z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