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comments6.xml" ContentType="application/vnd.openxmlformats-officedocument.spreadsheetml.comments+xml"/>
  <Override PartName="/xl/comments9.xml" ContentType="application/vnd.openxmlformats-officedocument.spreadsheetml.comments+xml"/>
  <Override PartName="/xl/comments8.xml" ContentType="application/vnd.openxmlformats-officedocument.spreadsheetml.comments+xml"/>
  <Override PartName="/xl/comments10.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https://home.utc.wa.gov/sites/ue-200900/Staffs Testimony and Exhibits/"/>
    </mc:Choice>
  </mc:AlternateContent>
  <xr:revisionPtr revIDLastSave="0" documentId="13_ncr:1_{D81832E5-8DDE-4E2C-99B5-4C7D83B44FD2}" xr6:coauthVersionLast="46" xr6:coauthVersionMax="46" xr10:uidLastSave="{00000000-0000-0000-0000-000000000000}"/>
  <bookViews>
    <workbookView xWindow="28680" yWindow="-120" windowWidth="29040" windowHeight="17640" xr2:uid="{4274B0E2-B784-4DB6-9D15-5001E1E4BBE0}"/>
  </bookViews>
  <sheets>
    <sheet name="3.11 Electric" sheetId="1" r:id="rId1"/>
    <sheet name="3.11 Gas" sheetId="2" r:id="rId2"/>
    <sheet name="3.12 Electric" sheetId="3" r:id="rId3"/>
    <sheet name="3.12 Gas" sheetId="4" r:id="rId4"/>
    <sheet name="3.13 Electric" sheetId="5" r:id="rId5"/>
    <sheet name="3.13 Gas" sheetId="6" r:id="rId6"/>
    <sheet name="3.14 Electric" sheetId="7" r:id="rId7"/>
    <sheet name="3.14 Gas" sheetId="8" r:id="rId8"/>
    <sheet name="3.15 Electric" sheetId="9" r:id="rId9"/>
    <sheet name="3.15 Gas" sheetId="10" r:id="rId10"/>
  </sheets>
  <externalReferences>
    <externalReference r:id="rId11"/>
    <externalReference r:id="rId12"/>
  </externalReferences>
  <definedNames>
    <definedName name="_xlnm.Print_Area" localSheetId="0">'3.11 Electric'!$A$1:$V$78</definedName>
    <definedName name="_xlnm.Print_Area" localSheetId="1">'3.11 Gas'!$A$1:$V$55</definedName>
    <definedName name="_xlnm.Print_Area" localSheetId="2">'3.12 Electric'!$A$1:$V$78</definedName>
    <definedName name="_xlnm.Print_Area" localSheetId="3">'3.12 Gas'!$A$1:$V$55</definedName>
    <definedName name="_xlnm.Print_Area" localSheetId="4">'3.13 Electric'!$A$1:$V$78</definedName>
    <definedName name="_xlnm.Print_Area" localSheetId="5">'3.13 Gas'!$A$1:$V$55</definedName>
    <definedName name="_xlnm.Print_Area" localSheetId="6">'3.14 Electric'!$A$1:$V$77</definedName>
    <definedName name="_xlnm.Print_Area" localSheetId="7">'3.14 Gas'!$A$1:$V$55</definedName>
    <definedName name="_xlnm.Print_Area" localSheetId="8">'3.15 Electric'!$A$1:$V$77</definedName>
    <definedName name="_xlnm.Print_Area" localSheetId="9">'3.15 Gas'!$A$1:$V$55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3" i="10" l="1"/>
  <c r="I20" i="10"/>
  <c r="I16" i="10"/>
  <c r="I19" i="10" s="1"/>
  <c r="I22" i="10" s="1"/>
  <c r="I46" i="9"/>
  <c r="I21" i="9"/>
  <c r="I20" i="9"/>
  <c r="I23" i="9" s="1"/>
  <c r="I52" i="9" s="1"/>
  <c r="I53" i="9" s="1"/>
  <c r="I48" i="9" s="1"/>
  <c r="I17" i="9"/>
  <c r="I49" i="10" l="1"/>
  <c r="I50" i="10" s="1"/>
  <c r="I45" i="10" s="1"/>
  <c r="P14" i="10" l="1"/>
  <c r="P15" i="9"/>
  <c r="P43" i="10" l="1"/>
  <c r="P50" i="10" l="1"/>
  <c r="P46" i="9"/>
  <c r="P53" i="9" l="1"/>
  <c r="I43" i="8" l="1"/>
  <c r="I20" i="8"/>
  <c r="I16" i="8"/>
  <c r="I19" i="8" s="1"/>
  <c r="I22" i="8" s="1"/>
  <c r="I52" i="7"/>
  <c r="I53" i="7" s="1"/>
  <c r="I48" i="7" s="1"/>
  <c r="I46" i="7"/>
  <c r="I23" i="7"/>
  <c r="I21" i="7"/>
  <c r="I20" i="7"/>
  <c r="I17" i="7"/>
  <c r="I49" i="8" l="1"/>
  <c r="I50" i="8" s="1"/>
  <c r="I45" i="8" s="1"/>
  <c r="P14" i="8" l="1"/>
  <c r="P43" i="8" l="1"/>
  <c r="P15" i="7"/>
  <c r="P50" i="8" l="1"/>
  <c r="P46" i="7"/>
  <c r="P53" i="7" l="1"/>
  <c r="L40" i="6" l="1"/>
  <c r="N40" i="6" s="1"/>
  <c r="M36" i="6"/>
  <c r="L35" i="6"/>
  <c r="L34" i="6"/>
  <c r="L33" i="6"/>
  <c r="L32" i="6"/>
  <c r="M30" i="6"/>
  <c r="M37" i="6" s="1"/>
  <c r="M41" i="6" s="1"/>
  <c r="L29" i="6"/>
  <c r="K29" i="6"/>
  <c r="K35" i="6" s="1"/>
  <c r="L28" i="6"/>
  <c r="K28" i="6"/>
  <c r="L27" i="6"/>
  <c r="K27" i="6"/>
  <c r="L26" i="6"/>
  <c r="K26" i="6"/>
  <c r="K32" i="6" s="1"/>
  <c r="M14" i="6"/>
  <c r="L13" i="6"/>
  <c r="K13" i="6"/>
  <c r="L12" i="6"/>
  <c r="K12" i="6"/>
  <c r="L11" i="6"/>
  <c r="K11" i="6"/>
  <c r="L10" i="6"/>
  <c r="K10" i="6"/>
  <c r="N10" i="6" s="1"/>
  <c r="I43" i="6"/>
  <c r="I20" i="6"/>
  <c r="I16" i="6"/>
  <c r="I19" i="6" s="1"/>
  <c r="I22" i="6" s="1"/>
  <c r="I46" i="5"/>
  <c r="I21" i="5"/>
  <c r="I20" i="5"/>
  <c r="I23" i="5" s="1"/>
  <c r="I52" i="5" s="1"/>
  <c r="I53" i="5" s="1"/>
  <c r="I48" i="5" s="1"/>
  <c r="I17" i="5"/>
  <c r="N11" i="6" l="1"/>
  <c r="N29" i="6"/>
  <c r="N28" i="6"/>
  <c r="L30" i="6"/>
  <c r="K14" i="6"/>
  <c r="N13" i="6"/>
  <c r="N26" i="6"/>
  <c r="L36" i="6"/>
  <c r="L14" i="6"/>
  <c r="N12" i="6"/>
  <c r="N27" i="6"/>
  <c r="N35" i="6"/>
  <c r="N32" i="6"/>
  <c r="K34" i="6"/>
  <c r="N34" i="6" s="1"/>
  <c r="K33" i="6"/>
  <c r="N33" i="6" s="1"/>
  <c r="K30" i="6"/>
  <c r="I49" i="6"/>
  <c r="I50" i="6" s="1"/>
  <c r="I45" i="6" s="1"/>
  <c r="N30" i="6" l="1"/>
  <c r="N14" i="6"/>
  <c r="N16" i="6" s="1"/>
  <c r="N19" i="6" s="1"/>
  <c r="L37" i="6"/>
  <c r="L41" i="6" s="1"/>
  <c r="K36" i="6"/>
  <c r="K37" i="6" s="1"/>
  <c r="K41" i="6" s="1"/>
  <c r="N36" i="6"/>
  <c r="P15" i="5"/>
  <c r="N37" i="6" l="1"/>
  <c r="N41" i="6" s="1"/>
  <c r="N43" i="6" s="1"/>
  <c r="N20" i="6" s="1"/>
  <c r="N22" i="6" s="1"/>
  <c r="N49" i="6" s="1"/>
  <c r="N50" i="6" s="1"/>
  <c r="N45" i="6" s="1"/>
  <c r="P14" i="6"/>
  <c r="P43" i="6" l="1"/>
  <c r="P50" i="6"/>
  <c r="P46" i="5"/>
  <c r="P53" i="5" l="1"/>
  <c r="I43" i="4" l="1"/>
  <c r="I20" i="4"/>
  <c r="I16" i="4"/>
  <c r="I19" i="4" s="1"/>
  <c r="I22" i="4" s="1"/>
  <c r="I49" i="4" l="1"/>
  <c r="I50" i="4" s="1"/>
  <c r="I45" i="4" s="1"/>
  <c r="P14" i="4" l="1"/>
  <c r="P43" i="4" l="1"/>
  <c r="P50" i="4" l="1"/>
  <c r="I46" i="3" l="1"/>
  <c r="I21" i="3"/>
  <c r="I17" i="3"/>
  <c r="I20" i="3" s="1"/>
  <c r="I23" i="3" s="1"/>
  <c r="I52" i="3" l="1"/>
  <c r="I53" i="3" s="1"/>
  <c r="I48" i="3" s="1"/>
  <c r="P15" i="3" l="1"/>
  <c r="P46" i="3" l="1"/>
  <c r="P53" i="3" l="1"/>
  <c r="I43" i="2" l="1"/>
  <c r="I20" i="2"/>
  <c r="I16" i="2"/>
  <c r="I19" i="2" s="1"/>
  <c r="I22" i="2" s="1"/>
  <c r="N7" i="2"/>
  <c r="I46" i="1"/>
  <c r="I21" i="1"/>
  <c r="I20" i="1"/>
  <c r="I23" i="1" s="1"/>
  <c r="I52" i="1" s="1"/>
  <c r="I53" i="1" s="1"/>
  <c r="I48" i="1" s="1"/>
  <c r="I17" i="1"/>
  <c r="I49" i="2" l="1"/>
  <c r="I50" i="2" s="1"/>
  <c r="I45" i="2" s="1"/>
  <c r="P14" i="2" l="1"/>
  <c r="P43" i="2" l="1"/>
  <c r="P15" i="1"/>
  <c r="P46" i="1"/>
  <c r="P50" i="2" l="1"/>
  <c r="P5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Schultz, Kaylene</author>
  </authors>
  <commentList>
    <comment ref="E21" authorId="0" shapeId="0" xr:uid="{D480818A-40FF-44A4-A184-F4F4085E05D6}">
      <text>
        <r>
          <rPr>
            <sz val="9"/>
            <color indexed="81"/>
            <rFont val="Tahoma"/>
            <family val="2"/>
          </rPr>
          <t>WA wtd debt is 2.48% per RR Model</t>
        </r>
      </text>
    </comment>
    <comment ref="E50" authorId="0" shapeId="0" xr:uid="{17EAC978-741D-4DBF-8AE3-06261C0764BA}">
      <text>
        <r>
          <rPr>
            <sz val="9"/>
            <color indexed="81"/>
            <rFont val="Tahoma"/>
            <family val="2"/>
          </rPr>
          <t>Total Weighted Cost per RR Model</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Schultz, Kaylene</author>
  </authors>
  <commentList>
    <comment ref="E20" authorId="0" shapeId="0" xr:uid="{E1C127B5-87EF-429E-A279-A0D161E836AB}">
      <text>
        <r>
          <rPr>
            <sz val="9"/>
            <color indexed="81"/>
            <rFont val="Tahoma"/>
            <family val="2"/>
          </rPr>
          <t>WA wtd debt is 2.48% per RR Model</t>
        </r>
      </text>
    </comment>
    <comment ref="E47" authorId="0" shapeId="0" xr:uid="{C739D741-15EE-438A-B547-F2C52D745D9A}">
      <text>
        <r>
          <rPr>
            <sz val="9"/>
            <color indexed="81"/>
            <rFont val="Tahoma"/>
            <family val="2"/>
          </rPr>
          <t>Total Weighted Cost per RR Model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Schultz, Kaylene</author>
  </authors>
  <commentList>
    <comment ref="E20" authorId="0" shapeId="0" xr:uid="{53372F86-B0B0-4FC9-B2DC-B3121F231EAA}">
      <text>
        <r>
          <rPr>
            <sz val="9"/>
            <color indexed="81"/>
            <rFont val="Tahoma"/>
            <family val="2"/>
          </rPr>
          <t>WA wtd debt is 2.48% per RR Model</t>
        </r>
      </text>
    </comment>
    <comment ref="E47" authorId="0" shapeId="0" xr:uid="{5E53AAF9-8358-45D6-A736-42D982E47448}">
      <text>
        <r>
          <rPr>
            <sz val="9"/>
            <color indexed="81"/>
            <rFont val="Tahoma"/>
            <family val="2"/>
          </rPr>
          <t>Total Weighted Cost per RR Model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Schultz, Kaylene</author>
  </authors>
  <commentList>
    <comment ref="E21" authorId="0" shapeId="0" xr:uid="{2108B49E-60F7-4A69-99D1-9AD5502875A1}">
      <text>
        <r>
          <rPr>
            <sz val="9"/>
            <color indexed="81"/>
            <rFont val="Tahoma"/>
            <family val="2"/>
          </rPr>
          <t>WA wtd debt is 2.48% per RR Model</t>
        </r>
      </text>
    </comment>
    <comment ref="E50" authorId="0" shapeId="0" xr:uid="{84D53E48-5477-4582-A5AA-BFBC8AEBD688}">
      <text>
        <r>
          <rPr>
            <sz val="9"/>
            <color indexed="81"/>
            <rFont val="Tahoma"/>
            <family val="2"/>
          </rPr>
          <t>Total Weighted Cost per RR Model</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Schultz, Kaylene</author>
  </authors>
  <commentList>
    <comment ref="E20" authorId="0" shapeId="0" xr:uid="{1D8909CB-D2EE-4C0C-BF3C-F885CF1079F5}">
      <text>
        <r>
          <rPr>
            <sz val="9"/>
            <color indexed="81"/>
            <rFont val="Tahoma"/>
            <family val="2"/>
          </rPr>
          <t>WA wtd debt is 2.48% per RR Model</t>
        </r>
      </text>
    </comment>
    <comment ref="E47" authorId="0" shapeId="0" xr:uid="{4DFEBC6E-79B5-4E24-B7DA-34C288F50734}">
      <text>
        <r>
          <rPr>
            <sz val="9"/>
            <color indexed="81"/>
            <rFont val="Tahoma"/>
            <family val="2"/>
          </rPr>
          <t>Total Weighted Cost per RR Model</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Schultz, Kaylene</author>
  </authors>
  <commentList>
    <comment ref="E21" authorId="0" shapeId="0" xr:uid="{0E99F698-B707-4707-A56F-6D67E5848AF6}">
      <text>
        <r>
          <rPr>
            <sz val="9"/>
            <color indexed="81"/>
            <rFont val="Tahoma"/>
            <family val="2"/>
          </rPr>
          <t>WA wtd debt is 2.48% per RR Model</t>
        </r>
      </text>
    </comment>
    <comment ref="E50" authorId="0" shapeId="0" xr:uid="{42B3B75C-F409-445A-8CE6-02763D096A94}">
      <text>
        <r>
          <rPr>
            <sz val="9"/>
            <color indexed="81"/>
            <rFont val="Tahoma"/>
            <family val="2"/>
          </rPr>
          <t>Total Weighted Cost per RR Model</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Schultz, Kaylene</author>
  </authors>
  <commentList>
    <comment ref="E20" authorId="0" shapeId="0" xr:uid="{67765C76-525E-4A0C-B35D-55420677FDA2}">
      <text>
        <r>
          <rPr>
            <sz val="9"/>
            <color indexed="81"/>
            <rFont val="Tahoma"/>
            <family val="2"/>
          </rPr>
          <t>WA wtd debt is 2.48% per RR Model</t>
        </r>
      </text>
    </comment>
    <comment ref="E47" authorId="0" shapeId="0" xr:uid="{B59FA4E1-820B-4221-BF40-7E63DB4952B9}">
      <text>
        <r>
          <rPr>
            <sz val="9"/>
            <color indexed="81"/>
            <rFont val="Tahoma"/>
            <family val="2"/>
          </rPr>
          <t>Total Weighted Cost per RR Model</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Schultz, Kaylene</author>
  </authors>
  <commentList>
    <comment ref="E21" authorId="0" shapeId="0" xr:uid="{9482B785-EE82-4028-882D-A0E44D6C91AB}">
      <text>
        <r>
          <rPr>
            <sz val="9"/>
            <color indexed="81"/>
            <rFont val="Tahoma"/>
            <family val="2"/>
          </rPr>
          <t>WA wtd debt is 2.48% per RR Model</t>
        </r>
      </text>
    </comment>
    <comment ref="E50" authorId="0" shapeId="0" xr:uid="{96FDA774-B364-472C-8AD5-382B4244B892}">
      <text>
        <r>
          <rPr>
            <sz val="9"/>
            <color indexed="81"/>
            <rFont val="Tahoma"/>
            <family val="2"/>
          </rPr>
          <t>Total Weighted Cost per RR Model</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Schultz, Kaylene</author>
  </authors>
  <commentList>
    <comment ref="E20" authorId="0" shapeId="0" xr:uid="{2A6F4CEF-2005-4255-9CFC-ED20903FF966}">
      <text>
        <r>
          <rPr>
            <sz val="9"/>
            <color indexed="81"/>
            <rFont val="Tahoma"/>
            <family val="2"/>
          </rPr>
          <t>WA wtd debt is 2.48% per RR Model</t>
        </r>
      </text>
    </comment>
    <comment ref="E47" authorId="0" shapeId="0" xr:uid="{DBDDAF64-E0BD-4EAD-96A2-A85CC7915D19}">
      <text>
        <r>
          <rPr>
            <sz val="9"/>
            <color indexed="81"/>
            <rFont val="Tahoma"/>
            <family val="2"/>
          </rPr>
          <t>Total Weighted Cost per RR Model</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Schultz, Kaylene</author>
  </authors>
  <commentList>
    <comment ref="E21" authorId="0" shapeId="0" xr:uid="{018A1942-29FE-44F9-BDD0-A3923B275A29}">
      <text>
        <r>
          <rPr>
            <sz val="9"/>
            <color indexed="81"/>
            <rFont val="Tahoma"/>
            <family val="2"/>
          </rPr>
          <t>WA wtd debt is 2.48% per RR Model</t>
        </r>
      </text>
    </comment>
    <comment ref="E50" authorId="0" shapeId="0" xr:uid="{A552DBAA-4583-42F3-824C-1A832AA682ED}">
      <text>
        <r>
          <rPr>
            <sz val="9"/>
            <color indexed="81"/>
            <rFont val="Tahoma"/>
            <family val="2"/>
          </rPr>
          <t>Total Weighted Cost per RR Model</t>
        </r>
      </text>
    </comment>
  </commentList>
</comments>
</file>

<file path=xl/sharedStrings.xml><?xml version="1.0" encoding="utf-8"?>
<sst xmlns="http://schemas.openxmlformats.org/spreadsheetml/2006/main" count="754" uniqueCount="74">
  <si>
    <t xml:space="preserve">AVISTA UTILITIES  </t>
  </si>
  <si>
    <t>WASHINGTON ELECTRIC RESULTS  - ADJUST NET PLANT AMA TO EOP</t>
  </si>
  <si>
    <t>TWELVE MONTHS ENDED DECEMBER 31, 2019</t>
  </si>
  <si>
    <t xml:space="preserve">Increase / (Decrease) </t>
  </si>
  <si>
    <t>Company Updated</t>
  </si>
  <si>
    <t xml:space="preserve">(000'S OF DOLLARS)  </t>
  </si>
  <si>
    <t>As-Filed</t>
  </si>
  <si>
    <t>Staff Adjustment</t>
  </si>
  <si>
    <t>To filed Case</t>
  </si>
  <si>
    <t>Updated w/2020 Actuals</t>
  </si>
  <si>
    <t>Adjustment 3.11 - Customer at the Center</t>
  </si>
  <si>
    <t>DESCRIPTION</t>
  </si>
  <si>
    <t>2020 Retirements on Plant-In-Service at 12/31/2019</t>
  </si>
  <si>
    <t>2020 Plant Additions</t>
  </si>
  <si>
    <t>2020 Offsets</t>
  </si>
  <si>
    <t>12.31.2020 EOP Adjustment 3.11 Customer at the Center</t>
  </si>
  <si>
    <t>OFFSETS</t>
  </si>
  <si>
    <t xml:space="preserve">EXPENSES  </t>
  </si>
  <si>
    <t xml:space="preserve">Intangible </t>
  </si>
  <si>
    <t xml:space="preserve">Production </t>
  </si>
  <si>
    <t>Transmission</t>
  </si>
  <si>
    <t xml:space="preserve">Distribution  </t>
  </si>
  <si>
    <t xml:space="preserve">General </t>
  </si>
  <si>
    <t xml:space="preserve">Total Electric Expenses  </t>
  </si>
  <si>
    <t>Expenses</t>
  </si>
  <si>
    <t xml:space="preserve">OPERATING INCOME BEFORE FIT  </t>
  </si>
  <si>
    <t xml:space="preserve">FEDERAL INCOME TAX  </t>
  </si>
  <si>
    <t xml:space="preserve">Current Accrual </t>
  </si>
  <si>
    <t>Debt Interest</t>
  </si>
  <si>
    <t xml:space="preserve">NET OPERATING INCOME  </t>
  </si>
  <si>
    <t xml:space="preserve">RATE BASE  </t>
  </si>
  <si>
    <t xml:space="preserve">PLANT IN SERVICE  </t>
  </si>
  <si>
    <t xml:space="preserve">Intangible  </t>
  </si>
  <si>
    <t xml:space="preserve">Production  </t>
  </si>
  <si>
    <t xml:space="preserve">Transmission  </t>
  </si>
  <si>
    <t xml:space="preserve">General  </t>
  </si>
  <si>
    <t xml:space="preserve">Total Plant in Service  </t>
  </si>
  <si>
    <t>ACCUMULATED DEPRECIATION/AMORT</t>
  </si>
  <si>
    <t>Total Accumulated Depreciation</t>
  </si>
  <si>
    <t xml:space="preserve">NET PLANT </t>
  </si>
  <si>
    <t xml:space="preserve">DEFERRED TAXES  </t>
  </si>
  <si>
    <t>Net Plant After DFIT</t>
  </si>
  <si>
    <t>Net Plant After ADFIT</t>
  </si>
  <si>
    <t xml:space="preserve">TOTAL RATE BASE  </t>
  </si>
  <si>
    <t xml:space="preserve">RATE OF RETURN  </t>
  </si>
  <si>
    <t xml:space="preserve">REVENUE REQUIREMENT </t>
  </si>
  <si>
    <t xml:space="preserve">Revenue Conversion Factor </t>
  </si>
  <si>
    <t>NOI Requirement</t>
  </si>
  <si>
    <t>Revised Revenue Requirement</t>
  </si>
  <si>
    <t xml:space="preserve">Revenue Requirement </t>
  </si>
  <si>
    <t>Additional Detail for Cost of Service</t>
  </si>
  <si>
    <t>Depreciation Expense</t>
  </si>
  <si>
    <t xml:space="preserve">     Steam</t>
  </si>
  <si>
    <t xml:space="preserve">     Hydro</t>
  </si>
  <si>
    <t xml:space="preserve">     Other</t>
  </si>
  <si>
    <t>Total Production Depreciation Expense</t>
  </si>
  <si>
    <t>Plant in Service</t>
  </si>
  <si>
    <t>Total Production Plant in Service</t>
  </si>
  <si>
    <t>Accumulated Depreciation</t>
  </si>
  <si>
    <t>Total Production Accumulated Depreciation</t>
  </si>
  <si>
    <t xml:space="preserve">Note: Retirements shown above, collectively PF Adj. 3.11-3.15 in total, represent the Company’s actual 2020 retirements. Retirements included in the Company’s filed case were estimated based on total 2020 expected retirements. In order to make sure all retirements were captured in this case, the Company allocated retirements to each of these five pro forma adjustments based on pro rata share of transfers-to-plant included in this case. </t>
  </si>
  <si>
    <t>WASHINGTON NATURAL GAS RESULTS  - ADJUST NET PLANT AMA TO EOP</t>
  </si>
  <si>
    <t xml:space="preserve">Company Updated </t>
  </si>
  <si>
    <t xml:space="preserve">Increase / (decrease) </t>
  </si>
  <si>
    <t>Underground Storage</t>
  </si>
  <si>
    <t xml:space="preserve">Total Natural Gas Expenses  </t>
  </si>
  <si>
    <t>Adjustment 3.12 - Large Distinct Projects</t>
  </si>
  <si>
    <t>12.31.2020 EOP Adjustment 3.12 - Large Distinct Projects</t>
  </si>
  <si>
    <t>Adjustment 3.13 - Programs</t>
  </si>
  <si>
    <t>12.31.2020 EOP Adjustment 3.13 - Programs</t>
  </si>
  <si>
    <t>Adjustment 3.14 - Mandatory &amp; Compliance</t>
  </si>
  <si>
    <t>12.31.2020 EOP Adjustment 3.14 - Mandatory &amp; Compliance</t>
  </si>
  <si>
    <t>Adjustment 3.15 Short-Lived Assets</t>
  </si>
  <si>
    <t>12.31.2020 EOP 3.15 Short-Lived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</si>
</sst>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43" formatCode="_(* #,##0.00_);_(* \(#,##0.00\);_(* &quot;-&quot;??_);_(@_)"/>
    <numFmt numFmtId="164" formatCode="_(* #,##0_);_(* \(#,##0\);_(* &quot;-&quot;??_);_(@_)"/>
    <numFmt numFmtId="165" formatCode="0.000%"/>
  </numFmts>
  <fonts count="11">
    <font>
      <sz val="11"/>
      <color theme="1"/>
      <name val="Calibri"/>
      <family val="2"/>
      <scheme val="minor"/>
    </font>
    <font>
      <sz val="11"/>
      <color theme="1"/>
      <name val="Calibri"/>
      <family val="2"/>
      <scheme val="minor"/>
    </font>
    <font>
      <sz val="10"/>
      <name val="Geneva"/>
      <family val="2"/>
    </font>
    <font>
      <sz val="9"/>
      <name val="Times New Roman"/>
      <family val="1"/>
    </font>
    <font>
      <sz val="10"/>
      <name val="Arial"/>
      <family val="2"/>
    </font>
    <font>
      <b/>
      <sz val="9"/>
      <name val="Times New Roman"/>
      <family val="1"/>
    </font>
    <font>
      <b/>
      <sz val="10"/>
      <name val="Arial"/>
      <family val="2"/>
    </font>
    <font>
      <b/>
      <sz val="9"/>
      <color rgb="FFFF0000"/>
      <name val="Times New Roman"/>
      <family val="1"/>
    </font>
    <font>
      <sz val="10"/>
      <name val="Tahoma "/>
    </font>
    <font>
      <b/>
      <sz val="10"/>
      <name val="Times New Roman"/>
      <family val="1"/>
    </font>
    <font>
      <sz val="9"/>
      <color indexed="81"/>
      <name val="Tahoma"/>
      <family val="2"/>
    </font>
  </fonts>
  <fills count="6">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
      <patternFill patternType="solid">
        <fgColor theme="8"/>
        <bgColor indexed="64"/>
      </patternFill>
    </fill>
    <fill>
      <patternFill patternType="solid">
        <fgColor theme="9" tint="0.59999389629810485"/>
        <bgColor indexed="64"/>
      </patternFill>
    </fill>
  </fills>
  <borders count="1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right/>
      <top style="thin">
        <color indexed="64"/>
      </top>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43" fontId="4" fillId="0" borderId="0" applyFont="0" applyFill="0" applyBorder="0" applyAlignment="0" applyProtection="0"/>
    <xf numFmtId="0" fontId="2" fillId="0" borderId="0"/>
    <xf numFmtId="0" fontId="4" fillId="0" borderId="0"/>
  </cellStyleXfs>
  <cellXfs count="97">
    <xf numFmtId="0" fontId="0" fillId="0" borderId="0" xfId="0"/>
    <xf numFmtId="0" fontId="3" fillId="0" borderId="0" xfId="3" applyFont="1" applyAlignment="1">
      <alignment horizontal="center"/>
    </xf>
    <xf numFmtId="0" fontId="3" fillId="0" borderId="0" xfId="3" applyFont="1"/>
    <xf numFmtId="164" fontId="1" fillId="0" borderId="0" xfId="1" applyNumberFormat="1"/>
    <xf numFmtId="164" fontId="5" fillId="0" borderId="0" xfId="1" applyNumberFormat="1" applyFont="1"/>
    <xf numFmtId="0" fontId="5" fillId="0" borderId="0" xfId="3" applyFont="1"/>
    <xf numFmtId="0" fontId="3" fillId="0" borderId="0" xfId="3" applyFont="1" applyAlignment="1">
      <alignment horizontal="left"/>
    </xf>
    <xf numFmtId="0" fontId="5" fillId="0" borderId="0" xfId="3" applyFont="1" applyAlignment="1">
      <alignment horizontal="center"/>
    </xf>
    <xf numFmtId="0" fontId="5" fillId="0" borderId="5" xfId="3" applyFont="1" applyBorder="1" applyAlignment="1">
      <alignment horizontal="center"/>
    </xf>
    <xf numFmtId="0" fontId="5" fillId="0" borderId="2" xfId="3" applyFont="1" applyBorder="1" applyAlignment="1">
      <alignment horizontal="center"/>
    </xf>
    <xf numFmtId="0" fontId="5" fillId="0" borderId="3" xfId="3" applyFont="1" applyBorder="1" applyAlignment="1">
      <alignment horizontal="center"/>
    </xf>
    <xf numFmtId="0" fontId="5" fillId="0" borderId="4" xfId="3" applyFont="1" applyBorder="1" applyAlignment="1">
      <alignment horizontal="center"/>
    </xf>
    <xf numFmtId="164" fontId="5" fillId="0" borderId="6" xfId="1" applyNumberFormat="1" applyFont="1" applyBorder="1" applyAlignment="1">
      <alignment horizontal="center" vertical="center" wrapText="1"/>
    </xf>
    <xf numFmtId="164" fontId="7" fillId="3" borderId="6" xfId="1" quotePrefix="1" applyNumberFormat="1" applyFont="1" applyFill="1" applyBorder="1" applyAlignment="1">
      <alignment horizontal="center" vertical="center" wrapText="1"/>
    </xf>
    <xf numFmtId="2" fontId="5" fillId="0" borderId="0" xfId="3" applyNumberFormat="1" applyFont="1" applyAlignment="1">
      <alignment horizontal="center"/>
    </xf>
    <xf numFmtId="2" fontId="3" fillId="0" borderId="0" xfId="3" applyNumberFormat="1" applyFont="1" applyAlignment="1">
      <alignment horizontal="left"/>
    </xf>
    <xf numFmtId="164" fontId="7" fillId="2" borderId="0" xfId="1" applyNumberFormat="1" applyFont="1" applyFill="1" applyAlignment="1">
      <alignment horizontal="center"/>
    </xf>
    <xf numFmtId="164" fontId="5" fillId="0" borderId="0" xfId="1" applyNumberFormat="1" applyFont="1" applyAlignment="1">
      <alignment horizontal="center"/>
    </xf>
    <xf numFmtId="164" fontId="5" fillId="3" borderId="7" xfId="1" applyNumberFormat="1" applyFont="1" applyFill="1" applyBorder="1" applyAlignment="1">
      <alignment horizontal="center"/>
    </xf>
    <xf numFmtId="37" fontId="3" fillId="0" borderId="0" xfId="3" applyNumberFormat="1" applyFont="1" applyAlignment="1">
      <alignment horizontal="center"/>
    </xf>
    <xf numFmtId="37" fontId="3" fillId="0" borderId="0" xfId="3" applyNumberFormat="1" applyFont="1"/>
    <xf numFmtId="164" fontId="3" fillId="0" borderId="0" xfId="1" applyNumberFormat="1" applyFont="1"/>
    <xf numFmtId="164" fontId="5" fillId="3" borderId="7" xfId="1" applyNumberFormat="1" applyFont="1" applyFill="1" applyBorder="1"/>
    <xf numFmtId="37" fontId="5" fillId="0" borderId="0" xfId="3" applyNumberFormat="1" applyFont="1"/>
    <xf numFmtId="164" fontId="3" fillId="0" borderId="1" xfId="1" applyNumberFormat="1" applyFont="1" applyBorder="1"/>
    <xf numFmtId="164" fontId="3" fillId="2" borderId="1" xfId="1" applyNumberFormat="1" applyFont="1" applyFill="1" applyBorder="1"/>
    <xf numFmtId="164" fontId="5" fillId="3" borderId="6" xfId="1" applyNumberFormat="1" applyFont="1" applyFill="1" applyBorder="1"/>
    <xf numFmtId="164" fontId="7" fillId="0" borderId="0" xfId="1" applyNumberFormat="1" applyFont="1"/>
    <xf numFmtId="9" fontId="3" fillId="0" borderId="0" xfId="2" applyFont="1"/>
    <xf numFmtId="10" fontId="3" fillId="0" borderId="0" xfId="2" applyNumberFormat="1" applyFont="1"/>
    <xf numFmtId="164" fontId="5" fillId="3" borderId="8" xfId="1" applyNumberFormat="1" applyFont="1" applyFill="1" applyBorder="1"/>
    <xf numFmtId="3" fontId="3" fillId="0" borderId="0" xfId="5" applyNumberFormat="1" applyFont="1" applyAlignment="1">
      <alignment horizontal="center"/>
    </xf>
    <xf numFmtId="0" fontId="4" fillId="0" borderId="0" xfId="6"/>
    <xf numFmtId="5" fontId="3" fillId="0" borderId="0" xfId="3" applyNumberFormat="1" applyFont="1"/>
    <xf numFmtId="164" fontId="5" fillId="3" borderId="9" xfId="1" applyNumberFormat="1" applyFont="1" applyFill="1" applyBorder="1"/>
    <xf numFmtId="5" fontId="5" fillId="0" borderId="0" xfId="3" applyNumberFormat="1" applyFont="1"/>
    <xf numFmtId="164" fontId="3" fillId="2" borderId="0" xfId="1" applyNumberFormat="1" applyFont="1" applyFill="1"/>
    <xf numFmtId="164" fontId="3" fillId="2" borderId="10" xfId="1" applyNumberFormat="1" applyFont="1" applyFill="1" applyBorder="1"/>
    <xf numFmtId="164" fontId="3" fillId="0" borderId="10" xfId="1" applyNumberFormat="1" applyFont="1" applyBorder="1"/>
    <xf numFmtId="164" fontId="5" fillId="3" borderId="5" xfId="1" applyNumberFormat="1" applyFont="1" applyFill="1" applyBorder="1"/>
    <xf numFmtId="1" fontId="3" fillId="0" borderId="0" xfId="5" applyNumberFormat="1" applyFont="1" applyAlignment="1">
      <alignment horizontal="center"/>
    </xf>
    <xf numFmtId="10" fontId="3" fillId="0" borderId="0" xfId="3" applyNumberFormat="1" applyFont="1"/>
    <xf numFmtId="165" fontId="3" fillId="0" borderId="0" xfId="3" applyNumberFormat="1" applyFont="1"/>
    <xf numFmtId="37" fontId="5" fillId="2" borderId="0" xfId="3" applyNumberFormat="1" applyFont="1" applyFill="1"/>
    <xf numFmtId="37" fontId="5" fillId="2" borderId="11" xfId="3" applyNumberFormat="1" applyFont="1" applyFill="1" applyBorder="1"/>
    <xf numFmtId="0" fontId="5" fillId="0" borderId="0" xfId="6" applyFont="1" applyAlignment="1">
      <alignment horizontal="left"/>
    </xf>
    <xf numFmtId="0" fontId="8" fillId="0" borderId="0" xfId="6" applyFont="1"/>
    <xf numFmtId="164" fontId="3" fillId="0" borderId="3" xfId="1" applyNumberFormat="1" applyFont="1" applyBorder="1"/>
    <xf numFmtId="164" fontId="5" fillId="0" borderId="0" xfId="4" applyNumberFormat="1" applyFont="1"/>
    <xf numFmtId="164" fontId="5" fillId="0" borderId="0" xfId="4" applyNumberFormat="1" applyFont="1" applyAlignment="1">
      <alignment horizontal="center"/>
    </xf>
    <xf numFmtId="164" fontId="3" fillId="0" borderId="0" xfId="4" applyNumberFormat="1" applyFont="1"/>
    <xf numFmtId="164" fontId="5" fillId="0" borderId="6" xfId="4" applyNumberFormat="1" applyFont="1" applyBorder="1" applyAlignment="1">
      <alignment horizontal="center" vertical="center" wrapText="1"/>
    </xf>
    <xf numFmtId="164" fontId="7" fillId="3" borderId="6" xfId="4" quotePrefix="1" applyNumberFormat="1" applyFont="1" applyFill="1" applyBorder="1" applyAlignment="1">
      <alignment horizontal="center" vertical="center" wrapText="1"/>
    </xf>
    <xf numFmtId="164" fontId="7" fillId="2" borderId="0" xfId="4" applyNumberFormat="1" applyFont="1" applyFill="1" applyAlignment="1">
      <alignment horizontal="center"/>
    </xf>
    <xf numFmtId="164" fontId="5" fillId="0" borderId="0" xfId="4" applyNumberFormat="1" applyFont="1" applyAlignment="1" applyProtection="1">
      <alignment horizontal="center"/>
    </xf>
    <xf numFmtId="164" fontId="5" fillId="3" borderId="7" xfId="4" applyNumberFormat="1" applyFont="1" applyFill="1" applyBorder="1" applyAlignment="1">
      <alignment horizontal="center"/>
    </xf>
    <xf numFmtId="164" fontId="7" fillId="0" borderId="0" xfId="4" applyNumberFormat="1" applyFont="1"/>
    <xf numFmtId="164" fontId="5" fillId="3" borderId="7" xfId="4" applyNumberFormat="1" applyFont="1" applyFill="1" applyBorder="1"/>
    <xf numFmtId="164" fontId="3" fillId="0" borderId="1" xfId="4" applyNumberFormat="1" applyFont="1" applyBorder="1"/>
    <xf numFmtId="164" fontId="3" fillId="2" borderId="1" xfId="4" applyNumberFormat="1" applyFont="1" applyFill="1" applyBorder="1"/>
    <xf numFmtId="164" fontId="5" fillId="3" borderId="6" xfId="4" applyNumberFormat="1" applyFont="1" applyFill="1" applyBorder="1"/>
    <xf numFmtId="164" fontId="5" fillId="3" borderId="8" xfId="4" applyNumberFormat="1" applyFont="1" applyFill="1" applyBorder="1"/>
    <xf numFmtId="164" fontId="5" fillId="3" borderId="9" xfId="4" applyNumberFormat="1" applyFont="1" applyFill="1" applyBorder="1"/>
    <xf numFmtId="164" fontId="3" fillId="2" borderId="0" xfId="4" applyNumberFormat="1" applyFont="1" applyFill="1"/>
    <xf numFmtId="164" fontId="3" fillId="2" borderId="10" xfId="4" applyNumberFormat="1" applyFont="1" applyFill="1" applyBorder="1"/>
    <xf numFmtId="164" fontId="3" fillId="0" borderId="10" xfId="4" applyNumberFormat="1" applyFont="1" applyBorder="1"/>
    <xf numFmtId="164" fontId="5" fillId="3" borderId="5" xfId="4" applyNumberFormat="1" applyFont="1" applyFill="1" applyBorder="1"/>
    <xf numFmtId="164" fontId="4" fillId="0" borderId="0" xfId="4" applyNumberFormat="1"/>
    <xf numFmtId="164" fontId="3" fillId="0" borderId="3" xfId="4" applyNumberFormat="1" applyFont="1" applyBorder="1"/>
    <xf numFmtId="164" fontId="3" fillId="5" borderId="0" xfId="4" applyNumberFormat="1" applyFont="1" applyFill="1"/>
    <xf numFmtId="164" fontId="3" fillId="0" borderId="0" xfId="4" applyNumberFormat="1" applyFont="1" applyFill="1"/>
    <xf numFmtId="164" fontId="6" fillId="2" borderId="1" xfId="1" applyNumberFormat="1" applyFont="1" applyFill="1" applyBorder="1" applyAlignment="1">
      <alignment horizontal="center"/>
    </xf>
    <xf numFmtId="164" fontId="5" fillId="0" borderId="2" xfId="4" applyNumberFormat="1" applyFont="1" applyFill="1" applyBorder="1" applyAlignment="1">
      <alignment horizontal="center" vertical="center" wrapText="1"/>
    </xf>
    <xf numFmtId="164" fontId="5" fillId="0" borderId="3" xfId="4" applyNumberFormat="1" applyFont="1" applyFill="1" applyBorder="1" applyAlignment="1">
      <alignment horizontal="center" vertical="center" wrapText="1"/>
    </xf>
    <xf numFmtId="164" fontId="5" fillId="0" borderId="4" xfId="4" applyNumberFormat="1" applyFont="1" applyFill="1" applyBorder="1" applyAlignment="1">
      <alignment horizontal="center" vertical="center" wrapText="1"/>
    </xf>
    <xf numFmtId="37" fontId="5" fillId="0" borderId="0" xfId="3" applyNumberFormat="1" applyFont="1" applyAlignment="1">
      <alignment horizontal="center" wrapText="1"/>
    </xf>
    <xf numFmtId="37" fontId="5" fillId="2" borderId="0" xfId="3" applyNumberFormat="1" applyFont="1" applyFill="1" applyAlignment="1">
      <alignment horizontal="center" wrapText="1"/>
    </xf>
    <xf numFmtId="0" fontId="9" fillId="0" borderId="12" xfId="0" applyFont="1" applyBorder="1" applyAlignment="1">
      <alignment horizontal="left" vertical="top" wrapText="1"/>
    </xf>
    <xf numFmtId="0" fontId="9" fillId="0" borderId="10" xfId="0" applyFont="1" applyBorder="1" applyAlignment="1">
      <alignment horizontal="left" vertical="top" wrapText="1"/>
    </xf>
    <xf numFmtId="0" fontId="9" fillId="0" borderId="13" xfId="0" applyFont="1" applyBorder="1" applyAlignment="1">
      <alignment horizontal="left" vertical="top" wrapText="1"/>
    </xf>
    <xf numFmtId="0" fontId="9" fillId="0" borderId="14" xfId="0" applyFont="1" applyBorder="1" applyAlignment="1">
      <alignment horizontal="left" vertical="top" wrapText="1"/>
    </xf>
    <xf numFmtId="0" fontId="9" fillId="0" borderId="0" xfId="0" applyFont="1" applyAlignment="1">
      <alignment horizontal="left" vertical="top" wrapText="1"/>
    </xf>
    <xf numFmtId="0" fontId="9" fillId="0" borderId="15" xfId="0" applyFont="1" applyBorder="1" applyAlignment="1">
      <alignment horizontal="left" vertical="top" wrapText="1"/>
    </xf>
    <xf numFmtId="0" fontId="9" fillId="0" borderId="16" xfId="0" applyFont="1" applyBorder="1" applyAlignment="1">
      <alignment horizontal="left" vertical="top" wrapText="1"/>
    </xf>
    <xf numFmtId="0" fontId="9" fillId="0" borderId="1" xfId="0" applyFont="1" applyBorder="1" applyAlignment="1">
      <alignment horizontal="left" vertical="top" wrapText="1"/>
    </xf>
    <xf numFmtId="0" fontId="9" fillId="0" borderId="17" xfId="0" applyFont="1" applyBorder="1" applyAlignment="1">
      <alignment horizontal="left" vertical="top" wrapText="1"/>
    </xf>
    <xf numFmtId="0" fontId="5" fillId="2" borderId="0" xfId="3" applyFont="1" applyFill="1" applyAlignment="1">
      <alignment horizontal="center"/>
    </xf>
    <xf numFmtId="164" fontId="6" fillId="3" borderId="1" xfId="1" applyNumberFormat="1" applyFont="1" applyFill="1" applyBorder="1" applyAlignment="1">
      <alignment horizontal="center"/>
    </xf>
    <xf numFmtId="164" fontId="6" fillId="4" borderId="1" xfId="1" applyNumberFormat="1" applyFont="1" applyFill="1" applyBorder="1" applyAlignment="1">
      <alignment horizontal="center"/>
    </xf>
    <xf numFmtId="0" fontId="5" fillId="2" borderId="1" xfId="3" applyFont="1" applyFill="1" applyBorder="1" applyAlignment="1">
      <alignment horizontal="center"/>
    </xf>
    <xf numFmtId="164" fontId="6" fillId="2" borderId="1" xfId="4" applyNumberFormat="1" applyFont="1" applyFill="1" applyBorder="1" applyAlignment="1">
      <alignment horizontal="center"/>
    </xf>
    <xf numFmtId="37" fontId="5" fillId="2" borderId="11" xfId="3" applyNumberFormat="1" applyFont="1" applyFill="1" applyBorder="1" applyAlignment="1">
      <alignment horizontal="center" wrapText="1"/>
    </xf>
    <xf numFmtId="164" fontId="6" fillId="3" borderId="1" xfId="4" applyNumberFormat="1" applyFont="1" applyFill="1" applyBorder="1" applyAlignment="1">
      <alignment horizontal="center"/>
    </xf>
    <xf numFmtId="164" fontId="6" fillId="4" borderId="1" xfId="4" applyNumberFormat="1" applyFont="1" applyFill="1" applyBorder="1" applyAlignment="1">
      <alignment horizontal="center"/>
    </xf>
    <xf numFmtId="164" fontId="5" fillId="0" borderId="2" xfId="4" applyNumberFormat="1" applyFont="1" applyBorder="1" applyAlignment="1">
      <alignment horizontal="center" vertical="center" wrapText="1"/>
    </xf>
    <xf numFmtId="164" fontId="5" fillId="0" borderId="3" xfId="4" applyNumberFormat="1" applyFont="1" applyBorder="1" applyAlignment="1">
      <alignment horizontal="center" vertical="center" wrapText="1"/>
    </xf>
    <xf numFmtId="164" fontId="5" fillId="0" borderId="4" xfId="4" applyNumberFormat="1" applyFont="1" applyBorder="1" applyAlignment="1">
      <alignment horizontal="center" vertical="center" wrapText="1"/>
    </xf>
  </cellXfs>
  <cellStyles count="7">
    <cellStyle name="Comma" xfId="1" builtinId="3"/>
    <cellStyle name="Comma 2 2" xfId="4" xr:uid="{1948A2AC-021E-438D-8F6F-4CB054B22872}"/>
    <cellStyle name="Normal" xfId="0" builtinId="0"/>
    <cellStyle name="Normal 2 2" xfId="6" xr:uid="{BA1906AF-74A6-449D-96A0-FCC0F87F4D29}"/>
    <cellStyle name="Normal_DFIT-WaEle_SUM" xfId="5" xr:uid="{01550711-4644-402A-9707-5830B6EA4ED3}"/>
    <cellStyle name="Normal_WAElec6_97" xfId="3" xr:uid="{CA945255-5519-4E1A-B3FE-66A0AB8FB337}"/>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taff-DR-107%20Supplemental%201%20-%203.11%20Attachment%20A_Staff%20Litiga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ff-DR-107%20Supplemental%201%20-%203.13%20Attachment%20A_Staff%20Litig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AP SUMMARY"/>
      <sheetName val="G-CAP SUMMARY"/>
      <sheetName val="E-CAP 20 - Depr"/>
      <sheetName val="E-CAP 20.1 - Depreciation"/>
      <sheetName val="G-CAP 20 - Depr"/>
      <sheetName val="G-CAP 20.1 - Depreciation"/>
      <sheetName val="CAP 20.2 - 2020 Forecasted TTP"/>
      <sheetName val="CAP 20.3 - ER Level Summary"/>
      <sheetName val="CAP 20.4 - Retirements"/>
      <sheetName val="CAP 20.5 - Ret Allocation"/>
    </sheetNames>
    <sheetDataSet>
      <sheetData sheetId="0">
        <row r="7">
          <cell r="N7" t="str">
            <v>12.31.2020 EOP Adjustment 3.11 Customer at the Center</v>
          </cell>
        </row>
      </sheetData>
      <sheetData sheetId="1" refreshError="1"/>
      <sheetData sheetId="2"/>
      <sheetData sheetId="3" refreshError="1"/>
      <sheetData sheetId="4"/>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AP SUMMARY"/>
      <sheetName val="G-CAP SUMMARY"/>
      <sheetName val="E-CAP 20 - Depr"/>
      <sheetName val="E-CAP 20.1 - Depreciation"/>
      <sheetName val="G-CAP 20 - Depr"/>
      <sheetName val="G-CAP 20.1 - Depreciation"/>
      <sheetName val="CAP 20.6 - O&amp;M Offsets"/>
      <sheetName val="CAP 20.2 - 2020 Forecasted TTP"/>
      <sheetName val="CAP 20.3 - ER Level Summary"/>
      <sheetName val="CAP 20.4 - Retirements"/>
      <sheetName val="CAP 20.5 - Ret Allocation"/>
    </sheetNames>
    <sheetDataSet>
      <sheetData sheetId="0" refreshError="1"/>
      <sheetData sheetId="1" refreshError="1"/>
      <sheetData sheetId="2"/>
      <sheetData sheetId="3" refreshError="1"/>
      <sheetData sheetId="4">
        <row r="15">
          <cell r="C15">
            <v>0</v>
          </cell>
          <cell r="G15">
            <v>0</v>
          </cell>
          <cell r="I15">
            <v>0</v>
          </cell>
          <cell r="X15">
            <v>0</v>
          </cell>
          <cell r="Y15">
            <v>0</v>
          </cell>
        </row>
        <row r="21">
          <cell r="C21">
            <v>953.7623000000001</v>
          </cell>
          <cell r="G21">
            <v>23</v>
          </cell>
          <cell r="I21">
            <v>8.8135681264999999</v>
          </cell>
          <cell r="X21">
            <v>-961.18864826716958</v>
          </cell>
          <cell r="Y21">
            <v>-20.088917582953101</v>
          </cell>
        </row>
        <row r="26">
          <cell r="C26">
            <v>0</v>
          </cell>
          <cell r="G26">
            <v>0</v>
          </cell>
          <cell r="I26">
            <v>0</v>
          </cell>
          <cell r="X26">
            <v>-1255.4066878975589</v>
          </cell>
          <cell r="Y26">
            <v>-68.54151354067038</v>
          </cell>
        </row>
        <row r="29">
          <cell r="C29">
            <v>0</v>
          </cell>
          <cell r="G29">
            <v>0</v>
          </cell>
          <cell r="I29">
            <v>0</v>
          </cell>
          <cell r="X29">
            <v>-1.6648707167311085</v>
          </cell>
          <cell r="Y29">
            <v>-0.12927156293178246</v>
          </cell>
        </row>
        <row r="31">
          <cell r="T31">
            <v>-25</v>
          </cell>
        </row>
      </sheetData>
      <sheetData sheetId="5" refreshError="1"/>
      <sheetData sheetId="6"/>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F0A2F-6B2C-442C-84B6-513708505060}">
  <sheetPr>
    <pageSetUpPr fitToPage="1"/>
  </sheetPr>
  <dimension ref="A2:AN77"/>
  <sheetViews>
    <sheetView tabSelected="1" zoomScale="80" zoomScaleNormal="80" workbookViewId="0">
      <selection activeCell="N10" sqref="N10"/>
    </sheetView>
  </sheetViews>
  <sheetFormatPr defaultColWidth="10.6640625" defaultRowHeight="14.4"/>
  <cols>
    <col min="1" max="1" width="0.5546875" style="1" customWidth="1"/>
    <col min="2" max="3" width="1.6640625" style="2" customWidth="1"/>
    <col min="4" max="4" width="36.44140625" style="2" customWidth="1"/>
    <col min="5" max="5" width="6.88671875" style="2" customWidth="1"/>
    <col min="6" max="6" width="10.33203125" style="3" customWidth="1"/>
    <col min="7" max="8" width="10.6640625" style="3"/>
    <col min="9" max="9" width="14" style="4" bestFit="1" customWidth="1"/>
    <col min="10" max="10" width="3.5546875" style="2" customWidth="1"/>
    <col min="11" max="11" width="10.33203125" style="3" customWidth="1"/>
    <col min="12" max="13" width="10.6640625" style="3"/>
    <col min="14" max="14" width="14" style="4" bestFit="1" customWidth="1"/>
    <col min="15" max="15" width="2.109375" style="2" customWidth="1"/>
    <col min="16" max="16" width="9.88671875" style="5" customWidth="1"/>
    <col min="17" max="17" width="7.88671875" style="5" bestFit="1" customWidth="1"/>
    <col min="18" max="21" width="10.6640625" style="2"/>
    <col min="22" max="22" width="12.44140625" style="2" customWidth="1"/>
    <col min="23" max="16384" width="10.6640625" style="2"/>
  </cols>
  <sheetData>
    <row r="2" spans="1:22">
      <c r="A2" s="6" t="s">
        <v>0</v>
      </c>
      <c r="D2" s="1"/>
    </row>
    <row r="3" spans="1:22" ht="12.75" customHeight="1">
      <c r="A3" s="6" t="s">
        <v>1</v>
      </c>
      <c r="D3" s="1"/>
    </row>
    <row r="4" spans="1:22">
      <c r="A4" s="6" t="s">
        <v>2</v>
      </c>
      <c r="D4" s="1"/>
      <c r="P4" s="86" t="s">
        <v>3</v>
      </c>
      <c r="Q4" s="86"/>
      <c r="S4" s="5" t="s">
        <v>4</v>
      </c>
    </row>
    <row r="5" spans="1:22" ht="12.75" customHeight="1">
      <c r="A5" s="6" t="s">
        <v>5</v>
      </c>
      <c r="D5" s="1"/>
      <c r="F5" s="87" t="s">
        <v>6</v>
      </c>
      <c r="G5" s="87"/>
      <c r="H5" s="87"/>
      <c r="I5" s="87"/>
      <c r="K5" s="88" t="s">
        <v>7</v>
      </c>
      <c r="L5" s="88"/>
      <c r="M5" s="88"/>
      <c r="N5" s="88"/>
      <c r="P5" s="89" t="s">
        <v>8</v>
      </c>
      <c r="Q5" s="89"/>
      <c r="S5" s="71" t="s">
        <v>9</v>
      </c>
      <c r="T5" s="71"/>
      <c r="U5" s="71"/>
      <c r="V5" s="71"/>
    </row>
    <row r="6" spans="1:22" s="7" customFormat="1" ht="13.2" customHeight="1">
      <c r="F6" s="72" t="s">
        <v>10</v>
      </c>
      <c r="G6" s="73"/>
      <c r="H6" s="73"/>
      <c r="I6" s="74"/>
      <c r="K6" s="72" t="s">
        <v>10</v>
      </c>
      <c r="L6" s="73"/>
      <c r="M6" s="73"/>
      <c r="N6" s="74"/>
      <c r="S6" s="72" t="s">
        <v>10</v>
      </c>
      <c r="T6" s="73"/>
      <c r="U6" s="73"/>
      <c r="V6" s="74"/>
    </row>
    <row r="7" spans="1:22" s="7" customFormat="1" ht="61.95" customHeight="1">
      <c r="A7" s="8"/>
      <c r="B7" s="9"/>
      <c r="C7" s="10"/>
      <c r="D7" s="11" t="s">
        <v>11</v>
      </c>
      <c r="F7" s="12" t="s">
        <v>12</v>
      </c>
      <c r="G7" s="12" t="s">
        <v>13</v>
      </c>
      <c r="H7" s="12" t="s">
        <v>14</v>
      </c>
      <c r="I7" s="13" t="s">
        <v>15</v>
      </c>
      <c r="K7" s="12" t="s">
        <v>12</v>
      </c>
      <c r="L7" s="12" t="s">
        <v>13</v>
      </c>
      <c r="M7" s="12" t="s">
        <v>14</v>
      </c>
      <c r="N7" s="13" t="s">
        <v>15</v>
      </c>
      <c r="S7" s="12" t="s">
        <v>12</v>
      </c>
      <c r="T7" s="12" t="s">
        <v>13</v>
      </c>
      <c r="U7" s="12" t="s">
        <v>14</v>
      </c>
      <c r="V7" s="13" t="s">
        <v>15</v>
      </c>
    </row>
    <row r="8" spans="1:22" s="14" customFormat="1" ht="12">
      <c r="B8" s="15"/>
      <c r="F8" s="16" t="s">
        <v>16</v>
      </c>
      <c r="G8" s="17"/>
      <c r="H8" s="17"/>
      <c r="I8" s="18"/>
      <c r="K8" s="16" t="s">
        <v>16</v>
      </c>
      <c r="L8" s="17"/>
      <c r="M8" s="17"/>
      <c r="N8" s="18"/>
      <c r="S8" s="16" t="s">
        <v>16</v>
      </c>
      <c r="T8" s="17"/>
      <c r="U8" s="17"/>
      <c r="V8" s="18"/>
    </row>
    <row r="9" spans="1:22" s="20" customFormat="1" ht="12">
      <c r="A9" s="19"/>
      <c r="B9" s="20" t="s">
        <v>17</v>
      </c>
      <c r="F9" s="21"/>
      <c r="G9" s="21"/>
      <c r="H9" s="21"/>
      <c r="I9" s="22"/>
      <c r="K9" s="21"/>
      <c r="L9" s="21"/>
      <c r="M9" s="21"/>
      <c r="N9" s="22"/>
      <c r="P9" s="23"/>
      <c r="Q9" s="23"/>
      <c r="S9" s="21"/>
      <c r="T9" s="21"/>
      <c r="U9" s="21"/>
      <c r="V9" s="22"/>
    </row>
    <row r="10" spans="1:22" s="20" customFormat="1" ht="12">
      <c r="A10" s="19"/>
      <c r="C10" s="20" t="s">
        <v>18</v>
      </c>
      <c r="F10" s="21">
        <v>-319.23670891392527</v>
      </c>
      <c r="G10" s="21">
        <v>2153</v>
      </c>
      <c r="H10" s="21">
        <v>0</v>
      </c>
      <c r="I10" s="22">
        <v>1833.7632910860748</v>
      </c>
      <c r="K10" s="21">
        <v>-206.49894390642459</v>
      </c>
      <c r="L10" s="21">
        <v>1741</v>
      </c>
      <c r="M10" s="21">
        <v>0</v>
      </c>
      <c r="N10" s="22">
        <v>1534.5010560935755</v>
      </c>
      <c r="P10" s="23"/>
      <c r="Q10" s="23"/>
      <c r="S10" s="21">
        <v>-206.49894390642459</v>
      </c>
      <c r="T10" s="21">
        <v>2220</v>
      </c>
      <c r="U10" s="21">
        <v>0</v>
      </c>
      <c r="V10" s="22">
        <v>2013.5010560935755</v>
      </c>
    </row>
    <row r="11" spans="1:22" s="20" customFormat="1" ht="12">
      <c r="A11" s="19"/>
      <c r="C11" s="20" t="s">
        <v>19</v>
      </c>
      <c r="F11" s="21">
        <v>0</v>
      </c>
      <c r="G11" s="21">
        <v>0</v>
      </c>
      <c r="H11" s="21">
        <v>0</v>
      </c>
      <c r="I11" s="22">
        <v>0</v>
      </c>
      <c r="K11" s="21">
        <v>0</v>
      </c>
      <c r="L11" s="21">
        <v>0</v>
      </c>
      <c r="M11" s="21">
        <v>0</v>
      </c>
      <c r="N11" s="22">
        <v>0</v>
      </c>
      <c r="P11" s="23"/>
      <c r="Q11" s="23"/>
      <c r="S11" s="21">
        <v>0</v>
      </c>
      <c r="T11" s="21">
        <v>0</v>
      </c>
      <c r="U11" s="21">
        <v>0</v>
      </c>
      <c r="V11" s="22">
        <v>0</v>
      </c>
    </row>
    <row r="12" spans="1:22" s="20" customFormat="1" ht="12">
      <c r="A12" s="19"/>
      <c r="C12" s="20" t="s">
        <v>20</v>
      </c>
      <c r="F12" s="21">
        <v>0</v>
      </c>
      <c r="G12" s="21">
        <v>0</v>
      </c>
      <c r="H12" s="21">
        <v>0</v>
      </c>
      <c r="I12" s="22">
        <v>0</v>
      </c>
      <c r="K12" s="21">
        <v>0</v>
      </c>
      <c r="L12" s="21">
        <v>0</v>
      </c>
      <c r="M12" s="21">
        <v>0</v>
      </c>
      <c r="N12" s="22">
        <v>0</v>
      </c>
      <c r="P12" s="23"/>
      <c r="Q12" s="23"/>
      <c r="S12" s="21">
        <v>0</v>
      </c>
      <c r="T12" s="21">
        <v>0</v>
      </c>
      <c r="U12" s="21">
        <v>0</v>
      </c>
      <c r="V12" s="22">
        <v>0</v>
      </c>
    </row>
    <row r="13" spans="1:22" s="20" customFormat="1" ht="12">
      <c r="A13" s="19"/>
      <c r="C13" s="20" t="s">
        <v>21</v>
      </c>
      <c r="F13" s="21">
        <v>0</v>
      </c>
      <c r="G13" s="21">
        <v>0</v>
      </c>
      <c r="H13" s="21">
        <v>0</v>
      </c>
      <c r="I13" s="22">
        <v>0</v>
      </c>
      <c r="K13" s="21">
        <v>0</v>
      </c>
      <c r="L13" s="21">
        <v>0</v>
      </c>
      <c r="M13" s="21">
        <v>0</v>
      </c>
      <c r="N13" s="22">
        <v>0</v>
      </c>
      <c r="P13" s="23"/>
      <c r="Q13" s="23"/>
      <c r="S13" s="21">
        <v>0</v>
      </c>
      <c r="T13" s="21">
        <v>0</v>
      </c>
      <c r="U13" s="21">
        <v>0</v>
      </c>
      <c r="V13" s="22">
        <v>0</v>
      </c>
    </row>
    <row r="14" spans="1:22" s="20" customFormat="1" ht="12">
      <c r="A14" s="19"/>
      <c r="C14" s="20" t="s">
        <v>22</v>
      </c>
      <c r="F14" s="24">
        <v>0</v>
      </c>
      <c r="G14" s="24">
        <v>4</v>
      </c>
      <c r="H14" s="24">
        <v>0</v>
      </c>
      <c r="I14" s="22">
        <v>4</v>
      </c>
      <c r="K14" s="24">
        <v>-10.790731103490044</v>
      </c>
      <c r="L14" s="24">
        <v>39</v>
      </c>
      <c r="M14" s="24">
        <v>0</v>
      </c>
      <c r="N14" s="22">
        <v>28.209268896509954</v>
      </c>
      <c r="P14" s="23"/>
      <c r="Q14" s="23"/>
      <c r="S14" s="24">
        <v>-10.790731103490044</v>
      </c>
      <c r="T14" s="24">
        <v>39</v>
      </c>
      <c r="U14" s="24">
        <v>0</v>
      </c>
      <c r="V14" s="22">
        <v>28.209268896509954</v>
      </c>
    </row>
    <row r="15" spans="1:22" s="20" customFormat="1" ht="18" customHeight="1">
      <c r="A15" s="19"/>
      <c r="B15" s="20" t="s">
        <v>23</v>
      </c>
      <c r="F15" s="25">
        <v>-319.23670891392527</v>
      </c>
      <c r="G15" s="25">
        <v>2157</v>
      </c>
      <c r="H15" s="24">
        <v>0</v>
      </c>
      <c r="I15" s="26">
        <v>1838</v>
      </c>
      <c r="K15" s="25">
        <v>-217.28967500991462</v>
      </c>
      <c r="L15" s="25">
        <v>1780</v>
      </c>
      <c r="M15" s="24">
        <v>0</v>
      </c>
      <c r="N15" s="26">
        <v>1562.7103249900854</v>
      </c>
      <c r="P15" s="23">
        <f>N15-I15</f>
        <v>-275.28967500991462</v>
      </c>
      <c r="Q15" s="23" t="s">
        <v>24</v>
      </c>
      <c r="S15" s="25">
        <v>-217.28967500991462</v>
      </c>
      <c r="T15" s="25">
        <v>2259</v>
      </c>
      <c r="U15" s="24">
        <v>0</v>
      </c>
      <c r="V15" s="26">
        <v>2041.7103249900854</v>
      </c>
    </row>
    <row r="16" spans="1:22" s="20" customFormat="1" ht="12">
      <c r="F16" s="27"/>
      <c r="G16" s="27"/>
      <c r="H16" s="27"/>
      <c r="I16" s="22"/>
      <c r="K16" s="27"/>
      <c r="L16" s="27"/>
      <c r="M16" s="27"/>
      <c r="N16" s="22"/>
      <c r="P16" s="23"/>
      <c r="Q16" s="23"/>
      <c r="S16" s="27"/>
      <c r="T16" s="27"/>
      <c r="U16" s="27"/>
      <c r="V16" s="22"/>
    </row>
    <row r="17" spans="1:40" s="20" customFormat="1" ht="12">
      <c r="B17" s="20" t="s">
        <v>25</v>
      </c>
      <c r="F17" s="27"/>
      <c r="G17" s="27"/>
      <c r="H17" s="27"/>
      <c r="I17" s="22">
        <f>-I15</f>
        <v>-1838</v>
      </c>
      <c r="K17" s="27"/>
      <c r="L17" s="27"/>
      <c r="M17" s="27"/>
      <c r="N17" s="22">
        <v>-1562.7103249900854</v>
      </c>
      <c r="P17" s="23"/>
      <c r="Q17" s="23"/>
      <c r="S17" s="27"/>
      <c r="T17" s="27"/>
      <c r="U17" s="27"/>
      <c r="V17" s="22">
        <v>-2041.7103249900854</v>
      </c>
    </row>
    <row r="18" spans="1:40" s="20" customFormat="1" ht="12">
      <c r="F18" s="27"/>
      <c r="G18" s="27"/>
      <c r="H18" s="27"/>
      <c r="I18" s="22"/>
      <c r="K18" s="27"/>
      <c r="L18" s="27"/>
      <c r="M18" s="27"/>
      <c r="N18" s="22"/>
      <c r="P18" s="23"/>
      <c r="Q18" s="23"/>
      <c r="S18" s="27"/>
      <c r="T18" s="27"/>
      <c r="U18" s="27"/>
      <c r="V18" s="22"/>
    </row>
    <row r="19" spans="1:40" s="20" customFormat="1" ht="12">
      <c r="B19" s="20" t="s">
        <v>26</v>
      </c>
      <c r="F19" s="27"/>
      <c r="G19" s="27"/>
      <c r="H19" s="27"/>
      <c r="I19" s="22"/>
      <c r="K19" s="27"/>
      <c r="L19" s="27"/>
      <c r="M19" s="27"/>
      <c r="N19" s="22"/>
      <c r="P19" s="23"/>
      <c r="Q19" s="23"/>
      <c r="S19" s="27"/>
      <c r="T19" s="27"/>
      <c r="U19" s="27"/>
      <c r="V19" s="22"/>
    </row>
    <row r="20" spans="1:40" s="20" customFormat="1" ht="12">
      <c r="B20" s="20" t="s">
        <v>27</v>
      </c>
      <c r="E20" s="28">
        <v>0.21</v>
      </c>
      <c r="F20" s="27"/>
      <c r="G20" s="27"/>
      <c r="H20" s="27"/>
      <c r="I20" s="22">
        <f>$E$20*I17</f>
        <v>-385.97999999999996</v>
      </c>
      <c r="K20" s="27"/>
      <c r="L20" s="27"/>
      <c r="M20" s="27"/>
      <c r="N20" s="22">
        <v>-328.16916824791792</v>
      </c>
      <c r="P20" s="23"/>
      <c r="Q20" s="23"/>
      <c r="S20" s="27"/>
      <c r="T20" s="27"/>
      <c r="U20" s="27"/>
      <c r="V20" s="22">
        <v>-428.7591682479179</v>
      </c>
    </row>
    <row r="21" spans="1:40" s="20" customFormat="1" ht="12">
      <c r="B21" s="20" t="s">
        <v>28</v>
      </c>
      <c r="E21" s="29">
        <v>2.4799999999999999E-2</v>
      </c>
      <c r="F21" s="27"/>
      <c r="G21" s="27"/>
      <c r="H21" s="27"/>
      <c r="I21" s="30">
        <f>-(I44*$E$21)*$E$20</f>
        <v>-48.518076826870114</v>
      </c>
      <c r="K21" s="27"/>
      <c r="L21" s="27"/>
      <c r="M21" s="27"/>
      <c r="N21" s="30">
        <v>-41.570148793448148</v>
      </c>
      <c r="P21" s="23"/>
      <c r="Q21" s="23"/>
      <c r="S21" s="27"/>
      <c r="T21" s="27"/>
      <c r="U21" s="27"/>
      <c r="V21" s="30">
        <v>-53.534447849669526</v>
      </c>
    </row>
    <row r="22" spans="1:40" s="32" customFormat="1" ht="13.2">
      <c r="A22" s="31"/>
      <c r="B22" s="2"/>
      <c r="C22" s="2"/>
      <c r="D22" s="2"/>
      <c r="E22" s="2"/>
      <c r="F22" s="21"/>
      <c r="G22" s="21"/>
      <c r="H22" s="21"/>
      <c r="I22" s="22"/>
      <c r="J22" s="2"/>
      <c r="K22" s="21"/>
      <c r="L22" s="21"/>
      <c r="M22" s="21"/>
      <c r="N22" s="22"/>
      <c r="O22" s="2"/>
      <c r="P22" s="5"/>
      <c r="Q22" s="5"/>
      <c r="R22" s="2"/>
      <c r="S22" s="21"/>
      <c r="T22" s="21"/>
      <c r="U22" s="21"/>
      <c r="V22" s="22"/>
      <c r="W22" s="2"/>
      <c r="X22" s="2"/>
      <c r="Y22" s="2"/>
      <c r="Z22" s="2"/>
      <c r="AA22" s="2"/>
      <c r="AB22" s="2"/>
      <c r="AC22" s="2"/>
      <c r="AD22" s="2"/>
      <c r="AE22" s="2"/>
      <c r="AF22" s="2"/>
      <c r="AG22" s="2"/>
      <c r="AH22" s="2"/>
      <c r="AI22" s="2"/>
      <c r="AJ22" s="2"/>
      <c r="AK22" s="2"/>
      <c r="AL22" s="2"/>
      <c r="AM22" s="2"/>
      <c r="AN22" s="2"/>
    </row>
    <row r="23" spans="1:40" s="32" customFormat="1" ht="13.8" thickBot="1">
      <c r="A23" s="31"/>
      <c r="B23" s="33" t="s">
        <v>29</v>
      </c>
      <c r="C23" s="2"/>
      <c r="D23" s="2"/>
      <c r="E23" s="2"/>
      <c r="F23" s="21"/>
      <c r="G23" s="21"/>
      <c r="H23" s="21"/>
      <c r="I23" s="34">
        <f>-SUM(I15,I20:I21)</f>
        <v>-1403.5019231731299</v>
      </c>
      <c r="J23" s="2"/>
      <c r="K23" s="21"/>
      <c r="L23" s="21"/>
      <c r="M23" s="21"/>
      <c r="N23" s="34">
        <v>-1192.9710079487193</v>
      </c>
      <c r="O23" s="2"/>
      <c r="P23" s="5"/>
      <c r="Q23" s="5"/>
      <c r="R23" s="2"/>
      <c r="S23" s="21"/>
      <c r="T23" s="21"/>
      <c r="U23" s="21"/>
      <c r="V23" s="34">
        <v>-1559.416708892498</v>
      </c>
      <c r="W23" s="2"/>
      <c r="X23" s="2"/>
      <c r="Y23" s="2"/>
      <c r="Z23" s="2"/>
      <c r="AA23" s="2"/>
      <c r="AB23" s="2"/>
      <c r="AC23" s="2"/>
      <c r="AD23" s="2"/>
      <c r="AE23" s="2"/>
      <c r="AF23" s="2"/>
      <c r="AG23" s="2"/>
      <c r="AH23" s="2"/>
      <c r="AI23" s="2"/>
      <c r="AJ23" s="2"/>
      <c r="AK23" s="2"/>
      <c r="AL23" s="2"/>
      <c r="AM23" s="2"/>
      <c r="AN23" s="2"/>
    </row>
    <row r="24" spans="1:40" s="32" customFormat="1" ht="13.8" thickTop="1">
      <c r="A24" s="31"/>
      <c r="B24" s="2"/>
      <c r="C24" s="2"/>
      <c r="D24" s="2"/>
      <c r="E24" s="2"/>
      <c r="F24" s="21"/>
      <c r="G24" s="21"/>
      <c r="H24" s="21"/>
      <c r="I24" s="22"/>
      <c r="J24" s="2"/>
      <c r="K24" s="21"/>
      <c r="L24" s="21"/>
      <c r="M24" s="21"/>
      <c r="N24" s="22"/>
      <c r="O24" s="2"/>
      <c r="P24" s="5"/>
      <c r="Q24" s="5"/>
      <c r="R24" s="2"/>
      <c r="S24" s="21"/>
      <c r="T24" s="21"/>
      <c r="U24" s="21"/>
      <c r="V24" s="22"/>
      <c r="W24" s="2"/>
      <c r="X24" s="2"/>
      <c r="Y24" s="2"/>
      <c r="Z24" s="2"/>
      <c r="AA24" s="2"/>
      <c r="AB24" s="2"/>
      <c r="AC24" s="2"/>
      <c r="AD24" s="2"/>
      <c r="AE24" s="2"/>
      <c r="AF24" s="2"/>
      <c r="AG24" s="2"/>
      <c r="AH24" s="2"/>
      <c r="AI24" s="2"/>
      <c r="AJ24" s="2"/>
      <c r="AK24" s="2"/>
      <c r="AL24" s="2"/>
      <c r="AM24" s="2"/>
      <c r="AN24" s="2"/>
    </row>
    <row r="25" spans="1:40" s="32" customFormat="1" ht="13.2">
      <c r="A25" s="31"/>
      <c r="B25" s="2" t="s">
        <v>30</v>
      </c>
      <c r="C25" s="2"/>
      <c r="D25" s="2"/>
      <c r="E25" s="2"/>
      <c r="F25" s="21"/>
      <c r="G25" s="21"/>
      <c r="H25" s="21"/>
      <c r="I25" s="22"/>
      <c r="J25" s="2"/>
      <c r="K25" s="21"/>
      <c r="L25" s="21"/>
      <c r="M25" s="21"/>
      <c r="N25" s="22"/>
      <c r="O25" s="2"/>
      <c r="P25" s="5"/>
      <c r="Q25" s="5"/>
      <c r="R25" s="2"/>
      <c r="S25" s="21"/>
      <c r="T25" s="21"/>
      <c r="U25" s="21"/>
      <c r="V25" s="22"/>
      <c r="W25" s="2"/>
      <c r="X25" s="2"/>
      <c r="Y25" s="2"/>
      <c r="Z25" s="2"/>
      <c r="AA25" s="2"/>
      <c r="AB25" s="2"/>
      <c r="AC25" s="2"/>
      <c r="AD25" s="2"/>
      <c r="AE25" s="2"/>
      <c r="AF25" s="2"/>
      <c r="AG25" s="2"/>
      <c r="AH25" s="2"/>
      <c r="AI25" s="2"/>
      <c r="AJ25" s="2"/>
      <c r="AK25" s="2"/>
      <c r="AL25" s="2"/>
      <c r="AM25" s="2"/>
      <c r="AN25" s="2"/>
    </row>
    <row r="26" spans="1:40" s="32" customFormat="1" ht="13.2">
      <c r="A26" s="1"/>
      <c r="B26" s="2" t="s">
        <v>31</v>
      </c>
      <c r="C26" s="2"/>
      <c r="D26" s="2"/>
      <c r="E26" s="2"/>
      <c r="F26" s="27"/>
      <c r="G26" s="27"/>
      <c r="H26" s="27"/>
      <c r="I26" s="22"/>
      <c r="J26" s="2"/>
      <c r="K26" s="27"/>
      <c r="L26" s="27"/>
      <c r="M26" s="27"/>
      <c r="N26" s="22"/>
      <c r="O26" s="2"/>
      <c r="P26" s="5"/>
      <c r="Q26" s="5"/>
      <c r="R26" s="2"/>
      <c r="S26" s="27"/>
      <c r="T26" s="27"/>
      <c r="U26" s="27"/>
      <c r="V26" s="22"/>
      <c r="W26" s="2"/>
      <c r="X26" s="2"/>
      <c r="Y26" s="2"/>
      <c r="Z26" s="2"/>
      <c r="AA26" s="2"/>
      <c r="AB26" s="2"/>
      <c r="AC26" s="2"/>
      <c r="AD26" s="2"/>
      <c r="AE26" s="2"/>
      <c r="AF26" s="2"/>
      <c r="AG26" s="2"/>
      <c r="AH26" s="2"/>
      <c r="AI26" s="2"/>
      <c r="AJ26" s="2"/>
      <c r="AK26" s="2"/>
      <c r="AL26" s="2"/>
      <c r="AM26" s="2"/>
      <c r="AN26" s="2"/>
    </row>
    <row r="27" spans="1:40" s="33" customFormat="1" ht="12">
      <c r="A27" s="31"/>
      <c r="C27" s="33" t="s">
        <v>32</v>
      </c>
      <c r="F27" s="21">
        <v>-7060.3866540053968</v>
      </c>
      <c r="G27" s="21">
        <v>10767.392543292306</v>
      </c>
      <c r="H27" s="21">
        <v>0</v>
      </c>
      <c r="I27" s="22">
        <v>3707.0058892869092</v>
      </c>
      <c r="K27" s="21">
        <v>-2595.5187807812026</v>
      </c>
      <c r="L27" s="21">
        <v>8703.6631554868127</v>
      </c>
      <c r="M27" s="21">
        <v>0</v>
      </c>
      <c r="N27" s="22">
        <v>6108.1443747056101</v>
      </c>
      <c r="P27" s="35"/>
      <c r="Q27" s="35"/>
      <c r="S27" s="21">
        <v>-2595.5187807812026</v>
      </c>
      <c r="T27" s="21">
        <v>11099.924445077753</v>
      </c>
      <c r="U27" s="21">
        <v>0</v>
      </c>
      <c r="V27" s="22">
        <v>8504.4056642965515</v>
      </c>
    </row>
    <row r="28" spans="1:40" s="20" customFormat="1" ht="12">
      <c r="A28" s="31"/>
      <c r="C28" s="20" t="s">
        <v>33</v>
      </c>
      <c r="F28" s="21">
        <v>0</v>
      </c>
      <c r="G28" s="21">
        <v>0</v>
      </c>
      <c r="H28" s="21">
        <v>0</v>
      </c>
      <c r="I28" s="22">
        <v>0</v>
      </c>
      <c r="K28" s="21">
        <v>0</v>
      </c>
      <c r="L28" s="21">
        <v>0</v>
      </c>
      <c r="M28" s="21">
        <v>0</v>
      </c>
      <c r="N28" s="22">
        <v>0</v>
      </c>
      <c r="P28" s="23"/>
      <c r="Q28" s="23"/>
      <c r="S28" s="21">
        <v>0</v>
      </c>
      <c r="T28" s="21">
        <v>0</v>
      </c>
      <c r="U28" s="21">
        <v>0</v>
      </c>
      <c r="V28" s="22">
        <v>0</v>
      </c>
    </row>
    <row r="29" spans="1:40" s="20" customFormat="1" ht="12">
      <c r="A29" s="31"/>
      <c r="C29" s="20" t="s">
        <v>34</v>
      </c>
      <c r="F29" s="21">
        <v>0</v>
      </c>
      <c r="G29" s="21">
        <v>0</v>
      </c>
      <c r="H29" s="21">
        <v>0</v>
      </c>
      <c r="I29" s="22">
        <v>0</v>
      </c>
      <c r="K29" s="21">
        <v>0</v>
      </c>
      <c r="L29" s="21">
        <v>0</v>
      </c>
      <c r="M29" s="21">
        <v>0</v>
      </c>
      <c r="N29" s="22">
        <v>0</v>
      </c>
      <c r="P29" s="23"/>
      <c r="Q29" s="23"/>
      <c r="S29" s="21">
        <v>0</v>
      </c>
      <c r="T29" s="21">
        <v>0</v>
      </c>
      <c r="U29" s="21">
        <v>0</v>
      </c>
      <c r="V29" s="22">
        <v>0</v>
      </c>
    </row>
    <row r="30" spans="1:40" s="20" customFormat="1" ht="12">
      <c r="A30" s="31"/>
      <c r="C30" s="20" t="s">
        <v>21</v>
      </c>
      <c r="F30" s="21">
        <v>0</v>
      </c>
      <c r="G30" s="21">
        <v>0</v>
      </c>
      <c r="H30" s="21">
        <v>0</v>
      </c>
      <c r="I30" s="22">
        <v>0</v>
      </c>
      <c r="K30" s="21">
        <v>0</v>
      </c>
      <c r="L30" s="21">
        <v>0</v>
      </c>
      <c r="M30" s="21">
        <v>0</v>
      </c>
      <c r="N30" s="22">
        <v>0</v>
      </c>
      <c r="P30" s="23"/>
      <c r="Q30" s="23"/>
      <c r="S30" s="21">
        <v>0</v>
      </c>
      <c r="T30" s="21">
        <v>0</v>
      </c>
      <c r="U30" s="21">
        <v>0</v>
      </c>
      <c r="V30" s="22">
        <v>0</v>
      </c>
    </row>
    <row r="31" spans="1:40" s="20" customFormat="1" ht="12">
      <c r="A31" s="31"/>
      <c r="C31" s="20" t="s">
        <v>35</v>
      </c>
      <c r="F31" s="24">
        <v>0</v>
      </c>
      <c r="G31" s="24">
        <v>19.45854221586136</v>
      </c>
      <c r="H31" s="24">
        <v>0</v>
      </c>
      <c r="I31" s="30">
        <v>19.45854221586136</v>
      </c>
      <c r="K31" s="24">
        <v>-203.52445648937083</v>
      </c>
      <c r="L31" s="24">
        <v>194.36028847790004</v>
      </c>
      <c r="M31" s="24">
        <v>0</v>
      </c>
      <c r="N31" s="30">
        <v>-9.1641680114707924</v>
      </c>
      <c r="P31" s="23"/>
      <c r="Q31" s="23"/>
      <c r="S31" s="24">
        <v>-203.52445648937083</v>
      </c>
      <c r="T31" s="24">
        <v>194.36028847790004</v>
      </c>
      <c r="U31" s="24">
        <v>0</v>
      </c>
      <c r="V31" s="30">
        <v>-9.1641680114707924</v>
      </c>
    </row>
    <row r="32" spans="1:40" s="20" customFormat="1" ht="12">
      <c r="A32" s="31"/>
      <c r="B32" s="20" t="s">
        <v>36</v>
      </c>
      <c r="F32" s="36">
        <v>-7060.3866540053968</v>
      </c>
      <c r="G32" s="36">
        <v>10786.851085508168</v>
      </c>
      <c r="H32" s="21">
        <v>0</v>
      </c>
      <c r="I32" s="22">
        <v>3726.4644315027704</v>
      </c>
      <c r="K32" s="36">
        <v>-2799.0432372705736</v>
      </c>
      <c r="L32" s="36">
        <v>8898.023443964712</v>
      </c>
      <c r="M32" s="21">
        <v>0</v>
      </c>
      <c r="N32" s="22">
        <v>6098.9802066941393</v>
      </c>
      <c r="P32" s="23"/>
      <c r="Q32" s="23"/>
      <c r="S32" s="36">
        <v>-2799.0432372705736</v>
      </c>
      <c r="T32" s="36">
        <v>11294.284733555653</v>
      </c>
      <c r="U32" s="21">
        <v>0</v>
      </c>
      <c r="V32" s="22">
        <v>8495.2414962850817</v>
      </c>
    </row>
    <row r="33" spans="1:22" s="20" customFormat="1" ht="18" customHeight="1">
      <c r="A33" s="31"/>
      <c r="B33" s="20" t="s">
        <v>37</v>
      </c>
      <c r="F33" s="27"/>
      <c r="G33" s="27"/>
      <c r="H33" s="27"/>
      <c r="I33" s="22"/>
      <c r="K33" s="27"/>
      <c r="L33" s="27"/>
      <c r="M33" s="27"/>
      <c r="N33" s="22"/>
      <c r="P33" s="23"/>
      <c r="Q33" s="23"/>
      <c r="S33" s="27"/>
      <c r="T33" s="27"/>
      <c r="U33" s="27"/>
      <c r="V33" s="22"/>
    </row>
    <row r="34" spans="1:22" s="20" customFormat="1" ht="12">
      <c r="A34" s="31"/>
      <c r="C34" s="33" t="s">
        <v>32</v>
      </c>
      <c r="F34" s="21">
        <v>7060.3866540053968</v>
      </c>
      <c r="G34" s="21">
        <v>-904.73982205376092</v>
      </c>
      <c r="H34" s="21">
        <v>0</v>
      </c>
      <c r="I34" s="22">
        <v>6155.6468319516362</v>
      </c>
      <c r="K34" s="21">
        <v>2595.5187807812026</v>
      </c>
      <c r="L34" s="21">
        <v>-709.52679072109822</v>
      </c>
      <c r="M34" s="21">
        <v>0</v>
      </c>
      <c r="N34" s="22">
        <v>1885.9919900601044</v>
      </c>
      <c r="P34" s="23"/>
      <c r="Q34" s="23"/>
      <c r="S34" s="21">
        <v>2595.5187807812026</v>
      </c>
      <c r="T34" s="21">
        <v>-729.49563480102267</v>
      </c>
      <c r="U34" s="21">
        <v>0</v>
      </c>
      <c r="V34" s="22">
        <v>1866.0231459801798</v>
      </c>
    </row>
    <row r="35" spans="1:22" s="20" customFormat="1" ht="12">
      <c r="A35" s="31"/>
      <c r="C35" s="20" t="s">
        <v>33</v>
      </c>
      <c r="F35" s="21">
        <v>0</v>
      </c>
      <c r="G35" s="21">
        <v>0</v>
      </c>
      <c r="H35" s="21">
        <v>0</v>
      </c>
      <c r="I35" s="22">
        <v>0</v>
      </c>
      <c r="K35" s="21">
        <v>0</v>
      </c>
      <c r="L35" s="21">
        <v>0</v>
      </c>
      <c r="M35" s="21">
        <v>0</v>
      </c>
      <c r="N35" s="22">
        <v>0</v>
      </c>
      <c r="P35" s="23"/>
      <c r="Q35" s="23"/>
      <c r="S35" s="21">
        <v>0</v>
      </c>
      <c r="T35" s="21">
        <v>0</v>
      </c>
      <c r="U35" s="21">
        <v>0</v>
      </c>
      <c r="V35" s="22">
        <v>0</v>
      </c>
    </row>
    <row r="36" spans="1:22" s="20" customFormat="1" ht="12">
      <c r="A36" s="31"/>
      <c r="C36" s="20" t="s">
        <v>34</v>
      </c>
      <c r="F36" s="21">
        <v>0</v>
      </c>
      <c r="G36" s="21">
        <v>0</v>
      </c>
      <c r="H36" s="21">
        <v>0</v>
      </c>
      <c r="I36" s="22">
        <v>0</v>
      </c>
      <c r="K36" s="21">
        <v>0</v>
      </c>
      <c r="L36" s="21">
        <v>0</v>
      </c>
      <c r="M36" s="21">
        <v>0</v>
      </c>
      <c r="N36" s="22">
        <v>0</v>
      </c>
      <c r="P36" s="23"/>
      <c r="Q36" s="23"/>
      <c r="S36" s="21">
        <v>0</v>
      </c>
      <c r="T36" s="21">
        <v>0</v>
      </c>
      <c r="U36" s="21">
        <v>0</v>
      </c>
      <c r="V36" s="22">
        <v>0</v>
      </c>
    </row>
    <row r="37" spans="1:22" s="20" customFormat="1" ht="12">
      <c r="A37" s="31"/>
      <c r="C37" s="20" t="s">
        <v>21</v>
      </c>
      <c r="F37" s="21">
        <v>0</v>
      </c>
      <c r="G37" s="21">
        <v>0</v>
      </c>
      <c r="H37" s="21">
        <v>0</v>
      </c>
      <c r="I37" s="22">
        <v>0</v>
      </c>
      <c r="K37" s="21">
        <v>0</v>
      </c>
      <c r="L37" s="21">
        <v>0</v>
      </c>
      <c r="M37" s="21">
        <v>0</v>
      </c>
      <c r="N37" s="22">
        <v>0</v>
      </c>
      <c r="P37" s="23"/>
      <c r="Q37" s="23"/>
      <c r="S37" s="21">
        <v>0</v>
      </c>
      <c r="T37" s="21">
        <v>0</v>
      </c>
      <c r="U37" s="21">
        <v>0</v>
      </c>
      <c r="V37" s="22">
        <v>0</v>
      </c>
    </row>
    <row r="38" spans="1:22" s="20" customFormat="1" ht="12">
      <c r="A38" s="31"/>
      <c r="C38" s="20" t="s">
        <v>35</v>
      </c>
      <c r="F38" s="21">
        <v>0</v>
      </c>
      <c r="G38" s="21">
        <v>-2.0442844086844922</v>
      </c>
      <c r="H38" s="21">
        <v>0</v>
      </c>
      <c r="I38" s="22">
        <v>-2.0442844086844922</v>
      </c>
      <c r="K38" s="21">
        <v>203.52445648937083</v>
      </c>
      <c r="L38" s="21">
        <v>-53.5172382190081</v>
      </c>
      <c r="M38" s="21">
        <v>0</v>
      </c>
      <c r="N38" s="22">
        <v>150.00721827036273</v>
      </c>
      <c r="P38" s="23"/>
      <c r="Q38" s="23"/>
      <c r="S38" s="21">
        <v>203.52445648937083</v>
      </c>
      <c r="T38" s="21">
        <v>-53.5172382190081</v>
      </c>
      <c r="U38" s="21">
        <v>0</v>
      </c>
      <c r="V38" s="22">
        <v>150.00721827036273</v>
      </c>
    </row>
    <row r="39" spans="1:22" s="20" customFormat="1" ht="12">
      <c r="A39" s="31"/>
      <c r="B39" s="20" t="s">
        <v>38</v>
      </c>
      <c r="F39" s="37">
        <v>7060.3866540053968</v>
      </c>
      <c r="G39" s="37">
        <v>-906.78410646244538</v>
      </c>
      <c r="H39" s="38">
        <v>0</v>
      </c>
      <c r="I39" s="26">
        <v>6153.6025475429515</v>
      </c>
      <c r="K39" s="37">
        <v>2799.0432372705736</v>
      </c>
      <c r="L39" s="37">
        <v>-763.04402894010627</v>
      </c>
      <c r="M39" s="38">
        <v>0</v>
      </c>
      <c r="N39" s="26">
        <v>2035.9992083304671</v>
      </c>
      <c r="P39" s="23"/>
      <c r="Q39" s="23"/>
      <c r="S39" s="37">
        <v>2799.0432372705736</v>
      </c>
      <c r="T39" s="37">
        <v>-783.01287302003072</v>
      </c>
      <c r="U39" s="38">
        <v>0</v>
      </c>
      <c r="V39" s="26">
        <v>2016.0303642505426</v>
      </c>
    </row>
    <row r="40" spans="1:22" s="20" customFormat="1" ht="12">
      <c r="A40" s="31"/>
      <c r="B40" s="20" t="s">
        <v>39</v>
      </c>
      <c r="F40" s="38">
        <v>0</v>
      </c>
      <c r="G40" s="38">
        <v>9880.0669790457214</v>
      </c>
      <c r="H40" s="38">
        <v>0</v>
      </c>
      <c r="I40" s="39">
        <v>9880.0669790457214</v>
      </c>
      <c r="K40" s="38">
        <v>0</v>
      </c>
      <c r="L40" s="38">
        <v>8134.9794150246053</v>
      </c>
      <c r="M40" s="38">
        <v>0</v>
      </c>
      <c r="N40" s="39">
        <v>8134.9794150246062</v>
      </c>
      <c r="P40" s="23"/>
      <c r="Q40" s="23"/>
      <c r="S40" s="38">
        <v>0</v>
      </c>
      <c r="T40" s="38">
        <v>10511.271860535622</v>
      </c>
      <c r="U40" s="38">
        <v>0</v>
      </c>
      <c r="V40" s="39">
        <v>10511.271860535624</v>
      </c>
    </row>
    <row r="41" spans="1:22" s="20" customFormat="1" ht="12">
      <c r="A41" s="31"/>
      <c r="F41" s="27"/>
      <c r="G41" s="27"/>
      <c r="H41" s="27"/>
      <c r="I41" s="22"/>
      <c r="K41" s="27"/>
      <c r="L41" s="27"/>
      <c r="M41" s="27"/>
      <c r="N41" s="22"/>
      <c r="P41" s="23"/>
      <c r="Q41" s="23"/>
      <c r="S41" s="27"/>
      <c r="T41" s="27"/>
      <c r="U41" s="27"/>
      <c r="V41" s="22"/>
    </row>
    <row r="42" spans="1:22" s="20" customFormat="1" ht="12">
      <c r="A42" s="31"/>
      <c r="F42" s="27"/>
      <c r="G42" s="27"/>
      <c r="H42" s="27"/>
      <c r="I42" s="22"/>
      <c r="K42" s="27"/>
      <c r="L42" s="27"/>
      <c r="M42" s="27"/>
      <c r="N42" s="22"/>
      <c r="P42" s="23"/>
      <c r="Q42" s="23"/>
      <c r="S42" s="27"/>
      <c r="T42" s="27"/>
      <c r="U42" s="27"/>
      <c r="V42" s="22"/>
    </row>
    <row r="43" spans="1:22" s="20" customFormat="1" ht="12.75" customHeight="1">
      <c r="A43" s="40"/>
      <c r="B43" s="20" t="s">
        <v>40</v>
      </c>
      <c r="F43" s="24">
        <v>0</v>
      </c>
      <c r="G43" s="25">
        <v>-564</v>
      </c>
      <c r="H43" s="24">
        <v>0</v>
      </c>
      <c r="I43" s="30">
        <v>-564</v>
      </c>
      <c r="K43" s="24">
        <v>0</v>
      </c>
      <c r="L43" s="25">
        <v>-153</v>
      </c>
      <c r="M43" s="24">
        <v>0</v>
      </c>
      <c r="N43" s="30">
        <v>-153</v>
      </c>
      <c r="S43" s="24">
        <v>0</v>
      </c>
      <c r="T43" s="25">
        <v>-232</v>
      </c>
      <c r="U43" s="24">
        <v>0</v>
      </c>
      <c r="V43" s="30">
        <v>-232</v>
      </c>
    </row>
    <row r="44" spans="1:22" s="20" customFormat="1" ht="12">
      <c r="A44" s="40"/>
      <c r="C44" s="20" t="s">
        <v>41</v>
      </c>
      <c r="F44" s="21">
        <v>0</v>
      </c>
      <c r="G44" s="21">
        <v>9316.0669790457214</v>
      </c>
      <c r="H44" s="21">
        <v>0</v>
      </c>
      <c r="I44" s="39">
        <v>9316.0669790457214</v>
      </c>
      <c r="K44" s="21">
        <v>0</v>
      </c>
      <c r="L44" s="21">
        <v>7981.9794150246053</v>
      </c>
      <c r="M44" s="21">
        <v>0</v>
      </c>
      <c r="N44" s="39">
        <v>7981.9794150246062</v>
      </c>
      <c r="S44" s="21">
        <v>0</v>
      </c>
      <c r="T44" s="21">
        <v>10279.271860535622</v>
      </c>
      <c r="U44" s="21">
        <v>0</v>
      </c>
      <c r="V44" s="39">
        <v>10279.271860535624</v>
      </c>
    </row>
    <row r="45" spans="1:22" s="20" customFormat="1" ht="12">
      <c r="A45" s="40"/>
      <c r="F45" s="21"/>
      <c r="G45" s="21"/>
      <c r="H45" s="21"/>
      <c r="I45" s="22"/>
      <c r="K45" s="21"/>
      <c r="L45" s="21"/>
      <c r="M45" s="21"/>
      <c r="N45" s="22"/>
      <c r="P45" s="23"/>
      <c r="Q45" s="75" t="s">
        <v>42</v>
      </c>
      <c r="R45" s="75"/>
      <c r="S45" s="21"/>
      <c r="T45" s="21"/>
      <c r="U45" s="21"/>
      <c r="V45" s="22"/>
    </row>
    <row r="46" spans="1:22" s="20" customFormat="1" ht="12.6" thickBot="1">
      <c r="A46" s="40"/>
      <c r="B46" s="33" t="s">
        <v>43</v>
      </c>
      <c r="F46" s="21"/>
      <c r="G46" s="21"/>
      <c r="H46" s="21"/>
      <c r="I46" s="34">
        <f>I44</f>
        <v>9316.0669790457214</v>
      </c>
      <c r="K46" s="21"/>
      <c r="L46" s="21"/>
      <c r="M46" s="21"/>
      <c r="N46" s="34">
        <v>7981.9794150246062</v>
      </c>
      <c r="P46" s="23">
        <f>N44-I44</f>
        <v>-1334.0875640211152</v>
      </c>
      <c r="Q46" s="75"/>
      <c r="R46" s="75"/>
      <c r="S46" s="21"/>
      <c r="T46" s="21"/>
      <c r="U46" s="21"/>
      <c r="V46" s="34">
        <v>10279.271860535624</v>
      </c>
    </row>
    <row r="47" spans="1:22" s="20" customFormat="1" ht="12.6" thickTop="1">
      <c r="A47" s="40"/>
      <c r="B47" s="2" t="s">
        <v>44</v>
      </c>
      <c r="F47" s="21"/>
      <c r="G47" s="21"/>
      <c r="H47" s="21"/>
      <c r="I47" s="22"/>
      <c r="K47" s="21"/>
      <c r="L47" s="21"/>
      <c r="M47" s="21"/>
      <c r="N47" s="22"/>
      <c r="P47" s="23"/>
      <c r="Q47" s="23"/>
      <c r="S47" s="21"/>
      <c r="T47" s="21"/>
      <c r="U47" s="21"/>
      <c r="V47" s="22"/>
    </row>
    <row r="48" spans="1:22" s="20" customFormat="1" ht="12">
      <c r="A48" s="40"/>
      <c r="B48" s="2" t="s">
        <v>45</v>
      </c>
      <c r="F48" s="21"/>
      <c r="G48" s="21"/>
      <c r="H48" s="21"/>
      <c r="I48" s="22">
        <f>I53</f>
        <v>2774.6768787038445</v>
      </c>
      <c r="K48" s="21"/>
      <c r="L48" s="21"/>
      <c r="M48" s="21"/>
      <c r="N48" s="22">
        <v>2364.6971077136564</v>
      </c>
      <c r="P48" s="23"/>
      <c r="Q48" s="23"/>
      <c r="S48" s="21"/>
      <c r="T48" s="21"/>
      <c r="U48" s="21"/>
      <c r="V48" s="22">
        <v>3075.8604087572921</v>
      </c>
    </row>
    <row r="49" spans="1:22" s="20" customFormat="1" ht="12">
      <c r="A49" s="40"/>
      <c r="F49" s="21"/>
      <c r="G49" s="21"/>
      <c r="H49" s="21"/>
      <c r="I49" s="22"/>
      <c r="K49" s="21"/>
      <c r="L49" s="21"/>
      <c r="M49" s="21"/>
      <c r="N49" s="22"/>
      <c r="P49" s="23"/>
      <c r="Q49" s="23"/>
      <c r="S49" s="21"/>
      <c r="T49" s="21"/>
      <c r="U49" s="21"/>
      <c r="V49" s="22"/>
    </row>
    <row r="50" spans="1:22" s="20" customFormat="1" ht="12">
      <c r="A50" s="40"/>
      <c r="D50" s="2"/>
      <c r="E50" s="41">
        <v>7.4300000000000005E-2</v>
      </c>
      <c r="F50" s="21"/>
      <c r="G50" s="21"/>
      <c r="H50" s="21"/>
      <c r="I50" s="22"/>
      <c r="K50" s="21"/>
      <c r="L50" s="21"/>
      <c r="M50" s="21"/>
      <c r="N50" s="22"/>
      <c r="P50" s="23"/>
      <c r="Q50" s="23"/>
      <c r="S50" s="21"/>
      <c r="T50" s="21"/>
      <c r="U50" s="21"/>
      <c r="V50" s="22"/>
    </row>
    <row r="51" spans="1:22" s="20" customFormat="1" ht="12">
      <c r="A51" s="40"/>
      <c r="D51" s="2" t="s">
        <v>46</v>
      </c>
      <c r="E51" s="42">
        <v>0.75529000000000002</v>
      </c>
      <c r="F51" s="21"/>
      <c r="G51" s="21"/>
      <c r="H51" s="21"/>
      <c r="I51" s="22"/>
      <c r="K51" s="21"/>
      <c r="L51" s="21"/>
      <c r="M51" s="21"/>
      <c r="N51" s="22"/>
      <c r="P51" s="23"/>
      <c r="Q51" s="23"/>
      <c r="S51" s="21"/>
      <c r="T51" s="21"/>
      <c r="U51" s="21"/>
      <c r="V51" s="22"/>
    </row>
    <row r="52" spans="1:22" s="20" customFormat="1" ht="12.75" customHeight="1">
      <c r="A52" s="40"/>
      <c r="D52" s="2" t="s">
        <v>47</v>
      </c>
      <c r="E52" s="2"/>
      <c r="F52" s="21"/>
      <c r="G52" s="21"/>
      <c r="H52" s="21"/>
      <c r="I52" s="22">
        <f>I46*$E$50-I23</f>
        <v>2095.6856997162267</v>
      </c>
      <c r="K52" s="21"/>
      <c r="L52" s="21"/>
      <c r="M52" s="21"/>
      <c r="N52" s="22">
        <v>1786.0320784850476</v>
      </c>
      <c r="P52" s="43"/>
      <c r="Q52" s="76" t="s">
        <v>48</v>
      </c>
      <c r="R52" s="76"/>
      <c r="S52" s="21"/>
      <c r="T52" s="21"/>
      <c r="U52" s="21"/>
      <c r="V52" s="22">
        <v>2323.1666081302951</v>
      </c>
    </row>
    <row r="53" spans="1:22" s="20" customFormat="1" ht="12.6" thickBot="1">
      <c r="A53" s="40"/>
      <c r="D53" s="2" t="s">
        <v>49</v>
      </c>
      <c r="E53" s="2"/>
      <c r="F53" s="21"/>
      <c r="G53" s="21"/>
      <c r="H53" s="21"/>
      <c r="I53" s="22">
        <f>I52/$E$51</f>
        <v>2774.6768787038445</v>
      </c>
      <c r="K53" s="21"/>
      <c r="L53" s="21"/>
      <c r="M53" s="21"/>
      <c r="N53" s="22">
        <v>2364.6971077136564</v>
      </c>
      <c r="P53" s="44">
        <f>N53-I53</f>
        <v>-409.97977099018817</v>
      </c>
      <c r="Q53" s="76"/>
      <c r="R53" s="76"/>
      <c r="S53" s="21"/>
      <c r="T53" s="21"/>
      <c r="U53" s="21"/>
      <c r="V53" s="22">
        <v>3075.8604087572921</v>
      </c>
    </row>
    <row r="54" spans="1:22" ht="15" thickTop="1">
      <c r="F54" s="27"/>
      <c r="I54" s="22"/>
      <c r="K54" s="27"/>
      <c r="N54" s="22"/>
      <c r="S54" s="27"/>
      <c r="T54" s="3"/>
      <c r="U54" s="3"/>
      <c r="V54" s="22"/>
    </row>
    <row r="55" spans="1:22">
      <c r="B55" s="45" t="s">
        <v>50</v>
      </c>
      <c r="C55" s="46"/>
      <c r="D55" s="46"/>
      <c r="F55" s="21"/>
      <c r="I55" s="22"/>
      <c r="K55" s="21"/>
      <c r="N55" s="22"/>
      <c r="S55" s="21"/>
      <c r="T55" s="3"/>
      <c r="U55" s="3"/>
      <c r="V55" s="22"/>
    </row>
    <row r="56" spans="1:22">
      <c r="B56" s="20" t="s">
        <v>51</v>
      </c>
      <c r="C56" s="20"/>
      <c r="D56" s="20"/>
      <c r="F56" s="27"/>
      <c r="I56" s="22"/>
      <c r="K56" s="27"/>
      <c r="N56" s="22"/>
      <c r="S56" s="27"/>
      <c r="T56" s="3"/>
      <c r="U56" s="3"/>
      <c r="V56" s="22"/>
    </row>
    <row r="57" spans="1:22" ht="12">
      <c r="B57" s="20" t="s">
        <v>52</v>
      </c>
      <c r="C57" s="20"/>
      <c r="D57" s="20"/>
      <c r="F57" s="21">
        <v>0</v>
      </c>
      <c r="G57" s="21">
        <v>0</v>
      </c>
      <c r="H57" s="21">
        <v>0</v>
      </c>
      <c r="I57" s="22">
        <v>0</v>
      </c>
      <c r="K57" s="21">
        <v>0</v>
      </c>
      <c r="L57" s="21">
        <v>0</v>
      </c>
      <c r="M57" s="21">
        <v>0</v>
      </c>
      <c r="N57" s="22">
        <v>0</v>
      </c>
      <c r="S57" s="21">
        <v>0</v>
      </c>
      <c r="T57" s="21">
        <v>0</v>
      </c>
      <c r="U57" s="21">
        <v>0</v>
      </c>
      <c r="V57" s="22">
        <v>0</v>
      </c>
    </row>
    <row r="58" spans="1:22" ht="12">
      <c r="B58" s="20" t="s">
        <v>53</v>
      </c>
      <c r="C58" s="20"/>
      <c r="D58" s="20"/>
      <c r="F58" s="21">
        <v>0</v>
      </c>
      <c r="G58" s="21">
        <v>0</v>
      </c>
      <c r="H58" s="21">
        <v>0</v>
      </c>
      <c r="I58" s="22">
        <v>0</v>
      </c>
      <c r="K58" s="21">
        <v>0</v>
      </c>
      <c r="L58" s="21">
        <v>0</v>
      </c>
      <c r="M58" s="21">
        <v>0</v>
      </c>
      <c r="N58" s="22">
        <v>0</v>
      </c>
      <c r="S58" s="21">
        <v>0</v>
      </c>
      <c r="T58" s="21">
        <v>0</v>
      </c>
      <c r="U58" s="21">
        <v>0</v>
      </c>
      <c r="V58" s="22">
        <v>0</v>
      </c>
    </row>
    <row r="59" spans="1:22" ht="12">
      <c r="B59" s="20" t="s">
        <v>54</v>
      </c>
      <c r="C59" s="20"/>
      <c r="D59" s="20"/>
      <c r="F59" s="21">
        <v>0</v>
      </c>
      <c r="G59" s="21">
        <v>0</v>
      </c>
      <c r="H59" s="21">
        <v>0</v>
      </c>
      <c r="I59" s="30">
        <v>0</v>
      </c>
      <c r="K59" s="21">
        <v>0</v>
      </c>
      <c r="L59" s="21">
        <v>0</v>
      </c>
      <c r="M59" s="21">
        <v>0</v>
      </c>
      <c r="N59" s="30">
        <v>0</v>
      </c>
      <c r="S59" s="21">
        <v>0</v>
      </c>
      <c r="T59" s="21">
        <v>0</v>
      </c>
      <c r="U59" s="21">
        <v>0</v>
      </c>
      <c r="V59" s="30">
        <v>0</v>
      </c>
    </row>
    <row r="60" spans="1:22" ht="12">
      <c r="B60" s="20" t="s">
        <v>55</v>
      </c>
      <c r="C60" s="20"/>
      <c r="D60" s="20"/>
      <c r="F60" s="47">
        <v>0</v>
      </c>
      <c r="G60" s="47">
        <v>0</v>
      </c>
      <c r="H60" s="47">
        <v>0</v>
      </c>
      <c r="I60" s="26">
        <v>0</v>
      </c>
      <c r="K60" s="47">
        <v>0</v>
      </c>
      <c r="L60" s="47">
        <v>0</v>
      </c>
      <c r="M60" s="47">
        <v>0</v>
      </c>
      <c r="N60" s="26">
        <v>0</v>
      </c>
      <c r="S60" s="47">
        <v>0</v>
      </c>
      <c r="T60" s="47">
        <v>0</v>
      </c>
      <c r="U60" s="47">
        <v>0</v>
      </c>
      <c r="V60" s="26">
        <v>0</v>
      </c>
    </row>
    <row r="61" spans="1:22" ht="12">
      <c r="B61" s="20"/>
      <c r="C61" s="20"/>
      <c r="D61" s="20"/>
      <c r="F61" s="27"/>
      <c r="G61" s="27"/>
      <c r="H61" s="27"/>
      <c r="I61" s="22"/>
      <c r="K61" s="27"/>
      <c r="L61" s="27"/>
      <c r="M61" s="27"/>
      <c r="N61" s="22"/>
      <c r="S61" s="27"/>
      <c r="T61" s="27"/>
      <c r="U61" s="27"/>
      <c r="V61" s="22"/>
    </row>
    <row r="62" spans="1:22" ht="12">
      <c r="B62" s="20" t="s">
        <v>56</v>
      </c>
      <c r="C62" s="20"/>
      <c r="F62" s="27"/>
      <c r="G62" s="27"/>
      <c r="H62" s="27"/>
      <c r="I62" s="22"/>
      <c r="K62" s="27"/>
      <c r="L62" s="27"/>
      <c r="M62" s="27"/>
      <c r="N62" s="22"/>
      <c r="S62" s="27"/>
      <c r="T62" s="27"/>
      <c r="U62" s="27"/>
      <c r="V62" s="22"/>
    </row>
    <row r="63" spans="1:22" ht="12">
      <c r="B63" s="20" t="s">
        <v>52</v>
      </c>
      <c r="C63" s="20"/>
      <c r="F63" s="21">
        <v>0</v>
      </c>
      <c r="G63" s="21">
        <v>0</v>
      </c>
      <c r="H63" s="21">
        <v>0</v>
      </c>
      <c r="I63" s="22">
        <v>0</v>
      </c>
      <c r="K63" s="21">
        <v>0</v>
      </c>
      <c r="L63" s="21">
        <v>0</v>
      </c>
      <c r="M63" s="21">
        <v>0</v>
      </c>
      <c r="N63" s="22">
        <v>0</v>
      </c>
      <c r="S63" s="21">
        <v>0</v>
      </c>
      <c r="T63" s="21">
        <v>0</v>
      </c>
      <c r="U63" s="21">
        <v>0</v>
      </c>
      <c r="V63" s="22">
        <v>0</v>
      </c>
    </row>
    <row r="64" spans="1:22" ht="12">
      <c r="B64" s="20" t="s">
        <v>53</v>
      </c>
      <c r="C64" s="20"/>
      <c r="F64" s="21">
        <v>0</v>
      </c>
      <c r="G64" s="21">
        <v>0</v>
      </c>
      <c r="H64" s="21">
        <v>0</v>
      </c>
      <c r="I64" s="22">
        <v>0</v>
      </c>
      <c r="K64" s="21">
        <v>0</v>
      </c>
      <c r="L64" s="21">
        <v>0</v>
      </c>
      <c r="M64" s="21">
        <v>0</v>
      </c>
      <c r="N64" s="22">
        <v>0</v>
      </c>
      <c r="S64" s="21">
        <v>0</v>
      </c>
      <c r="T64" s="21">
        <v>0</v>
      </c>
      <c r="U64" s="21">
        <v>0</v>
      </c>
      <c r="V64" s="22">
        <v>0</v>
      </c>
    </row>
    <row r="65" spans="2:22" ht="12">
      <c r="B65" s="20" t="s">
        <v>54</v>
      </c>
      <c r="C65" s="20"/>
      <c r="F65" s="21">
        <v>0</v>
      </c>
      <c r="G65" s="21">
        <v>0</v>
      </c>
      <c r="H65" s="21">
        <v>0</v>
      </c>
      <c r="I65" s="22">
        <v>0</v>
      </c>
      <c r="K65" s="21">
        <v>0</v>
      </c>
      <c r="L65" s="21">
        <v>0</v>
      </c>
      <c r="M65" s="21">
        <v>0</v>
      </c>
      <c r="N65" s="22">
        <v>0</v>
      </c>
      <c r="S65" s="21">
        <v>0</v>
      </c>
      <c r="T65" s="21">
        <v>0</v>
      </c>
      <c r="U65" s="21">
        <v>0</v>
      </c>
      <c r="V65" s="22">
        <v>0</v>
      </c>
    </row>
    <row r="66" spans="2:22" ht="12">
      <c r="B66" s="20" t="s">
        <v>57</v>
      </c>
      <c r="C66" s="20"/>
      <c r="F66" s="47">
        <v>0</v>
      </c>
      <c r="G66" s="47">
        <v>0</v>
      </c>
      <c r="H66" s="47">
        <v>0</v>
      </c>
      <c r="I66" s="26">
        <v>0</v>
      </c>
      <c r="K66" s="47">
        <v>0</v>
      </c>
      <c r="L66" s="47">
        <v>0</v>
      </c>
      <c r="M66" s="47">
        <v>0</v>
      </c>
      <c r="N66" s="26">
        <v>0</v>
      </c>
      <c r="S66" s="47">
        <v>0</v>
      </c>
      <c r="T66" s="47">
        <v>0</v>
      </c>
      <c r="U66" s="47">
        <v>0</v>
      </c>
      <c r="V66" s="26">
        <v>0</v>
      </c>
    </row>
    <row r="67" spans="2:22" ht="12">
      <c r="B67" s="20"/>
      <c r="C67" s="20"/>
      <c r="F67" s="27"/>
      <c r="G67" s="27"/>
      <c r="H67" s="27"/>
      <c r="I67" s="22"/>
      <c r="K67" s="27"/>
      <c r="L67" s="27"/>
      <c r="M67" s="27"/>
      <c r="N67" s="22"/>
      <c r="S67" s="27"/>
      <c r="T67" s="27"/>
      <c r="U67" s="27"/>
      <c r="V67" s="22"/>
    </row>
    <row r="68" spans="2:22" ht="12">
      <c r="B68" s="20" t="s">
        <v>58</v>
      </c>
      <c r="C68" s="20"/>
      <c r="F68" s="27"/>
      <c r="G68" s="27"/>
      <c r="H68" s="27"/>
      <c r="I68" s="22"/>
      <c r="K68" s="27"/>
      <c r="L68" s="27"/>
      <c r="M68" s="27"/>
      <c r="N68" s="22"/>
      <c r="S68" s="27"/>
      <c r="T68" s="27"/>
      <c r="U68" s="27"/>
      <c r="V68" s="22"/>
    </row>
    <row r="69" spans="2:22" ht="12">
      <c r="B69" s="20" t="s">
        <v>52</v>
      </c>
      <c r="C69" s="20"/>
      <c r="F69" s="21">
        <v>0</v>
      </c>
      <c r="G69" s="21">
        <v>0</v>
      </c>
      <c r="H69" s="21">
        <v>0</v>
      </c>
      <c r="I69" s="22">
        <v>0</v>
      </c>
      <c r="K69" s="21">
        <v>0</v>
      </c>
      <c r="L69" s="21">
        <v>0</v>
      </c>
      <c r="M69" s="21">
        <v>0</v>
      </c>
      <c r="N69" s="22">
        <v>0</v>
      </c>
      <c r="S69" s="21">
        <v>0</v>
      </c>
      <c r="T69" s="21">
        <v>0</v>
      </c>
      <c r="U69" s="21">
        <v>0</v>
      </c>
      <c r="V69" s="22">
        <v>0</v>
      </c>
    </row>
    <row r="70" spans="2:22" ht="12">
      <c r="B70" s="20" t="s">
        <v>53</v>
      </c>
      <c r="C70" s="20"/>
      <c r="F70" s="21">
        <v>0</v>
      </c>
      <c r="G70" s="21">
        <v>0</v>
      </c>
      <c r="H70" s="21">
        <v>0</v>
      </c>
      <c r="I70" s="22">
        <v>0</v>
      </c>
      <c r="K70" s="21">
        <v>0</v>
      </c>
      <c r="L70" s="21">
        <v>0</v>
      </c>
      <c r="M70" s="21">
        <v>0</v>
      </c>
      <c r="N70" s="22">
        <v>0</v>
      </c>
      <c r="S70" s="21">
        <v>0</v>
      </c>
      <c r="T70" s="21">
        <v>0</v>
      </c>
      <c r="U70" s="21">
        <v>0</v>
      </c>
      <c r="V70" s="22">
        <v>0</v>
      </c>
    </row>
    <row r="71" spans="2:22" ht="12">
      <c r="B71" s="20" t="s">
        <v>54</v>
      </c>
      <c r="C71" s="20"/>
      <c r="F71" s="21">
        <v>0</v>
      </c>
      <c r="G71" s="21">
        <v>0</v>
      </c>
      <c r="H71" s="21">
        <v>0</v>
      </c>
      <c r="I71" s="22">
        <v>0</v>
      </c>
      <c r="K71" s="21">
        <v>0</v>
      </c>
      <c r="L71" s="21">
        <v>0</v>
      </c>
      <c r="M71" s="21">
        <v>0</v>
      </c>
      <c r="N71" s="22">
        <v>0</v>
      </c>
      <c r="S71" s="21">
        <v>0</v>
      </c>
      <c r="T71" s="21">
        <v>0</v>
      </c>
      <c r="U71" s="21">
        <v>0</v>
      </c>
      <c r="V71" s="22">
        <v>0</v>
      </c>
    </row>
    <row r="72" spans="2:22" ht="12">
      <c r="B72" s="20" t="s">
        <v>59</v>
      </c>
      <c r="C72" s="20"/>
      <c r="F72" s="47">
        <v>0</v>
      </c>
      <c r="G72" s="47">
        <v>0</v>
      </c>
      <c r="H72" s="47">
        <v>0</v>
      </c>
      <c r="I72" s="26">
        <v>0</v>
      </c>
      <c r="K72" s="47">
        <v>0</v>
      </c>
      <c r="L72" s="47">
        <v>0</v>
      </c>
      <c r="M72" s="47">
        <v>0</v>
      </c>
      <c r="N72" s="26">
        <v>0</v>
      </c>
      <c r="S72" s="47">
        <v>0</v>
      </c>
      <c r="T72" s="47">
        <v>0</v>
      </c>
      <c r="U72" s="47">
        <v>0</v>
      </c>
      <c r="V72" s="26">
        <v>0</v>
      </c>
    </row>
    <row r="73" spans="2:22">
      <c r="B73" s="20"/>
      <c r="C73" s="20"/>
    </row>
    <row r="75" spans="2:22" ht="15" customHeight="1">
      <c r="D75" s="77" t="s">
        <v>60</v>
      </c>
      <c r="E75" s="78"/>
      <c r="F75" s="78"/>
      <c r="G75" s="78"/>
      <c r="H75" s="78"/>
      <c r="I75" s="78"/>
      <c r="J75" s="78"/>
      <c r="K75" s="78"/>
      <c r="L75" s="78"/>
      <c r="M75" s="78"/>
      <c r="N75" s="79"/>
    </row>
    <row r="76" spans="2:22" ht="12.75" customHeight="1">
      <c r="D76" s="80"/>
      <c r="E76" s="81"/>
      <c r="F76" s="81"/>
      <c r="G76" s="81"/>
      <c r="H76" s="81"/>
      <c r="I76" s="81"/>
      <c r="J76" s="81"/>
      <c r="K76" s="81"/>
      <c r="L76" s="81"/>
      <c r="M76" s="81"/>
      <c r="N76" s="82"/>
    </row>
    <row r="77" spans="2:22" ht="13.2" customHeight="1">
      <c r="D77" s="83"/>
      <c r="E77" s="84"/>
      <c r="F77" s="84"/>
      <c r="G77" s="84"/>
      <c r="H77" s="84"/>
      <c r="I77" s="84"/>
      <c r="J77" s="84"/>
      <c r="K77" s="84"/>
      <c r="L77" s="84"/>
      <c r="M77" s="84"/>
      <c r="N77" s="85"/>
    </row>
  </sheetData>
  <mergeCells count="11">
    <mergeCell ref="Q52:R53"/>
    <mergeCell ref="D75:N77"/>
    <mergeCell ref="P4:Q4"/>
    <mergeCell ref="F5:I5"/>
    <mergeCell ref="K5:N5"/>
    <mergeCell ref="P5:Q5"/>
    <mergeCell ref="S5:V5"/>
    <mergeCell ref="F6:I6"/>
    <mergeCell ref="K6:N6"/>
    <mergeCell ref="S6:V6"/>
    <mergeCell ref="Q45:R46"/>
  </mergeCells>
  <printOptions horizontalCentered="1"/>
  <pageMargins left="0.7" right="0.7" top="0.75" bottom="0.75" header="0.3" footer="0.3"/>
  <pageSetup scale="48"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50DD1-D8F1-4824-B3BA-37BD68E8AC38}">
  <sheetPr>
    <pageSetUpPr fitToPage="1"/>
  </sheetPr>
  <dimension ref="A2:AO54"/>
  <sheetViews>
    <sheetView topLeftCell="A4" zoomScaleNormal="100" workbookViewId="0">
      <selection activeCell="S4" sqref="S4"/>
    </sheetView>
  </sheetViews>
  <sheetFormatPr defaultColWidth="10.6640625" defaultRowHeight="12"/>
  <cols>
    <col min="1" max="1" width="0.5546875" style="1" customWidth="1"/>
    <col min="2" max="3" width="1.6640625" style="2" customWidth="1"/>
    <col min="4" max="4" width="36.44140625" style="2" customWidth="1"/>
    <col min="5" max="5" width="8" style="2" customWidth="1"/>
    <col min="6" max="8" width="10.33203125" style="50" customWidth="1"/>
    <col min="9" max="9" width="14.44140625" style="48" bestFit="1" customWidth="1"/>
    <col min="10" max="10" width="4.33203125" style="2" customWidth="1"/>
    <col min="11" max="13" width="10.33203125" style="50" customWidth="1"/>
    <col min="14" max="14" width="14.44140625" style="48" bestFit="1" customWidth="1"/>
    <col min="15" max="15" width="2.5546875" style="2" customWidth="1"/>
    <col min="16" max="17" width="8.5546875" style="5" customWidth="1"/>
    <col min="18" max="21" width="10.6640625" style="2"/>
    <col min="22" max="22" width="12.77734375" style="2" customWidth="1"/>
    <col min="23" max="16384" width="10.6640625" style="2"/>
  </cols>
  <sheetData>
    <row r="2" spans="1:22">
      <c r="A2" s="6" t="s">
        <v>0</v>
      </c>
      <c r="D2" s="1"/>
      <c r="E2" s="1"/>
      <c r="F2" s="48"/>
      <c r="G2" s="48"/>
      <c r="H2" s="48"/>
      <c r="J2" s="1"/>
      <c r="K2" s="48"/>
      <c r="L2" s="48"/>
      <c r="M2" s="48"/>
    </row>
    <row r="3" spans="1:22" ht="12.75" customHeight="1">
      <c r="A3" s="6" t="s">
        <v>61</v>
      </c>
      <c r="D3" s="1"/>
      <c r="E3" s="1"/>
      <c r="F3" s="49"/>
      <c r="G3" s="49"/>
      <c r="H3" s="49"/>
      <c r="J3" s="1"/>
      <c r="K3" s="49"/>
      <c r="L3" s="49"/>
      <c r="M3" s="49"/>
    </row>
    <row r="4" spans="1:22">
      <c r="A4" s="6" t="s">
        <v>2</v>
      </c>
      <c r="D4" s="1"/>
      <c r="E4" s="1"/>
      <c r="J4" s="1"/>
      <c r="S4" s="5" t="s">
        <v>4</v>
      </c>
    </row>
    <row r="5" spans="1:22" ht="12.75" customHeight="1">
      <c r="A5" s="6" t="s">
        <v>5</v>
      </c>
      <c r="D5" s="1"/>
      <c r="E5" s="1"/>
      <c r="F5" s="92" t="s">
        <v>6</v>
      </c>
      <c r="G5" s="92"/>
      <c r="H5" s="92"/>
      <c r="I5" s="92"/>
      <c r="K5" s="93" t="s">
        <v>7</v>
      </c>
      <c r="L5" s="93"/>
      <c r="M5" s="93"/>
      <c r="N5" s="93"/>
      <c r="P5" s="86" t="s">
        <v>63</v>
      </c>
      <c r="Q5" s="86"/>
      <c r="S5" s="90" t="s">
        <v>9</v>
      </c>
      <c r="T5" s="90"/>
      <c r="U5" s="90"/>
      <c r="V5" s="90"/>
    </row>
    <row r="6" spans="1:22" s="7" customFormat="1" ht="12.75" customHeight="1">
      <c r="F6" s="94" t="s">
        <v>72</v>
      </c>
      <c r="G6" s="95"/>
      <c r="H6" s="95"/>
      <c r="I6" s="96"/>
      <c r="K6" s="94" t="s">
        <v>72</v>
      </c>
      <c r="L6" s="95"/>
      <c r="M6" s="95"/>
      <c r="N6" s="96"/>
      <c r="P6" s="89" t="s">
        <v>8</v>
      </c>
      <c r="Q6" s="89"/>
      <c r="S6" s="94" t="s">
        <v>72</v>
      </c>
      <c r="T6" s="95"/>
      <c r="U6" s="95"/>
      <c r="V6" s="96"/>
    </row>
    <row r="7" spans="1:22" s="7" customFormat="1" ht="65.400000000000006" customHeight="1">
      <c r="A7" s="8"/>
      <c r="B7" s="9"/>
      <c r="C7" s="10"/>
      <c r="D7" s="11" t="s">
        <v>11</v>
      </c>
      <c r="F7" s="51" t="s">
        <v>12</v>
      </c>
      <c r="G7" s="51" t="s">
        <v>13</v>
      </c>
      <c r="H7" s="51" t="s">
        <v>14</v>
      </c>
      <c r="I7" s="52" t="s">
        <v>73</v>
      </c>
      <c r="K7" s="51" t="s">
        <v>12</v>
      </c>
      <c r="L7" s="51" t="s">
        <v>13</v>
      </c>
      <c r="M7" s="51" t="s">
        <v>14</v>
      </c>
      <c r="N7" s="52" t="s">
        <v>73</v>
      </c>
      <c r="S7" s="51" t="s">
        <v>12</v>
      </c>
      <c r="T7" s="51" t="s">
        <v>13</v>
      </c>
      <c r="U7" s="51" t="s">
        <v>14</v>
      </c>
      <c r="V7" s="52" t="s">
        <v>73</v>
      </c>
    </row>
    <row r="8" spans="1:22" s="14" customFormat="1">
      <c r="B8" s="15"/>
      <c r="F8" s="53" t="s">
        <v>16</v>
      </c>
      <c r="G8" s="54"/>
      <c r="H8" s="54"/>
      <c r="I8" s="55"/>
      <c r="K8" s="53" t="s">
        <v>16</v>
      </c>
      <c r="L8" s="54"/>
      <c r="M8" s="54"/>
      <c r="N8" s="55"/>
      <c r="S8" s="53" t="s">
        <v>16</v>
      </c>
      <c r="T8" s="54"/>
      <c r="U8" s="54"/>
      <c r="V8" s="55"/>
    </row>
    <row r="9" spans="1:22" s="20" customFormat="1">
      <c r="A9" s="19"/>
      <c r="B9" s="20" t="s">
        <v>17</v>
      </c>
      <c r="F9" s="56"/>
      <c r="G9" s="56"/>
      <c r="H9" s="56"/>
      <c r="I9" s="57"/>
      <c r="K9" s="56"/>
      <c r="L9" s="56"/>
      <c r="M9" s="56"/>
      <c r="N9" s="57"/>
      <c r="P9" s="23"/>
      <c r="Q9" s="23"/>
      <c r="S9" s="56"/>
      <c r="T9" s="56"/>
      <c r="U9" s="56"/>
      <c r="V9" s="57"/>
    </row>
    <row r="10" spans="1:22" s="20" customFormat="1">
      <c r="A10" s="19"/>
      <c r="C10" s="20" t="s">
        <v>18</v>
      </c>
      <c r="F10" s="50">
        <v>-18.9745691901227</v>
      </c>
      <c r="G10" s="50">
        <v>522</v>
      </c>
      <c r="H10" s="50">
        <v>0</v>
      </c>
      <c r="I10" s="57">
        <v>503.02543080987732</v>
      </c>
      <c r="K10" s="50">
        <v>-51.183514181665565</v>
      </c>
      <c r="L10" s="50">
        <v>384</v>
      </c>
      <c r="M10" s="50">
        <v>0</v>
      </c>
      <c r="N10" s="57">
        <v>332.81648581833446</v>
      </c>
      <c r="P10" s="23"/>
      <c r="Q10" s="23"/>
      <c r="S10" s="50">
        <v>-51.183514181665565</v>
      </c>
      <c r="T10" s="50">
        <v>489</v>
      </c>
      <c r="U10" s="50">
        <v>0</v>
      </c>
      <c r="V10" s="57">
        <v>437.81648581833446</v>
      </c>
    </row>
    <row r="11" spans="1:22" s="20" customFormat="1">
      <c r="A11" s="19"/>
      <c r="C11" s="20" t="s">
        <v>64</v>
      </c>
      <c r="F11" s="50">
        <v>0</v>
      </c>
      <c r="G11" s="50">
        <v>0</v>
      </c>
      <c r="H11" s="50">
        <v>0</v>
      </c>
      <c r="I11" s="57">
        <v>0</v>
      </c>
      <c r="K11" s="50">
        <v>0</v>
      </c>
      <c r="L11" s="50">
        <v>0</v>
      </c>
      <c r="M11" s="50">
        <v>0</v>
      </c>
      <c r="N11" s="57">
        <v>0</v>
      </c>
      <c r="P11" s="23"/>
      <c r="Q11" s="23"/>
      <c r="S11" s="50">
        <v>0</v>
      </c>
      <c r="T11" s="50">
        <v>0</v>
      </c>
      <c r="U11" s="50">
        <v>0</v>
      </c>
      <c r="V11" s="57">
        <v>0</v>
      </c>
    </row>
    <row r="12" spans="1:22" s="20" customFormat="1">
      <c r="A12" s="19"/>
      <c r="C12" s="20" t="s">
        <v>21</v>
      </c>
      <c r="F12" s="50">
        <v>0</v>
      </c>
      <c r="G12" s="50">
        <v>0</v>
      </c>
      <c r="H12" s="50">
        <v>0</v>
      </c>
      <c r="I12" s="57">
        <v>0</v>
      </c>
      <c r="K12" s="50">
        <v>0</v>
      </c>
      <c r="L12" s="50">
        <v>0</v>
      </c>
      <c r="M12" s="50">
        <v>0</v>
      </c>
      <c r="N12" s="57">
        <v>0</v>
      </c>
      <c r="P12" s="23"/>
      <c r="Q12" s="23"/>
      <c r="S12" s="50">
        <v>0</v>
      </c>
      <c r="T12" s="50">
        <v>0</v>
      </c>
      <c r="U12" s="50">
        <v>0</v>
      </c>
      <c r="V12" s="57">
        <v>0</v>
      </c>
    </row>
    <row r="13" spans="1:22" s="20" customFormat="1">
      <c r="A13" s="19"/>
      <c r="C13" s="20" t="s">
        <v>22</v>
      </c>
      <c r="F13" s="58">
        <v>-97.358385635057672</v>
      </c>
      <c r="G13" s="58">
        <v>236</v>
      </c>
      <c r="H13" s="58">
        <v>0</v>
      </c>
      <c r="I13" s="57">
        <v>138.64161436494231</v>
      </c>
      <c r="K13" s="58">
        <v>-44.97389443492537</v>
      </c>
      <c r="L13" s="58">
        <v>163</v>
      </c>
      <c r="M13" s="58">
        <v>0</v>
      </c>
      <c r="N13" s="57">
        <v>118.02610556507463</v>
      </c>
      <c r="P13" s="23"/>
      <c r="Q13" s="23"/>
      <c r="S13" s="58">
        <v>-44.97389443492537</v>
      </c>
      <c r="T13" s="58">
        <v>164</v>
      </c>
      <c r="U13" s="58">
        <v>0</v>
      </c>
      <c r="V13" s="57">
        <v>119.02610556507463</v>
      </c>
    </row>
    <row r="14" spans="1:22" s="20" customFormat="1" ht="18" customHeight="1">
      <c r="A14" s="19"/>
      <c r="B14" s="20" t="s">
        <v>65</v>
      </c>
      <c r="F14" s="59">
        <v>-116.33295482518037</v>
      </c>
      <c r="G14" s="59">
        <v>758</v>
      </c>
      <c r="H14" s="58">
        <v>0</v>
      </c>
      <c r="I14" s="60">
        <v>641.66704517481958</v>
      </c>
      <c r="K14" s="59">
        <v>-96.157408616590942</v>
      </c>
      <c r="L14" s="59">
        <v>547</v>
      </c>
      <c r="M14" s="58">
        <v>0</v>
      </c>
      <c r="N14" s="60">
        <v>450.84259138340906</v>
      </c>
      <c r="P14" s="23">
        <f>N14-I14</f>
        <v>-190.82445379141052</v>
      </c>
      <c r="Q14" s="23" t="s">
        <v>24</v>
      </c>
      <c r="S14" s="59">
        <v>-96.157408616590942</v>
      </c>
      <c r="T14" s="59">
        <v>653</v>
      </c>
      <c r="U14" s="58">
        <v>0</v>
      </c>
      <c r="V14" s="60">
        <v>556.84259138340906</v>
      </c>
    </row>
    <row r="15" spans="1:22" s="20" customFormat="1">
      <c r="F15" s="56"/>
      <c r="G15" s="56"/>
      <c r="H15" s="56"/>
      <c r="I15" s="57"/>
      <c r="K15" s="56"/>
      <c r="L15" s="56"/>
      <c r="M15" s="56"/>
      <c r="N15" s="57"/>
      <c r="P15" s="23"/>
      <c r="Q15" s="23"/>
      <c r="S15" s="56"/>
      <c r="T15" s="56"/>
      <c r="U15" s="56"/>
      <c r="V15" s="57"/>
    </row>
    <row r="16" spans="1:22" s="20" customFormat="1">
      <c r="B16" s="20" t="s">
        <v>25</v>
      </c>
      <c r="F16" s="56"/>
      <c r="G16" s="56"/>
      <c r="H16" s="56"/>
      <c r="I16" s="57">
        <f>-I14</f>
        <v>-641.66704517481958</v>
      </c>
      <c r="K16" s="56"/>
      <c r="L16" s="56"/>
      <c r="M16" s="56"/>
      <c r="N16" s="57">
        <v>-450.84259138340906</v>
      </c>
      <c r="P16" s="23"/>
      <c r="Q16" s="23"/>
      <c r="S16" s="56"/>
      <c r="T16" s="56"/>
      <c r="U16" s="56"/>
      <c r="V16" s="57">
        <v>-556.84259138340906</v>
      </c>
    </row>
    <row r="17" spans="1:41" s="20" customFormat="1">
      <c r="F17" s="56"/>
      <c r="G17" s="56"/>
      <c r="H17" s="56"/>
      <c r="I17" s="57"/>
      <c r="K17" s="56"/>
      <c r="L17" s="56"/>
      <c r="M17" s="56"/>
      <c r="N17" s="57"/>
      <c r="P17" s="23"/>
      <c r="Q17" s="23"/>
      <c r="S17" s="56"/>
      <c r="T17" s="56"/>
      <c r="U17" s="56"/>
      <c r="V17" s="57"/>
    </row>
    <row r="18" spans="1:41" s="20" customFormat="1">
      <c r="B18" s="20" t="s">
        <v>26</v>
      </c>
      <c r="F18" s="56"/>
      <c r="G18" s="56"/>
      <c r="H18" s="56"/>
      <c r="I18" s="57"/>
      <c r="K18" s="56"/>
      <c r="L18" s="56"/>
      <c r="M18" s="56"/>
      <c r="N18" s="57"/>
      <c r="P18" s="23"/>
      <c r="Q18" s="23"/>
      <c r="S18" s="56"/>
      <c r="T18" s="56"/>
      <c r="U18" s="56"/>
      <c r="V18" s="57"/>
    </row>
    <row r="19" spans="1:41" s="20" customFormat="1">
      <c r="B19" s="20" t="s">
        <v>27</v>
      </c>
      <c r="E19" s="28">
        <v>0.21</v>
      </c>
      <c r="F19" s="56"/>
      <c r="G19" s="56"/>
      <c r="H19" s="56"/>
      <c r="I19" s="57">
        <f>$E$19*I16</f>
        <v>-134.75007948671211</v>
      </c>
      <c r="K19" s="56"/>
      <c r="L19" s="56"/>
      <c r="M19" s="56"/>
      <c r="N19" s="57">
        <v>-94.676944190515897</v>
      </c>
      <c r="P19" s="23"/>
      <c r="Q19" s="23"/>
      <c r="S19" s="56"/>
      <c r="T19" s="56"/>
      <c r="U19" s="56"/>
      <c r="V19" s="57">
        <v>-116.9369441905159</v>
      </c>
    </row>
    <row r="20" spans="1:41" s="20" customFormat="1">
      <c r="B20" s="20" t="s">
        <v>28</v>
      </c>
      <c r="E20" s="29">
        <v>2.4799999999999999E-2</v>
      </c>
      <c r="F20" s="56"/>
      <c r="G20" s="56"/>
      <c r="H20" s="56"/>
      <c r="I20" s="61">
        <f>-(I43*$E$20)*$E$19</f>
        <v>-17.746281727596017</v>
      </c>
      <c r="K20" s="56"/>
      <c r="L20" s="56"/>
      <c r="M20" s="56"/>
      <c r="N20" s="61">
        <v>-12.931029325919907</v>
      </c>
      <c r="P20" s="23"/>
      <c r="Q20" s="23"/>
      <c r="S20" s="56"/>
      <c r="T20" s="56"/>
      <c r="U20" s="56"/>
      <c r="V20" s="61">
        <v>-15.452355314212925</v>
      </c>
    </row>
    <row r="21" spans="1:41" s="32" customFormat="1" ht="13.2">
      <c r="A21" s="31"/>
      <c r="B21" s="2"/>
      <c r="C21" s="2"/>
      <c r="D21" s="2"/>
      <c r="E21" s="2"/>
      <c r="F21" s="50"/>
      <c r="G21" s="50"/>
      <c r="H21" s="50"/>
      <c r="I21" s="57"/>
      <c r="J21" s="2"/>
      <c r="K21" s="50"/>
      <c r="L21" s="50"/>
      <c r="M21" s="50"/>
      <c r="N21" s="57"/>
      <c r="O21" s="2"/>
      <c r="P21" s="23"/>
      <c r="Q21" s="23"/>
      <c r="R21" s="2"/>
      <c r="S21" s="50"/>
      <c r="T21" s="50"/>
      <c r="U21" s="50"/>
      <c r="V21" s="57"/>
      <c r="W21" s="2"/>
      <c r="X21" s="2"/>
      <c r="Y21" s="2"/>
      <c r="Z21" s="2"/>
      <c r="AA21" s="2"/>
      <c r="AB21" s="2"/>
      <c r="AC21" s="2"/>
      <c r="AD21" s="2"/>
      <c r="AE21" s="2"/>
      <c r="AF21" s="2"/>
      <c r="AG21" s="2"/>
      <c r="AH21" s="2"/>
      <c r="AI21" s="2"/>
      <c r="AJ21" s="2"/>
      <c r="AK21" s="2"/>
      <c r="AL21" s="2"/>
      <c r="AM21" s="2"/>
      <c r="AN21" s="2"/>
    </row>
    <row r="22" spans="1:41" s="32" customFormat="1" ht="13.8" thickBot="1">
      <c r="A22" s="31"/>
      <c r="B22" s="33" t="s">
        <v>29</v>
      </c>
      <c r="C22" s="2"/>
      <c r="D22" s="2"/>
      <c r="E22" s="2"/>
      <c r="F22" s="50"/>
      <c r="G22" s="50"/>
      <c r="H22" s="50"/>
      <c r="I22" s="62">
        <f>-SUM(I14,I19:I20)</f>
        <v>-489.17068396051144</v>
      </c>
      <c r="J22" s="2"/>
      <c r="K22" s="50"/>
      <c r="L22" s="50"/>
      <c r="M22" s="50"/>
      <c r="N22" s="62">
        <v>-343.23461786697328</v>
      </c>
      <c r="O22" s="2"/>
      <c r="P22" s="5"/>
      <c r="Q22" s="5"/>
      <c r="R22" s="2"/>
      <c r="S22" s="50"/>
      <c r="T22" s="50"/>
      <c r="U22" s="50"/>
      <c r="V22" s="62">
        <v>-424.45329187868026</v>
      </c>
      <c r="W22" s="2"/>
      <c r="X22" s="2"/>
      <c r="Y22" s="2"/>
      <c r="Z22" s="2"/>
      <c r="AA22" s="2"/>
      <c r="AB22" s="2"/>
      <c r="AC22" s="2"/>
      <c r="AD22" s="2"/>
      <c r="AE22" s="2"/>
      <c r="AF22" s="2"/>
      <c r="AG22" s="2"/>
      <c r="AH22" s="2"/>
      <c r="AI22" s="2"/>
      <c r="AJ22" s="2"/>
      <c r="AK22" s="2"/>
      <c r="AL22" s="2"/>
      <c r="AM22" s="2"/>
      <c r="AN22" s="2"/>
    </row>
    <row r="23" spans="1:41" s="32" customFormat="1" ht="13.8" thickTop="1">
      <c r="A23" s="31"/>
      <c r="B23" s="2"/>
      <c r="C23" s="2"/>
      <c r="D23" s="2"/>
      <c r="E23" s="2"/>
      <c r="F23" s="50"/>
      <c r="G23" s="50"/>
      <c r="H23" s="50"/>
      <c r="I23" s="57"/>
      <c r="J23" s="2"/>
      <c r="K23" s="50"/>
      <c r="L23" s="50"/>
      <c r="M23" s="50"/>
      <c r="N23" s="57"/>
      <c r="O23" s="2"/>
      <c r="P23" s="5"/>
      <c r="Q23" s="5"/>
      <c r="R23" s="2"/>
      <c r="S23" s="50"/>
      <c r="T23" s="50"/>
      <c r="U23" s="50"/>
      <c r="V23" s="57"/>
      <c r="W23" s="2"/>
      <c r="X23" s="2"/>
      <c r="Y23" s="2"/>
      <c r="Z23" s="2"/>
      <c r="AA23" s="2"/>
      <c r="AB23" s="2"/>
      <c r="AC23" s="2"/>
      <c r="AD23" s="2"/>
      <c r="AE23" s="2"/>
      <c r="AF23" s="2"/>
      <c r="AG23" s="2"/>
      <c r="AH23" s="2"/>
      <c r="AI23" s="2"/>
      <c r="AJ23" s="2"/>
      <c r="AK23" s="2"/>
      <c r="AL23" s="2"/>
      <c r="AM23" s="2"/>
      <c r="AN23" s="2"/>
      <c r="AO23" s="2"/>
    </row>
    <row r="24" spans="1:41" s="32" customFormat="1" ht="13.2">
      <c r="A24" s="31"/>
      <c r="B24" s="2" t="s">
        <v>30</v>
      </c>
      <c r="C24" s="2"/>
      <c r="D24" s="2"/>
      <c r="E24" s="2"/>
      <c r="F24" s="50"/>
      <c r="G24" s="50"/>
      <c r="H24" s="50"/>
      <c r="I24" s="57"/>
      <c r="J24" s="2"/>
      <c r="K24" s="50"/>
      <c r="L24" s="50"/>
      <c r="M24" s="50"/>
      <c r="N24" s="57"/>
      <c r="O24" s="2"/>
      <c r="P24" s="5"/>
      <c r="Q24" s="5"/>
      <c r="R24" s="2"/>
      <c r="S24" s="50"/>
      <c r="T24" s="50"/>
      <c r="U24" s="50"/>
      <c r="V24" s="57"/>
      <c r="W24" s="2"/>
      <c r="X24" s="2"/>
      <c r="Y24" s="2"/>
      <c r="Z24" s="2"/>
      <c r="AA24" s="2"/>
      <c r="AB24" s="2"/>
      <c r="AC24" s="2"/>
      <c r="AD24" s="2"/>
      <c r="AE24" s="2"/>
      <c r="AF24" s="2"/>
      <c r="AG24" s="2"/>
      <c r="AH24" s="2"/>
      <c r="AI24" s="2"/>
      <c r="AJ24" s="2"/>
      <c r="AK24" s="2"/>
      <c r="AL24" s="2"/>
      <c r="AM24" s="2"/>
      <c r="AN24" s="2"/>
      <c r="AO24" s="2"/>
    </row>
    <row r="25" spans="1:41" s="32" customFormat="1" ht="13.2">
      <c r="A25" s="1"/>
      <c r="B25" s="2" t="s">
        <v>31</v>
      </c>
      <c r="C25" s="2"/>
      <c r="D25" s="2"/>
      <c r="E25" s="2"/>
      <c r="F25" s="56"/>
      <c r="G25" s="56"/>
      <c r="H25" s="56"/>
      <c r="I25" s="57"/>
      <c r="J25" s="2"/>
      <c r="K25" s="56"/>
      <c r="L25" s="56"/>
      <c r="M25" s="56"/>
      <c r="N25" s="57"/>
      <c r="O25" s="2"/>
      <c r="P25" s="5"/>
      <c r="Q25" s="5"/>
      <c r="R25" s="2"/>
      <c r="S25" s="56"/>
      <c r="T25" s="56"/>
      <c r="U25" s="56"/>
      <c r="V25" s="57"/>
      <c r="W25" s="2"/>
      <c r="X25" s="2"/>
      <c r="Y25" s="2"/>
      <c r="Z25" s="2"/>
      <c r="AA25" s="2"/>
      <c r="AB25" s="2"/>
      <c r="AC25" s="2"/>
      <c r="AD25" s="2"/>
      <c r="AE25" s="2"/>
      <c r="AF25" s="2"/>
      <c r="AG25" s="2"/>
      <c r="AH25" s="2"/>
      <c r="AI25" s="2"/>
      <c r="AJ25" s="2"/>
      <c r="AK25" s="2"/>
      <c r="AL25" s="2"/>
      <c r="AM25" s="2"/>
      <c r="AN25" s="2"/>
      <c r="AO25" s="2"/>
    </row>
    <row r="26" spans="1:41" s="33" customFormat="1">
      <c r="A26" s="31"/>
      <c r="C26" s="33" t="s">
        <v>32</v>
      </c>
      <c r="F26" s="50">
        <v>-377.63184011380059</v>
      </c>
      <c r="G26" s="50">
        <v>2609.1114319722124</v>
      </c>
      <c r="H26" s="50">
        <v>0</v>
      </c>
      <c r="I26" s="57">
        <v>2231.4795918584118</v>
      </c>
      <c r="K26" s="50">
        <v>-659.18545430919266</v>
      </c>
      <c r="L26" s="50">
        <v>1919.7202028773274</v>
      </c>
      <c r="M26" s="50">
        <v>0</v>
      </c>
      <c r="N26" s="57">
        <v>1260.5347485681348</v>
      </c>
      <c r="P26" s="5"/>
      <c r="Q26" s="5"/>
      <c r="S26" s="50">
        <v>-659.18545430919266</v>
      </c>
      <c r="T26" s="50">
        <v>2443.6265167085626</v>
      </c>
      <c r="U26" s="50">
        <v>0</v>
      </c>
      <c r="V26" s="57">
        <v>1784.4410623993699</v>
      </c>
    </row>
    <row r="27" spans="1:41" s="20" customFormat="1">
      <c r="A27" s="31"/>
      <c r="C27" s="20" t="s">
        <v>64</v>
      </c>
      <c r="F27" s="50">
        <v>0</v>
      </c>
      <c r="G27" s="50">
        <v>0</v>
      </c>
      <c r="H27" s="50">
        <v>0</v>
      </c>
      <c r="I27" s="57">
        <v>0</v>
      </c>
      <c r="K27" s="50">
        <v>0</v>
      </c>
      <c r="L27" s="50">
        <v>0</v>
      </c>
      <c r="M27" s="50">
        <v>0</v>
      </c>
      <c r="N27" s="57">
        <v>0</v>
      </c>
      <c r="P27" s="35"/>
      <c r="Q27" s="35"/>
      <c r="S27" s="50">
        <v>0</v>
      </c>
      <c r="T27" s="50">
        <v>0</v>
      </c>
      <c r="U27" s="50">
        <v>0</v>
      </c>
      <c r="V27" s="57">
        <v>0</v>
      </c>
    </row>
    <row r="28" spans="1:41" s="20" customFormat="1">
      <c r="A28" s="31"/>
      <c r="C28" s="20" t="s">
        <v>21</v>
      </c>
      <c r="F28" s="50">
        <v>0</v>
      </c>
      <c r="G28" s="50">
        <v>0</v>
      </c>
      <c r="H28" s="50">
        <v>0</v>
      </c>
      <c r="I28" s="57">
        <v>0</v>
      </c>
      <c r="K28" s="50">
        <v>0</v>
      </c>
      <c r="L28" s="50">
        <v>0</v>
      </c>
      <c r="M28" s="50">
        <v>0</v>
      </c>
      <c r="N28" s="57">
        <v>0</v>
      </c>
      <c r="P28" s="23"/>
      <c r="Q28" s="23"/>
      <c r="S28" s="50">
        <v>0</v>
      </c>
      <c r="T28" s="50">
        <v>0</v>
      </c>
      <c r="U28" s="50">
        <v>0</v>
      </c>
      <c r="V28" s="57">
        <v>0</v>
      </c>
    </row>
    <row r="29" spans="1:41" s="20" customFormat="1">
      <c r="A29" s="31"/>
      <c r="C29" s="20" t="s">
        <v>35</v>
      </c>
      <c r="F29" s="58">
        <v>-1675.5966502274302</v>
      </c>
      <c r="G29" s="58">
        <v>1296.3071198194536</v>
      </c>
      <c r="H29" s="58">
        <v>0</v>
      </c>
      <c r="I29" s="61">
        <v>-379.2895304079766</v>
      </c>
      <c r="K29" s="58">
        <v>-787.3768499341702</v>
      </c>
      <c r="L29" s="58">
        <v>869.35005096660188</v>
      </c>
      <c r="M29" s="58">
        <v>0</v>
      </c>
      <c r="N29" s="61">
        <v>81.973201032431689</v>
      </c>
      <c r="P29" s="23"/>
      <c r="Q29" s="23"/>
      <c r="S29" s="58">
        <v>-787.3768499341702</v>
      </c>
      <c r="T29" s="58">
        <v>874.71501314587897</v>
      </c>
      <c r="U29" s="58">
        <v>0</v>
      </c>
      <c r="V29" s="61">
        <v>87.338163211708775</v>
      </c>
    </row>
    <row r="30" spans="1:41" s="20" customFormat="1">
      <c r="A30" s="31"/>
      <c r="B30" s="20" t="s">
        <v>36</v>
      </c>
      <c r="F30" s="63">
        <v>-2053.228490341231</v>
      </c>
      <c r="G30" s="63">
        <v>3905.4185517916658</v>
      </c>
      <c r="H30" s="50">
        <v>0</v>
      </c>
      <c r="I30" s="57">
        <v>1852.1900614504352</v>
      </c>
      <c r="K30" s="63">
        <v>-1446.5623042433629</v>
      </c>
      <c r="L30" s="63">
        <v>2789.0702538439291</v>
      </c>
      <c r="M30" s="50">
        <v>0</v>
      </c>
      <c r="N30" s="57">
        <v>1342.5079496005665</v>
      </c>
      <c r="P30" s="23"/>
      <c r="Q30" s="23"/>
      <c r="S30" s="63">
        <v>-1446.5623042433629</v>
      </c>
      <c r="T30" s="63">
        <v>3318.3415298544414</v>
      </c>
      <c r="U30" s="50">
        <v>0</v>
      </c>
      <c r="V30" s="57">
        <v>1871.7792256110788</v>
      </c>
    </row>
    <row r="31" spans="1:41" s="20" customFormat="1" ht="18" customHeight="1">
      <c r="A31" s="31"/>
      <c r="B31" s="20" t="s">
        <v>37</v>
      </c>
      <c r="F31" s="56"/>
      <c r="G31" s="56"/>
      <c r="H31" s="56"/>
      <c r="I31" s="57"/>
      <c r="K31" s="56"/>
      <c r="L31" s="56"/>
      <c r="M31" s="56"/>
      <c r="N31" s="57"/>
      <c r="P31" s="23"/>
      <c r="Q31" s="23"/>
      <c r="S31" s="56"/>
      <c r="T31" s="56"/>
      <c r="U31" s="56"/>
      <c r="V31" s="57"/>
    </row>
    <row r="32" spans="1:41" s="20" customFormat="1">
      <c r="A32" s="31"/>
      <c r="C32" s="33" t="s">
        <v>32</v>
      </c>
      <c r="F32" s="50">
        <v>377.63184011380059</v>
      </c>
      <c r="G32" s="50">
        <v>-199.0003104758938</v>
      </c>
      <c r="H32" s="50">
        <v>0</v>
      </c>
      <c r="I32" s="57">
        <v>178.63152963790679</v>
      </c>
      <c r="K32" s="50">
        <v>659.18545430919266</v>
      </c>
      <c r="L32" s="50">
        <v>-155.2305862135043</v>
      </c>
      <c r="M32" s="50">
        <v>0</v>
      </c>
      <c r="N32" s="57">
        <v>503.95486809568837</v>
      </c>
      <c r="P32" s="23"/>
      <c r="Q32" s="23"/>
      <c r="S32" s="50">
        <v>659.18545430919266</v>
      </c>
      <c r="T32" s="50">
        <v>-190.78026003614619</v>
      </c>
      <c r="U32" s="50">
        <v>0</v>
      </c>
      <c r="V32" s="57">
        <v>468.4051942730465</v>
      </c>
    </row>
    <row r="33" spans="1:22" s="20" customFormat="1">
      <c r="A33" s="31"/>
      <c r="C33" s="20" t="s">
        <v>64</v>
      </c>
      <c r="F33" s="50">
        <v>0</v>
      </c>
      <c r="G33" s="50">
        <v>0</v>
      </c>
      <c r="H33" s="50">
        <v>0</v>
      </c>
      <c r="I33" s="57">
        <v>0</v>
      </c>
      <c r="K33" s="50">
        <v>0</v>
      </c>
      <c r="L33" s="50">
        <v>0</v>
      </c>
      <c r="M33" s="50">
        <v>0</v>
      </c>
      <c r="N33" s="57">
        <v>0</v>
      </c>
      <c r="P33" s="23"/>
      <c r="Q33" s="23"/>
      <c r="S33" s="50">
        <v>0</v>
      </c>
      <c r="T33" s="50">
        <v>0</v>
      </c>
      <c r="U33" s="50">
        <v>0</v>
      </c>
      <c r="V33" s="57">
        <v>0</v>
      </c>
    </row>
    <row r="34" spans="1:22" s="20" customFormat="1">
      <c r="A34" s="31"/>
      <c r="C34" s="20" t="s">
        <v>21</v>
      </c>
      <c r="F34" s="50">
        <v>0</v>
      </c>
      <c r="G34" s="50">
        <v>0</v>
      </c>
      <c r="H34" s="50">
        <v>0</v>
      </c>
      <c r="I34" s="57">
        <v>0</v>
      </c>
      <c r="K34" s="50">
        <v>0</v>
      </c>
      <c r="L34" s="50">
        <v>0</v>
      </c>
      <c r="M34" s="50">
        <v>0</v>
      </c>
      <c r="N34" s="57">
        <v>0</v>
      </c>
      <c r="P34" s="23"/>
      <c r="Q34" s="23"/>
      <c r="S34" s="50">
        <v>0</v>
      </c>
      <c r="T34" s="50">
        <v>0</v>
      </c>
      <c r="U34" s="50">
        <v>0</v>
      </c>
      <c r="V34" s="57">
        <v>0</v>
      </c>
    </row>
    <row r="35" spans="1:22" s="20" customFormat="1">
      <c r="A35" s="31"/>
      <c r="C35" s="20" t="s">
        <v>35</v>
      </c>
      <c r="F35" s="50">
        <v>1675.5966502274302</v>
      </c>
      <c r="G35" s="50">
        <v>-132.91406935033115</v>
      </c>
      <c r="H35" s="50">
        <v>0</v>
      </c>
      <c r="I35" s="57">
        <v>1542.6825808770991</v>
      </c>
      <c r="K35" s="50">
        <v>787.3768499341702</v>
      </c>
      <c r="L35" s="50">
        <v>-100.92313039541982</v>
      </c>
      <c r="M35" s="50">
        <v>0</v>
      </c>
      <c r="N35" s="57">
        <v>686.45371953875042</v>
      </c>
      <c r="P35" s="23"/>
      <c r="Q35" s="23"/>
      <c r="S35" s="50">
        <v>787.3768499341702</v>
      </c>
      <c r="T35" s="50">
        <v>-100.51915879430813</v>
      </c>
      <c r="U35" s="50">
        <v>0</v>
      </c>
      <c r="V35" s="57">
        <v>686.85769113986203</v>
      </c>
    </row>
    <row r="36" spans="1:22" s="20" customFormat="1">
      <c r="A36" s="31"/>
      <c r="B36" s="20" t="s">
        <v>38</v>
      </c>
      <c r="F36" s="64">
        <v>2053.228490341231</v>
      </c>
      <c r="G36" s="64">
        <v>-331.91437982622494</v>
      </c>
      <c r="H36" s="65">
        <v>0</v>
      </c>
      <c r="I36" s="66">
        <v>1721.314110515006</v>
      </c>
      <c r="K36" s="64">
        <v>1446.5623042433629</v>
      </c>
      <c r="L36" s="64">
        <v>-256.15371660892413</v>
      </c>
      <c r="M36" s="65">
        <v>0</v>
      </c>
      <c r="N36" s="66">
        <v>1190.4085876344388</v>
      </c>
      <c r="P36" s="23"/>
      <c r="Q36" s="23"/>
      <c r="S36" s="64">
        <v>1446.5623042433629</v>
      </c>
      <c r="T36" s="64">
        <v>-291.29941883045433</v>
      </c>
      <c r="U36" s="65">
        <v>0</v>
      </c>
      <c r="V36" s="66">
        <v>1155.2628854129084</v>
      </c>
    </row>
    <row r="37" spans="1:22" s="20" customFormat="1">
      <c r="A37" s="31"/>
      <c r="B37" s="20" t="s">
        <v>39</v>
      </c>
      <c r="F37" s="65">
        <v>0</v>
      </c>
      <c r="G37" s="65">
        <v>3573.5041719654409</v>
      </c>
      <c r="H37" s="65">
        <v>0</v>
      </c>
      <c r="I37" s="66">
        <v>3573.5041719654409</v>
      </c>
      <c r="K37" s="65">
        <v>0</v>
      </c>
      <c r="L37" s="65">
        <v>2532.9165372350049</v>
      </c>
      <c r="M37" s="65">
        <v>0</v>
      </c>
      <c r="N37" s="66">
        <v>2532.9165372350053</v>
      </c>
      <c r="P37" s="23"/>
      <c r="Q37" s="23"/>
      <c r="S37" s="65">
        <v>0</v>
      </c>
      <c r="T37" s="65">
        <v>3027.0421110239872</v>
      </c>
      <c r="U37" s="65">
        <v>0</v>
      </c>
      <c r="V37" s="66">
        <v>3027.0421110239872</v>
      </c>
    </row>
    <row r="38" spans="1:22" s="20" customFormat="1">
      <c r="A38" s="31"/>
      <c r="F38" s="56"/>
      <c r="G38" s="56"/>
      <c r="H38" s="56"/>
      <c r="I38" s="57"/>
      <c r="K38" s="56"/>
      <c r="L38" s="56"/>
      <c r="M38" s="56"/>
      <c r="N38" s="57"/>
      <c r="P38" s="23"/>
      <c r="Q38" s="23"/>
      <c r="S38" s="56"/>
      <c r="T38" s="56"/>
      <c r="U38" s="56"/>
      <c r="V38" s="57"/>
    </row>
    <row r="39" spans="1:22" s="20" customFormat="1">
      <c r="A39" s="31"/>
      <c r="F39" s="56"/>
      <c r="G39" s="56"/>
      <c r="H39" s="56"/>
      <c r="I39" s="57"/>
      <c r="K39" s="56"/>
      <c r="L39" s="56"/>
      <c r="M39" s="56"/>
      <c r="N39" s="57"/>
      <c r="P39" s="23"/>
      <c r="Q39" s="23"/>
      <c r="S39" s="56"/>
      <c r="T39" s="56"/>
      <c r="U39" s="56"/>
      <c r="V39" s="57"/>
    </row>
    <row r="40" spans="1:22" s="20" customFormat="1">
      <c r="A40" s="40"/>
      <c r="B40" s="20" t="s">
        <v>40</v>
      </c>
      <c r="F40" s="58">
        <v>0</v>
      </c>
      <c r="G40" s="59">
        <v>-166</v>
      </c>
      <c r="H40" s="58">
        <v>0</v>
      </c>
      <c r="I40" s="61">
        <v>-166</v>
      </c>
      <c r="K40" s="58">
        <v>0</v>
      </c>
      <c r="L40" s="59">
        <v>-50</v>
      </c>
      <c r="M40" s="58">
        <v>0</v>
      </c>
      <c r="N40" s="61">
        <v>-50</v>
      </c>
      <c r="P40" s="23"/>
      <c r="Q40" s="23"/>
      <c r="S40" s="58">
        <v>0</v>
      </c>
      <c r="T40" s="59">
        <v>-60</v>
      </c>
      <c r="U40" s="58">
        <v>0</v>
      </c>
      <c r="V40" s="61">
        <v>-60</v>
      </c>
    </row>
    <row r="41" spans="1:22" s="20" customFormat="1">
      <c r="A41" s="40"/>
      <c r="C41" s="20" t="s">
        <v>41</v>
      </c>
      <c r="F41" s="50">
        <v>0</v>
      </c>
      <c r="G41" s="50">
        <v>3407.5041719654409</v>
      </c>
      <c r="H41" s="50">
        <v>0</v>
      </c>
      <c r="I41" s="61">
        <v>3407.5041719654409</v>
      </c>
      <c r="K41" s="50">
        <v>0</v>
      </c>
      <c r="L41" s="50">
        <v>2482.9165372350049</v>
      </c>
      <c r="M41" s="50">
        <v>0</v>
      </c>
      <c r="N41" s="61">
        <v>2482.9165372350053</v>
      </c>
      <c r="P41" s="23"/>
      <c r="Q41" s="23"/>
      <c r="S41" s="50">
        <v>0</v>
      </c>
      <c r="T41" s="50">
        <v>2967.0421110239872</v>
      </c>
      <c r="U41" s="50">
        <v>0</v>
      </c>
      <c r="V41" s="61">
        <v>2967.0421110239872</v>
      </c>
    </row>
    <row r="42" spans="1:22" s="20" customFormat="1">
      <c r="A42" s="40"/>
      <c r="F42" s="50"/>
      <c r="G42" s="50"/>
      <c r="H42" s="50"/>
      <c r="I42" s="57"/>
      <c r="K42" s="50"/>
      <c r="L42" s="50"/>
      <c r="M42" s="50"/>
      <c r="N42" s="57"/>
      <c r="P42" s="23"/>
      <c r="Q42" s="23"/>
      <c r="S42" s="50"/>
      <c r="T42" s="50"/>
      <c r="U42" s="50"/>
      <c r="V42" s="57"/>
    </row>
    <row r="43" spans="1:22" s="20" customFormat="1" ht="12.6" thickBot="1">
      <c r="A43" s="40"/>
      <c r="B43" s="33" t="s">
        <v>43</v>
      </c>
      <c r="F43" s="50"/>
      <c r="G43" s="50"/>
      <c r="H43" s="50"/>
      <c r="I43" s="62">
        <f>I41</f>
        <v>3407.5041719654409</v>
      </c>
      <c r="K43" s="50"/>
      <c r="L43" s="50"/>
      <c r="M43" s="50"/>
      <c r="N43" s="62">
        <v>2482.9165372350053</v>
      </c>
      <c r="P43" s="23">
        <f>N43-I43</f>
        <v>-924.58763473043564</v>
      </c>
      <c r="Q43" s="23" t="s">
        <v>42</v>
      </c>
      <c r="S43" s="50"/>
      <c r="T43" s="50"/>
      <c r="U43" s="50"/>
      <c r="V43" s="62">
        <v>2967.0421110239872</v>
      </c>
    </row>
    <row r="44" spans="1:22" s="20" customFormat="1" ht="12.6" thickTop="1">
      <c r="A44" s="40"/>
      <c r="B44" s="2" t="s">
        <v>44</v>
      </c>
      <c r="F44" s="50"/>
      <c r="G44" s="50"/>
      <c r="H44" s="50"/>
      <c r="I44" s="57"/>
      <c r="K44" s="50"/>
      <c r="L44" s="50"/>
      <c r="M44" s="50"/>
      <c r="N44" s="57"/>
      <c r="P44" s="23"/>
      <c r="Q44" s="23"/>
      <c r="S44" s="50"/>
      <c r="T44" s="50"/>
      <c r="U44" s="50"/>
      <c r="V44" s="57"/>
    </row>
    <row r="45" spans="1:22" s="20" customFormat="1">
      <c r="A45" s="40"/>
      <c r="B45" s="2" t="s">
        <v>45</v>
      </c>
      <c r="F45" s="50"/>
      <c r="G45" s="50"/>
      <c r="H45" s="50"/>
      <c r="I45" s="57">
        <f>I50</f>
        <v>982.86518282718373</v>
      </c>
      <c r="K45" s="50"/>
      <c r="L45" s="50"/>
      <c r="M45" s="50"/>
      <c r="N45" s="57">
        <v>698.6923123350424</v>
      </c>
      <c r="P45" s="23"/>
      <c r="Q45" s="23"/>
      <c r="S45" s="50"/>
      <c r="T45" s="50"/>
      <c r="U45" s="50"/>
      <c r="V45" s="57">
        <v>853.8502041967489</v>
      </c>
    </row>
    <row r="46" spans="1:22" s="20" customFormat="1">
      <c r="A46" s="40"/>
      <c r="F46" s="50"/>
      <c r="G46" s="50"/>
      <c r="H46" s="50"/>
      <c r="I46" s="57"/>
      <c r="K46" s="50"/>
      <c r="L46" s="50"/>
      <c r="M46" s="50"/>
      <c r="N46" s="57"/>
      <c r="P46" s="23"/>
      <c r="Q46" s="23"/>
      <c r="S46" s="50"/>
      <c r="T46" s="50"/>
      <c r="U46" s="50"/>
      <c r="V46" s="57"/>
    </row>
    <row r="47" spans="1:22" s="20" customFormat="1">
      <c r="A47" s="40"/>
      <c r="D47" s="2"/>
      <c r="E47" s="41">
        <v>7.4300000000000005E-2</v>
      </c>
      <c r="F47" s="50"/>
      <c r="G47" s="50"/>
      <c r="H47" s="50"/>
      <c r="I47" s="57"/>
      <c r="K47" s="50"/>
      <c r="L47" s="50"/>
      <c r="M47" s="50"/>
      <c r="N47" s="57"/>
      <c r="P47" s="23"/>
      <c r="Q47" s="23"/>
      <c r="S47" s="50"/>
      <c r="T47" s="50"/>
      <c r="U47" s="50"/>
      <c r="V47" s="57"/>
    </row>
    <row r="48" spans="1:22" s="20" customFormat="1">
      <c r="A48" s="40"/>
      <c r="D48" s="2" t="s">
        <v>46</v>
      </c>
      <c r="E48" s="42">
        <v>0.75529000000000002</v>
      </c>
      <c r="F48" s="50"/>
      <c r="G48" s="50"/>
      <c r="H48" s="50"/>
      <c r="I48" s="57"/>
      <c r="K48" s="50"/>
      <c r="L48" s="50"/>
      <c r="M48" s="50"/>
      <c r="N48" s="57"/>
      <c r="P48" s="23"/>
      <c r="Q48" s="23"/>
      <c r="S48" s="50"/>
      <c r="T48" s="50"/>
      <c r="U48" s="50"/>
      <c r="V48" s="57"/>
    </row>
    <row r="49" spans="1:22" s="20" customFormat="1">
      <c r="A49" s="40"/>
      <c r="D49" s="2" t="s">
        <v>47</v>
      </c>
      <c r="E49" s="2"/>
      <c r="F49" s="50"/>
      <c r="G49" s="50"/>
      <c r="H49" s="50"/>
      <c r="I49" s="57">
        <f>I43*$E$47-I22</f>
        <v>742.34824393754366</v>
      </c>
      <c r="K49" s="50"/>
      <c r="L49" s="50"/>
      <c r="M49" s="50"/>
      <c r="N49" s="57">
        <v>527.71531658353422</v>
      </c>
      <c r="P49" s="43"/>
      <c r="Q49" s="76" t="s">
        <v>48</v>
      </c>
      <c r="R49" s="76"/>
      <c r="S49" s="50"/>
      <c r="T49" s="50"/>
      <c r="U49" s="50"/>
      <c r="V49" s="57">
        <v>644.90452072776247</v>
      </c>
    </row>
    <row r="50" spans="1:22" s="20" customFormat="1" ht="12.6" thickBot="1">
      <c r="A50" s="40"/>
      <c r="D50" s="2" t="s">
        <v>49</v>
      </c>
      <c r="E50" s="2"/>
      <c r="F50" s="50"/>
      <c r="G50" s="50"/>
      <c r="H50" s="50"/>
      <c r="I50" s="57">
        <f>I49/$E$48</f>
        <v>982.86518282718373</v>
      </c>
      <c r="K50" s="50"/>
      <c r="L50" s="50"/>
      <c r="M50" s="50"/>
      <c r="N50" s="57">
        <v>698.6923123350424</v>
      </c>
      <c r="P50" s="44">
        <f>N50-I50</f>
        <v>-284.17287049214133</v>
      </c>
      <c r="Q50" s="91"/>
      <c r="R50" s="91"/>
      <c r="S50" s="50"/>
      <c r="T50" s="50"/>
      <c r="U50" s="50"/>
      <c r="V50" s="57">
        <v>853.8502041967489</v>
      </c>
    </row>
    <row r="51" spans="1:22" ht="12.6" thickTop="1">
      <c r="P51" s="23"/>
      <c r="Q51" s="23"/>
    </row>
    <row r="52" spans="1:22" ht="15" customHeight="1">
      <c r="D52" s="77" t="s">
        <v>60</v>
      </c>
      <c r="E52" s="78"/>
      <c r="F52" s="78"/>
      <c r="G52" s="78"/>
      <c r="H52" s="78"/>
      <c r="I52" s="78"/>
      <c r="J52" s="78"/>
      <c r="K52" s="78"/>
      <c r="L52" s="78"/>
      <c r="M52" s="78"/>
      <c r="N52" s="79"/>
    </row>
    <row r="53" spans="1:22" ht="12.75" customHeight="1">
      <c r="D53" s="80"/>
      <c r="E53" s="81"/>
      <c r="F53" s="81"/>
      <c r="G53" s="81"/>
      <c r="H53" s="81"/>
      <c r="I53" s="81"/>
      <c r="J53" s="81"/>
      <c r="K53" s="81"/>
      <c r="L53" s="81"/>
      <c r="M53" s="81"/>
      <c r="N53" s="82"/>
    </row>
    <row r="54" spans="1:22">
      <c r="D54" s="83"/>
      <c r="E54" s="84"/>
      <c r="F54" s="84"/>
      <c r="G54" s="84"/>
      <c r="H54" s="84"/>
      <c r="I54" s="84"/>
      <c r="J54" s="84"/>
      <c r="K54" s="84"/>
      <c r="L54" s="84"/>
      <c r="M54" s="84"/>
      <c r="N54" s="85"/>
    </row>
  </sheetData>
  <mergeCells count="10">
    <mergeCell ref="Q49:R50"/>
    <mergeCell ref="D52:N54"/>
    <mergeCell ref="F5:I5"/>
    <mergeCell ref="K5:N5"/>
    <mergeCell ref="P5:Q5"/>
    <mergeCell ref="S5:V5"/>
    <mergeCell ref="F6:I6"/>
    <mergeCell ref="K6:N6"/>
    <mergeCell ref="P6:Q6"/>
    <mergeCell ref="S6:V6"/>
  </mergeCells>
  <pageMargins left="0.7" right="0.7" top="0.75" bottom="0.75" header="0.3" footer="0.3"/>
  <pageSetup scale="55"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21622-B355-4EBA-89CF-D837FFE9ECDB}">
  <sheetPr>
    <pageSetUpPr fitToPage="1"/>
  </sheetPr>
  <dimension ref="A2:AO54"/>
  <sheetViews>
    <sheetView topLeftCell="D1" zoomScaleNormal="100" workbookViewId="0">
      <selection activeCell="H22" sqref="H22"/>
    </sheetView>
  </sheetViews>
  <sheetFormatPr defaultColWidth="10.6640625" defaultRowHeight="12"/>
  <cols>
    <col min="1" max="1" width="0.5546875" style="1" customWidth="1"/>
    <col min="2" max="3" width="1.6640625" style="2" customWidth="1"/>
    <col min="4" max="4" width="36.44140625" style="2" customWidth="1"/>
    <col min="5" max="5" width="8" style="2" customWidth="1"/>
    <col min="6" max="8" width="10.33203125" style="50" customWidth="1"/>
    <col min="9" max="9" width="14.44140625" style="48" bestFit="1" customWidth="1"/>
    <col min="10" max="10" width="4.33203125" style="2" customWidth="1"/>
    <col min="11" max="13" width="10.33203125" style="50" customWidth="1"/>
    <col min="14" max="14" width="14.44140625" style="48" bestFit="1" customWidth="1"/>
    <col min="15" max="15" width="2.5546875" style="2" customWidth="1"/>
    <col min="16" max="17" width="8.5546875" style="5" customWidth="1"/>
    <col min="18" max="18" width="15.21875" style="2" customWidth="1"/>
    <col min="19" max="21" width="10.6640625" style="2"/>
    <col min="22" max="22" width="14.6640625" style="2" customWidth="1"/>
    <col min="23" max="16384" width="10.6640625" style="2"/>
  </cols>
  <sheetData>
    <row r="2" spans="1:22">
      <c r="A2" s="6" t="s">
        <v>0</v>
      </c>
      <c r="D2" s="1"/>
      <c r="E2" s="1"/>
      <c r="F2" s="48"/>
      <c r="G2" s="48"/>
      <c r="H2" s="48"/>
      <c r="J2" s="1"/>
      <c r="K2" s="48"/>
      <c r="L2" s="48"/>
      <c r="M2" s="48"/>
    </row>
    <row r="3" spans="1:22" ht="12.75" customHeight="1">
      <c r="A3" s="6" t="s">
        <v>61</v>
      </c>
      <c r="D3" s="1"/>
      <c r="E3" s="1"/>
      <c r="F3" s="49"/>
      <c r="G3" s="49"/>
      <c r="H3" s="49"/>
      <c r="J3" s="1"/>
      <c r="K3" s="49"/>
      <c r="L3" s="49"/>
      <c r="M3" s="49"/>
    </row>
    <row r="4" spans="1:22">
      <c r="A4" s="6" t="s">
        <v>2</v>
      </c>
      <c r="D4" s="1"/>
      <c r="E4" s="1"/>
      <c r="J4" s="1"/>
      <c r="S4" s="5" t="s">
        <v>62</v>
      </c>
      <c r="T4" s="5"/>
    </row>
    <row r="5" spans="1:22" ht="12.75" customHeight="1">
      <c r="A5" s="6" t="s">
        <v>5</v>
      </c>
      <c r="D5" s="1"/>
      <c r="E5" s="1"/>
      <c r="F5" s="92" t="s">
        <v>6</v>
      </c>
      <c r="G5" s="92"/>
      <c r="H5" s="92"/>
      <c r="I5" s="92"/>
      <c r="K5" s="93" t="s">
        <v>7</v>
      </c>
      <c r="L5" s="93"/>
      <c r="M5" s="93"/>
      <c r="N5" s="93"/>
      <c r="P5" s="86" t="s">
        <v>63</v>
      </c>
      <c r="Q5" s="86"/>
      <c r="S5" s="90" t="s">
        <v>9</v>
      </c>
      <c r="T5" s="90"/>
      <c r="U5" s="90"/>
      <c r="V5" s="90"/>
    </row>
    <row r="6" spans="1:22" s="7" customFormat="1" ht="12.75" customHeight="1">
      <c r="F6" s="72" t="s">
        <v>10</v>
      </c>
      <c r="G6" s="73"/>
      <c r="H6" s="73"/>
      <c r="I6" s="74"/>
      <c r="K6" s="72" t="s">
        <v>10</v>
      </c>
      <c r="L6" s="73"/>
      <c r="M6" s="73"/>
      <c r="N6" s="74"/>
      <c r="P6" s="89" t="s">
        <v>8</v>
      </c>
      <c r="Q6" s="89"/>
      <c r="S6" s="72" t="s">
        <v>10</v>
      </c>
      <c r="T6" s="73"/>
      <c r="U6" s="73"/>
      <c r="V6" s="74"/>
    </row>
    <row r="7" spans="1:22" s="7" customFormat="1" ht="65.400000000000006" customHeight="1">
      <c r="A7" s="8"/>
      <c r="B7" s="9"/>
      <c r="C7" s="10"/>
      <c r="D7" s="11" t="s">
        <v>11</v>
      </c>
      <c r="F7" s="51" t="s">
        <v>12</v>
      </c>
      <c r="G7" s="51" t="s">
        <v>13</v>
      </c>
      <c r="H7" s="51" t="s">
        <v>14</v>
      </c>
      <c r="I7" s="52" t="s">
        <v>15</v>
      </c>
      <c r="K7" s="51" t="s">
        <v>12</v>
      </c>
      <c r="L7" s="51" t="s">
        <v>13</v>
      </c>
      <c r="M7" s="51" t="s">
        <v>14</v>
      </c>
      <c r="N7" s="52" t="str">
        <f>'[1]E-CAP SUMMARY'!N7</f>
        <v>12.31.2020 EOP Adjustment 3.11 Customer at the Center</v>
      </c>
      <c r="S7" s="51" t="s">
        <v>12</v>
      </c>
      <c r="T7" s="51" t="s">
        <v>13</v>
      </c>
      <c r="U7" s="51" t="s">
        <v>14</v>
      </c>
      <c r="V7" s="52" t="s">
        <v>15</v>
      </c>
    </row>
    <row r="8" spans="1:22" s="14" customFormat="1">
      <c r="B8" s="15"/>
      <c r="F8" s="53" t="s">
        <v>16</v>
      </c>
      <c r="G8" s="54"/>
      <c r="H8" s="54"/>
      <c r="I8" s="55"/>
      <c r="K8" s="53" t="s">
        <v>16</v>
      </c>
      <c r="L8" s="54"/>
      <c r="M8" s="54"/>
      <c r="N8" s="55"/>
      <c r="S8" s="53" t="s">
        <v>16</v>
      </c>
      <c r="T8" s="54"/>
      <c r="U8" s="54"/>
      <c r="V8" s="55"/>
    </row>
    <row r="9" spans="1:22" s="20" customFormat="1">
      <c r="A9" s="19"/>
      <c r="B9" s="20" t="s">
        <v>17</v>
      </c>
      <c r="F9" s="56"/>
      <c r="G9" s="56"/>
      <c r="H9" s="56"/>
      <c r="I9" s="57"/>
      <c r="K9" s="56"/>
      <c r="L9" s="56"/>
      <c r="M9" s="56"/>
      <c r="N9" s="57"/>
      <c r="P9" s="23"/>
      <c r="Q9" s="23"/>
      <c r="S9" s="56"/>
      <c r="T9" s="56"/>
      <c r="U9" s="56"/>
      <c r="V9" s="57"/>
    </row>
    <row r="10" spans="1:22" s="20" customFormat="1">
      <c r="A10" s="19"/>
      <c r="C10" s="20" t="s">
        <v>18</v>
      </c>
      <c r="F10" s="50">
        <v>-100.09833660984701</v>
      </c>
      <c r="G10" s="50">
        <v>676</v>
      </c>
      <c r="H10" s="50">
        <v>0</v>
      </c>
      <c r="I10" s="57">
        <v>575.90166339015298</v>
      </c>
      <c r="K10" s="50">
        <v>-67.760120055372369</v>
      </c>
      <c r="L10" s="50">
        <v>497</v>
      </c>
      <c r="M10" s="50">
        <v>0</v>
      </c>
      <c r="N10" s="57">
        <v>429.23987994462766</v>
      </c>
      <c r="P10" s="23"/>
      <c r="Q10" s="23"/>
      <c r="S10" s="50">
        <v>-67.760120055372369</v>
      </c>
      <c r="T10" s="50">
        <v>647</v>
      </c>
      <c r="U10" s="50">
        <v>0</v>
      </c>
      <c r="V10" s="57">
        <v>579.23987994462766</v>
      </c>
    </row>
    <row r="11" spans="1:22" s="20" customFormat="1">
      <c r="A11" s="19"/>
      <c r="C11" s="20" t="s">
        <v>64</v>
      </c>
      <c r="F11" s="50">
        <v>0</v>
      </c>
      <c r="G11" s="50">
        <v>0</v>
      </c>
      <c r="H11" s="50">
        <v>0</v>
      </c>
      <c r="I11" s="57">
        <v>0</v>
      </c>
      <c r="K11" s="50">
        <v>0</v>
      </c>
      <c r="L11" s="50">
        <v>0</v>
      </c>
      <c r="M11" s="50">
        <v>0</v>
      </c>
      <c r="N11" s="57">
        <v>0</v>
      </c>
      <c r="P11" s="23"/>
      <c r="Q11" s="23"/>
      <c r="S11" s="50">
        <v>0</v>
      </c>
      <c r="T11" s="50">
        <v>0</v>
      </c>
      <c r="U11" s="50">
        <v>0</v>
      </c>
      <c r="V11" s="57">
        <v>0</v>
      </c>
    </row>
    <row r="12" spans="1:22" s="20" customFormat="1">
      <c r="A12" s="19"/>
      <c r="C12" s="20" t="s">
        <v>21</v>
      </c>
      <c r="F12" s="50">
        <v>0</v>
      </c>
      <c r="G12" s="50">
        <v>0</v>
      </c>
      <c r="H12" s="50">
        <v>0</v>
      </c>
      <c r="I12" s="57">
        <v>0</v>
      </c>
      <c r="K12" s="50">
        <v>0</v>
      </c>
      <c r="L12" s="50">
        <v>0</v>
      </c>
      <c r="M12" s="50">
        <v>0</v>
      </c>
      <c r="N12" s="57">
        <v>0</v>
      </c>
      <c r="P12" s="23"/>
      <c r="Q12" s="23"/>
      <c r="S12" s="50">
        <v>0</v>
      </c>
      <c r="T12" s="50">
        <v>0</v>
      </c>
      <c r="U12" s="50">
        <v>0</v>
      </c>
      <c r="V12" s="57">
        <v>0</v>
      </c>
    </row>
    <row r="13" spans="1:22" s="20" customFormat="1">
      <c r="A13" s="19"/>
      <c r="C13" s="20" t="s">
        <v>22</v>
      </c>
      <c r="F13" s="58">
        <v>0</v>
      </c>
      <c r="G13" s="58">
        <v>1</v>
      </c>
      <c r="H13" s="58">
        <v>0</v>
      </c>
      <c r="I13" s="57">
        <v>1</v>
      </c>
      <c r="K13" s="58">
        <v>-3.135732073259319</v>
      </c>
      <c r="L13" s="58">
        <v>12</v>
      </c>
      <c r="M13" s="58">
        <v>0</v>
      </c>
      <c r="N13" s="57">
        <v>8.8642679267406805</v>
      </c>
      <c r="P13" s="23"/>
      <c r="Q13" s="23"/>
      <c r="S13" s="58">
        <v>-3.135732073259319</v>
      </c>
      <c r="T13" s="58">
        <v>12</v>
      </c>
      <c r="U13" s="58">
        <v>0</v>
      </c>
      <c r="V13" s="57">
        <v>8.8642679267406805</v>
      </c>
    </row>
    <row r="14" spans="1:22" s="20" customFormat="1" ht="18" customHeight="1">
      <c r="A14" s="19"/>
      <c r="B14" s="20" t="s">
        <v>65</v>
      </c>
      <c r="F14" s="59">
        <v>-100.09833660984701</v>
      </c>
      <c r="G14" s="59">
        <v>677</v>
      </c>
      <c r="H14" s="58">
        <v>0</v>
      </c>
      <c r="I14" s="60">
        <v>576.90166339015298</v>
      </c>
      <c r="K14" s="59">
        <v>-70.895852128631688</v>
      </c>
      <c r="L14" s="59">
        <v>509</v>
      </c>
      <c r="M14" s="58">
        <v>0</v>
      </c>
      <c r="N14" s="60">
        <v>438.10414787136835</v>
      </c>
      <c r="P14" s="23">
        <f>N14-I14</f>
        <v>-138.79751551878462</v>
      </c>
      <c r="Q14" s="23" t="s">
        <v>24</v>
      </c>
      <c r="S14" s="59">
        <v>-70.895852128631688</v>
      </c>
      <c r="T14" s="59">
        <v>659</v>
      </c>
      <c r="U14" s="58">
        <v>0</v>
      </c>
      <c r="V14" s="60">
        <v>588.10414787136835</v>
      </c>
    </row>
    <row r="15" spans="1:22" s="20" customFormat="1">
      <c r="F15" s="56"/>
      <c r="G15" s="56"/>
      <c r="H15" s="56"/>
      <c r="I15" s="57"/>
      <c r="K15" s="56"/>
      <c r="L15" s="56"/>
      <c r="M15" s="56"/>
      <c r="N15" s="57"/>
      <c r="P15" s="23"/>
      <c r="Q15" s="23"/>
      <c r="S15" s="56"/>
      <c r="T15" s="56"/>
      <c r="U15" s="56"/>
      <c r="V15" s="57"/>
    </row>
    <row r="16" spans="1:22" s="20" customFormat="1">
      <c r="B16" s="20" t="s">
        <v>25</v>
      </c>
      <c r="F16" s="56"/>
      <c r="G16" s="56"/>
      <c r="H16" s="56"/>
      <c r="I16" s="57">
        <f>-I14</f>
        <v>-576.90166339015298</v>
      </c>
      <c r="K16" s="56"/>
      <c r="L16" s="56"/>
      <c r="M16" s="56"/>
      <c r="N16" s="57">
        <v>-438.10414787136835</v>
      </c>
      <c r="P16" s="23"/>
      <c r="Q16" s="23"/>
      <c r="S16" s="56"/>
      <c r="T16" s="56"/>
      <c r="U16" s="56"/>
      <c r="V16" s="57">
        <v>-588.10414787136835</v>
      </c>
    </row>
    <row r="17" spans="1:41" s="20" customFormat="1">
      <c r="F17" s="56"/>
      <c r="G17" s="56"/>
      <c r="H17" s="56"/>
      <c r="I17" s="57"/>
      <c r="K17" s="56"/>
      <c r="L17" s="56"/>
      <c r="M17" s="56"/>
      <c r="N17" s="57"/>
      <c r="P17" s="23"/>
      <c r="Q17" s="23"/>
      <c r="S17" s="56"/>
      <c r="T17" s="56"/>
      <c r="U17" s="56"/>
      <c r="V17" s="57"/>
    </row>
    <row r="18" spans="1:41" s="20" customFormat="1">
      <c r="B18" s="20" t="s">
        <v>26</v>
      </c>
      <c r="F18" s="56"/>
      <c r="G18" s="56"/>
      <c r="H18" s="56"/>
      <c r="I18" s="57"/>
      <c r="K18" s="56"/>
      <c r="L18" s="56"/>
      <c r="M18" s="56"/>
      <c r="N18" s="57"/>
      <c r="P18" s="23"/>
      <c r="Q18" s="23"/>
      <c r="S18" s="56"/>
      <c r="T18" s="56"/>
      <c r="U18" s="56"/>
      <c r="V18" s="57"/>
    </row>
    <row r="19" spans="1:41" s="20" customFormat="1">
      <c r="B19" s="20" t="s">
        <v>27</v>
      </c>
      <c r="E19" s="28">
        <v>0.21</v>
      </c>
      <c r="F19" s="56"/>
      <c r="G19" s="56"/>
      <c r="H19" s="56"/>
      <c r="I19" s="57">
        <f>$E$19*I16</f>
        <v>-121.14934931193213</v>
      </c>
      <c r="K19" s="56"/>
      <c r="L19" s="56"/>
      <c r="M19" s="56"/>
      <c r="N19" s="57">
        <v>-92.001871052987354</v>
      </c>
      <c r="P19" s="23"/>
      <c r="Q19" s="23"/>
      <c r="S19" s="56"/>
      <c r="T19" s="56"/>
      <c r="U19" s="56"/>
      <c r="V19" s="57">
        <v>-123.50187105298735</v>
      </c>
    </row>
    <row r="20" spans="1:41" s="20" customFormat="1">
      <c r="B20" s="20" t="s">
        <v>28</v>
      </c>
      <c r="E20" s="29">
        <v>2.4799999999999999E-2</v>
      </c>
      <c r="F20" s="56"/>
      <c r="G20" s="56"/>
      <c r="H20" s="56"/>
      <c r="I20" s="61">
        <f>-(I43*$E$20)*$E$19</f>
        <v>-15.224310915139528</v>
      </c>
      <c r="K20" s="56"/>
      <c r="L20" s="56"/>
      <c r="M20" s="56"/>
      <c r="N20" s="61">
        <v>-11.839851509519312</v>
      </c>
      <c r="P20" s="23"/>
      <c r="Q20" s="23"/>
      <c r="S20" s="56"/>
      <c r="T20" s="56"/>
      <c r="U20" s="56"/>
      <c r="V20" s="61">
        <v>-15.593017836294354</v>
      </c>
    </row>
    <row r="21" spans="1:41" s="32" customFormat="1" ht="13.2">
      <c r="A21" s="31"/>
      <c r="B21" s="2"/>
      <c r="C21" s="2"/>
      <c r="D21" s="2"/>
      <c r="E21" s="2"/>
      <c r="F21" s="50"/>
      <c r="G21" s="50"/>
      <c r="H21" s="50"/>
      <c r="I21" s="57"/>
      <c r="J21" s="2"/>
      <c r="K21" s="50"/>
      <c r="L21" s="50"/>
      <c r="M21" s="50"/>
      <c r="N21" s="57"/>
      <c r="O21" s="2"/>
      <c r="P21" s="23"/>
      <c r="Q21" s="23"/>
      <c r="R21" s="2"/>
      <c r="S21" s="50"/>
      <c r="T21" s="50"/>
      <c r="U21" s="50"/>
      <c r="V21" s="57"/>
      <c r="W21" s="2"/>
      <c r="X21" s="2"/>
      <c r="Y21" s="2"/>
      <c r="Z21" s="2"/>
      <c r="AA21" s="2"/>
      <c r="AB21" s="2"/>
      <c r="AC21" s="2"/>
      <c r="AD21" s="2"/>
      <c r="AE21" s="2"/>
      <c r="AF21" s="2"/>
      <c r="AG21" s="2"/>
      <c r="AH21" s="2"/>
      <c r="AI21" s="2"/>
      <c r="AJ21" s="2"/>
      <c r="AK21" s="2"/>
      <c r="AL21" s="2"/>
      <c r="AM21" s="2"/>
      <c r="AN21" s="2"/>
    </row>
    <row r="22" spans="1:41" s="32" customFormat="1" ht="13.8" thickBot="1">
      <c r="A22" s="31"/>
      <c r="B22" s="33" t="s">
        <v>29</v>
      </c>
      <c r="C22" s="2"/>
      <c r="D22" s="2"/>
      <c r="E22" s="2"/>
      <c r="F22" s="50"/>
      <c r="G22" s="50"/>
      <c r="H22" s="50"/>
      <c r="I22" s="62">
        <f>-SUM(I14,I19:I20)</f>
        <v>-440.52800316308128</v>
      </c>
      <c r="J22" s="2"/>
      <c r="K22" s="50"/>
      <c r="L22" s="50"/>
      <c r="M22" s="50"/>
      <c r="N22" s="62">
        <v>-334.26242530886174</v>
      </c>
      <c r="O22" s="2"/>
      <c r="P22" s="5"/>
      <c r="Q22" s="5"/>
      <c r="R22" s="2"/>
      <c r="S22" s="50"/>
      <c r="T22" s="50"/>
      <c r="U22" s="50"/>
      <c r="V22" s="62">
        <v>-449.00925898208669</v>
      </c>
      <c r="W22" s="2"/>
      <c r="X22" s="2"/>
      <c r="Y22" s="2"/>
      <c r="Z22" s="2"/>
      <c r="AA22" s="2"/>
      <c r="AB22" s="2"/>
      <c r="AC22" s="2"/>
      <c r="AD22" s="2"/>
      <c r="AE22" s="2"/>
      <c r="AF22" s="2"/>
      <c r="AG22" s="2"/>
      <c r="AH22" s="2"/>
      <c r="AI22" s="2"/>
      <c r="AJ22" s="2"/>
      <c r="AK22" s="2"/>
      <c r="AL22" s="2"/>
      <c r="AM22" s="2"/>
      <c r="AN22" s="2"/>
    </row>
    <row r="23" spans="1:41" s="32" customFormat="1" ht="13.8" thickTop="1">
      <c r="A23" s="31"/>
      <c r="B23" s="2"/>
      <c r="C23" s="2"/>
      <c r="D23" s="2"/>
      <c r="E23" s="2"/>
      <c r="F23" s="50"/>
      <c r="G23" s="50"/>
      <c r="H23" s="50"/>
      <c r="I23" s="57"/>
      <c r="J23" s="2"/>
      <c r="K23" s="50"/>
      <c r="L23" s="50"/>
      <c r="M23" s="50"/>
      <c r="N23" s="57"/>
      <c r="O23" s="2"/>
      <c r="P23" s="5"/>
      <c r="Q23" s="5"/>
      <c r="R23" s="2"/>
      <c r="S23" s="50"/>
      <c r="T23" s="50"/>
      <c r="U23" s="50"/>
      <c r="V23" s="57"/>
      <c r="W23" s="2"/>
      <c r="X23" s="2"/>
      <c r="Y23" s="2"/>
      <c r="Z23" s="2"/>
      <c r="AA23" s="2"/>
      <c r="AB23" s="2"/>
      <c r="AC23" s="2"/>
      <c r="AD23" s="2"/>
      <c r="AE23" s="2"/>
      <c r="AF23" s="2"/>
      <c r="AG23" s="2"/>
      <c r="AH23" s="2"/>
      <c r="AI23" s="2"/>
      <c r="AJ23" s="2"/>
      <c r="AK23" s="2"/>
      <c r="AL23" s="2"/>
      <c r="AM23" s="2"/>
      <c r="AN23" s="2"/>
      <c r="AO23" s="2"/>
    </row>
    <row r="24" spans="1:41" s="32" customFormat="1" ht="13.2">
      <c r="A24" s="31"/>
      <c r="B24" s="2" t="s">
        <v>30</v>
      </c>
      <c r="C24" s="2"/>
      <c r="D24" s="2"/>
      <c r="E24" s="2"/>
      <c r="F24" s="50"/>
      <c r="G24" s="50"/>
      <c r="H24" s="50"/>
      <c r="I24" s="57"/>
      <c r="J24" s="2"/>
      <c r="K24" s="50"/>
      <c r="L24" s="50"/>
      <c r="M24" s="50"/>
      <c r="N24" s="57"/>
      <c r="O24" s="2"/>
      <c r="P24" s="5"/>
      <c r="Q24" s="5"/>
      <c r="R24" s="2"/>
      <c r="S24" s="50"/>
      <c r="T24" s="50"/>
      <c r="U24" s="50"/>
      <c r="V24" s="57"/>
      <c r="W24" s="2"/>
      <c r="X24" s="2"/>
      <c r="Y24" s="2"/>
      <c r="Z24" s="2"/>
      <c r="AA24" s="2"/>
      <c r="AB24" s="2"/>
      <c r="AC24" s="2"/>
      <c r="AD24" s="2"/>
      <c r="AE24" s="2"/>
      <c r="AF24" s="2"/>
      <c r="AG24" s="2"/>
      <c r="AH24" s="2"/>
      <c r="AI24" s="2"/>
      <c r="AJ24" s="2"/>
      <c r="AK24" s="2"/>
      <c r="AL24" s="2"/>
      <c r="AM24" s="2"/>
      <c r="AN24" s="2"/>
      <c r="AO24" s="2"/>
    </row>
    <row r="25" spans="1:41" s="32" customFormat="1" ht="13.2">
      <c r="A25" s="1"/>
      <c r="B25" s="2" t="s">
        <v>31</v>
      </c>
      <c r="C25" s="2"/>
      <c r="D25" s="2"/>
      <c r="E25" s="2"/>
      <c r="F25" s="56"/>
      <c r="G25" s="56"/>
      <c r="H25" s="56"/>
      <c r="I25" s="57"/>
      <c r="J25" s="2"/>
      <c r="K25" s="56"/>
      <c r="L25" s="56"/>
      <c r="M25" s="56"/>
      <c r="N25" s="57"/>
      <c r="O25" s="2"/>
      <c r="P25" s="5"/>
      <c r="Q25" s="5"/>
      <c r="R25" s="2"/>
      <c r="S25" s="56"/>
      <c r="T25" s="56"/>
      <c r="U25" s="56"/>
      <c r="V25" s="57"/>
      <c r="W25" s="2"/>
      <c r="X25" s="2"/>
      <c r="Y25" s="2"/>
      <c r="Z25" s="2"/>
      <c r="AA25" s="2"/>
      <c r="AB25" s="2"/>
      <c r="AC25" s="2"/>
      <c r="AD25" s="2"/>
      <c r="AE25" s="2"/>
      <c r="AF25" s="2"/>
      <c r="AG25" s="2"/>
      <c r="AH25" s="2"/>
      <c r="AI25" s="2"/>
      <c r="AJ25" s="2"/>
      <c r="AK25" s="2"/>
      <c r="AL25" s="2"/>
      <c r="AM25" s="2"/>
      <c r="AN25" s="2"/>
      <c r="AO25" s="2"/>
    </row>
    <row r="26" spans="1:41" s="33" customFormat="1">
      <c r="A26" s="31"/>
      <c r="C26" s="33" t="s">
        <v>32</v>
      </c>
      <c r="F26" s="50">
        <v>-1992.1569057801994</v>
      </c>
      <c r="G26" s="50">
        <v>3378.6876459932382</v>
      </c>
      <c r="H26" s="50">
        <v>0</v>
      </c>
      <c r="I26" s="57">
        <v>1386.5307402130388</v>
      </c>
      <c r="K26" s="50">
        <v>-872.67328625016626</v>
      </c>
      <c r="L26" s="50">
        <v>2483.114285328978</v>
      </c>
      <c r="M26" s="50">
        <v>0</v>
      </c>
      <c r="N26" s="57">
        <v>1610.4409990788117</v>
      </c>
      <c r="P26" s="5"/>
      <c r="Q26" s="5"/>
      <c r="S26" s="50">
        <v>-872.67328625016626</v>
      </c>
      <c r="T26" s="50">
        <v>3235.034342405042</v>
      </c>
      <c r="U26" s="50">
        <v>0</v>
      </c>
      <c r="V26" s="57">
        <v>2362.3610561548758</v>
      </c>
    </row>
    <row r="27" spans="1:41" s="20" customFormat="1">
      <c r="A27" s="31"/>
      <c r="C27" s="20" t="s">
        <v>64</v>
      </c>
      <c r="F27" s="50">
        <v>0</v>
      </c>
      <c r="G27" s="50">
        <v>0</v>
      </c>
      <c r="H27" s="50">
        <v>0</v>
      </c>
      <c r="I27" s="57">
        <v>0</v>
      </c>
      <c r="K27" s="50">
        <v>0</v>
      </c>
      <c r="L27" s="50">
        <v>0</v>
      </c>
      <c r="M27" s="50">
        <v>0</v>
      </c>
      <c r="N27" s="57">
        <v>0</v>
      </c>
      <c r="P27" s="35"/>
      <c r="Q27" s="35"/>
      <c r="S27" s="50">
        <v>0</v>
      </c>
      <c r="T27" s="50">
        <v>0</v>
      </c>
      <c r="U27" s="50">
        <v>0</v>
      </c>
      <c r="V27" s="57">
        <v>0</v>
      </c>
    </row>
    <row r="28" spans="1:41" s="20" customFormat="1">
      <c r="A28" s="31"/>
      <c r="C28" s="20" t="s">
        <v>21</v>
      </c>
      <c r="F28" s="50">
        <v>0</v>
      </c>
      <c r="G28" s="50">
        <v>0</v>
      </c>
      <c r="H28" s="50">
        <v>0</v>
      </c>
      <c r="I28" s="57">
        <v>0</v>
      </c>
      <c r="K28" s="50">
        <v>0</v>
      </c>
      <c r="L28" s="50">
        <v>0</v>
      </c>
      <c r="M28" s="50">
        <v>0</v>
      </c>
      <c r="N28" s="57">
        <v>0</v>
      </c>
      <c r="P28" s="23"/>
      <c r="Q28" s="23"/>
      <c r="S28" s="50">
        <v>0</v>
      </c>
      <c r="T28" s="50">
        <v>0</v>
      </c>
      <c r="U28" s="50">
        <v>0</v>
      </c>
      <c r="V28" s="57">
        <v>0</v>
      </c>
    </row>
    <row r="29" spans="1:41" s="20" customFormat="1">
      <c r="A29" s="31"/>
      <c r="C29" s="20" t="s">
        <v>35</v>
      </c>
      <c r="F29" s="58">
        <v>0</v>
      </c>
      <c r="G29" s="58">
        <v>6.1058734442374352</v>
      </c>
      <c r="H29" s="58">
        <v>0</v>
      </c>
      <c r="I29" s="61">
        <v>6.1058734442374352</v>
      </c>
      <c r="K29" s="58">
        <v>-54.89857778834277</v>
      </c>
      <c r="L29" s="58">
        <v>60.988090005230845</v>
      </c>
      <c r="M29" s="58">
        <v>0</v>
      </c>
      <c r="N29" s="61">
        <v>6.0895122168880746</v>
      </c>
      <c r="P29" s="23"/>
      <c r="Q29" s="23"/>
      <c r="S29" s="58">
        <v>-54.89857778834277</v>
      </c>
      <c r="T29" s="58">
        <v>60.988090005230845</v>
      </c>
      <c r="U29" s="58">
        <v>0</v>
      </c>
      <c r="V29" s="61">
        <v>6.0895122168880746</v>
      </c>
    </row>
    <row r="30" spans="1:41" s="20" customFormat="1">
      <c r="A30" s="31"/>
      <c r="B30" s="20" t="s">
        <v>36</v>
      </c>
      <c r="F30" s="63">
        <v>-1992.1569057801994</v>
      </c>
      <c r="G30" s="63">
        <v>3384.7935194374759</v>
      </c>
      <c r="H30" s="50">
        <v>0</v>
      </c>
      <c r="I30" s="57">
        <v>1392.6366136572763</v>
      </c>
      <c r="K30" s="63">
        <v>-927.57186403850903</v>
      </c>
      <c r="L30" s="63">
        <v>2544.1023753342088</v>
      </c>
      <c r="M30" s="50">
        <v>0</v>
      </c>
      <c r="N30" s="57">
        <v>1616.5305112956999</v>
      </c>
      <c r="P30" s="23"/>
      <c r="Q30" s="23"/>
      <c r="S30" s="63">
        <v>-927.57186403850903</v>
      </c>
      <c r="T30" s="63">
        <v>3296.0224324102728</v>
      </c>
      <c r="U30" s="50">
        <v>0</v>
      </c>
      <c r="V30" s="57">
        <v>2368.4505683717639</v>
      </c>
    </row>
    <row r="31" spans="1:41" s="20" customFormat="1" ht="18" customHeight="1">
      <c r="A31" s="31"/>
      <c r="B31" s="20" t="s">
        <v>37</v>
      </c>
      <c r="F31" s="56"/>
      <c r="G31" s="56"/>
      <c r="H31" s="56"/>
      <c r="I31" s="57"/>
      <c r="K31" s="56"/>
      <c r="L31" s="56"/>
      <c r="M31" s="56"/>
      <c r="N31" s="57"/>
      <c r="P31" s="23"/>
      <c r="Q31" s="23"/>
      <c r="S31" s="56"/>
      <c r="T31" s="56"/>
      <c r="U31" s="56"/>
      <c r="V31" s="57"/>
    </row>
    <row r="32" spans="1:41" s="20" customFormat="1">
      <c r="A32" s="31"/>
      <c r="C32" s="33" t="s">
        <v>32</v>
      </c>
      <c r="F32" s="50">
        <v>1992.1569057801994</v>
      </c>
      <c r="G32" s="50">
        <v>-283.89726178558038</v>
      </c>
      <c r="H32" s="50">
        <v>0</v>
      </c>
      <c r="I32" s="57">
        <v>1708.259643994619</v>
      </c>
      <c r="K32" s="50">
        <v>872.67328625016626</v>
      </c>
      <c r="L32" s="50">
        <v>-212.91227584941791</v>
      </c>
      <c r="M32" s="50">
        <v>0</v>
      </c>
      <c r="N32" s="57">
        <v>659.76101040074832</v>
      </c>
      <c r="P32" s="23"/>
      <c r="Q32" s="23"/>
      <c r="S32" s="50">
        <v>872.67328625016626</v>
      </c>
      <c r="T32" s="50">
        <v>-219.17827632505174</v>
      </c>
      <c r="U32" s="50">
        <v>0</v>
      </c>
      <c r="V32" s="57">
        <v>653.49500992511457</v>
      </c>
    </row>
    <row r="33" spans="1:22" s="20" customFormat="1">
      <c r="A33" s="31"/>
      <c r="C33" s="20" t="s">
        <v>64</v>
      </c>
      <c r="F33" s="50">
        <v>0</v>
      </c>
      <c r="G33" s="50">
        <v>0</v>
      </c>
      <c r="H33" s="50">
        <v>0</v>
      </c>
      <c r="I33" s="57">
        <v>0</v>
      </c>
      <c r="K33" s="50">
        <v>0</v>
      </c>
      <c r="L33" s="50">
        <v>0</v>
      </c>
      <c r="M33" s="50">
        <v>0</v>
      </c>
      <c r="N33" s="57">
        <v>0</v>
      </c>
      <c r="P33" s="23"/>
      <c r="Q33" s="23"/>
      <c r="S33" s="50">
        <v>0</v>
      </c>
      <c r="T33" s="50">
        <v>0</v>
      </c>
      <c r="U33" s="50">
        <v>0</v>
      </c>
      <c r="V33" s="57">
        <v>0</v>
      </c>
    </row>
    <row r="34" spans="1:22" s="20" customFormat="1">
      <c r="A34" s="31"/>
      <c r="C34" s="20" t="s">
        <v>21</v>
      </c>
      <c r="F34" s="50">
        <v>0</v>
      </c>
      <c r="G34" s="50">
        <v>0</v>
      </c>
      <c r="H34" s="50">
        <v>0</v>
      </c>
      <c r="I34" s="57">
        <v>0</v>
      </c>
      <c r="K34" s="50">
        <v>0</v>
      </c>
      <c r="L34" s="50">
        <v>0</v>
      </c>
      <c r="M34" s="50">
        <v>0</v>
      </c>
      <c r="N34" s="57">
        <v>0</v>
      </c>
      <c r="P34" s="23"/>
      <c r="Q34" s="23"/>
      <c r="S34" s="50">
        <v>0</v>
      </c>
      <c r="T34" s="50">
        <v>0</v>
      </c>
      <c r="U34" s="50">
        <v>0</v>
      </c>
      <c r="V34" s="57">
        <v>0</v>
      </c>
    </row>
    <row r="35" spans="1:22" s="20" customFormat="1">
      <c r="A35" s="31"/>
      <c r="C35" s="20" t="s">
        <v>35</v>
      </c>
      <c r="F35" s="50">
        <v>0</v>
      </c>
      <c r="G35" s="50">
        <v>-0.64147363892864606</v>
      </c>
      <c r="H35" s="50">
        <v>0</v>
      </c>
      <c r="I35" s="57">
        <v>-0.64147363892864606</v>
      </c>
      <c r="K35" s="50">
        <v>54.89857778834277</v>
      </c>
      <c r="L35" s="50">
        <v>-16.793112249899615</v>
      </c>
      <c r="M35" s="50">
        <v>0</v>
      </c>
      <c r="N35" s="57">
        <v>38.105465538443156</v>
      </c>
      <c r="P35" s="23"/>
      <c r="Q35" s="23"/>
      <c r="S35" s="50">
        <v>54.89857778834277</v>
      </c>
      <c r="T35" s="50">
        <v>-16.793112249899615</v>
      </c>
      <c r="U35" s="50">
        <v>0</v>
      </c>
      <c r="V35" s="57">
        <v>38.105465538443156</v>
      </c>
    </row>
    <row r="36" spans="1:22" s="20" customFormat="1">
      <c r="A36" s="31"/>
      <c r="B36" s="20" t="s">
        <v>38</v>
      </c>
      <c r="F36" s="64">
        <v>1992.1569057801994</v>
      </c>
      <c r="G36" s="64">
        <v>-284.53873542450901</v>
      </c>
      <c r="H36" s="65">
        <v>0</v>
      </c>
      <c r="I36" s="66">
        <v>1707.6181703556904</v>
      </c>
      <c r="K36" s="64">
        <v>927.57186403850903</v>
      </c>
      <c r="L36" s="64">
        <v>-229.70538809931753</v>
      </c>
      <c r="M36" s="65">
        <v>0</v>
      </c>
      <c r="N36" s="66">
        <v>697.86647593919145</v>
      </c>
      <c r="P36" s="23"/>
      <c r="Q36" s="23"/>
      <c r="S36" s="64">
        <v>927.57186403850903</v>
      </c>
      <c r="T36" s="64">
        <v>-235.97138857495136</v>
      </c>
      <c r="U36" s="65">
        <v>0</v>
      </c>
      <c r="V36" s="66">
        <v>691.6004754635577</v>
      </c>
    </row>
    <row r="37" spans="1:22" s="20" customFormat="1">
      <c r="A37" s="31"/>
      <c r="B37" s="20" t="s">
        <v>39</v>
      </c>
      <c r="F37" s="65">
        <v>0</v>
      </c>
      <c r="G37" s="65">
        <v>3100.2547840129669</v>
      </c>
      <c r="H37" s="65">
        <v>0</v>
      </c>
      <c r="I37" s="66">
        <v>3100.2547840129664</v>
      </c>
      <c r="K37" s="65">
        <v>0</v>
      </c>
      <c r="L37" s="65">
        <v>2314.3969872348912</v>
      </c>
      <c r="M37" s="65">
        <v>0</v>
      </c>
      <c r="N37" s="66">
        <v>2314.3969872348912</v>
      </c>
      <c r="P37" s="23"/>
      <c r="Q37" s="23"/>
      <c r="S37" s="65">
        <v>0</v>
      </c>
      <c r="T37" s="65">
        <v>3060.0510438353213</v>
      </c>
      <c r="U37" s="65">
        <v>0</v>
      </c>
      <c r="V37" s="66">
        <v>3060.0510438353217</v>
      </c>
    </row>
    <row r="38" spans="1:22" s="20" customFormat="1">
      <c r="A38" s="31"/>
      <c r="F38" s="56"/>
      <c r="G38" s="56"/>
      <c r="H38" s="56"/>
      <c r="I38" s="57"/>
      <c r="K38" s="56"/>
      <c r="L38" s="56"/>
      <c r="M38" s="56"/>
      <c r="N38" s="57"/>
      <c r="P38" s="23"/>
      <c r="Q38" s="23"/>
      <c r="S38" s="56"/>
      <c r="T38" s="56"/>
      <c r="U38" s="56"/>
      <c r="V38" s="57"/>
    </row>
    <row r="39" spans="1:22" s="20" customFormat="1">
      <c r="A39" s="31"/>
      <c r="F39" s="56"/>
      <c r="G39" s="56"/>
      <c r="H39" s="56"/>
      <c r="I39" s="57"/>
      <c r="K39" s="56"/>
      <c r="L39" s="56"/>
      <c r="M39" s="56"/>
      <c r="N39" s="57"/>
      <c r="P39" s="23"/>
      <c r="Q39" s="23"/>
      <c r="S39" s="56"/>
      <c r="T39" s="56"/>
      <c r="U39" s="56"/>
      <c r="V39" s="57"/>
    </row>
    <row r="40" spans="1:22" s="20" customFormat="1">
      <c r="A40" s="40"/>
      <c r="B40" s="20" t="s">
        <v>40</v>
      </c>
      <c r="F40" s="58">
        <v>0</v>
      </c>
      <c r="G40" s="59">
        <v>-177</v>
      </c>
      <c r="H40" s="58">
        <v>0</v>
      </c>
      <c r="I40" s="61">
        <v>-177</v>
      </c>
      <c r="K40" s="58">
        <v>0</v>
      </c>
      <c r="L40" s="59">
        <v>-41</v>
      </c>
      <c r="M40" s="58">
        <v>0</v>
      </c>
      <c r="N40" s="61">
        <v>-41</v>
      </c>
      <c r="P40" s="23"/>
      <c r="Q40" s="23"/>
      <c r="S40" s="58">
        <v>0</v>
      </c>
      <c r="T40" s="59">
        <v>-66</v>
      </c>
      <c r="U40" s="58">
        <v>0</v>
      </c>
      <c r="V40" s="61">
        <v>-66</v>
      </c>
    </row>
    <row r="41" spans="1:22" s="20" customFormat="1">
      <c r="A41" s="40"/>
      <c r="C41" s="20" t="s">
        <v>41</v>
      </c>
      <c r="F41" s="50">
        <v>0</v>
      </c>
      <c r="G41" s="50">
        <v>2923.2547840129669</v>
      </c>
      <c r="H41" s="50">
        <v>0</v>
      </c>
      <c r="I41" s="61">
        <v>2923.2547840129664</v>
      </c>
      <c r="K41" s="50">
        <v>0</v>
      </c>
      <c r="L41" s="50">
        <v>2273.3969872348912</v>
      </c>
      <c r="M41" s="50">
        <v>0</v>
      </c>
      <c r="N41" s="61">
        <v>2273.3969872348912</v>
      </c>
      <c r="P41" s="23"/>
      <c r="Q41" s="23"/>
      <c r="S41" s="50">
        <v>0</v>
      </c>
      <c r="T41" s="50">
        <v>2994.0510438353213</v>
      </c>
      <c r="U41" s="50">
        <v>0</v>
      </c>
      <c r="V41" s="61">
        <v>2994.0510438353217</v>
      </c>
    </row>
    <row r="42" spans="1:22" s="20" customFormat="1">
      <c r="A42" s="40"/>
      <c r="F42" s="50"/>
      <c r="G42" s="50"/>
      <c r="H42" s="50"/>
      <c r="I42" s="57"/>
      <c r="K42" s="50"/>
      <c r="L42" s="50"/>
      <c r="M42" s="50"/>
      <c r="N42" s="57"/>
      <c r="P42" s="23"/>
      <c r="Q42" s="23"/>
      <c r="S42" s="50"/>
      <c r="T42" s="50"/>
      <c r="U42" s="50"/>
      <c r="V42" s="57"/>
    </row>
    <row r="43" spans="1:22" s="20" customFormat="1" ht="12.6" thickBot="1">
      <c r="A43" s="40"/>
      <c r="B43" s="33" t="s">
        <v>43</v>
      </c>
      <c r="F43" s="50"/>
      <c r="G43" s="50"/>
      <c r="H43" s="50"/>
      <c r="I43" s="62">
        <f>I41</f>
        <v>2923.2547840129664</v>
      </c>
      <c r="K43" s="50"/>
      <c r="L43" s="50"/>
      <c r="M43" s="50"/>
      <c r="N43" s="62">
        <v>2273.3969872348912</v>
      </c>
      <c r="P43" s="23">
        <f>N43-I43</f>
        <v>-649.85779677807523</v>
      </c>
      <c r="Q43" s="23" t="s">
        <v>42</v>
      </c>
      <c r="S43" s="50"/>
      <c r="T43" s="50"/>
      <c r="U43" s="50"/>
      <c r="V43" s="62">
        <v>2994.0510438353217</v>
      </c>
    </row>
    <row r="44" spans="1:22" s="20" customFormat="1" ht="12.6" thickTop="1">
      <c r="A44" s="40"/>
      <c r="B44" s="2" t="s">
        <v>44</v>
      </c>
      <c r="F44" s="50"/>
      <c r="G44" s="50"/>
      <c r="H44" s="50"/>
      <c r="I44" s="57"/>
      <c r="K44" s="50"/>
      <c r="L44" s="50"/>
      <c r="M44" s="50"/>
      <c r="N44" s="57"/>
      <c r="P44" s="23"/>
      <c r="Q44" s="23"/>
      <c r="S44" s="50"/>
      <c r="T44" s="50"/>
      <c r="U44" s="50"/>
      <c r="V44" s="57"/>
    </row>
    <row r="45" spans="1:22" s="20" customFormat="1">
      <c r="A45" s="40"/>
      <c r="B45" s="2" t="s">
        <v>45</v>
      </c>
      <c r="F45" s="50"/>
      <c r="G45" s="50"/>
      <c r="H45" s="50"/>
      <c r="I45" s="57">
        <f>I50</f>
        <v>870.82555523738529</v>
      </c>
      <c r="K45" s="50"/>
      <c r="L45" s="50"/>
      <c r="M45" s="50"/>
      <c r="N45" s="57">
        <v>666.20214945307646</v>
      </c>
      <c r="P45" s="23"/>
      <c r="Q45" s="23"/>
      <c r="S45" s="50"/>
      <c r="T45" s="50"/>
      <c r="U45" s="50"/>
      <c r="V45" s="57">
        <v>889.01912052198645</v>
      </c>
    </row>
    <row r="46" spans="1:22" s="20" customFormat="1">
      <c r="A46" s="40"/>
      <c r="F46" s="50"/>
      <c r="G46" s="50"/>
      <c r="H46" s="50"/>
      <c r="I46" s="57"/>
      <c r="K46" s="50"/>
      <c r="L46" s="50"/>
      <c r="M46" s="50"/>
      <c r="N46" s="57"/>
      <c r="P46" s="23"/>
      <c r="Q46" s="23"/>
      <c r="S46" s="50"/>
      <c r="T46" s="50"/>
      <c r="U46" s="50"/>
      <c r="V46" s="57"/>
    </row>
    <row r="47" spans="1:22" s="20" customFormat="1">
      <c r="A47" s="40"/>
      <c r="D47" s="2"/>
      <c r="E47" s="41">
        <v>7.4300000000000005E-2</v>
      </c>
      <c r="F47" s="50"/>
      <c r="G47" s="50"/>
      <c r="H47" s="50"/>
      <c r="I47" s="57"/>
      <c r="K47" s="50"/>
      <c r="L47" s="50"/>
      <c r="M47" s="50"/>
      <c r="N47" s="57"/>
      <c r="P47" s="23"/>
      <c r="Q47" s="23"/>
      <c r="S47" s="50"/>
      <c r="T47" s="50"/>
      <c r="U47" s="50"/>
      <c r="V47" s="57"/>
    </row>
    <row r="48" spans="1:22" s="20" customFormat="1">
      <c r="A48" s="40"/>
      <c r="D48" s="2" t="s">
        <v>46</v>
      </c>
      <c r="E48" s="42">
        <v>0.75529000000000002</v>
      </c>
      <c r="F48" s="50"/>
      <c r="G48" s="50"/>
      <c r="H48" s="50"/>
      <c r="I48" s="57"/>
      <c r="K48" s="50"/>
      <c r="L48" s="50"/>
      <c r="M48" s="50"/>
      <c r="N48" s="57"/>
      <c r="P48" s="23"/>
      <c r="Q48" s="23"/>
      <c r="S48" s="50"/>
      <c r="T48" s="50"/>
      <c r="U48" s="50"/>
      <c r="V48" s="57"/>
    </row>
    <row r="49" spans="1:22" s="20" customFormat="1" ht="12.75" customHeight="1">
      <c r="A49" s="40"/>
      <c r="D49" s="2" t="s">
        <v>47</v>
      </c>
      <c r="E49" s="2"/>
      <c r="F49" s="50"/>
      <c r="G49" s="50"/>
      <c r="H49" s="50"/>
      <c r="I49" s="57">
        <f>I43*$E$47-I22</f>
        <v>657.72583361524471</v>
      </c>
      <c r="K49" s="50"/>
      <c r="L49" s="50"/>
      <c r="M49" s="50"/>
      <c r="N49" s="57">
        <v>503.17582146041417</v>
      </c>
      <c r="P49" s="43"/>
      <c r="Q49" s="76" t="s">
        <v>48</v>
      </c>
      <c r="R49" s="76"/>
      <c r="S49" s="50"/>
      <c r="T49" s="50"/>
      <c r="U49" s="50"/>
      <c r="V49" s="57">
        <v>671.46725153905118</v>
      </c>
    </row>
    <row r="50" spans="1:22" s="20" customFormat="1" ht="12.6" thickBot="1">
      <c r="A50" s="40"/>
      <c r="D50" s="2" t="s">
        <v>49</v>
      </c>
      <c r="E50" s="2"/>
      <c r="F50" s="50"/>
      <c r="G50" s="50"/>
      <c r="H50" s="50"/>
      <c r="I50" s="57">
        <f>I49/$E$48</f>
        <v>870.82555523738529</v>
      </c>
      <c r="K50" s="50"/>
      <c r="L50" s="50"/>
      <c r="M50" s="50"/>
      <c r="N50" s="57">
        <v>666.20214945307646</v>
      </c>
      <c r="P50" s="44">
        <f>N50-I50</f>
        <v>-204.62340578430883</v>
      </c>
      <c r="Q50" s="91"/>
      <c r="R50" s="91"/>
      <c r="S50" s="50"/>
      <c r="T50" s="50"/>
      <c r="U50" s="50"/>
      <c r="V50" s="57">
        <v>889.01912052198645</v>
      </c>
    </row>
    <row r="51" spans="1:22" ht="12.6" thickTop="1">
      <c r="P51" s="23"/>
      <c r="Q51" s="23"/>
      <c r="S51" s="50"/>
      <c r="T51" s="50"/>
      <c r="U51" s="50"/>
      <c r="V51" s="48"/>
    </row>
    <row r="52" spans="1:22" ht="15" customHeight="1">
      <c r="D52" s="77" t="s">
        <v>60</v>
      </c>
      <c r="E52" s="78"/>
      <c r="F52" s="78"/>
      <c r="G52" s="78"/>
      <c r="H52" s="78"/>
      <c r="I52" s="78"/>
      <c r="J52" s="78"/>
      <c r="K52" s="78"/>
      <c r="L52" s="78"/>
      <c r="M52" s="78"/>
      <c r="N52" s="79"/>
    </row>
    <row r="53" spans="1:22" ht="12.75" customHeight="1">
      <c r="D53" s="80"/>
      <c r="E53" s="81"/>
      <c r="F53" s="81"/>
      <c r="G53" s="81"/>
      <c r="H53" s="81"/>
      <c r="I53" s="81"/>
      <c r="J53" s="81"/>
      <c r="K53" s="81"/>
      <c r="L53" s="81"/>
      <c r="M53" s="81"/>
      <c r="N53" s="82"/>
    </row>
    <row r="54" spans="1:22" ht="12" customHeight="1">
      <c r="D54" s="83"/>
      <c r="E54" s="84"/>
      <c r="F54" s="84"/>
      <c r="G54" s="84"/>
      <c r="H54" s="84"/>
      <c r="I54" s="84"/>
      <c r="J54" s="84"/>
      <c r="K54" s="84"/>
      <c r="L54" s="84"/>
      <c r="M54" s="84"/>
      <c r="N54" s="85"/>
    </row>
  </sheetData>
  <mergeCells count="10">
    <mergeCell ref="Q49:R50"/>
    <mergeCell ref="D52:N54"/>
    <mergeCell ref="F5:I5"/>
    <mergeCell ref="K5:N5"/>
    <mergeCell ref="P5:Q5"/>
    <mergeCell ref="S5:V5"/>
    <mergeCell ref="F6:I6"/>
    <mergeCell ref="K6:N6"/>
    <mergeCell ref="P6:Q6"/>
    <mergeCell ref="S6:V6"/>
  </mergeCells>
  <pageMargins left="0.7" right="0.7" top="0.75" bottom="0.75" header="0.3" footer="0.3"/>
  <pageSetup scale="54"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9B891-32FF-4363-B476-C44F768F513D}">
  <sheetPr>
    <pageSetUpPr fitToPage="1"/>
  </sheetPr>
  <dimension ref="A2:AN77"/>
  <sheetViews>
    <sheetView zoomScaleNormal="100" zoomScalePageLayoutView="90" workbookViewId="0">
      <selection activeCell="F16" sqref="F16"/>
    </sheetView>
  </sheetViews>
  <sheetFormatPr defaultColWidth="10.6640625" defaultRowHeight="13.2"/>
  <cols>
    <col min="1" max="1" width="0.5546875" style="1" customWidth="1"/>
    <col min="2" max="3" width="1.6640625" style="2" customWidth="1"/>
    <col min="4" max="4" width="36.44140625" style="2" customWidth="1"/>
    <col min="5" max="5" width="6.88671875" style="2" customWidth="1"/>
    <col min="6" max="6" width="10.33203125" style="67" customWidth="1"/>
    <col min="7" max="8" width="10.6640625" style="67"/>
    <col min="9" max="9" width="14" style="48" bestFit="1" customWidth="1"/>
    <col min="10" max="10" width="3.5546875" style="2" customWidth="1"/>
    <col min="11" max="11" width="10.33203125" style="67" customWidth="1"/>
    <col min="12" max="13" width="10.6640625" style="67"/>
    <col min="14" max="14" width="14" style="48" bestFit="1" customWidth="1"/>
    <col min="15" max="15" width="2.109375" style="2" customWidth="1"/>
    <col min="16" max="16" width="9.88671875" style="5" customWidth="1"/>
    <col min="17" max="17" width="7.5546875" style="5" customWidth="1"/>
    <col min="18" max="21" width="10.6640625" style="2"/>
    <col min="22" max="22" width="13" style="2" customWidth="1"/>
    <col min="23" max="16384" width="10.6640625" style="2"/>
  </cols>
  <sheetData>
    <row r="2" spans="1:22">
      <c r="A2" s="6" t="s">
        <v>0</v>
      </c>
      <c r="D2" s="1"/>
    </row>
    <row r="3" spans="1:22" ht="12.75" customHeight="1">
      <c r="A3" s="6" t="s">
        <v>1</v>
      </c>
      <c r="D3" s="1"/>
    </row>
    <row r="4" spans="1:22">
      <c r="A4" s="6" t="s">
        <v>2</v>
      </c>
      <c r="D4" s="1"/>
      <c r="P4" s="86" t="s">
        <v>3</v>
      </c>
      <c r="Q4" s="86"/>
      <c r="S4" s="5" t="s">
        <v>4</v>
      </c>
    </row>
    <row r="5" spans="1:22" ht="12.75" customHeight="1">
      <c r="A5" s="6" t="s">
        <v>5</v>
      </c>
      <c r="D5" s="1"/>
      <c r="F5" s="92" t="s">
        <v>6</v>
      </c>
      <c r="G5" s="92"/>
      <c r="H5" s="92"/>
      <c r="I5" s="92"/>
      <c r="K5" s="93" t="s">
        <v>7</v>
      </c>
      <c r="L5" s="93"/>
      <c r="M5" s="93"/>
      <c r="N5" s="93"/>
      <c r="P5" s="89" t="s">
        <v>8</v>
      </c>
      <c r="Q5" s="89"/>
      <c r="S5" s="90" t="s">
        <v>9</v>
      </c>
      <c r="T5" s="90"/>
      <c r="U5" s="90"/>
      <c r="V5" s="90"/>
    </row>
    <row r="6" spans="1:22" s="7" customFormat="1" ht="13.2" customHeight="1">
      <c r="F6" s="72" t="s">
        <v>66</v>
      </c>
      <c r="G6" s="73"/>
      <c r="H6" s="73"/>
      <c r="I6" s="74"/>
      <c r="K6" s="72" t="s">
        <v>66</v>
      </c>
      <c r="L6" s="73"/>
      <c r="M6" s="73"/>
      <c r="N6" s="74"/>
      <c r="S6" s="72" t="s">
        <v>66</v>
      </c>
      <c r="T6" s="73"/>
      <c r="U6" s="73"/>
      <c r="V6" s="74"/>
    </row>
    <row r="7" spans="1:22" s="7" customFormat="1" ht="61.95" customHeight="1">
      <c r="A7" s="8"/>
      <c r="B7" s="9"/>
      <c r="C7" s="10"/>
      <c r="D7" s="11" t="s">
        <v>11</v>
      </c>
      <c r="F7" s="51" t="s">
        <v>12</v>
      </c>
      <c r="G7" s="51" t="s">
        <v>13</v>
      </c>
      <c r="H7" s="51" t="s">
        <v>14</v>
      </c>
      <c r="I7" s="52" t="s">
        <v>67</v>
      </c>
      <c r="K7" s="51" t="s">
        <v>12</v>
      </c>
      <c r="L7" s="51" t="s">
        <v>13</v>
      </c>
      <c r="M7" s="51" t="s">
        <v>14</v>
      </c>
      <c r="N7" s="52" t="s">
        <v>67</v>
      </c>
      <c r="S7" s="51" t="s">
        <v>12</v>
      </c>
      <c r="T7" s="51" t="s">
        <v>13</v>
      </c>
      <c r="U7" s="51" t="s">
        <v>14</v>
      </c>
      <c r="V7" s="52" t="s">
        <v>67</v>
      </c>
    </row>
    <row r="8" spans="1:22" s="14" customFormat="1" ht="12">
      <c r="B8" s="15"/>
      <c r="F8" s="53" t="s">
        <v>16</v>
      </c>
      <c r="G8" s="49"/>
      <c r="H8" s="49"/>
      <c r="I8" s="55"/>
      <c r="K8" s="53" t="s">
        <v>16</v>
      </c>
      <c r="L8" s="49"/>
      <c r="M8" s="49"/>
      <c r="N8" s="55"/>
      <c r="S8" s="53" t="s">
        <v>16</v>
      </c>
      <c r="T8" s="49"/>
      <c r="U8" s="49"/>
      <c r="V8" s="55"/>
    </row>
    <row r="9" spans="1:22" s="20" customFormat="1" ht="12">
      <c r="A9" s="19"/>
      <c r="B9" s="20" t="s">
        <v>17</v>
      </c>
      <c r="F9" s="50"/>
      <c r="G9" s="50"/>
      <c r="H9" s="50"/>
      <c r="I9" s="57"/>
      <c r="K9" s="50"/>
      <c r="L9" s="50"/>
      <c r="M9" s="50"/>
      <c r="N9" s="57"/>
      <c r="P9" s="23"/>
      <c r="Q9" s="23"/>
      <c r="S9" s="50"/>
      <c r="T9" s="50"/>
      <c r="U9" s="50"/>
      <c r="V9" s="57"/>
    </row>
    <row r="10" spans="1:22" s="20" customFormat="1" ht="12">
      <c r="A10" s="19"/>
      <c r="C10" s="20" t="s">
        <v>18</v>
      </c>
      <c r="F10" s="50">
        <v>0</v>
      </c>
      <c r="G10" s="50">
        <v>178</v>
      </c>
      <c r="H10" s="50">
        <v>0</v>
      </c>
      <c r="I10" s="57">
        <v>178</v>
      </c>
      <c r="K10" s="50">
        <v>0</v>
      </c>
      <c r="L10" s="50">
        <v>0</v>
      </c>
      <c r="M10" s="50">
        <v>0</v>
      </c>
      <c r="N10" s="57">
        <v>0</v>
      </c>
      <c r="P10" s="23"/>
      <c r="Q10" s="23"/>
      <c r="S10" s="50">
        <v>0</v>
      </c>
      <c r="T10" s="50">
        <v>0</v>
      </c>
      <c r="U10" s="50">
        <v>0</v>
      </c>
      <c r="V10" s="57">
        <v>0</v>
      </c>
    </row>
    <row r="11" spans="1:22" s="20" customFormat="1" ht="12">
      <c r="A11" s="19"/>
      <c r="C11" s="20" t="s">
        <v>19</v>
      </c>
      <c r="F11" s="50">
        <v>-67.928207855887763</v>
      </c>
      <c r="G11" s="50">
        <v>79</v>
      </c>
      <c r="H11" s="50">
        <v>0</v>
      </c>
      <c r="I11" s="57">
        <v>11.071792144112237</v>
      </c>
      <c r="K11" s="50">
        <v>-33.640254301592094</v>
      </c>
      <c r="L11" s="50">
        <v>0</v>
      </c>
      <c r="M11" s="50">
        <v>0</v>
      </c>
      <c r="N11" s="57">
        <v>-33.640254301592094</v>
      </c>
      <c r="P11" s="23"/>
      <c r="Q11" s="23"/>
      <c r="S11" s="50">
        <v>-33.640254301592094</v>
      </c>
      <c r="T11" s="50">
        <v>71</v>
      </c>
      <c r="U11" s="50">
        <v>0</v>
      </c>
      <c r="V11" s="57">
        <v>37.359745698407906</v>
      </c>
    </row>
    <row r="12" spans="1:22" s="20" customFormat="1" ht="12">
      <c r="A12" s="19"/>
      <c r="C12" s="20" t="s">
        <v>20</v>
      </c>
      <c r="F12" s="50">
        <v>-76.736619527139027</v>
      </c>
      <c r="G12" s="50">
        <v>293</v>
      </c>
      <c r="H12" s="50">
        <v>0</v>
      </c>
      <c r="I12" s="57">
        <v>216.26338047286097</v>
      </c>
      <c r="K12" s="50">
        <v>-14.74792333773966</v>
      </c>
      <c r="L12" s="50">
        <v>116</v>
      </c>
      <c r="M12" s="50">
        <v>0</v>
      </c>
      <c r="N12" s="57">
        <v>101.25207666226034</v>
      </c>
      <c r="P12" s="23"/>
      <c r="Q12" s="23"/>
      <c r="S12" s="50">
        <v>-14.74792333773966</v>
      </c>
      <c r="T12" s="50">
        <v>179</v>
      </c>
      <c r="U12" s="50">
        <v>0</v>
      </c>
      <c r="V12" s="57">
        <v>164.25207666226035</v>
      </c>
    </row>
    <row r="13" spans="1:22" s="20" customFormat="1" ht="12">
      <c r="A13" s="19"/>
      <c r="C13" s="20" t="s">
        <v>21</v>
      </c>
      <c r="F13" s="50">
        <v>-34.242107703207431</v>
      </c>
      <c r="G13" s="50">
        <v>68</v>
      </c>
      <c r="H13" s="50">
        <v>0</v>
      </c>
      <c r="I13" s="57">
        <v>33.757892296792569</v>
      </c>
      <c r="K13" s="50">
        <v>-16.541534722994502</v>
      </c>
      <c r="L13" s="50">
        <v>1</v>
      </c>
      <c r="M13" s="50">
        <v>0</v>
      </c>
      <c r="N13" s="57">
        <v>-15.541534722994502</v>
      </c>
      <c r="P13" s="23"/>
      <c r="Q13" s="23"/>
      <c r="S13" s="50">
        <v>-16.541534722994502</v>
      </c>
      <c r="T13" s="50">
        <v>64</v>
      </c>
      <c r="U13" s="50">
        <v>0</v>
      </c>
      <c r="V13" s="57">
        <v>47.458465277005502</v>
      </c>
    </row>
    <row r="14" spans="1:22" s="20" customFormat="1" ht="12">
      <c r="A14" s="19"/>
      <c r="C14" s="20" t="s">
        <v>22</v>
      </c>
      <c r="F14" s="58">
        <v>-89.225860624275782</v>
      </c>
      <c r="G14" s="58">
        <v>105</v>
      </c>
      <c r="H14" s="58">
        <v>0</v>
      </c>
      <c r="I14" s="57">
        <v>15.774139375724218</v>
      </c>
      <c r="K14" s="58">
        <v>-185.63800818602223</v>
      </c>
      <c r="L14" s="58">
        <v>25</v>
      </c>
      <c r="M14" s="58">
        <v>0</v>
      </c>
      <c r="N14" s="57">
        <v>-160.63800818602223</v>
      </c>
      <c r="P14" s="23"/>
      <c r="Q14" s="23"/>
      <c r="S14" s="58">
        <v>-185.63800818602223</v>
      </c>
      <c r="T14" s="58">
        <v>175</v>
      </c>
      <c r="U14" s="58">
        <v>0</v>
      </c>
      <c r="V14" s="57">
        <v>-10.638008186022233</v>
      </c>
    </row>
    <row r="15" spans="1:22" s="20" customFormat="1" ht="18" customHeight="1">
      <c r="A15" s="19"/>
      <c r="B15" s="20" t="s">
        <v>23</v>
      </c>
      <c r="F15" s="59">
        <v>-268.13279571050998</v>
      </c>
      <c r="G15" s="59">
        <v>723</v>
      </c>
      <c r="H15" s="58">
        <v>0</v>
      </c>
      <c r="I15" s="60">
        <v>454.86720428949002</v>
      </c>
      <c r="K15" s="59">
        <v>-250.56772054834849</v>
      </c>
      <c r="L15" s="59">
        <v>142</v>
      </c>
      <c r="M15" s="58">
        <v>0</v>
      </c>
      <c r="N15" s="60">
        <v>-108.56772054834849</v>
      </c>
      <c r="P15" s="23">
        <f>N15-I15</f>
        <v>-563.43492483783848</v>
      </c>
      <c r="Q15" s="23" t="s">
        <v>24</v>
      </c>
      <c r="S15" s="59">
        <v>-250.56772054834849</v>
      </c>
      <c r="T15" s="59">
        <v>489</v>
      </c>
      <c r="U15" s="58">
        <v>0</v>
      </c>
      <c r="V15" s="60">
        <v>238.43227945165154</v>
      </c>
    </row>
    <row r="16" spans="1:22" s="20" customFormat="1" ht="12">
      <c r="F16" s="56"/>
      <c r="G16" s="56"/>
      <c r="H16" s="56"/>
      <c r="I16" s="57"/>
      <c r="K16" s="56"/>
      <c r="L16" s="56"/>
      <c r="M16" s="56"/>
      <c r="N16" s="57"/>
      <c r="P16" s="23"/>
      <c r="Q16" s="23"/>
      <c r="S16" s="56"/>
      <c r="T16" s="56"/>
      <c r="U16" s="56"/>
      <c r="V16" s="57"/>
    </row>
    <row r="17" spans="1:40" s="20" customFormat="1" ht="12">
      <c r="B17" s="20" t="s">
        <v>25</v>
      </c>
      <c r="F17" s="56"/>
      <c r="G17" s="56"/>
      <c r="H17" s="56"/>
      <c r="I17" s="57">
        <f>-I15</f>
        <v>-454.86720428949002</v>
      </c>
      <c r="K17" s="56"/>
      <c r="L17" s="56"/>
      <c r="M17" s="56"/>
      <c r="N17" s="57">
        <v>108.56772054834849</v>
      </c>
      <c r="P17" s="23"/>
      <c r="Q17" s="23"/>
      <c r="S17" s="56"/>
      <c r="T17" s="56"/>
      <c r="U17" s="56"/>
      <c r="V17" s="57">
        <v>-238.43227945165154</v>
      </c>
    </row>
    <row r="18" spans="1:40" s="20" customFormat="1" ht="12">
      <c r="F18" s="56"/>
      <c r="G18" s="56"/>
      <c r="H18" s="56"/>
      <c r="I18" s="57"/>
      <c r="K18" s="56"/>
      <c r="L18" s="56"/>
      <c r="M18" s="56"/>
      <c r="N18" s="57"/>
      <c r="P18" s="23"/>
      <c r="Q18" s="23"/>
      <c r="S18" s="56"/>
      <c r="T18" s="56"/>
      <c r="U18" s="56"/>
      <c r="V18" s="57"/>
    </row>
    <row r="19" spans="1:40" s="20" customFormat="1" ht="12">
      <c r="B19" s="20" t="s">
        <v>26</v>
      </c>
      <c r="F19" s="56"/>
      <c r="G19" s="56"/>
      <c r="H19" s="56"/>
      <c r="I19" s="57"/>
      <c r="K19" s="56"/>
      <c r="L19" s="56"/>
      <c r="M19" s="56"/>
      <c r="N19" s="57"/>
      <c r="P19" s="23"/>
      <c r="Q19" s="23"/>
      <c r="S19" s="56"/>
      <c r="T19" s="56"/>
      <c r="U19" s="56"/>
      <c r="V19" s="57"/>
    </row>
    <row r="20" spans="1:40" s="20" customFormat="1" ht="12">
      <c r="B20" s="20" t="s">
        <v>27</v>
      </c>
      <c r="E20" s="28">
        <v>0.21</v>
      </c>
      <c r="F20" s="56"/>
      <c r="G20" s="56"/>
      <c r="H20" s="56"/>
      <c r="I20" s="57">
        <f>$E$20*I17</f>
        <v>-95.522112900792905</v>
      </c>
      <c r="K20" s="56"/>
      <c r="L20" s="56"/>
      <c r="M20" s="56"/>
      <c r="N20" s="57">
        <v>22.799221315153183</v>
      </c>
      <c r="P20" s="23"/>
      <c r="Q20" s="23"/>
      <c r="S20" s="56"/>
      <c r="T20" s="56"/>
      <c r="U20" s="56"/>
      <c r="V20" s="57">
        <v>-50.070778684846822</v>
      </c>
    </row>
    <row r="21" spans="1:40" s="20" customFormat="1" ht="12">
      <c r="B21" s="20" t="s">
        <v>28</v>
      </c>
      <c r="E21" s="29">
        <v>2.4799999999999999E-2</v>
      </c>
      <c r="F21" s="56"/>
      <c r="G21" s="56"/>
      <c r="H21" s="56"/>
      <c r="I21" s="61">
        <f>-(I44*$E$21)*$E$20</f>
        <v>-121.38558635566942</v>
      </c>
      <c r="K21" s="56"/>
      <c r="L21" s="56"/>
      <c r="M21" s="56"/>
      <c r="N21" s="61">
        <v>-31.790912396084746</v>
      </c>
      <c r="P21" s="23"/>
      <c r="Q21" s="23"/>
      <c r="S21" s="56"/>
      <c r="T21" s="56"/>
      <c r="U21" s="56"/>
      <c r="V21" s="61">
        <v>-93.771299093946524</v>
      </c>
    </row>
    <row r="22" spans="1:40" s="32" customFormat="1">
      <c r="A22" s="31"/>
      <c r="B22" s="2"/>
      <c r="C22" s="2"/>
      <c r="D22" s="2"/>
      <c r="E22" s="2"/>
      <c r="F22" s="50"/>
      <c r="G22" s="50"/>
      <c r="H22" s="50"/>
      <c r="I22" s="57"/>
      <c r="J22" s="2"/>
      <c r="K22" s="50"/>
      <c r="L22" s="50"/>
      <c r="M22" s="50"/>
      <c r="N22" s="57"/>
      <c r="O22" s="2"/>
      <c r="P22" s="5"/>
      <c r="Q22" s="5"/>
      <c r="R22" s="2"/>
      <c r="S22" s="50"/>
      <c r="T22" s="50"/>
      <c r="U22" s="50"/>
      <c r="V22" s="57"/>
      <c r="W22" s="2"/>
      <c r="X22" s="2"/>
      <c r="Y22" s="2"/>
      <c r="Z22" s="2"/>
      <c r="AA22" s="2"/>
      <c r="AB22" s="2"/>
      <c r="AC22" s="2"/>
      <c r="AD22" s="2"/>
      <c r="AE22" s="2"/>
      <c r="AF22" s="2"/>
      <c r="AG22" s="2"/>
      <c r="AH22" s="2"/>
      <c r="AI22" s="2"/>
      <c r="AJ22" s="2"/>
      <c r="AK22" s="2"/>
      <c r="AL22" s="2"/>
      <c r="AM22" s="2"/>
      <c r="AN22" s="2"/>
    </row>
    <row r="23" spans="1:40" s="32" customFormat="1" ht="13.8" thickBot="1">
      <c r="A23" s="31"/>
      <c r="B23" s="33" t="s">
        <v>29</v>
      </c>
      <c r="C23" s="2"/>
      <c r="D23" s="2"/>
      <c r="E23" s="2"/>
      <c r="F23" s="50"/>
      <c r="G23" s="50"/>
      <c r="H23" s="50"/>
      <c r="I23" s="62">
        <f>-SUM(I15,I20:I21)</f>
        <v>-237.95950503302771</v>
      </c>
      <c r="J23" s="2"/>
      <c r="K23" s="50"/>
      <c r="L23" s="50"/>
      <c r="M23" s="50"/>
      <c r="N23" s="62">
        <v>117.55941162928006</v>
      </c>
      <c r="O23" s="2"/>
      <c r="P23" s="5"/>
      <c r="Q23" s="5"/>
      <c r="R23" s="2"/>
      <c r="S23" s="50"/>
      <c r="T23" s="50"/>
      <c r="U23" s="50"/>
      <c r="V23" s="62">
        <v>-94.590201672858186</v>
      </c>
      <c r="W23" s="2"/>
      <c r="X23" s="2"/>
      <c r="Y23" s="2"/>
      <c r="Z23" s="2"/>
      <c r="AA23" s="2"/>
      <c r="AB23" s="2"/>
      <c r="AC23" s="2"/>
      <c r="AD23" s="2"/>
      <c r="AE23" s="2"/>
      <c r="AF23" s="2"/>
      <c r="AG23" s="2"/>
      <c r="AH23" s="2"/>
      <c r="AI23" s="2"/>
      <c r="AJ23" s="2"/>
      <c r="AK23" s="2"/>
      <c r="AL23" s="2"/>
      <c r="AM23" s="2"/>
      <c r="AN23" s="2"/>
    </row>
    <row r="24" spans="1:40" s="32" customFormat="1" ht="13.8" thickTop="1">
      <c r="A24" s="31"/>
      <c r="B24" s="2"/>
      <c r="C24" s="2"/>
      <c r="D24" s="2"/>
      <c r="E24" s="2"/>
      <c r="F24" s="50"/>
      <c r="G24" s="50"/>
      <c r="H24" s="50"/>
      <c r="I24" s="57"/>
      <c r="J24" s="2"/>
      <c r="K24" s="50"/>
      <c r="L24" s="50"/>
      <c r="M24" s="50"/>
      <c r="N24" s="57"/>
      <c r="O24" s="2"/>
      <c r="P24" s="5"/>
      <c r="Q24" s="5"/>
      <c r="R24" s="2"/>
      <c r="S24" s="50"/>
      <c r="T24" s="50"/>
      <c r="U24" s="50"/>
      <c r="V24" s="57"/>
      <c r="W24" s="2"/>
      <c r="X24" s="2"/>
      <c r="Y24" s="2"/>
      <c r="Z24" s="2"/>
      <c r="AA24" s="2"/>
      <c r="AB24" s="2"/>
      <c r="AC24" s="2"/>
      <c r="AD24" s="2"/>
      <c r="AE24" s="2"/>
      <c r="AF24" s="2"/>
      <c r="AG24" s="2"/>
      <c r="AH24" s="2"/>
      <c r="AI24" s="2"/>
      <c r="AJ24" s="2"/>
      <c r="AK24" s="2"/>
      <c r="AL24" s="2"/>
      <c r="AM24" s="2"/>
      <c r="AN24" s="2"/>
    </row>
    <row r="25" spans="1:40" s="32" customFormat="1">
      <c r="A25" s="31"/>
      <c r="B25" s="2" t="s">
        <v>30</v>
      </c>
      <c r="C25" s="2"/>
      <c r="D25" s="2"/>
      <c r="E25" s="2"/>
      <c r="F25" s="50"/>
      <c r="G25" s="50"/>
      <c r="H25" s="50"/>
      <c r="I25" s="57"/>
      <c r="J25" s="2"/>
      <c r="K25" s="50"/>
      <c r="L25" s="50"/>
      <c r="M25" s="50"/>
      <c r="N25" s="57"/>
      <c r="O25" s="2"/>
      <c r="P25" s="5"/>
      <c r="Q25" s="5"/>
      <c r="R25" s="2"/>
      <c r="S25" s="50"/>
      <c r="T25" s="50"/>
      <c r="U25" s="50"/>
      <c r="V25" s="57"/>
      <c r="W25" s="2"/>
      <c r="X25" s="2"/>
      <c r="Y25" s="2"/>
      <c r="Z25" s="2"/>
      <c r="AA25" s="2"/>
      <c r="AB25" s="2"/>
      <c r="AC25" s="2"/>
      <c r="AD25" s="2"/>
      <c r="AE25" s="2"/>
      <c r="AF25" s="2"/>
      <c r="AG25" s="2"/>
      <c r="AH25" s="2"/>
      <c r="AI25" s="2"/>
      <c r="AJ25" s="2"/>
      <c r="AK25" s="2"/>
      <c r="AL25" s="2"/>
      <c r="AM25" s="2"/>
      <c r="AN25" s="2"/>
    </row>
    <row r="26" spans="1:40" s="32" customFormat="1">
      <c r="A26" s="1"/>
      <c r="B26" s="2" t="s">
        <v>31</v>
      </c>
      <c r="C26" s="2"/>
      <c r="D26" s="2"/>
      <c r="E26" s="2"/>
      <c r="F26" s="56"/>
      <c r="G26" s="56"/>
      <c r="H26" s="56"/>
      <c r="I26" s="57"/>
      <c r="J26" s="2"/>
      <c r="K26" s="56"/>
      <c r="L26" s="56"/>
      <c r="M26" s="56"/>
      <c r="N26" s="57"/>
      <c r="O26" s="2"/>
      <c r="P26" s="5"/>
      <c r="Q26" s="5"/>
      <c r="R26" s="2"/>
      <c r="S26" s="56"/>
      <c r="T26" s="56"/>
      <c r="U26" s="56"/>
      <c r="V26" s="57"/>
      <c r="W26" s="2"/>
      <c r="X26" s="2"/>
      <c r="Y26" s="2"/>
      <c r="Z26" s="2"/>
      <c r="AA26" s="2"/>
      <c r="AB26" s="2"/>
      <c r="AC26" s="2"/>
      <c r="AD26" s="2"/>
      <c r="AE26" s="2"/>
      <c r="AF26" s="2"/>
      <c r="AG26" s="2"/>
      <c r="AH26" s="2"/>
      <c r="AI26" s="2"/>
      <c r="AJ26" s="2"/>
      <c r="AK26" s="2"/>
      <c r="AL26" s="2"/>
      <c r="AM26" s="2"/>
      <c r="AN26" s="2"/>
    </row>
    <row r="27" spans="1:40" s="33" customFormat="1" ht="12">
      <c r="A27" s="31"/>
      <c r="C27" s="33" t="s">
        <v>32</v>
      </c>
      <c r="F27" s="50">
        <v>0</v>
      </c>
      <c r="G27" s="50">
        <v>889.83781946026181</v>
      </c>
      <c r="H27" s="50">
        <v>0</v>
      </c>
      <c r="I27" s="57">
        <v>889.83781946026181</v>
      </c>
      <c r="K27" s="50">
        <v>0</v>
      </c>
      <c r="L27" s="50">
        <v>0</v>
      </c>
      <c r="M27" s="50">
        <v>0</v>
      </c>
      <c r="N27" s="57">
        <v>0</v>
      </c>
      <c r="P27" s="35"/>
      <c r="Q27" s="35"/>
      <c r="S27" s="50">
        <v>0</v>
      </c>
      <c r="T27" s="50">
        <v>0</v>
      </c>
      <c r="U27" s="50">
        <v>0</v>
      </c>
      <c r="V27" s="57">
        <v>0</v>
      </c>
    </row>
    <row r="28" spans="1:40" s="20" customFormat="1" ht="12">
      <c r="A28" s="31"/>
      <c r="C28" s="20" t="s">
        <v>33</v>
      </c>
      <c r="F28" s="50">
        <v>-2706.288536560829</v>
      </c>
      <c r="G28" s="50">
        <v>3599.2505916</v>
      </c>
      <c r="H28" s="50">
        <v>0</v>
      </c>
      <c r="I28" s="57">
        <v>892.96205503917099</v>
      </c>
      <c r="K28" s="50">
        <v>-1379.0306529887264</v>
      </c>
      <c r="L28" s="50">
        <v>0</v>
      </c>
      <c r="M28" s="50">
        <v>0</v>
      </c>
      <c r="N28" s="57">
        <v>-1379.0306529887264</v>
      </c>
      <c r="P28" s="23"/>
      <c r="Q28" s="23"/>
      <c r="S28" s="50">
        <v>-1379.0306529887264</v>
      </c>
      <c r="T28" s="50">
        <v>3082.8745944599996</v>
      </c>
      <c r="U28" s="50">
        <v>0</v>
      </c>
      <c r="V28" s="57">
        <v>1703.8439414712732</v>
      </c>
    </row>
    <row r="29" spans="1:40" s="20" customFormat="1" ht="12">
      <c r="A29" s="31"/>
      <c r="C29" s="20" t="s">
        <v>34</v>
      </c>
      <c r="F29" s="50">
        <v>-2767.2418215741232</v>
      </c>
      <c r="G29" s="50">
        <v>14227.268485199998</v>
      </c>
      <c r="H29" s="50">
        <v>0</v>
      </c>
      <c r="I29" s="57">
        <v>11460.026663625875</v>
      </c>
      <c r="K29" s="50">
        <v>-707.51069654814762</v>
      </c>
      <c r="L29" s="50">
        <v>5652.0616486439994</v>
      </c>
      <c r="M29" s="50">
        <v>0</v>
      </c>
      <c r="N29" s="57">
        <v>4944.5509520958522</v>
      </c>
      <c r="P29" s="23"/>
      <c r="Q29" s="23"/>
      <c r="S29" s="50">
        <v>-707.51069654814762</v>
      </c>
      <c r="T29" s="50">
        <v>8684.3253678599995</v>
      </c>
      <c r="U29" s="50">
        <v>0</v>
      </c>
      <c r="V29" s="57">
        <v>7976.8146713118522</v>
      </c>
    </row>
    <row r="30" spans="1:40" s="20" customFormat="1" ht="12">
      <c r="A30" s="31"/>
      <c r="C30" s="20" t="s">
        <v>21</v>
      </c>
      <c r="F30" s="50">
        <v>-1368.9719080119571</v>
      </c>
      <c r="G30" s="50">
        <v>2763.76</v>
      </c>
      <c r="H30" s="50">
        <v>0</v>
      </c>
      <c r="I30" s="57">
        <v>1394.7880919880431</v>
      </c>
      <c r="K30" s="50">
        <v>-858.86804598381025</v>
      </c>
      <c r="L30" s="50">
        <v>23.076370000000004</v>
      </c>
      <c r="M30" s="50">
        <v>0</v>
      </c>
      <c r="N30" s="57">
        <v>-835.79167598381025</v>
      </c>
      <c r="P30" s="23"/>
      <c r="Q30" s="23"/>
      <c r="S30" s="50">
        <v>-858.86804598381025</v>
      </c>
      <c r="T30" s="50">
        <v>2619.841260000002</v>
      </c>
      <c r="U30" s="50">
        <v>0</v>
      </c>
      <c r="V30" s="57">
        <v>1760.9732140161918</v>
      </c>
    </row>
    <row r="31" spans="1:40" s="20" customFormat="1" ht="12">
      <c r="A31" s="31"/>
      <c r="C31" s="20" t="s">
        <v>35</v>
      </c>
      <c r="F31" s="58">
        <v>-1764.5320022538681</v>
      </c>
      <c r="G31" s="58">
        <v>2759.9097654543293</v>
      </c>
      <c r="H31" s="58">
        <v>0</v>
      </c>
      <c r="I31" s="61">
        <v>995.37776320046123</v>
      </c>
      <c r="K31" s="58">
        <v>-3515.5826126699139</v>
      </c>
      <c r="L31" s="58">
        <v>670.94931261120007</v>
      </c>
      <c r="M31" s="58">
        <v>0</v>
      </c>
      <c r="N31" s="61">
        <v>-2844.6333000587138</v>
      </c>
      <c r="P31" s="23"/>
      <c r="Q31" s="23"/>
      <c r="S31" s="58">
        <v>-3515.5826126699139</v>
      </c>
      <c r="T31" s="58">
        <v>4380.8117805067604</v>
      </c>
      <c r="U31" s="58">
        <v>0</v>
      </c>
      <c r="V31" s="61">
        <v>865.2291678368465</v>
      </c>
    </row>
    <row r="32" spans="1:40" s="20" customFormat="1" ht="12">
      <c r="A32" s="31"/>
      <c r="B32" s="20" t="s">
        <v>36</v>
      </c>
      <c r="F32" s="63">
        <v>-8607.0342684007774</v>
      </c>
      <c r="G32" s="63">
        <v>24240.02666171459</v>
      </c>
      <c r="H32" s="50">
        <v>0</v>
      </c>
      <c r="I32" s="57">
        <v>15632.992393313812</v>
      </c>
      <c r="K32" s="63">
        <v>-6460.9920081905984</v>
      </c>
      <c r="L32" s="63">
        <v>6346.0873312551994</v>
      </c>
      <c r="M32" s="50">
        <v>0</v>
      </c>
      <c r="N32" s="57">
        <v>-114.90467693539858</v>
      </c>
      <c r="P32" s="23"/>
      <c r="Q32" s="23"/>
      <c r="S32" s="63">
        <v>-6460.9920081905984</v>
      </c>
      <c r="T32" s="63">
        <v>18767.85300282676</v>
      </c>
      <c r="U32" s="50">
        <v>0</v>
      </c>
      <c r="V32" s="57">
        <v>12306.860994636165</v>
      </c>
    </row>
    <row r="33" spans="1:22" s="20" customFormat="1" ht="18" customHeight="1">
      <c r="A33" s="31"/>
      <c r="B33" s="20" t="s">
        <v>37</v>
      </c>
      <c r="F33" s="56"/>
      <c r="G33" s="56"/>
      <c r="H33" s="56"/>
      <c r="I33" s="57"/>
      <c r="K33" s="56"/>
      <c r="L33" s="56"/>
      <c r="M33" s="56"/>
      <c r="N33" s="57"/>
      <c r="P33" s="23"/>
      <c r="Q33" s="23"/>
      <c r="S33" s="56"/>
      <c r="T33" s="56"/>
      <c r="U33" s="56"/>
      <c r="V33" s="57"/>
    </row>
    <row r="34" spans="1:22" s="20" customFormat="1" ht="12">
      <c r="A34" s="31"/>
      <c r="C34" s="33" t="s">
        <v>32</v>
      </c>
      <c r="F34" s="50">
        <v>0</v>
      </c>
      <c r="G34" s="50">
        <v>-27.054455046030782</v>
      </c>
      <c r="H34" s="50">
        <v>0</v>
      </c>
      <c r="I34" s="57">
        <v>-27.054455046030782</v>
      </c>
      <c r="K34" s="50">
        <v>0</v>
      </c>
      <c r="L34" s="50">
        <v>0</v>
      </c>
      <c r="M34" s="50">
        <v>0</v>
      </c>
      <c r="N34" s="57">
        <v>0</v>
      </c>
      <c r="P34" s="23"/>
      <c r="Q34" s="23"/>
      <c r="S34" s="50">
        <v>0</v>
      </c>
      <c r="T34" s="50">
        <v>0</v>
      </c>
      <c r="U34" s="50">
        <v>0</v>
      </c>
      <c r="V34" s="57">
        <v>0</v>
      </c>
    </row>
    <row r="35" spans="1:22" s="20" customFormat="1" ht="12">
      <c r="A35" s="31"/>
      <c r="C35" s="20" t="s">
        <v>33</v>
      </c>
      <c r="F35" s="50">
        <v>2706.288536560829</v>
      </c>
      <c r="G35" s="50">
        <v>-47.044025814499996</v>
      </c>
      <c r="H35" s="50">
        <v>0</v>
      </c>
      <c r="I35" s="57">
        <v>2659.2445107463291</v>
      </c>
      <c r="K35" s="50">
        <v>1379.0306529887264</v>
      </c>
      <c r="L35" s="50">
        <v>0</v>
      </c>
      <c r="M35" s="50">
        <v>0</v>
      </c>
      <c r="N35" s="57">
        <v>1379.0306529887264</v>
      </c>
      <c r="P35" s="23"/>
      <c r="Q35" s="23"/>
      <c r="S35" s="50">
        <v>1379.0306529887264</v>
      </c>
      <c r="T35" s="50">
        <v>-47.054392632782587</v>
      </c>
      <c r="U35" s="50">
        <v>0</v>
      </c>
      <c r="V35" s="57">
        <v>1331.9762603559439</v>
      </c>
    </row>
    <row r="36" spans="1:22" s="20" customFormat="1" ht="12">
      <c r="A36" s="31"/>
      <c r="C36" s="20" t="s">
        <v>34</v>
      </c>
      <c r="F36" s="50">
        <v>2767.2418215741232</v>
      </c>
      <c r="G36" s="50">
        <v>-82.000346135170005</v>
      </c>
      <c r="H36" s="50">
        <v>0</v>
      </c>
      <c r="I36" s="57">
        <v>2685.2414754389533</v>
      </c>
      <c r="K36" s="50">
        <v>707.51069654814762</v>
      </c>
      <c r="L36" s="50">
        <v>-62.879493738056091</v>
      </c>
      <c r="M36" s="50">
        <v>0</v>
      </c>
      <c r="N36" s="57">
        <v>644.63120281009151</v>
      </c>
      <c r="P36" s="23"/>
      <c r="Q36" s="23"/>
      <c r="S36" s="50">
        <v>707.51069654814762</v>
      </c>
      <c r="T36" s="50">
        <v>-90.844851165243497</v>
      </c>
      <c r="U36" s="50">
        <v>0</v>
      </c>
      <c r="V36" s="57">
        <v>616.66584538290408</v>
      </c>
    </row>
    <row r="37" spans="1:22" s="20" customFormat="1" ht="12">
      <c r="A37" s="31"/>
      <c r="C37" s="20" t="s">
        <v>21</v>
      </c>
      <c r="F37" s="50">
        <v>1368.9719080119571</v>
      </c>
      <c r="G37" s="50">
        <v>-2.8166656980352132</v>
      </c>
      <c r="H37" s="50">
        <v>0</v>
      </c>
      <c r="I37" s="57">
        <v>1366.1552423139219</v>
      </c>
      <c r="K37" s="50">
        <v>858.86804598381025</v>
      </c>
      <c r="L37" s="50">
        <v>-0.437957303425622</v>
      </c>
      <c r="M37" s="50">
        <v>0</v>
      </c>
      <c r="N37" s="57">
        <v>858.43008868038464</v>
      </c>
      <c r="P37" s="23"/>
      <c r="Q37" s="23"/>
      <c r="S37" s="50">
        <v>858.86804598381025</v>
      </c>
      <c r="T37" s="50">
        <v>-17.948720697357384</v>
      </c>
      <c r="U37" s="50">
        <v>0</v>
      </c>
      <c r="V37" s="57">
        <v>840.91932528645282</v>
      </c>
    </row>
    <row r="38" spans="1:22" s="20" customFormat="1" ht="12">
      <c r="A38" s="31"/>
      <c r="C38" s="20" t="s">
        <v>35</v>
      </c>
      <c r="F38" s="50">
        <v>1764.5320022538681</v>
      </c>
      <c r="G38" s="50">
        <v>-63.586907179565252</v>
      </c>
      <c r="H38" s="50">
        <v>0</v>
      </c>
      <c r="I38" s="57">
        <v>1700.9450950743028</v>
      </c>
      <c r="K38" s="50">
        <v>3515.5826126699139</v>
      </c>
      <c r="L38" s="50">
        <v>-14.524028430933148</v>
      </c>
      <c r="M38" s="50">
        <v>0</v>
      </c>
      <c r="N38" s="57">
        <v>3501.058584238981</v>
      </c>
      <c r="P38" s="23"/>
      <c r="Q38" s="23"/>
      <c r="S38" s="50">
        <v>3515.5826126699139</v>
      </c>
      <c r="T38" s="50">
        <v>-86.763276820906114</v>
      </c>
      <c r="U38" s="50">
        <v>0</v>
      </c>
      <c r="V38" s="57">
        <v>3428.819335849008</v>
      </c>
    </row>
    <row r="39" spans="1:22" s="20" customFormat="1" ht="12">
      <c r="A39" s="31"/>
      <c r="B39" s="20" t="s">
        <v>38</v>
      </c>
      <c r="F39" s="64">
        <v>8607.0342684007774</v>
      </c>
      <c r="G39" s="64">
        <v>-222.50239987330127</v>
      </c>
      <c r="H39" s="65">
        <v>0</v>
      </c>
      <c r="I39" s="60">
        <v>8384.531868527476</v>
      </c>
      <c r="K39" s="64">
        <v>6460.9920081905984</v>
      </c>
      <c r="L39" s="64">
        <v>-77.841479472414861</v>
      </c>
      <c r="M39" s="65">
        <v>0</v>
      </c>
      <c r="N39" s="60">
        <v>6383.1505287181835</v>
      </c>
      <c r="P39" s="23"/>
      <c r="Q39" s="23"/>
      <c r="S39" s="64">
        <v>6460.9920081905984</v>
      </c>
      <c r="T39" s="64">
        <v>-242.61124131628958</v>
      </c>
      <c r="U39" s="65">
        <v>0</v>
      </c>
      <c r="V39" s="60">
        <v>6218.3807668743084</v>
      </c>
    </row>
    <row r="40" spans="1:22" s="20" customFormat="1" ht="12">
      <c r="A40" s="31"/>
      <c r="B40" s="20" t="s">
        <v>39</v>
      </c>
      <c r="F40" s="65">
        <v>0</v>
      </c>
      <c r="G40" s="65">
        <v>24017.524261841289</v>
      </c>
      <c r="H40" s="65">
        <v>0</v>
      </c>
      <c r="I40" s="66">
        <v>24017.524261841289</v>
      </c>
      <c r="K40" s="65">
        <v>0</v>
      </c>
      <c r="L40" s="65">
        <v>6268.2458517827845</v>
      </c>
      <c r="M40" s="65">
        <v>0</v>
      </c>
      <c r="N40" s="66">
        <v>6268.2458517827854</v>
      </c>
      <c r="P40" s="23"/>
      <c r="Q40" s="23"/>
      <c r="S40" s="65">
        <v>0</v>
      </c>
      <c r="T40" s="65">
        <v>18525.241761510471</v>
      </c>
      <c r="U40" s="65">
        <v>0</v>
      </c>
      <c r="V40" s="66">
        <v>18525.241761510471</v>
      </c>
    </row>
    <row r="41" spans="1:22" s="20" customFormat="1" ht="12">
      <c r="A41" s="31"/>
      <c r="F41" s="56"/>
      <c r="G41" s="56"/>
      <c r="H41" s="56"/>
      <c r="I41" s="57"/>
      <c r="K41" s="56"/>
      <c r="L41" s="56"/>
      <c r="M41" s="56"/>
      <c r="N41" s="57"/>
      <c r="P41" s="23"/>
      <c r="Q41" s="23"/>
      <c r="S41" s="56"/>
      <c r="T41" s="56"/>
      <c r="U41" s="56"/>
      <c r="V41" s="57"/>
    </row>
    <row r="42" spans="1:22" s="20" customFormat="1" ht="12">
      <c r="A42" s="31"/>
      <c r="F42" s="56"/>
      <c r="G42" s="56"/>
      <c r="H42" s="56"/>
      <c r="I42" s="57"/>
      <c r="K42" s="56"/>
      <c r="L42" s="56"/>
      <c r="M42" s="56"/>
      <c r="N42" s="57"/>
      <c r="P42" s="23"/>
      <c r="Q42" s="23"/>
      <c r="S42" s="56"/>
      <c r="T42" s="56"/>
      <c r="U42" s="56"/>
      <c r="V42" s="57"/>
    </row>
    <row r="43" spans="1:22" s="20" customFormat="1" ht="12">
      <c r="A43" s="40"/>
      <c r="B43" s="20" t="s">
        <v>40</v>
      </c>
      <c r="F43" s="58">
        <v>0</v>
      </c>
      <c r="G43" s="59">
        <v>-710</v>
      </c>
      <c r="H43" s="58">
        <v>0</v>
      </c>
      <c r="I43" s="61">
        <v>-710</v>
      </c>
      <c r="K43" s="58">
        <v>0</v>
      </c>
      <c r="L43" s="59">
        <v>-164</v>
      </c>
      <c r="M43" s="58">
        <v>0</v>
      </c>
      <c r="N43" s="61">
        <v>-164</v>
      </c>
      <c r="S43" s="58">
        <v>0</v>
      </c>
      <c r="T43" s="59">
        <v>-520</v>
      </c>
      <c r="U43" s="58">
        <v>0</v>
      </c>
      <c r="V43" s="61">
        <v>-520</v>
      </c>
    </row>
    <row r="44" spans="1:22" s="20" customFormat="1" ht="12">
      <c r="A44" s="40"/>
      <c r="C44" s="20" t="s">
        <v>41</v>
      </c>
      <c r="F44" s="50">
        <v>0</v>
      </c>
      <c r="G44" s="50">
        <v>23307.524261841289</v>
      </c>
      <c r="H44" s="50">
        <v>0</v>
      </c>
      <c r="I44" s="66">
        <v>23307.524261841289</v>
      </c>
      <c r="K44" s="50">
        <v>0</v>
      </c>
      <c r="L44" s="50">
        <v>6104.2458517827845</v>
      </c>
      <c r="M44" s="50">
        <v>0</v>
      </c>
      <c r="N44" s="66">
        <v>6104.2458517827854</v>
      </c>
      <c r="S44" s="50">
        <v>0</v>
      </c>
      <c r="T44" s="50">
        <v>18005.241761510471</v>
      </c>
      <c r="U44" s="50">
        <v>0</v>
      </c>
      <c r="V44" s="66">
        <v>18005.241761510471</v>
      </c>
    </row>
    <row r="45" spans="1:22" s="20" customFormat="1" ht="12">
      <c r="A45" s="40"/>
      <c r="F45" s="50"/>
      <c r="G45" s="50"/>
      <c r="H45" s="50"/>
      <c r="I45" s="57"/>
      <c r="K45" s="50"/>
      <c r="L45" s="50"/>
      <c r="M45" s="50"/>
      <c r="N45" s="57"/>
      <c r="P45" s="23"/>
      <c r="Q45" s="75" t="s">
        <v>42</v>
      </c>
      <c r="R45" s="75"/>
      <c r="S45" s="50"/>
      <c r="T45" s="50"/>
      <c r="U45" s="50"/>
      <c r="V45" s="57"/>
    </row>
    <row r="46" spans="1:22" s="20" customFormat="1" ht="12.6" thickBot="1">
      <c r="A46" s="40"/>
      <c r="B46" s="33" t="s">
        <v>43</v>
      </c>
      <c r="F46" s="50"/>
      <c r="G46" s="50"/>
      <c r="H46" s="50"/>
      <c r="I46" s="62">
        <f>I44</f>
        <v>23307.524261841289</v>
      </c>
      <c r="K46" s="50"/>
      <c r="L46" s="50"/>
      <c r="M46" s="50"/>
      <c r="N46" s="62">
        <v>6104.2458517827854</v>
      </c>
      <c r="P46" s="23">
        <f>N44-I44</f>
        <v>-17203.278410058505</v>
      </c>
      <c r="Q46" s="75"/>
      <c r="R46" s="75"/>
      <c r="S46" s="50"/>
      <c r="T46" s="50"/>
      <c r="U46" s="50"/>
      <c r="V46" s="62">
        <v>18005.241761510471</v>
      </c>
    </row>
    <row r="47" spans="1:22" s="20" customFormat="1" ht="12.6" thickTop="1">
      <c r="A47" s="40"/>
      <c r="B47" s="2" t="s">
        <v>44</v>
      </c>
      <c r="F47" s="50"/>
      <c r="G47" s="50"/>
      <c r="H47" s="50"/>
      <c r="I47" s="57"/>
      <c r="K47" s="50"/>
      <c r="L47" s="50"/>
      <c r="M47" s="50"/>
      <c r="N47" s="57"/>
      <c r="P47" s="23"/>
      <c r="Q47" s="23"/>
      <c r="S47" s="50"/>
      <c r="T47" s="50"/>
      <c r="U47" s="50"/>
      <c r="V47" s="57"/>
    </row>
    <row r="48" spans="1:22" s="20" customFormat="1" ht="12">
      <c r="A48" s="40"/>
      <c r="B48" s="2" t="s">
        <v>45</v>
      </c>
      <c r="F48" s="50"/>
      <c r="G48" s="50"/>
      <c r="H48" s="50"/>
      <c r="I48" s="57">
        <f>I53</f>
        <v>2607.8838031588339</v>
      </c>
      <c r="K48" s="50"/>
      <c r="L48" s="50"/>
      <c r="M48" s="50"/>
      <c r="N48" s="57">
        <v>444.84377544808075</v>
      </c>
      <c r="P48" s="23"/>
      <c r="Q48" s="23"/>
      <c r="S48" s="50"/>
      <c r="T48" s="50"/>
      <c r="U48" s="50"/>
      <c r="V48" s="57">
        <v>1896.4631658741494</v>
      </c>
    </row>
    <row r="49" spans="1:22" s="20" customFormat="1" ht="12">
      <c r="A49" s="40"/>
      <c r="F49" s="50"/>
      <c r="G49" s="50"/>
      <c r="H49" s="50"/>
      <c r="I49" s="57"/>
      <c r="K49" s="50"/>
      <c r="L49" s="50"/>
      <c r="M49" s="50"/>
      <c r="N49" s="57"/>
      <c r="P49" s="23"/>
      <c r="Q49" s="23"/>
      <c r="S49" s="50"/>
      <c r="T49" s="50"/>
      <c r="U49" s="50"/>
      <c r="V49" s="57"/>
    </row>
    <row r="50" spans="1:22" s="20" customFormat="1" ht="12">
      <c r="A50" s="40"/>
      <c r="D50" s="2"/>
      <c r="E50" s="41">
        <v>7.4300000000000005E-2</v>
      </c>
      <c r="F50" s="50"/>
      <c r="G50" s="50"/>
      <c r="H50" s="50"/>
      <c r="I50" s="57"/>
      <c r="K50" s="50"/>
      <c r="L50" s="50"/>
      <c r="M50" s="50"/>
      <c r="N50" s="57"/>
      <c r="P50" s="23"/>
      <c r="Q50" s="23"/>
      <c r="S50" s="50"/>
      <c r="T50" s="50"/>
      <c r="U50" s="50"/>
      <c r="V50" s="57"/>
    </row>
    <row r="51" spans="1:22" s="20" customFormat="1" ht="12">
      <c r="A51" s="40"/>
      <c r="D51" s="2" t="s">
        <v>46</v>
      </c>
      <c r="E51" s="42">
        <v>0.75529000000000002</v>
      </c>
      <c r="F51" s="50"/>
      <c r="G51" s="50"/>
      <c r="H51" s="50"/>
      <c r="I51" s="57"/>
      <c r="K51" s="50"/>
      <c r="L51" s="50"/>
      <c r="M51" s="50"/>
      <c r="N51" s="57"/>
      <c r="P51" s="23"/>
      <c r="Q51" s="23"/>
      <c r="S51" s="50"/>
      <c r="T51" s="50"/>
      <c r="U51" s="50"/>
      <c r="V51" s="57"/>
    </row>
    <row r="52" spans="1:22" s="20" customFormat="1" ht="12">
      <c r="A52" s="40"/>
      <c r="D52" s="2" t="s">
        <v>47</v>
      </c>
      <c r="E52" s="2"/>
      <c r="F52" s="50"/>
      <c r="G52" s="50"/>
      <c r="H52" s="50"/>
      <c r="I52" s="57">
        <f>I46*$E$50-I23</f>
        <v>1969.7085576878355</v>
      </c>
      <c r="K52" s="50"/>
      <c r="L52" s="50"/>
      <c r="M52" s="50"/>
      <c r="N52" s="57">
        <v>335.98605515818093</v>
      </c>
      <c r="P52" s="43"/>
      <c r="Q52" s="76" t="s">
        <v>48</v>
      </c>
      <c r="R52" s="76"/>
      <c r="S52" s="50"/>
      <c r="T52" s="50"/>
      <c r="U52" s="50"/>
      <c r="V52" s="57">
        <v>1432.3796645530863</v>
      </c>
    </row>
    <row r="53" spans="1:22" s="20" customFormat="1" ht="12.6" thickBot="1">
      <c r="A53" s="40"/>
      <c r="D53" s="2" t="s">
        <v>49</v>
      </c>
      <c r="E53" s="2"/>
      <c r="F53" s="50"/>
      <c r="G53" s="50"/>
      <c r="H53" s="50"/>
      <c r="I53" s="57">
        <f>I52/$E$51</f>
        <v>2607.8838031588339</v>
      </c>
      <c r="K53" s="50"/>
      <c r="L53" s="50"/>
      <c r="M53" s="50"/>
      <c r="N53" s="57">
        <v>444.84377544808075</v>
      </c>
      <c r="P53" s="44">
        <f>N53-I53</f>
        <v>-2163.0400277107533</v>
      </c>
      <c r="Q53" s="76"/>
      <c r="R53" s="76"/>
      <c r="S53" s="50"/>
      <c r="T53" s="50"/>
      <c r="U53" s="50"/>
      <c r="V53" s="57">
        <v>1896.4631658741494</v>
      </c>
    </row>
    <row r="54" spans="1:22" ht="13.8" thickTop="1">
      <c r="F54" s="56"/>
      <c r="I54" s="57"/>
      <c r="K54" s="56"/>
      <c r="N54" s="57"/>
      <c r="S54" s="56"/>
      <c r="T54" s="67"/>
      <c r="U54" s="67"/>
      <c r="V54" s="57"/>
    </row>
    <row r="55" spans="1:22">
      <c r="B55" s="45" t="s">
        <v>50</v>
      </c>
      <c r="C55" s="46"/>
      <c r="D55" s="46"/>
      <c r="F55" s="50"/>
      <c r="I55" s="57"/>
      <c r="K55" s="50"/>
      <c r="N55" s="57"/>
      <c r="S55" s="50"/>
      <c r="T55" s="67"/>
      <c r="U55" s="67"/>
      <c r="V55" s="57"/>
    </row>
    <row r="56" spans="1:22">
      <c r="B56" s="20" t="s">
        <v>51</v>
      </c>
      <c r="C56" s="20"/>
      <c r="D56" s="20"/>
      <c r="F56" s="56"/>
      <c r="I56" s="57"/>
      <c r="K56" s="56"/>
      <c r="N56" s="57"/>
      <c r="S56" s="56"/>
      <c r="T56" s="67"/>
      <c r="U56" s="67"/>
      <c r="V56" s="57"/>
    </row>
    <row r="57" spans="1:22" ht="12">
      <c r="B57" s="20" t="s">
        <v>52</v>
      </c>
      <c r="C57" s="20"/>
      <c r="D57" s="20"/>
      <c r="F57" s="50">
        <v>-54.574519303555284</v>
      </c>
      <c r="G57" s="50">
        <v>0</v>
      </c>
      <c r="H57" s="50">
        <v>0</v>
      </c>
      <c r="I57" s="57">
        <v>-54.574519303555284</v>
      </c>
      <c r="K57" s="50">
        <v>-21.014852901577413</v>
      </c>
      <c r="L57" s="50">
        <v>0</v>
      </c>
      <c r="M57" s="50">
        <v>0</v>
      </c>
      <c r="N57" s="57">
        <v>-21.014852901577413</v>
      </c>
      <c r="S57" s="50">
        <v>-21.014852901577413</v>
      </c>
      <c r="T57" s="50">
        <v>0</v>
      </c>
      <c r="U57" s="50">
        <v>0</v>
      </c>
      <c r="V57" s="57">
        <v>-21.014852901577413</v>
      </c>
    </row>
    <row r="58" spans="1:22" ht="12">
      <c r="B58" s="20" t="s">
        <v>53</v>
      </c>
      <c r="C58" s="20"/>
      <c r="D58" s="20"/>
      <c r="F58" s="50">
        <v>-13.35368855233248</v>
      </c>
      <c r="G58" s="50">
        <v>79</v>
      </c>
      <c r="H58" s="50">
        <v>0</v>
      </c>
      <c r="I58" s="57">
        <v>65.646311447667514</v>
      </c>
      <c r="K58" s="50">
        <v>-12.037637342325608</v>
      </c>
      <c r="L58" s="50">
        <v>0</v>
      </c>
      <c r="M58" s="50">
        <v>0</v>
      </c>
      <c r="N58" s="57">
        <v>-12.037637342325608</v>
      </c>
      <c r="S58" s="50">
        <v>-12.037637342325608</v>
      </c>
      <c r="T58" s="50">
        <v>64</v>
      </c>
      <c r="U58" s="50">
        <v>0</v>
      </c>
      <c r="V58" s="57">
        <v>51.96236265767439</v>
      </c>
    </row>
    <row r="59" spans="1:22" ht="12">
      <c r="B59" s="20" t="s">
        <v>54</v>
      </c>
      <c r="C59" s="20"/>
      <c r="D59" s="20"/>
      <c r="F59" s="50">
        <v>0</v>
      </c>
      <c r="G59" s="50">
        <v>0</v>
      </c>
      <c r="H59" s="50">
        <v>0</v>
      </c>
      <c r="I59" s="61">
        <v>0</v>
      </c>
      <c r="K59" s="50">
        <v>-0.58776405768907369</v>
      </c>
      <c r="L59" s="50">
        <v>0</v>
      </c>
      <c r="M59" s="50">
        <v>0</v>
      </c>
      <c r="N59" s="61">
        <v>-0.58776405768907369</v>
      </c>
      <c r="S59" s="50">
        <v>-0.58776405768907369</v>
      </c>
      <c r="T59" s="50">
        <v>7</v>
      </c>
      <c r="U59" s="50">
        <v>0</v>
      </c>
      <c r="V59" s="61">
        <v>6.4122359423109261</v>
      </c>
    </row>
    <row r="60" spans="1:22" ht="12">
      <c r="B60" s="20" t="s">
        <v>55</v>
      </c>
      <c r="C60" s="20"/>
      <c r="D60" s="20"/>
      <c r="F60" s="68">
        <v>-67.928207855887763</v>
      </c>
      <c r="G60" s="68">
        <v>79</v>
      </c>
      <c r="H60" s="68">
        <v>0</v>
      </c>
      <c r="I60" s="60">
        <v>11.07179214411223</v>
      </c>
      <c r="K60" s="68">
        <v>-33.640254301592094</v>
      </c>
      <c r="L60" s="68">
        <v>0</v>
      </c>
      <c r="M60" s="68">
        <v>0</v>
      </c>
      <c r="N60" s="60">
        <v>-33.640254301592094</v>
      </c>
      <c r="S60" s="68">
        <v>-33.640254301592094</v>
      </c>
      <c r="T60" s="68">
        <v>71</v>
      </c>
      <c r="U60" s="68">
        <v>0</v>
      </c>
      <c r="V60" s="60">
        <v>37.359745698407906</v>
      </c>
    </row>
    <row r="61" spans="1:22" ht="12">
      <c r="B61" s="20"/>
      <c r="C61" s="20"/>
      <c r="D61" s="20"/>
      <c r="F61" s="56"/>
      <c r="G61" s="56"/>
      <c r="H61" s="56"/>
      <c r="I61" s="57"/>
      <c r="K61" s="56"/>
      <c r="L61" s="56"/>
      <c r="M61" s="56"/>
      <c r="N61" s="57"/>
      <c r="S61" s="56"/>
      <c r="T61" s="56"/>
      <c r="U61" s="56"/>
      <c r="V61" s="57"/>
    </row>
    <row r="62" spans="1:22" ht="12">
      <c r="B62" s="20" t="s">
        <v>56</v>
      </c>
      <c r="C62" s="20"/>
      <c r="F62" s="56"/>
      <c r="G62" s="56"/>
      <c r="H62" s="56"/>
      <c r="I62" s="57"/>
      <c r="K62" s="56"/>
      <c r="L62" s="56"/>
      <c r="M62" s="56"/>
      <c r="N62" s="57"/>
      <c r="S62" s="56"/>
      <c r="T62" s="56"/>
      <c r="U62" s="56"/>
      <c r="V62" s="57"/>
    </row>
    <row r="63" spans="1:22" ht="12">
      <c r="B63" s="20" t="s">
        <v>52</v>
      </c>
      <c r="C63" s="20"/>
      <c r="F63" s="50">
        <v>-2083.441360554777</v>
      </c>
      <c r="G63" s="50">
        <v>0</v>
      </c>
      <c r="H63" s="50">
        <v>0</v>
      </c>
      <c r="I63" s="57">
        <v>-2083.441360554777</v>
      </c>
      <c r="K63" s="50">
        <v>-801.05468510000003</v>
      </c>
      <c r="L63" s="50">
        <v>0</v>
      </c>
      <c r="M63" s="50">
        <v>0</v>
      </c>
      <c r="N63" s="57">
        <v>-801.05468510000003</v>
      </c>
      <c r="S63" s="50">
        <v>-801.05468510000003</v>
      </c>
      <c r="T63" s="50">
        <v>0</v>
      </c>
      <c r="U63" s="50">
        <v>0</v>
      </c>
      <c r="V63" s="57">
        <v>-801.05468510000003</v>
      </c>
    </row>
    <row r="64" spans="1:22" ht="12">
      <c r="B64" s="20" t="s">
        <v>53</v>
      </c>
      <c r="C64" s="20"/>
      <c r="F64" s="50">
        <v>-622.84717600605211</v>
      </c>
      <c r="G64" s="50">
        <v>3599.2505916</v>
      </c>
      <c r="H64" s="50">
        <v>0</v>
      </c>
      <c r="I64" s="57">
        <v>2976.403415593948</v>
      </c>
      <c r="K64" s="50">
        <v>-561.46347842917908</v>
      </c>
      <c r="L64" s="50">
        <v>0</v>
      </c>
      <c r="M64" s="50">
        <v>0</v>
      </c>
      <c r="N64" s="57">
        <v>-561.46347842917908</v>
      </c>
      <c r="S64" s="50">
        <v>-561.46347842917908</v>
      </c>
      <c r="T64" s="50">
        <v>2895.9456785519997</v>
      </c>
      <c r="U64" s="50">
        <v>0</v>
      </c>
      <c r="V64" s="57">
        <v>2334.4822001228204</v>
      </c>
    </row>
    <row r="65" spans="2:22" ht="12">
      <c r="B65" s="20" t="s">
        <v>54</v>
      </c>
      <c r="C65" s="20"/>
      <c r="F65" s="50">
        <v>0</v>
      </c>
      <c r="G65" s="50">
        <v>0</v>
      </c>
      <c r="H65" s="50">
        <v>0</v>
      </c>
      <c r="I65" s="57">
        <v>0</v>
      </c>
      <c r="K65" s="50">
        <v>-16.512489459547258</v>
      </c>
      <c r="L65" s="50">
        <v>0</v>
      </c>
      <c r="M65" s="50">
        <v>0</v>
      </c>
      <c r="N65" s="57">
        <v>-16.512489459547258</v>
      </c>
      <c r="S65" s="50">
        <v>-16.512489459547258</v>
      </c>
      <c r="T65" s="50">
        <v>186.92891590799996</v>
      </c>
      <c r="U65" s="50">
        <v>0</v>
      </c>
      <c r="V65" s="57">
        <v>170.41642644845271</v>
      </c>
    </row>
    <row r="66" spans="2:22" ht="12">
      <c r="B66" s="20" t="s">
        <v>57</v>
      </c>
      <c r="C66" s="20"/>
      <c r="F66" s="68">
        <v>-2706.288536560829</v>
      </c>
      <c r="G66" s="68">
        <v>3599.2505916</v>
      </c>
      <c r="H66" s="68">
        <v>0</v>
      </c>
      <c r="I66" s="60">
        <v>892.96205503917099</v>
      </c>
      <c r="K66" s="68">
        <v>-1379.0306529887264</v>
      </c>
      <c r="L66" s="68">
        <v>0</v>
      </c>
      <c r="M66" s="68">
        <v>0</v>
      </c>
      <c r="N66" s="60">
        <v>-1379.0306529887264</v>
      </c>
      <c r="S66" s="68">
        <v>-1379.0306529887264</v>
      </c>
      <c r="T66" s="68">
        <v>3082.8745944599996</v>
      </c>
      <c r="U66" s="68">
        <v>0</v>
      </c>
      <c r="V66" s="60">
        <v>1703.8439414712732</v>
      </c>
    </row>
    <row r="67" spans="2:22" ht="12">
      <c r="B67" s="20"/>
      <c r="C67" s="20"/>
      <c r="F67" s="56"/>
      <c r="G67" s="56"/>
      <c r="H67" s="56"/>
      <c r="I67" s="57"/>
      <c r="K67" s="56"/>
      <c r="L67" s="56"/>
      <c r="M67" s="56"/>
      <c r="N67" s="57"/>
      <c r="S67" s="56"/>
      <c r="T67" s="56"/>
      <c r="U67" s="56"/>
      <c r="V67" s="57"/>
    </row>
    <row r="68" spans="2:22" ht="12">
      <c r="B68" s="20" t="s">
        <v>58</v>
      </c>
      <c r="C68" s="20"/>
      <c r="F68" s="56"/>
      <c r="G68" s="56"/>
      <c r="H68" s="56"/>
      <c r="I68" s="57"/>
      <c r="K68" s="56"/>
      <c r="L68" s="56"/>
      <c r="M68" s="56"/>
      <c r="N68" s="57"/>
      <c r="S68" s="56"/>
      <c r="T68" s="56"/>
      <c r="U68" s="56"/>
      <c r="V68" s="57"/>
    </row>
    <row r="69" spans="2:22" ht="12">
      <c r="B69" s="20" t="s">
        <v>52</v>
      </c>
      <c r="C69" s="20"/>
      <c r="F69" s="50">
        <v>2083.441360554777</v>
      </c>
      <c r="G69" s="50">
        <v>0</v>
      </c>
      <c r="H69" s="50">
        <v>0</v>
      </c>
      <c r="I69" s="57">
        <v>2083.441360554777</v>
      </c>
      <c r="K69" s="50">
        <v>801.05468510000003</v>
      </c>
      <c r="L69" s="50">
        <v>0</v>
      </c>
      <c r="M69" s="50">
        <v>0</v>
      </c>
      <c r="N69" s="57">
        <v>801.05468510000003</v>
      </c>
      <c r="S69" s="50">
        <v>801.05468510000003</v>
      </c>
      <c r="T69" s="50">
        <v>0</v>
      </c>
      <c r="U69" s="50">
        <v>0</v>
      </c>
      <c r="V69" s="57">
        <v>801.05468510000003</v>
      </c>
    </row>
    <row r="70" spans="2:22" ht="12">
      <c r="B70" s="20" t="s">
        <v>53</v>
      </c>
      <c r="C70" s="20"/>
      <c r="F70" s="50">
        <v>622.84717600605211</v>
      </c>
      <c r="G70" s="50">
        <v>-47.044025814499996</v>
      </c>
      <c r="H70" s="50">
        <v>0</v>
      </c>
      <c r="I70" s="57">
        <v>575.80315019155216</v>
      </c>
      <c r="K70" s="50">
        <v>561.46347842917908</v>
      </c>
      <c r="L70" s="50">
        <v>0</v>
      </c>
      <c r="M70" s="50">
        <v>0</v>
      </c>
      <c r="N70" s="57">
        <v>561.46347842917908</v>
      </c>
      <c r="S70" s="50">
        <v>561.46347842917908</v>
      </c>
      <c r="T70" s="50">
        <v>-46.222558956991989</v>
      </c>
      <c r="U70" s="50">
        <v>0</v>
      </c>
      <c r="V70" s="57">
        <v>515.2409194721871</v>
      </c>
    </row>
    <row r="71" spans="2:22" ht="12">
      <c r="B71" s="20" t="s">
        <v>54</v>
      </c>
      <c r="C71" s="20"/>
      <c r="F71" s="50">
        <v>0</v>
      </c>
      <c r="G71" s="50">
        <v>0</v>
      </c>
      <c r="H71" s="50">
        <v>0</v>
      </c>
      <c r="I71" s="57">
        <v>0</v>
      </c>
      <c r="K71" s="50">
        <v>16.512489459547258</v>
      </c>
      <c r="L71" s="50">
        <v>0</v>
      </c>
      <c r="M71" s="50">
        <v>0</v>
      </c>
      <c r="N71" s="57">
        <v>16.512489459547258</v>
      </c>
      <c r="S71" s="50">
        <v>16.512489459547258</v>
      </c>
      <c r="T71" s="50">
        <v>-0.83183367579059986</v>
      </c>
      <c r="U71" s="50">
        <v>0</v>
      </c>
      <c r="V71" s="57">
        <v>15.680655783756658</v>
      </c>
    </row>
    <row r="72" spans="2:22" ht="12">
      <c r="B72" s="20" t="s">
        <v>59</v>
      </c>
      <c r="C72" s="20"/>
      <c r="F72" s="68">
        <v>2706.288536560829</v>
      </c>
      <c r="G72" s="68">
        <v>-47.044025814499996</v>
      </c>
      <c r="H72" s="68">
        <v>0</v>
      </c>
      <c r="I72" s="60">
        <v>2659.2445107463291</v>
      </c>
      <c r="K72" s="68">
        <v>1379.0306529887264</v>
      </c>
      <c r="L72" s="68">
        <v>0</v>
      </c>
      <c r="M72" s="68">
        <v>0</v>
      </c>
      <c r="N72" s="60">
        <v>1379.0306529887264</v>
      </c>
      <c r="S72" s="68">
        <v>1379.0306529887264</v>
      </c>
      <c r="T72" s="68">
        <v>-47.054392632782587</v>
      </c>
      <c r="U72" s="68">
        <v>0</v>
      </c>
      <c r="V72" s="60">
        <v>1331.9762603559439</v>
      </c>
    </row>
    <row r="73" spans="2:22">
      <c r="B73" s="20"/>
      <c r="C73" s="20"/>
    </row>
    <row r="75" spans="2:22" ht="15" customHeight="1">
      <c r="D75" s="77" t="s">
        <v>60</v>
      </c>
      <c r="E75" s="78"/>
      <c r="F75" s="78"/>
      <c r="G75" s="78"/>
      <c r="H75" s="78"/>
      <c r="I75" s="78"/>
      <c r="J75" s="78"/>
      <c r="K75" s="78"/>
      <c r="L75" s="78"/>
      <c r="M75" s="78"/>
      <c r="N75" s="79"/>
    </row>
    <row r="76" spans="2:22" ht="12.75" customHeight="1">
      <c r="D76" s="80"/>
      <c r="E76" s="81"/>
      <c r="F76" s="81"/>
      <c r="G76" s="81"/>
      <c r="H76" s="81"/>
      <c r="I76" s="81"/>
      <c r="J76" s="81"/>
      <c r="K76" s="81"/>
      <c r="L76" s="81"/>
      <c r="M76" s="81"/>
      <c r="N76" s="82"/>
    </row>
    <row r="77" spans="2:22" ht="12">
      <c r="D77" s="83"/>
      <c r="E77" s="84"/>
      <c r="F77" s="84"/>
      <c r="G77" s="84"/>
      <c r="H77" s="84"/>
      <c r="I77" s="84"/>
      <c r="J77" s="84"/>
      <c r="K77" s="84"/>
      <c r="L77" s="84"/>
      <c r="M77" s="84"/>
      <c r="N77" s="85"/>
    </row>
  </sheetData>
  <mergeCells count="11">
    <mergeCell ref="Q52:R53"/>
    <mergeCell ref="D75:N77"/>
    <mergeCell ref="P4:Q4"/>
    <mergeCell ref="F5:I5"/>
    <mergeCell ref="K5:N5"/>
    <mergeCell ref="P5:Q5"/>
    <mergeCell ref="S5:V5"/>
    <mergeCell ref="F6:I6"/>
    <mergeCell ref="K6:N6"/>
    <mergeCell ref="S6:V6"/>
    <mergeCell ref="Q45:R46"/>
  </mergeCells>
  <pageMargins left="0.7" right="0.7" top="0.75" bottom="0.75" header="0.3" footer="0.3"/>
  <pageSetup scale="48"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541C6-4AA2-49DA-A98A-7A0B77988ACF}">
  <sheetPr>
    <pageSetUpPr fitToPage="1"/>
  </sheetPr>
  <dimension ref="A2:AO54"/>
  <sheetViews>
    <sheetView zoomScaleNormal="100" workbookViewId="0">
      <selection activeCell="L23" sqref="L23"/>
    </sheetView>
  </sheetViews>
  <sheetFormatPr defaultColWidth="10.6640625" defaultRowHeight="12"/>
  <cols>
    <col min="1" max="1" width="0.5546875" style="1" customWidth="1"/>
    <col min="2" max="3" width="1.6640625" style="2" customWidth="1"/>
    <col min="4" max="4" width="36.44140625" style="2" customWidth="1"/>
    <col min="5" max="5" width="8" style="2" customWidth="1"/>
    <col min="6" max="8" width="10.33203125" style="50" customWidth="1"/>
    <col min="9" max="9" width="14.44140625" style="48" bestFit="1" customWidth="1"/>
    <col min="10" max="10" width="4.33203125" style="2" customWidth="1"/>
    <col min="11" max="13" width="10.33203125" style="50" customWidth="1"/>
    <col min="14" max="14" width="14.44140625" style="48" bestFit="1" customWidth="1"/>
    <col min="15" max="15" width="2.5546875" style="2" customWidth="1"/>
    <col min="16" max="17" width="8.5546875" style="5" customWidth="1"/>
    <col min="18" max="21" width="10.6640625" style="2"/>
    <col min="22" max="22" width="13.77734375" style="2" customWidth="1"/>
    <col min="23" max="16384" width="10.6640625" style="2"/>
  </cols>
  <sheetData>
    <row r="2" spans="1:22">
      <c r="A2" s="6" t="s">
        <v>0</v>
      </c>
      <c r="D2" s="1"/>
      <c r="E2" s="1"/>
      <c r="F2" s="48"/>
      <c r="G2" s="48"/>
      <c r="H2" s="48"/>
      <c r="J2" s="1"/>
      <c r="K2" s="48"/>
      <c r="L2" s="48"/>
      <c r="M2" s="48"/>
    </row>
    <row r="3" spans="1:22" ht="12.75" customHeight="1">
      <c r="A3" s="6" t="s">
        <v>61</v>
      </c>
      <c r="D3" s="1"/>
      <c r="E3" s="1"/>
      <c r="F3" s="49"/>
      <c r="G3" s="49"/>
      <c r="H3" s="49"/>
      <c r="J3" s="1"/>
      <c r="K3" s="49"/>
      <c r="L3" s="49"/>
      <c r="M3" s="49"/>
    </row>
    <row r="4" spans="1:22">
      <c r="A4" s="6" t="s">
        <v>2</v>
      </c>
      <c r="D4" s="1"/>
      <c r="E4" s="1"/>
      <c r="J4" s="1"/>
      <c r="S4" s="5" t="s">
        <v>4</v>
      </c>
    </row>
    <row r="5" spans="1:22" ht="12.75" customHeight="1">
      <c r="A5" s="6" t="s">
        <v>5</v>
      </c>
      <c r="D5" s="1"/>
      <c r="E5" s="1"/>
      <c r="F5" s="92" t="s">
        <v>6</v>
      </c>
      <c r="G5" s="92"/>
      <c r="H5" s="92"/>
      <c r="I5" s="92"/>
      <c r="J5" s="5"/>
      <c r="K5" s="93" t="s">
        <v>7</v>
      </c>
      <c r="L5" s="93"/>
      <c r="M5" s="93"/>
      <c r="N5" s="93"/>
      <c r="P5" s="86" t="s">
        <v>63</v>
      </c>
      <c r="Q5" s="86"/>
      <c r="S5" s="90" t="s">
        <v>9</v>
      </c>
      <c r="T5" s="90"/>
      <c r="U5" s="90"/>
      <c r="V5" s="90"/>
    </row>
    <row r="6" spans="1:22" s="7" customFormat="1" ht="12.75" customHeight="1">
      <c r="F6" s="72" t="s">
        <v>66</v>
      </c>
      <c r="G6" s="73"/>
      <c r="H6" s="73"/>
      <c r="I6" s="74"/>
      <c r="K6" s="72" t="s">
        <v>66</v>
      </c>
      <c r="L6" s="73"/>
      <c r="M6" s="73"/>
      <c r="N6" s="74"/>
      <c r="P6" s="89" t="s">
        <v>8</v>
      </c>
      <c r="Q6" s="89"/>
      <c r="S6" s="72" t="s">
        <v>66</v>
      </c>
      <c r="T6" s="73"/>
      <c r="U6" s="73"/>
      <c r="V6" s="74"/>
    </row>
    <row r="7" spans="1:22" s="7" customFormat="1" ht="65.400000000000006" customHeight="1">
      <c r="A7" s="8"/>
      <c r="B7" s="9"/>
      <c r="C7" s="10"/>
      <c r="D7" s="11" t="s">
        <v>11</v>
      </c>
      <c r="F7" s="51" t="s">
        <v>12</v>
      </c>
      <c r="G7" s="51" t="s">
        <v>13</v>
      </c>
      <c r="H7" s="51" t="s">
        <v>14</v>
      </c>
      <c r="I7" s="52" t="s">
        <v>67</v>
      </c>
      <c r="K7" s="51" t="s">
        <v>12</v>
      </c>
      <c r="L7" s="51" t="s">
        <v>13</v>
      </c>
      <c r="M7" s="51" t="s">
        <v>14</v>
      </c>
      <c r="N7" s="52" t="s">
        <v>67</v>
      </c>
      <c r="S7" s="51" t="s">
        <v>12</v>
      </c>
      <c r="T7" s="51" t="s">
        <v>13</v>
      </c>
      <c r="U7" s="51" t="s">
        <v>14</v>
      </c>
      <c r="V7" s="52" t="s">
        <v>67</v>
      </c>
    </row>
    <row r="8" spans="1:22" s="14" customFormat="1">
      <c r="B8" s="15"/>
      <c r="F8" s="53" t="s">
        <v>16</v>
      </c>
      <c r="G8" s="54"/>
      <c r="H8" s="54"/>
      <c r="I8" s="55"/>
      <c r="K8" s="53" t="s">
        <v>16</v>
      </c>
      <c r="L8" s="54"/>
      <c r="M8" s="54"/>
      <c r="N8" s="55"/>
      <c r="S8" s="53" t="s">
        <v>16</v>
      </c>
      <c r="T8" s="54"/>
      <c r="U8" s="54"/>
      <c r="V8" s="55"/>
    </row>
    <row r="9" spans="1:22" s="20" customFormat="1">
      <c r="A9" s="19"/>
      <c r="B9" s="20" t="s">
        <v>17</v>
      </c>
      <c r="F9" s="56"/>
      <c r="G9" s="56"/>
      <c r="H9" s="56"/>
      <c r="I9" s="57"/>
      <c r="K9" s="56"/>
      <c r="L9" s="56"/>
      <c r="M9" s="56"/>
      <c r="N9" s="57"/>
      <c r="P9" s="23"/>
      <c r="Q9" s="23"/>
      <c r="S9" s="56"/>
      <c r="T9" s="56"/>
      <c r="U9" s="56"/>
      <c r="V9" s="57"/>
    </row>
    <row r="10" spans="1:22" s="20" customFormat="1">
      <c r="A10" s="19"/>
      <c r="C10" s="20" t="s">
        <v>18</v>
      </c>
      <c r="F10" s="50">
        <v>0</v>
      </c>
      <c r="G10" s="50">
        <v>56</v>
      </c>
      <c r="H10" s="50">
        <v>0</v>
      </c>
      <c r="I10" s="57">
        <v>56</v>
      </c>
      <c r="K10" s="50">
        <v>0</v>
      </c>
      <c r="L10" s="50">
        <v>0</v>
      </c>
      <c r="M10" s="50">
        <v>0</v>
      </c>
      <c r="N10" s="57">
        <v>0</v>
      </c>
      <c r="P10" s="23"/>
      <c r="Q10" s="23"/>
      <c r="S10" s="50">
        <v>0</v>
      </c>
      <c r="T10" s="50">
        <v>0</v>
      </c>
      <c r="U10" s="50">
        <v>0</v>
      </c>
      <c r="V10" s="57">
        <v>0</v>
      </c>
    </row>
    <row r="11" spans="1:22" s="20" customFormat="1">
      <c r="A11" s="19"/>
      <c r="C11" s="20" t="s">
        <v>64</v>
      </c>
      <c r="F11" s="50">
        <v>-0.62178428448638723</v>
      </c>
      <c r="G11" s="50">
        <v>20</v>
      </c>
      <c r="H11" s="50">
        <v>0</v>
      </c>
      <c r="I11" s="57">
        <v>19.378215715513612</v>
      </c>
      <c r="K11" s="50">
        <v>0</v>
      </c>
      <c r="L11" s="50">
        <v>21</v>
      </c>
      <c r="M11" s="50">
        <v>0</v>
      </c>
      <c r="N11" s="57">
        <v>21</v>
      </c>
      <c r="P11" s="23"/>
      <c r="Q11" s="23"/>
      <c r="S11" s="50">
        <v>0</v>
      </c>
      <c r="T11" s="50">
        <v>21</v>
      </c>
      <c r="U11" s="50">
        <v>0</v>
      </c>
      <c r="V11" s="57">
        <v>21</v>
      </c>
    </row>
    <row r="12" spans="1:22" s="20" customFormat="1">
      <c r="A12" s="19"/>
      <c r="C12" s="20" t="s">
        <v>21</v>
      </c>
      <c r="F12" s="50">
        <v>-16.930458875732004</v>
      </c>
      <c r="G12" s="50">
        <v>117</v>
      </c>
      <c r="H12" s="50">
        <v>0</v>
      </c>
      <c r="I12" s="57">
        <v>100.069541124268</v>
      </c>
      <c r="K12" s="50">
        <v>-21.447817997639941</v>
      </c>
      <c r="L12" s="50">
        <v>117</v>
      </c>
      <c r="M12" s="50">
        <v>0</v>
      </c>
      <c r="N12" s="57">
        <v>95.552182002360055</v>
      </c>
      <c r="P12" s="23"/>
      <c r="Q12" s="23"/>
      <c r="S12" s="50">
        <v>-21.447817997639941</v>
      </c>
      <c r="T12" s="50">
        <v>115</v>
      </c>
      <c r="U12" s="50">
        <v>0</v>
      </c>
      <c r="V12" s="57">
        <v>93.552182002360055</v>
      </c>
    </row>
    <row r="13" spans="1:22" s="20" customFormat="1">
      <c r="A13" s="19"/>
      <c r="C13" s="20" t="s">
        <v>22</v>
      </c>
      <c r="F13" s="58">
        <v>-22.084279733142036</v>
      </c>
      <c r="G13" s="58">
        <v>33</v>
      </c>
      <c r="H13" s="58">
        <v>0</v>
      </c>
      <c r="I13" s="57">
        <v>10.915720266857964</v>
      </c>
      <c r="K13" s="58">
        <v>-44.974515748341176</v>
      </c>
      <c r="L13" s="58">
        <v>0</v>
      </c>
      <c r="M13" s="58">
        <v>0</v>
      </c>
      <c r="N13" s="57">
        <v>-44.974515748341176</v>
      </c>
      <c r="P13" s="23"/>
      <c r="Q13" s="23"/>
      <c r="S13" s="58">
        <v>-44.974515748341176</v>
      </c>
      <c r="T13" s="58">
        <v>48</v>
      </c>
      <c r="U13" s="58">
        <v>0</v>
      </c>
      <c r="V13" s="57">
        <v>3.0254842516588241</v>
      </c>
    </row>
    <row r="14" spans="1:22" s="20" customFormat="1" ht="18" customHeight="1">
      <c r="A14" s="19"/>
      <c r="B14" s="20" t="s">
        <v>65</v>
      </c>
      <c r="F14" s="59">
        <v>-39.636522893360429</v>
      </c>
      <c r="G14" s="59">
        <v>226</v>
      </c>
      <c r="H14" s="58">
        <v>0</v>
      </c>
      <c r="I14" s="60">
        <v>186.36347710663958</v>
      </c>
      <c r="K14" s="59">
        <v>-66.422333745981121</v>
      </c>
      <c r="L14" s="59">
        <v>138</v>
      </c>
      <c r="M14" s="58">
        <v>0</v>
      </c>
      <c r="N14" s="60">
        <v>71.577666254018879</v>
      </c>
      <c r="P14" s="23">
        <f>N14-I14</f>
        <v>-114.7858108526207</v>
      </c>
      <c r="Q14" s="23" t="s">
        <v>24</v>
      </c>
      <c r="S14" s="59">
        <v>-66.422333745981121</v>
      </c>
      <c r="T14" s="59">
        <v>184</v>
      </c>
      <c r="U14" s="58">
        <v>0</v>
      </c>
      <c r="V14" s="60">
        <v>117.57766625401888</v>
      </c>
    </row>
    <row r="15" spans="1:22" s="20" customFormat="1">
      <c r="F15" s="56"/>
      <c r="G15" s="56"/>
      <c r="H15" s="56"/>
      <c r="I15" s="57"/>
      <c r="K15" s="56"/>
      <c r="L15" s="56"/>
      <c r="M15" s="56"/>
      <c r="N15" s="57"/>
      <c r="P15" s="23"/>
      <c r="Q15" s="23"/>
      <c r="S15" s="56"/>
      <c r="T15" s="56"/>
      <c r="U15" s="56"/>
      <c r="V15" s="57"/>
    </row>
    <row r="16" spans="1:22" s="20" customFormat="1">
      <c r="B16" s="20" t="s">
        <v>25</v>
      </c>
      <c r="F16" s="56"/>
      <c r="G16" s="56"/>
      <c r="H16" s="56"/>
      <c r="I16" s="57">
        <f>-I14</f>
        <v>-186.36347710663958</v>
      </c>
      <c r="K16" s="56"/>
      <c r="L16" s="56"/>
      <c r="M16" s="56"/>
      <c r="N16" s="57">
        <v>-71.577666254018879</v>
      </c>
      <c r="P16" s="23"/>
      <c r="Q16" s="23"/>
      <c r="S16" s="56"/>
      <c r="T16" s="56"/>
      <c r="U16" s="56"/>
      <c r="V16" s="57">
        <v>-117.57766625401888</v>
      </c>
    </row>
    <row r="17" spans="1:41" s="20" customFormat="1">
      <c r="F17" s="56"/>
      <c r="G17" s="56"/>
      <c r="H17" s="56"/>
      <c r="I17" s="57"/>
      <c r="K17" s="56"/>
      <c r="L17" s="56"/>
      <c r="M17" s="56"/>
      <c r="N17" s="57"/>
      <c r="P17" s="23"/>
      <c r="Q17" s="23"/>
      <c r="S17" s="56"/>
      <c r="T17" s="56"/>
      <c r="U17" s="56"/>
      <c r="V17" s="57"/>
    </row>
    <row r="18" spans="1:41" s="20" customFormat="1">
      <c r="B18" s="20" t="s">
        <v>26</v>
      </c>
      <c r="F18" s="56"/>
      <c r="G18" s="56"/>
      <c r="H18" s="56"/>
      <c r="I18" s="57"/>
      <c r="K18" s="56"/>
      <c r="L18" s="56"/>
      <c r="M18" s="56"/>
      <c r="N18" s="57"/>
      <c r="P18" s="23"/>
      <c r="Q18" s="23"/>
      <c r="S18" s="56"/>
      <c r="T18" s="56"/>
      <c r="U18" s="56"/>
      <c r="V18" s="57"/>
    </row>
    <row r="19" spans="1:41" s="20" customFormat="1">
      <c r="B19" s="20" t="s">
        <v>27</v>
      </c>
      <c r="E19" s="28">
        <v>0.21</v>
      </c>
      <c r="F19" s="56"/>
      <c r="G19" s="56"/>
      <c r="H19" s="56"/>
      <c r="I19" s="57">
        <f>$E$19*I16</f>
        <v>-39.136330192394311</v>
      </c>
      <c r="K19" s="56"/>
      <c r="L19" s="56"/>
      <c r="M19" s="56"/>
      <c r="N19" s="57">
        <v>-15.031309913343964</v>
      </c>
      <c r="P19" s="23"/>
      <c r="Q19" s="23"/>
      <c r="S19" s="56"/>
      <c r="T19" s="56"/>
      <c r="U19" s="56"/>
      <c r="V19" s="57">
        <v>-24.691309913343964</v>
      </c>
    </row>
    <row r="20" spans="1:41" s="20" customFormat="1">
      <c r="B20" s="20" t="s">
        <v>28</v>
      </c>
      <c r="E20" s="29">
        <v>2.4799999999999999E-2</v>
      </c>
      <c r="F20" s="56"/>
      <c r="G20" s="56"/>
      <c r="H20" s="56"/>
      <c r="I20" s="61">
        <f>-(I43*$E$20)*$E$19</f>
        <v>-37.449268592844618</v>
      </c>
      <c r="K20" s="56"/>
      <c r="L20" s="56"/>
      <c r="M20" s="56"/>
      <c r="N20" s="61">
        <v>-32.286141054434289</v>
      </c>
      <c r="P20" s="23"/>
      <c r="Q20" s="23"/>
      <c r="S20" s="56"/>
      <c r="T20" s="56"/>
      <c r="U20" s="56"/>
      <c r="V20" s="61">
        <v>-37.765085518516912</v>
      </c>
    </row>
    <row r="21" spans="1:41" s="32" customFormat="1" ht="13.2">
      <c r="A21" s="31"/>
      <c r="B21" s="2"/>
      <c r="C21" s="2"/>
      <c r="D21" s="2"/>
      <c r="E21" s="2"/>
      <c r="F21" s="50"/>
      <c r="G21" s="50"/>
      <c r="H21" s="50"/>
      <c r="I21" s="57"/>
      <c r="J21" s="2"/>
      <c r="K21" s="50"/>
      <c r="L21" s="50"/>
      <c r="M21" s="50"/>
      <c r="N21" s="57"/>
      <c r="O21" s="2"/>
      <c r="P21" s="23"/>
      <c r="Q21" s="23"/>
      <c r="R21" s="2"/>
      <c r="S21" s="50"/>
      <c r="T21" s="50"/>
      <c r="U21" s="50"/>
      <c r="V21" s="57"/>
      <c r="W21" s="2"/>
      <c r="X21" s="2"/>
      <c r="Y21" s="2"/>
      <c r="Z21" s="2"/>
      <c r="AA21" s="2"/>
      <c r="AB21" s="2"/>
      <c r="AC21" s="2"/>
      <c r="AD21" s="2"/>
      <c r="AE21" s="2"/>
      <c r="AF21" s="2"/>
      <c r="AG21" s="2"/>
      <c r="AH21" s="2"/>
      <c r="AI21" s="2"/>
      <c r="AJ21" s="2"/>
      <c r="AK21" s="2"/>
      <c r="AL21" s="2"/>
      <c r="AM21" s="2"/>
      <c r="AN21" s="2"/>
    </row>
    <row r="22" spans="1:41" s="32" customFormat="1" ht="13.8" thickBot="1">
      <c r="A22" s="31"/>
      <c r="B22" s="33" t="s">
        <v>29</v>
      </c>
      <c r="C22" s="2"/>
      <c r="D22" s="2"/>
      <c r="E22" s="2"/>
      <c r="F22" s="50"/>
      <c r="G22" s="50"/>
      <c r="H22" s="50"/>
      <c r="I22" s="62">
        <f>-SUM(I14,I19:I20)</f>
        <v>-109.77787832140066</v>
      </c>
      <c r="J22" s="2"/>
      <c r="K22" s="50"/>
      <c r="L22" s="50"/>
      <c r="M22" s="50"/>
      <c r="N22" s="62">
        <v>-24.26021528624063</v>
      </c>
      <c r="O22" s="2"/>
      <c r="P22" s="5"/>
      <c r="Q22" s="5"/>
      <c r="R22" s="2"/>
      <c r="S22" s="50"/>
      <c r="T22" s="50"/>
      <c r="U22" s="50"/>
      <c r="V22" s="62">
        <v>-55.12127082215801</v>
      </c>
      <c r="W22" s="2"/>
      <c r="X22" s="2"/>
      <c r="Y22" s="2"/>
      <c r="Z22" s="2"/>
      <c r="AA22" s="2"/>
      <c r="AB22" s="2"/>
      <c r="AC22" s="2"/>
      <c r="AD22" s="2"/>
      <c r="AE22" s="2"/>
      <c r="AF22" s="2"/>
      <c r="AG22" s="2"/>
      <c r="AH22" s="2"/>
      <c r="AI22" s="2"/>
      <c r="AJ22" s="2"/>
      <c r="AK22" s="2"/>
      <c r="AL22" s="2"/>
      <c r="AM22" s="2"/>
      <c r="AN22" s="2"/>
    </row>
    <row r="23" spans="1:41" s="32" customFormat="1" ht="13.8" thickTop="1">
      <c r="A23" s="31"/>
      <c r="B23" s="2"/>
      <c r="C23" s="2"/>
      <c r="D23" s="2"/>
      <c r="E23" s="2"/>
      <c r="F23" s="50"/>
      <c r="G23" s="50"/>
      <c r="H23" s="50"/>
      <c r="I23" s="57"/>
      <c r="J23" s="2"/>
      <c r="K23" s="50"/>
      <c r="L23" s="50"/>
      <c r="M23" s="50"/>
      <c r="N23" s="57"/>
      <c r="O23" s="2"/>
      <c r="P23" s="5"/>
      <c r="Q23" s="5"/>
      <c r="R23" s="2"/>
      <c r="S23" s="50"/>
      <c r="T23" s="50"/>
      <c r="U23" s="50"/>
      <c r="V23" s="57"/>
      <c r="W23" s="2"/>
      <c r="X23" s="2"/>
      <c r="Y23" s="2"/>
      <c r="Z23" s="2"/>
      <c r="AA23" s="2"/>
      <c r="AB23" s="2"/>
      <c r="AC23" s="2"/>
      <c r="AD23" s="2"/>
      <c r="AE23" s="2"/>
      <c r="AF23" s="2"/>
      <c r="AG23" s="2"/>
      <c r="AH23" s="2"/>
      <c r="AI23" s="2"/>
      <c r="AJ23" s="2"/>
      <c r="AK23" s="2"/>
      <c r="AL23" s="2"/>
      <c r="AM23" s="2"/>
      <c r="AN23" s="2"/>
      <c r="AO23" s="2"/>
    </row>
    <row r="24" spans="1:41" s="32" customFormat="1" ht="13.2">
      <c r="A24" s="31"/>
      <c r="B24" s="2" t="s">
        <v>30</v>
      </c>
      <c r="C24" s="2"/>
      <c r="D24" s="2"/>
      <c r="E24" s="2"/>
      <c r="F24" s="50"/>
      <c r="G24" s="50"/>
      <c r="H24" s="50"/>
      <c r="I24" s="57"/>
      <c r="J24" s="2"/>
      <c r="K24" s="50"/>
      <c r="L24" s="50"/>
      <c r="M24" s="50"/>
      <c r="N24" s="57"/>
      <c r="O24" s="2"/>
      <c r="P24" s="5"/>
      <c r="Q24" s="5"/>
      <c r="R24" s="2"/>
      <c r="S24" s="50"/>
      <c r="T24" s="50"/>
      <c r="U24" s="50"/>
      <c r="V24" s="57"/>
      <c r="W24" s="2"/>
      <c r="X24" s="2"/>
      <c r="Y24" s="2"/>
      <c r="Z24" s="2"/>
      <c r="AA24" s="2"/>
      <c r="AB24" s="2"/>
      <c r="AC24" s="2"/>
      <c r="AD24" s="2"/>
      <c r="AE24" s="2"/>
      <c r="AF24" s="2"/>
      <c r="AG24" s="2"/>
      <c r="AH24" s="2"/>
      <c r="AI24" s="2"/>
      <c r="AJ24" s="2"/>
      <c r="AK24" s="2"/>
      <c r="AL24" s="2"/>
      <c r="AM24" s="2"/>
      <c r="AN24" s="2"/>
      <c r="AO24" s="2"/>
    </row>
    <row r="25" spans="1:41" s="32" customFormat="1" ht="13.2">
      <c r="A25" s="1"/>
      <c r="B25" s="2" t="s">
        <v>31</v>
      </c>
      <c r="C25" s="2"/>
      <c r="D25" s="2"/>
      <c r="E25" s="2"/>
      <c r="F25" s="56"/>
      <c r="G25" s="56"/>
      <c r="H25" s="56"/>
      <c r="I25" s="57"/>
      <c r="J25" s="2"/>
      <c r="K25" s="56"/>
      <c r="L25" s="56"/>
      <c r="M25" s="56"/>
      <c r="N25" s="57"/>
      <c r="O25" s="2"/>
      <c r="P25" s="5"/>
      <c r="Q25" s="5"/>
      <c r="R25" s="2"/>
      <c r="S25" s="56"/>
      <c r="T25" s="56"/>
      <c r="U25" s="56"/>
      <c r="V25" s="57"/>
      <c r="W25" s="2"/>
      <c r="X25" s="2"/>
      <c r="Y25" s="2"/>
      <c r="Z25" s="2"/>
      <c r="AA25" s="2"/>
      <c r="AB25" s="2"/>
      <c r="AC25" s="2"/>
      <c r="AD25" s="2"/>
      <c r="AE25" s="2"/>
      <c r="AF25" s="2"/>
      <c r="AG25" s="2"/>
      <c r="AH25" s="2"/>
      <c r="AI25" s="2"/>
      <c r="AJ25" s="2"/>
      <c r="AK25" s="2"/>
      <c r="AL25" s="2"/>
      <c r="AM25" s="2"/>
      <c r="AN25" s="2"/>
      <c r="AO25" s="2"/>
    </row>
    <row r="26" spans="1:41" s="33" customFormat="1">
      <c r="A26" s="31"/>
      <c r="C26" s="33" t="s">
        <v>32</v>
      </c>
      <c r="F26" s="50">
        <v>0</v>
      </c>
      <c r="G26" s="50">
        <v>279.22117963655722</v>
      </c>
      <c r="H26" s="50">
        <v>0</v>
      </c>
      <c r="I26" s="57">
        <v>279.22117963655722</v>
      </c>
      <c r="K26" s="50">
        <v>0</v>
      </c>
      <c r="L26" s="50">
        <v>0</v>
      </c>
      <c r="M26" s="50">
        <v>0</v>
      </c>
      <c r="N26" s="57">
        <v>0</v>
      </c>
      <c r="P26" s="5"/>
      <c r="Q26" s="5"/>
      <c r="S26" s="50">
        <v>0</v>
      </c>
      <c r="T26" s="50">
        <v>0</v>
      </c>
      <c r="U26" s="50">
        <v>0</v>
      </c>
      <c r="V26" s="57">
        <v>0</v>
      </c>
    </row>
    <row r="27" spans="1:41" s="20" customFormat="1">
      <c r="A27" s="31"/>
      <c r="C27" s="20" t="s">
        <v>64</v>
      </c>
      <c r="F27" s="50">
        <v>-60.096201434366506</v>
      </c>
      <c r="G27" s="50">
        <v>1402.3995843999999</v>
      </c>
      <c r="H27" s="50">
        <v>0</v>
      </c>
      <c r="I27" s="57">
        <v>1342.3033829656333</v>
      </c>
      <c r="K27" s="50">
        <v>0</v>
      </c>
      <c r="L27" s="50">
        <v>1463.6252082959998</v>
      </c>
      <c r="M27" s="50">
        <v>0</v>
      </c>
      <c r="N27" s="57">
        <v>1463.6252082959998</v>
      </c>
      <c r="P27" s="35"/>
      <c r="Q27" s="35"/>
      <c r="S27" s="50">
        <v>0</v>
      </c>
      <c r="T27" s="50">
        <v>1463.6252082959998</v>
      </c>
      <c r="U27" s="50">
        <v>0</v>
      </c>
      <c r="V27" s="57">
        <v>1463.6252082959998</v>
      </c>
    </row>
    <row r="28" spans="1:41" s="20" customFormat="1">
      <c r="A28" s="31"/>
      <c r="C28" s="20" t="s">
        <v>21</v>
      </c>
      <c r="F28" s="50">
        <v>-676.86612026098544</v>
      </c>
      <c r="G28" s="50">
        <v>4917.9610000000002</v>
      </c>
      <c r="H28" s="50">
        <v>0</v>
      </c>
      <c r="I28" s="57">
        <v>4241.0948797390147</v>
      </c>
      <c r="K28" s="50">
        <v>-1026.2075646587082</v>
      </c>
      <c r="L28" s="50">
        <v>4944.1337800000001</v>
      </c>
      <c r="M28" s="50">
        <v>0</v>
      </c>
      <c r="N28" s="57">
        <v>3917.9262153412919</v>
      </c>
      <c r="P28" s="23"/>
      <c r="Q28" s="23"/>
      <c r="S28" s="50">
        <v>-1026.2075646587082</v>
      </c>
      <c r="T28" s="50">
        <v>4847.4877500000002</v>
      </c>
      <c r="U28" s="50">
        <v>0</v>
      </c>
      <c r="V28" s="57">
        <v>3821.2801853412921</v>
      </c>
    </row>
    <row r="29" spans="1:41" s="20" customFormat="1">
      <c r="A29" s="31"/>
      <c r="C29" s="20" t="s">
        <v>35</v>
      </c>
      <c r="F29" s="58">
        <v>-411.39970652660065</v>
      </c>
      <c r="G29" s="58">
        <v>866.02889149849852</v>
      </c>
      <c r="H29" s="58">
        <v>0</v>
      </c>
      <c r="I29" s="61">
        <v>454.62918497189787</v>
      </c>
      <c r="K29" s="58">
        <v>-789.60037016570482</v>
      </c>
      <c r="L29" s="58">
        <v>0</v>
      </c>
      <c r="M29" s="58">
        <v>0</v>
      </c>
      <c r="N29" s="61">
        <v>-789.60037016570482</v>
      </c>
      <c r="P29" s="23"/>
      <c r="Q29" s="23"/>
      <c r="S29" s="58">
        <v>-789.60037016570482</v>
      </c>
      <c r="T29" s="58">
        <v>1200.091247677268</v>
      </c>
      <c r="U29" s="58">
        <v>0</v>
      </c>
      <c r="V29" s="61">
        <v>410.49087751156321</v>
      </c>
    </row>
    <row r="30" spans="1:41" s="20" customFormat="1">
      <c r="A30" s="31"/>
      <c r="B30" s="20" t="s">
        <v>36</v>
      </c>
      <c r="F30" s="63">
        <v>-1148.3620282219526</v>
      </c>
      <c r="G30" s="63">
        <v>7465.6106555350561</v>
      </c>
      <c r="H30" s="50">
        <v>0</v>
      </c>
      <c r="I30" s="57">
        <v>6317.2486273131035</v>
      </c>
      <c r="K30" s="63">
        <v>-1815.807934824413</v>
      </c>
      <c r="L30" s="63">
        <v>6407.7589882960001</v>
      </c>
      <c r="M30" s="50">
        <v>0</v>
      </c>
      <c r="N30" s="57">
        <v>4591.9510534715873</v>
      </c>
      <c r="P30" s="23"/>
      <c r="Q30" s="23"/>
      <c r="S30" s="63">
        <v>-1815.807934824413</v>
      </c>
      <c r="T30" s="63">
        <v>7511.2042059732685</v>
      </c>
      <c r="U30" s="50">
        <v>0</v>
      </c>
      <c r="V30" s="57">
        <v>5695.3962711488548</v>
      </c>
    </row>
    <row r="31" spans="1:41" s="20" customFormat="1" ht="18" customHeight="1">
      <c r="A31" s="31"/>
      <c r="B31" s="20" t="s">
        <v>37</v>
      </c>
      <c r="F31" s="56"/>
      <c r="G31" s="56"/>
      <c r="H31" s="56"/>
      <c r="I31" s="57"/>
      <c r="K31" s="56"/>
      <c r="L31" s="56"/>
      <c r="M31" s="56"/>
      <c r="N31" s="57"/>
      <c r="P31" s="23"/>
      <c r="Q31" s="23"/>
      <c r="S31" s="56"/>
      <c r="T31" s="56"/>
      <c r="U31" s="56"/>
      <c r="V31" s="57"/>
    </row>
    <row r="32" spans="1:41" s="20" customFormat="1">
      <c r="A32" s="31"/>
      <c r="C32" s="33" t="s">
        <v>32</v>
      </c>
      <c r="F32" s="50">
        <v>0</v>
      </c>
      <c r="G32" s="50">
        <v>-8.4893861411273441</v>
      </c>
      <c r="H32" s="50">
        <v>0</v>
      </c>
      <c r="I32" s="57">
        <v>-8.4893861411273441</v>
      </c>
      <c r="K32" s="50">
        <v>0</v>
      </c>
      <c r="L32" s="50">
        <v>0</v>
      </c>
      <c r="M32" s="50">
        <v>0</v>
      </c>
      <c r="N32" s="57">
        <v>0</v>
      </c>
      <c r="P32" s="23"/>
      <c r="Q32" s="23"/>
      <c r="S32" s="50">
        <v>0</v>
      </c>
      <c r="T32" s="50">
        <v>0</v>
      </c>
      <c r="U32" s="50">
        <v>0</v>
      </c>
      <c r="V32" s="57">
        <v>0</v>
      </c>
    </row>
    <row r="33" spans="1:22" s="20" customFormat="1">
      <c r="A33" s="31"/>
      <c r="C33" s="20" t="s">
        <v>64</v>
      </c>
      <c r="F33" s="50">
        <v>60.096201434366506</v>
      </c>
      <c r="G33" s="50">
        <v>-9.311798894323335</v>
      </c>
      <c r="H33" s="50">
        <v>0</v>
      </c>
      <c r="I33" s="57">
        <v>50.784402540043175</v>
      </c>
      <c r="K33" s="50">
        <v>0</v>
      </c>
      <c r="L33" s="50">
        <v>-9.1680518943599321</v>
      </c>
      <c r="M33" s="50">
        <v>0</v>
      </c>
      <c r="N33" s="57">
        <v>-9.1680518943599321</v>
      </c>
      <c r="P33" s="23"/>
      <c r="Q33" s="23"/>
      <c r="S33" s="50">
        <v>0</v>
      </c>
      <c r="T33" s="50">
        <v>-9.1680518943599321</v>
      </c>
      <c r="U33" s="50">
        <v>0</v>
      </c>
      <c r="V33" s="57">
        <v>-9.1680518943599321</v>
      </c>
    </row>
    <row r="34" spans="1:22" s="20" customFormat="1">
      <c r="A34" s="31"/>
      <c r="C34" s="20" t="s">
        <v>21</v>
      </c>
      <c r="F34" s="50">
        <v>676.86612026098544</v>
      </c>
      <c r="G34" s="50">
        <v>-63.136832587499995</v>
      </c>
      <c r="H34" s="50">
        <v>0</v>
      </c>
      <c r="I34" s="57">
        <v>613.72928767348549</v>
      </c>
      <c r="K34" s="50">
        <v>1026.2075646587082</v>
      </c>
      <c r="L34" s="50">
        <v>-63.255096456499992</v>
      </c>
      <c r="M34" s="50">
        <v>0</v>
      </c>
      <c r="N34" s="57">
        <v>962.95246820220814</v>
      </c>
      <c r="P34" s="23"/>
      <c r="Q34" s="23"/>
      <c r="S34" s="50">
        <v>1026.2075646587082</v>
      </c>
      <c r="T34" s="50">
        <v>-61.442285500624997</v>
      </c>
      <c r="U34" s="50">
        <v>0</v>
      </c>
      <c r="V34" s="57">
        <v>964.76527915808322</v>
      </c>
    </row>
    <row r="35" spans="1:22" s="20" customFormat="1">
      <c r="A35" s="31"/>
      <c r="C35" s="20" t="s">
        <v>35</v>
      </c>
      <c r="F35" s="50">
        <v>411.39970652660065</v>
      </c>
      <c r="G35" s="50">
        <v>-19.952862020281177</v>
      </c>
      <c r="H35" s="50">
        <v>0</v>
      </c>
      <c r="I35" s="57">
        <v>391.44684450631945</v>
      </c>
      <c r="K35" s="50">
        <v>789.60037016570482</v>
      </c>
      <c r="L35" s="50">
        <v>0</v>
      </c>
      <c r="M35" s="50">
        <v>0</v>
      </c>
      <c r="N35" s="57">
        <v>789.60037016570482</v>
      </c>
      <c r="P35" s="23"/>
      <c r="Q35" s="23"/>
      <c r="S35" s="50">
        <v>789.60037016570482</v>
      </c>
      <c r="T35" s="50">
        <v>-25.233361950611464</v>
      </c>
      <c r="U35" s="50">
        <v>0</v>
      </c>
      <c r="V35" s="57">
        <v>764.36700821509339</v>
      </c>
    </row>
    <row r="36" spans="1:22" s="20" customFormat="1">
      <c r="A36" s="31"/>
      <c r="B36" s="20" t="s">
        <v>38</v>
      </c>
      <c r="F36" s="64">
        <v>1148.3620282219526</v>
      </c>
      <c r="G36" s="64">
        <v>-100.89087964323184</v>
      </c>
      <c r="H36" s="65">
        <v>0</v>
      </c>
      <c r="I36" s="66">
        <v>1047.4711485787207</v>
      </c>
      <c r="K36" s="64">
        <v>1815.807934824413</v>
      </c>
      <c r="L36" s="64">
        <v>-72.423148350859918</v>
      </c>
      <c r="M36" s="65">
        <v>0</v>
      </c>
      <c r="N36" s="66">
        <v>1743.384786473553</v>
      </c>
      <c r="P36" s="23"/>
      <c r="Q36" s="23"/>
      <c r="S36" s="64">
        <v>1815.807934824413</v>
      </c>
      <c r="T36" s="64">
        <v>-95.843699345596391</v>
      </c>
      <c r="U36" s="65">
        <v>0</v>
      </c>
      <c r="V36" s="66">
        <v>1719.9642354788166</v>
      </c>
    </row>
    <row r="37" spans="1:22" s="20" customFormat="1">
      <c r="A37" s="31"/>
      <c r="B37" s="20" t="s">
        <v>39</v>
      </c>
      <c r="F37" s="65">
        <v>0</v>
      </c>
      <c r="G37" s="65">
        <v>7364.7197758918246</v>
      </c>
      <c r="H37" s="65">
        <v>0</v>
      </c>
      <c r="I37" s="66">
        <v>7364.7197758918246</v>
      </c>
      <c r="K37" s="65">
        <v>0</v>
      </c>
      <c r="L37" s="65">
        <v>6335.3358399451399</v>
      </c>
      <c r="M37" s="65">
        <v>0</v>
      </c>
      <c r="N37" s="66">
        <v>6335.3358399451408</v>
      </c>
      <c r="P37" s="23"/>
      <c r="Q37" s="23"/>
      <c r="S37" s="65">
        <v>0</v>
      </c>
      <c r="T37" s="65">
        <v>7415.3605066276723</v>
      </c>
      <c r="U37" s="65">
        <v>0</v>
      </c>
      <c r="V37" s="66">
        <v>7415.3605066276714</v>
      </c>
    </row>
    <row r="38" spans="1:22" s="20" customFormat="1">
      <c r="A38" s="31"/>
      <c r="F38" s="56"/>
      <c r="G38" s="56"/>
      <c r="H38" s="56"/>
      <c r="I38" s="57"/>
      <c r="K38" s="56"/>
      <c r="L38" s="56"/>
      <c r="M38" s="56"/>
      <c r="N38" s="57"/>
      <c r="P38" s="23"/>
      <c r="Q38" s="23"/>
      <c r="S38" s="56"/>
      <c r="T38" s="56"/>
      <c r="U38" s="56"/>
      <c r="V38" s="57"/>
    </row>
    <row r="39" spans="1:22" s="20" customFormat="1">
      <c r="A39" s="31"/>
      <c r="F39" s="56"/>
      <c r="G39" s="56"/>
      <c r="H39" s="56"/>
      <c r="I39" s="57"/>
      <c r="K39" s="56"/>
      <c r="L39" s="56"/>
      <c r="M39" s="56"/>
      <c r="N39" s="57"/>
      <c r="P39" s="23"/>
      <c r="Q39" s="23"/>
      <c r="S39" s="56"/>
      <c r="T39" s="56"/>
      <c r="U39" s="56"/>
      <c r="V39" s="57"/>
    </row>
    <row r="40" spans="1:22" s="20" customFormat="1">
      <c r="A40" s="40"/>
      <c r="B40" s="20" t="s">
        <v>40</v>
      </c>
      <c r="F40" s="58">
        <v>0</v>
      </c>
      <c r="G40" s="59">
        <v>-174</v>
      </c>
      <c r="H40" s="58">
        <v>0</v>
      </c>
      <c r="I40" s="61">
        <v>-174</v>
      </c>
      <c r="K40" s="58">
        <v>0</v>
      </c>
      <c r="L40" s="59">
        <v>-136</v>
      </c>
      <c r="M40" s="58">
        <v>0</v>
      </c>
      <c r="N40" s="61">
        <v>-136</v>
      </c>
      <c r="P40" s="23"/>
      <c r="Q40" s="23"/>
      <c r="S40" s="58">
        <v>0</v>
      </c>
      <c r="T40" s="59">
        <v>-164</v>
      </c>
      <c r="U40" s="58">
        <v>0</v>
      </c>
      <c r="V40" s="61">
        <v>-164</v>
      </c>
    </row>
    <row r="41" spans="1:22" s="20" customFormat="1">
      <c r="A41" s="40"/>
      <c r="C41" s="20" t="s">
        <v>41</v>
      </c>
      <c r="F41" s="50">
        <v>0</v>
      </c>
      <c r="G41" s="50">
        <v>7190.7197758918246</v>
      </c>
      <c r="H41" s="50">
        <v>0</v>
      </c>
      <c r="I41" s="61">
        <v>7190.7197758918246</v>
      </c>
      <c r="K41" s="50">
        <v>0</v>
      </c>
      <c r="L41" s="50">
        <v>6199.3358399451399</v>
      </c>
      <c r="M41" s="50">
        <v>0</v>
      </c>
      <c r="N41" s="61">
        <v>6199.3358399451408</v>
      </c>
      <c r="P41" s="23"/>
      <c r="Q41" s="23"/>
      <c r="S41" s="50">
        <v>0</v>
      </c>
      <c r="T41" s="50">
        <v>7251.3605066276723</v>
      </c>
      <c r="U41" s="50">
        <v>0</v>
      </c>
      <c r="V41" s="61">
        <v>7251.3605066276714</v>
      </c>
    </row>
    <row r="42" spans="1:22" s="20" customFormat="1">
      <c r="A42" s="40"/>
      <c r="F42" s="50"/>
      <c r="G42" s="50"/>
      <c r="H42" s="50"/>
      <c r="I42" s="57"/>
      <c r="K42" s="50"/>
      <c r="L42" s="50"/>
      <c r="M42" s="50"/>
      <c r="N42" s="57"/>
      <c r="P42" s="23"/>
      <c r="Q42" s="23"/>
      <c r="S42" s="50"/>
      <c r="T42" s="50"/>
      <c r="U42" s="50"/>
      <c r="V42" s="57"/>
    </row>
    <row r="43" spans="1:22" s="20" customFormat="1" ht="12.6" thickBot="1">
      <c r="A43" s="40"/>
      <c r="B43" s="33" t="s">
        <v>43</v>
      </c>
      <c r="F43" s="50"/>
      <c r="G43" s="50"/>
      <c r="H43" s="50"/>
      <c r="I43" s="62">
        <f>I41</f>
        <v>7190.7197758918246</v>
      </c>
      <c r="K43" s="50"/>
      <c r="L43" s="50"/>
      <c r="M43" s="50"/>
      <c r="N43" s="62">
        <v>6199.3358399451408</v>
      </c>
      <c r="P43" s="23">
        <f>N43-I43</f>
        <v>-991.38393594668378</v>
      </c>
      <c r="Q43" s="23" t="s">
        <v>42</v>
      </c>
      <c r="S43" s="50"/>
      <c r="T43" s="50"/>
      <c r="U43" s="50"/>
      <c r="V43" s="62">
        <v>7251.3605066276714</v>
      </c>
    </row>
    <row r="44" spans="1:22" s="20" customFormat="1" ht="12.6" thickTop="1">
      <c r="A44" s="40"/>
      <c r="B44" s="2" t="s">
        <v>44</v>
      </c>
      <c r="F44" s="50"/>
      <c r="G44" s="50"/>
      <c r="H44" s="50"/>
      <c r="I44" s="57"/>
      <c r="K44" s="50"/>
      <c r="L44" s="50"/>
      <c r="M44" s="50"/>
      <c r="N44" s="57"/>
      <c r="P44" s="23"/>
      <c r="Q44" s="23"/>
      <c r="S44" s="50"/>
      <c r="T44" s="50"/>
      <c r="U44" s="50"/>
      <c r="V44" s="57"/>
    </row>
    <row r="45" spans="1:22" s="20" customFormat="1">
      <c r="A45" s="40"/>
      <c r="B45" s="2" t="s">
        <v>45</v>
      </c>
      <c r="F45" s="50"/>
      <c r="G45" s="50"/>
      <c r="H45" s="50"/>
      <c r="I45" s="57">
        <f>I50</f>
        <v>852.71664879736682</v>
      </c>
      <c r="K45" s="50"/>
      <c r="L45" s="50"/>
      <c r="M45" s="50"/>
      <c r="N45" s="57">
        <v>641.96648730178424</v>
      </c>
      <c r="P45" s="23"/>
      <c r="Q45" s="23"/>
      <c r="S45" s="50"/>
      <c r="T45" s="50"/>
      <c r="U45" s="50"/>
      <c r="V45" s="57">
        <v>786.31698614385721</v>
      </c>
    </row>
    <row r="46" spans="1:22" s="20" customFormat="1">
      <c r="A46" s="40"/>
      <c r="F46" s="50"/>
      <c r="G46" s="50"/>
      <c r="H46" s="50"/>
      <c r="I46" s="57"/>
      <c r="K46" s="50"/>
      <c r="L46" s="50"/>
      <c r="M46" s="50"/>
      <c r="N46" s="57"/>
      <c r="P46" s="23"/>
      <c r="Q46" s="23"/>
      <c r="S46" s="50"/>
      <c r="T46" s="50"/>
      <c r="U46" s="50"/>
      <c r="V46" s="57"/>
    </row>
    <row r="47" spans="1:22" s="20" customFormat="1">
      <c r="A47" s="40"/>
      <c r="D47" s="2"/>
      <c r="E47" s="41">
        <v>7.4300000000000005E-2</v>
      </c>
      <c r="F47" s="50"/>
      <c r="G47" s="50"/>
      <c r="H47" s="50"/>
      <c r="I47" s="57"/>
      <c r="K47" s="50"/>
      <c r="L47" s="50"/>
      <c r="M47" s="50"/>
      <c r="N47" s="57"/>
      <c r="P47" s="23"/>
      <c r="Q47" s="23"/>
      <c r="S47" s="50"/>
      <c r="T47" s="50"/>
      <c r="U47" s="50"/>
      <c r="V47" s="57"/>
    </row>
    <row r="48" spans="1:22" s="20" customFormat="1">
      <c r="A48" s="40"/>
      <c r="D48" s="2" t="s">
        <v>46</v>
      </c>
      <c r="E48" s="42">
        <v>0.75529000000000002</v>
      </c>
      <c r="F48" s="50"/>
      <c r="G48" s="50"/>
      <c r="H48" s="50"/>
      <c r="I48" s="57"/>
      <c r="K48" s="50"/>
      <c r="L48" s="50"/>
      <c r="M48" s="50"/>
      <c r="N48" s="57"/>
      <c r="P48" s="23"/>
      <c r="Q48" s="23"/>
      <c r="S48" s="50"/>
      <c r="T48" s="50"/>
      <c r="U48" s="50"/>
      <c r="V48" s="57"/>
    </row>
    <row r="49" spans="1:22" s="20" customFormat="1">
      <c r="A49" s="40"/>
      <c r="D49" s="2" t="s">
        <v>47</v>
      </c>
      <c r="E49" s="2"/>
      <c r="F49" s="50"/>
      <c r="G49" s="50"/>
      <c r="H49" s="50"/>
      <c r="I49" s="57">
        <f>I43*$E$47-I22</f>
        <v>644.04835767016323</v>
      </c>
      <c r="K49" s="50"/>
      <c r="L49" s="50"/>
      <c r="M49" s="50"/>
      <c r="N49" s="57">
        <v>484.87086819416464</v>
      </c>
      <c r="P49" s="43"/>
      <c r="Q49" s="76" t="s">
        <v>48</v>
      </c>
      <c r="R49" s="76"/>
      <c r="S49" s="50"/>
      <c r="T49" s="50"/>
      <c r="U49" s="50"/>
      <c r="V49" s="57">
        <v>593.89735646459394</v>
      </c>
    </row>
    <row r="50" spans="1:22" s="20" customFormat="1" ht="12.6" thickBot="1">
      <c r="A50" s="40"/>
      <c r="D50" s="2" t="s">
        <v>49</v>
      </c>
      <c r="E50" s="2"/>
      <c r="F50" s="50"/>
      <c r="G50" s="50"/>
      <c r="H50" s="50"/>
      <c r="I50" s="57">
        <f>I49/$E$48</f>
        <v>852.71664879736682</v>
      </c>
      <c r="K50" s="50"/>
      <c r="L50" s="50"/>
      <c r="M50" s="50"/>
      <c r="N50" s="57">
        <v>641.96648730178424</v>
      </c>
      <c r="P50" s="44">
        <f>N50-I50</f>
        <v>-210.75016149558257</v>
      </c>
      <c r="Q50" s="91"/>
      <c r="R50" s="91"/>
      <c r="S50" s="50"/>
      <c r="T50" s="50"/>
      <c r="U50" s="50"/>
      <c r="V50" s="57">
        <v>786.31698614385721</v>
      </c>
    </row>
    <row r="51" spans="1:22" ht="12.6" thickTop="1">
      <c r="P51" s="23"/>
      <c r="Q51" s="23"/>
    </row>
    <row r="52" spans="1:22" ht="15" customHeight="1">
      <c r="D52" s="77" t="s">
        <v>60</v>
      </c>
      <c r="E52" s="78"/>
      <c r="F52" s="78"/>
      <c r="G52" s="78"/>
      <c r="H52" s="78"/>
      <c r="I52" s="78"/>
      <c r="J52" s="78"/>
      <c r="K52" s="78"/>
      <c r="L52" s="78"/>
      <c r="M52" s="78"/>
      <c r="N52" s="79"/>
    </row>
    <row r="53" spans="1:22" ht="12.75" customHeight="1">
      <c r="D53" s="80"/>
      <c r="E53" s="81"/>
      <c r="F53" s="81"/>
      <c r="G53" s="81"/>
      <c r="H53" s="81"/>
      <c r="I53" s="81"/>
      <c r="J53" s="81"/>
      <c r="K53" s="81"/>
      <c r="L53" s="81"/>
      <c r="M53" s="81"/>
      <c r="N53" s="82"/>
    </row>
    <row r="54" spans="1:22">
      <c r="D54" s="83"/>
      <c r="E54" s="84"/>
      <c r="F54" s="84"/>
      <c r="G54" s="84"/>
      <c r="H54" s="84"/>
      <c r="I54" s="84"/>
      <c r="J54" s="84"/>
      <c r="K54" s="84"/>
      <c r="L54" s="84"/>
      <c r="M54" s="84"/>
      <c r="N54" s="85"/>
    </row>
  </sheetData>
  <mergeCells count="10">
    <mergeCell ref="Q49:R50"/>
    <mergeCell ref="D52:N54"/>
    <mergeCell ref="F5:I5"/>
    <mergeCell ref="K5:N5"/>
    <mergeCell ref="P5:Q5"/>
    <mergeCell ref="S5:V5"/>
    <mergeCell ref="F6:I6"/>
    <mergeCell ref="K6:N6"/>
    <mergeCell ref="P6:Q6"/>
    <mergeCell ref="S6:V6"/>
  </mergeCells>
  <pageMargins left="0.7" right="0.7" top="0.75" bottom="0.75" header="0.3" footer="0.3"/>
  <pageSetup scale="55"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53B0D-D038-4839-9FF1-A0CED74AF2F2}">
  <sheetPr>
    <pageSetUpPr fitToPage="1"/>
  </sheetPr>
  <dimension ref="A2:AN77"/>
  <sheetViews>
    <sheetView zoomScaleNormal="100" zoomScalePageLayoutView="90" workbookViewId="0">
      <selection activeCell="E29" sqref="E29"/>
    </sheetView>
  </sheetViews>
  <sheetFormatPr defaultColWidth="10.6640625" defaultRowHeight="13.2"/>
  <cols>
    <col min="1" max="1" width="0.5546875" style="1" customWidth="1"/>
    <col min="2" max="3" width="1.6640625" style="2" customWidth="1"/>
    <col min="4" max="4" width="36.44140625" style="2" customWidth="1"/>
    <col min="5" max="5" width="6.88671875" style="2" customWidth="1"/>
    <col min="6" max="6" width="10.33203125" style="67" customWidth="1"/>
    <col min="7" max="8" width="10.6640625" style="67"/>
    <col min="9" max="9" width="14" style="48" bestFit="1" customWidth="1"/>
    <col min="10" max="10" width="3.5546875" style="2" customWidth="1"/>
    <col min="11" max="11" width="10.33203125" style="67" customWidth="1"/>
    <col min="12" max="13" width="10.6640625" style="67"/>
    <col min="14" max="14" width="14" style="48" bestFit="1" customWidth="1"/>
    <col min="15" max="15" width="2.109375" style="2" customWidth="1"/>
    <col min="16" max="16" width="9.88671875" style="5" customWidth="1"/>
    <col min="17" max="17" width="7.5546875" style="5" customWidth="1"/>
    <col min="18" max="21" width="10.6640625" style="2"/>
    <col min="22" max="22" width="12.88671875" style="2" customWidth="1"/>
    <col min="23" max="16384" width="10.6640625" style="2"/>
  </cols>
  <sheetData>
    <row r="2" spans="1:22">
      <c r="A2" s="6" t="s">
        <v>0</v>
      </c>
      <c r="D2" s="1"/>
    </row>
    <row r="3" spans="1:22" ht="12.75" customHeight="1">
      <c r="A3" s="6" t="s">
        <v>1</v>
      </c>
      <c r="D3" s="1"/>
    </row>
    <row r="4" spans="1:22">
      <c r="A4" s="6" t="s">
        <v>2</v>
      </c>
      <c r="D4" s="1"/>
      <c r="P4" s="86" t="s">
        <v>3</v>
      </c>
      <c r="Q4" s="86"/>
      <c r="S4" s="5" t="s">
        <v>4</v>
      </c>
    </row>
    <row r="5" spans="1:22" ht="12.75" customHeight="1">
      <c r="A5" s="6" t="s">
        <v>5</v>
      </c>
      <c r="D5" s="1"/>
      <c r="F5" s="92" t="s">
        <v>6</v>
      </c>
      <c r="G5" s="92"/>
      <c r="H5" s="92"/>
      <c r="I5" s="92"/>
      <c r="K5" s="93" t="s">
        <v>7</v>
      </c>
      <c r="L5" s="93"/>
      <c r="M5" s="93"/>
      <c r="N5" s="93"/>
      <c r="P5" s="89" t="s">
        <v>8</v>
      </c>
      <c r="Q5" s="89"/>
      <c r="S5" s="90" t="s">
        <v>9</v>
      </c>
      <c r="T5" s="90"/>
      <c r="U5" s="90"/>
      <c r="V5" s="90"/>
    </row>
    <row r="6" spans="1:22" s="7" customFormat="1" ht="13.2" customHeight="1">
      <c r="F6" s="94" t="s">
        <v>68</v>
      </c>
      <c r="G6" s="95"/>
      <c r="H6" s="95"/>
      <c r="I6" s="96"/>
      <c r="K6" s="94" t="s">
        <v>68</v>
      </c>
      <c r="L6" s="95"/>
      <c r="M6" s="95"/>
      <c r="N6" s="96"/>
      <c r="S6" s="94" t="s">
        <v>68</v>
      </c>
      <c r="T6" s="95"/>
      <c r="U6" s="95"/>
      <c r="V6" s="96"/>
    </row>
    <row r="7" spans="1:22" s="7" customFormat="1" ht="61.95" customHeight="1">
      <c r="A7" s="8"/>
      <c r="B7" s="9"/>
      <c r="C7" s="10"/>
      <c r="D7" s="11" t="s">
        <v>11</v>
      </c>
      <c r="F7" s="51" t="s">
        <v>12</v>
      </c>
      <c r="G7" s="51" t="s">
        <v>13</v>
      </c>
      <c r="H7" s="51" t="s">
        <v>14</v>
      </c>
      <c r="I7" s="52" t="s">
        <v>69</v>
      </c>
      <c r="K7" s="51" t="s">
        <v>12</v>
      </c>
      <c r="L7" s="51" t="s">
        <v>13</v>
      </c>
      <c r="M7" s="51" t="s">
        <v>14</v>
      </c>
      <c r="N7" s="52" t="s">
        <v>69</v>
      </c>
      <c r="S7" s="51" t="s">
        <v>12</v>
      </c>
      <c r="T7" s="51" t="s">
        <v>13</v>
      </c>
      <c r="U7" s="51" t="s">
        <v>14</v>
      </c>
      <c r="V7" s="52" t="s">
        <v>69</v>
      </c>
    </row>
    <row r="8" spans="1:22" s="14" customFormat="1" ht="12">
      <c r="B8" s="15"/>
      <c r="F8" s="53" t="s">
        <v>16</v>
      </c>
      <c r="G8" s="49"/>
      <c r="H8" s="49"/>
      <c r="I8" s="55"/>
      <c r="K8" s="53" t="s">
        <v>16</v>
      </c>
      <c r="L8" s="49"/>
      <c r="M8" s="49"/>
      <c r="N8" s="55"/>
      <c r="S8" s="53" t="s">
        <v>16</v>
      </c>
      <c r="T8" s="49"/>
      <c r="U8" s="49"/>
      <c r="V8" s="55"/>
    </row>
    <row r="9" spans="1:22" s="20" customFormat="1" ht="12">
      <c r="A9" s="19"/>
      <c r="B9" s="20" t="s">
        <v>17</v>
      </c>
      <c r="F9" s="50"/>
      <c r="G9" s="50"/>
      <c r="H9" s="50"/>
      <c r="I9" s="57"/>
      <c r="K9" s="50"/>
      <c r="L9" s="50"/>
      <c r="M9" s="50"/>
      <c r="N9" s="57"/>
      <c r="P9" s="23"/>
      <c r="Q9" s="23"/>
      <c r="S9" s="50"/>
      <c r="T9" s="50"/>
      <c r="U9" s="50"/>
      <c r="V9" s="57"/>
    </row>
    <row r="10" spans="1:22" s="20" customFormat="1" ht="12">
      <c r="A10" s="19"/>
      <c r="C10" s="20" t="s">
        <v>18</v>
      </c>
      <c r="F10" s="50">
        <v>0</v>
      </c>
      <c r="G10" s="50">
        <v>133</v>
      </c>
      <c r="H10" s="50">
        <v>0</v>
      </c>
      <c r="I10" s="57">
        <v>133</v>
      </c>
      <c r="K10" s="50">
        <v>-15.75285461586992</v>
      </c>
      <c r="L10" s="50">
        <v>0</v>
      </c>
      <c r="M10" s="50">
        <v>0</v>
      </c>
      <c r="N10" s="57">
        <v>-15.75285461586992</v>
      </c>
      <c r="P10" s="23"/>
      <c r="Q10" s="23"/>
      <c r="S10" s="50">
        <v>-15.75285461586992</v>
      </c>
      <c r="T10" s="50">
        <v>169</v>
      </c>
      <c r="U10" s="50">
        <v>0</v>
      </c>
      <c r="V10" s="57">
        <v>153.24714538413008</v>
      </c>
    </row>
    <row r="11" spans="1:22" s="20" customFormat="1" ht="12">
      <c r="A11" s="19"/>
      <c r="C11" s="20" t="s">
        <v>19</v>
      </c>
      <c r="F11" s="50">
        <v>-13.06960515804961</v>
      </c>
      <c r="G11" s="50">
        <v>78</v>
      </c>
      <c r="H11" s="50">
        <v>0</v>
      </c>
      <c r="I11" s="57">
        <v>64.930394841950388</v>
      </c>
      <c r="K11" s="50">
        <v>-3.8892637711023674</v>
      </c>
      <c r="L11" s="50">
        <v>0</v>
      </c>
      <c r="M11" s="50">
        <v>0</v>
      </c>
      <c r="N11" s="57">
        <v>-3.8892637711023674</v>
      </c>
      <c r="P11" s="23"/>
      <c r="Q11" s="23"/>
      <c r="S11" s="50">
        <v>-3.8892637711023674</v>
      </c>
      <c r="T11" s="50">
        <v>58</v>
      </c>
      <c r="U11" s="50">
        <v>0</v>
      </c>
      <c r="V11" s="57">
        <v>54.110736228897636</v>
      </c>
    </row>
    <row r="12" spans="1:22" s="20" customFormat="1" ht="12">
      <c r="A12" s="19"/>
      <c r="C12" s="20" t="s">
        <v>20</v>
      </c>
      <c r="F12" s="50">
        <v>-17.255510656785255</v>
      </c>
      <c r="G12" s="50">
        <v>156</v>
      </c>
      <c r="H12" s="50">
        <v>0</v>
      </c>
      <c r="I12" s="57">
        <v>138.74448934321475</v>
      </c>
      <c r="K12" s="50">
        <v>-12.456046902445152</v>
      </c>
      <c r="L12" s="50">
        <v>33</v>
      </c>
      <c r="M12" s="50">
        <v>0</v>
      </c>
      <c r="N12" s="57">
        <v>20.543953097554848</v>
      </c>
      <c r="P12" s="23"/>
      <c r="Q12" s="23"/>
      <c r="S12" s="50">
        <v>-12.456046902445152</v>
      </c>
      <c r="T12" s="50">
        <v>151</v>
      </c>
      <c r="U12" s="50">
        <v>0</v>
      </c>
      <c r="V12" s="57">
        <v>138.54395309755483</v>
      </c>
    </row>
    <row r="13" spans="1:22" s="20" customFormat="1" ht="12">
      <c r="A13" s="19"/>
      <c r="C13" s="20" t="s">
        <v>21</v>
      </c>
      <c r="F13" s="50">
        <v>-117.12207499469316</v>
      </c>
      <c r="G13" s="50">
        <v>819</v>
      </c>
      <c r="H13" s="69">
        <v>-166.27005840000001</v>
      </c>
      <c r="I13" s="57">
        <v>535.60786660530675</v>
      </c>
      <c r="K13" s="50">
        <v>-201.16268859223496</v>
      </c>
      <c r="L13" s="50">
        <v>372</v>
      </c>
      <c r="M13" s="69">
        <v>-105.92524763999999</v>
      </c>
      <c r="N13" s="57">
        <v>64.912063767765048</v>
      </c>
      <c r="P13" s="23"/>
      <c r="Q13" s="23"/>
      <c r="S13" s="50">
        <v>-201.16268859223496</v>
      </c>
      <c r="T13" s="50">
        <v>779</v>
      </c>
      <c r="U13" s="69">
        <v>-205.92524764000001</v>
      </c>
      <c r="V13" s="57">
        <v>371.91206376776501</v>
      </c>
    </row>
    <row r="14" spans="1:22" s="20" customFormat="1" ht="12">
      <c r="A14" s="19"/>
      <c r="C14" s="20" t="s">
        <v>22</v>
      </c>
      <c r="F14" s="58">
        <v>-262.75768467690364</v>
      </c>
      <c r="G14" s="58">
        <v>678</v>
      </c>
      <c r="H14" s="58">
        <v>0</v>
      </c>
      <c r="I14" s="57">
        <v>415.24231532309636</v>
      </c>
      <c r="K14" s="58">
        <v>-317.81299272149909</v>
      </c>
      <c r="L14" s="58">
        <v>11</v>
      </c>
      <c r="M14" s="58">
        <v>0</v>
      </c>
      <c r="N14" s="57">
        <v>-306.81299272149909</v>
      </c>
      <c r="P14" s="23"/>
      <c r="Q14" s="23"/>
      <c r="S14" s="58">
        <v>-317.81299272149909</v>
      </c>
      <c r="T14" s="58">
        <v>448</v>
      </c>
      <c r="U14" s="58">
        <v>0</v>
      </c>
      <c r="V14" s="57">
        <v>130.18700727850091</v>
      </c>
    </row>
    <row r="15" spans="1:22" s="20" customFormat="1" ht="18" customHeight="1">
      <c r="A15" s="19"/>
      <c r="B15" s="20" t="s">
        <v>23</v>
      </c>
      <c r="F15" s="59">
        <v>-410.20487548643166</v>
      </c>
      <c r="G15" s="59">
        <v>1864</v>
      </c>
      <c r="H15" s="59">
        <v>-166.27005840000001</v>
      </c>
      <c r="I15" s="60">
        <v>1288</v>
      </c>
      <c r="K15" s="59">
        <v>-551.07384660315142</v>
      </c>
      <c r="L15" s="59">
        <v>416</v>
      </c>
      <c r="M15" s="59">
        <v>-105.92524763999999</v>
      </c>
      <c r="N15" s="60">
        <v>-240.99909424315149</v>
      </c>
      <c r="P15" s="23">
        <f>N15-I15</f>
        <v>-1528.9990942431514</v>
      </c>
      <c r="Q15" s="23" t="s">
        <v>24</v>
      </c>
      <c r="S15" s="59">
        <v>-551.07384660315142</v>
      </c>
      <c r="T15" s="59">
        <v>1605</v>
      </c>
      <c r="U15" s="59">
        <v>-205.92524764000001</v>
      </c>
      <c r="V15" s="60">
        <v>848.0009057568484</v>
      </c>
    </row>
    <row r="16" spans="1:22" s="20" customFormat="1" ht="12">
      <c r="F16" s="56"/>
      <c r="G16" s="56"/>
      <c r="H16" s="56"/>
      <c r="I16" s="57"/>
      <c r="K16" s="56"/>
      <c r="L16" s="56"/>
      <c r="M16" s="56"/>
      <c r="N16" s="57"/>
      <c r="P16" s="23"/>
      <c r="Q16" s="23"/>
      <c r="S16" s="56"/>
      <c r="T16" s="56"/>
      <c r="U16" s="56"/>
      <c r="V16" s="57"/>
    </row>
    <row r="17" spans="1:40" s="20" customFormat="1" ht="12">
      <c r="B17" s="20" t="s">
        <v>25</v>
      </c>
      <c r="F17" s="56"/>
      <c r="G17" s="56"/>
      <c r="H17" s="56"/>
      <c r="I17" s="57">
        <f>-I15</f>
        <v>-1288</v>
      </c>
      <c r="K17" s="56"/>
      <c r="L17" s="56"/>
      <c r="M17" s="56"/>
      <c r="N17" s="57">
        <v>240.99909424315149</v>
      </c>
      <c r="P17" s="23"/>
      <c r="Q17" s="23"/>
      <c r="S17" s="56"/>
      <c r="T17" s="56"/>
      <c r="U17" s="56"/>
      <c r="V17" s="57">
        <v>-848.0009057568484</v>
      </c>
    </row>
    <row r="18" spans="1:40" s="20" customFormat="1" ht="12">
      <c r="F18" s="56"/>
      <c r="G18" s="56"/>
      <c r="H18" s="56"/>
      <c r="I18" s="57"/>
      <c r="K18" s="56"/>
      <c r="L18" s="56"/>
      <c r="M18" s="56"/>
      <c r="N18" s="57"/>
      <c r="P18" s="23"/>
      <c r="Q18" s="23"/>
      <c r="S18" s="56"/>
      <c r="T18" s="56"/>
      <c r="U18" s="56"/>
      <c r="V18" s="57"/>
    </row>
    <row r="19" spans="1:40" s="20" customFormat="1" ht="12">
      <c r="B19" s="20" t="s">
        <v>26</v>
      </c>
      <c r="F19" s="56"/>
      <c r="G19" s="56"/>
      <c r="H19" s="56"/>
      <c r="I19" s="57"/>
      <c r="K19" s="56"/>
      <c r="L19" s="56"/>
      <c r="M19" s="56"/>
      <c r="N19" s="57"/>
      <c r="P19" s="23"/>
      <c r="Q19" s="23"/>
      <c r="S19" s="56"/>
      <c r="T19" s="56"/>
      <c r="U19" s="56"/>
      <c r="V19" s="57"/>
    </row>
    <row r="20" spans="1:40" s="20" customFormat="1" ht="12">
      <c r="B20" s="20" t="s">
        <v>27</v>
      </c>
      <c r="E20" s="28">
        <v>0.21</v>
      </c>
      <c r="F20" s="56"/>
      <c r="G20" s="56"/>
      <c r="H20" s="56"/>
      <c r="I20" s="57">
        <f>$E$20*I17</f>
        <v>-270.48</v>
      </c>
      <c r="K20" s="56"/>
      <c r="L20" s="56"/>
      <c r="M20" s="56"/>
      <c r="N20" s="57">
        <v>50.609809791061814</v>
      </c>
      <c r="P20" s="23"/>
      <c r="Q20" s="23"/>
      <c r="S20" s="56"/>
      <c r="T20" s="56"/>
      <c r="U20" s="56"/>
      <c r="V20" s="57">
        <v>-178.08019020893815</v>
      </c>
    </row>
    <row r="21" spans="1:40" s="20" customFormat="1" ht="12">
      <c r="B21" s="20" t="s">
        <v>28</v>
      </c>
      <c r="E21" s="29">
        <v>2.4799999999999999E-2</v>
      </c>
      <c r="F21" s="56"/>
      <c r="G21" s="56"/>
      <c r="H21" s="56"/>
      <c r="I21" s="61">
        <f>-(I44*$E$21)*$E$20</f>
        <v>-268.40821891873503</v>
      </c>
      <c r="K21" s="56"/>
      <c r="L21" s="56"/>
      <c r="M21" s="56"/>
      <c r="N21" s="61">
        <v>-83.904257429757621</v>
      </c>
      <c r="P21" s="23"/>
      <c r="Q21" s="23"/>
      <c r="S21" s="56"/>
      <c r="T21" s="56"/>
      <c r="U21" s="56"/>
      <c r="V21" s="61">
        <v>-247.27048747260054</v>
      </c>
    </row>
    <row r="22" spans="1:40" s="32" customFormat="1">
      <c r="A22" s="31"/>
      <c r="B22" s="2"/>
      <c r="C22" s="2"/>
      <c r="D22" s="2"/>
      <c r="E22" s="2"/>
      <c r="F22" s="50"/>
      <c r="G22" s="50"/>
      <c r="H22" s="50"/>
      <c r="I22" s="57"/>
      <c r="J22" s="2"/>
      <c r="K22" s="50"/>
      <c r="L22" s="50"/>
      <c r="M22" s="50"/>
      <c r="N22" s="57"/>
      <c r="O22" s="2"/>
      <c r="P22" s="5"/>
      <c r="Q22" s="5"/>
      <c r="R22" s="2"/>
      <c r="S22" s="50"/>
      <c r="T22" s="50"/>
      <c r="U22" s="50"/>
      <c r="V22" s="57"/>
      <c r="W22" s="2"/>
      <c r="X22" s="2"/>
      <c r="Y22" s="2"/>
      <c r="Z22" s="2"/>
      <c r="AA22" s="2"/>
      <c r="AB22" s="2"/>
      <c r="AC22" s="2"/>
      <c r="AD22" s="2"/>
      <c r="AE22" s="2"/>
      <c r="AF22" s="2"/>
      <c r="AG22" s="2"/>
      <c r="AH22" s="2"/>
      <c r="AI22" s="2"/>
      <c r="AJ22" s="2"/>
      <c r="AK22" s="2"/>
      <c r="AL22" s="2"/>
      <c r="AM22" s="2"/>
      <c r="AN22" s="2"/>
    </row>
    <row r="23" spans="1:40" s="32" customFormat="1" ht="13.8" thickBot="1">
      <c r="A23" s="31"/>
      <c r="B23" s="33" t="s">
        <v>29</v>
      </c>
      <c r="C23" s="2"/>
      <c r="D23" s="2"/>
      <c r="E23" s="2"/>
      <c r="F23" s="50"/>
      <c r="G23" s="50"/>
      <c r="H23" s="50"/>
      <c r="I23" s="62">
        <f>-SUM(I15,I20:I21)</f>
        <v>-749.11178108126501</v>
      </c>
      <c r="J23" s="2"/>
      <c r="K23" s="50"/>
      <c r="L23" s="50"/>
      <c r="M23" s="50"/>
      <c r="N23" s="62">
        <v>274.29354188184732</v>
      </c>
      <c r="O23" s="2"/>
      <c r="P23" s="5"/>
      <c r="Q23" s="5"/>
      <c r="R23" s="2"/>
      <c r="S23" s="50"/>
      <c r="T23" s="50"/>
      <c r="U23" s="50"/>
      <c r="V23" s="62">
        <v>-422.65022807530977</v>
      </c>
      <c r="W23" s="2"/>
      <c r="X23" s="2"/>
      <c r="Y23" s="2"/>
      <c r="Z23" s="2"/>
      <c r="AA23" s="2"/>
      <c r="AB23" s="2"/>
      <c r="AC23" s="2"/>
      <c r="AD23" s="2"/>
      <c r="AE23" s="2"/>
      <c r="AF23" s="2"/>
      <c r="AG23" s="2"/>
      <c r="AH23" s="2"/>
      <c r="AI23" s="2"/>
      <c r="AJ23" s="2"/>
      <c r="AK23" s="2"/>
      <c r="AL23" s="2"/>
      <c r="AM23" s="2"/>
      <c r="AN23" s="2"/>
    </row>
    <row r="24" spans="1:40" s="32" customFormat="1" ht="13.8" thickTop="1">
      <c r="A24" s="31"/>
      <c r="B24" s="2"/>
      <c r="C24" s="2"/>
      <c r="D24" s="2"/>
      <c r="E24" s="2"/>
      <c r="F24" s="50"/>
      <c r="G24" s="50"/>
      <c r="H24" s="50"/>
      <c r="I24" s="57"/>
      <c r="J24" s="2"/>
      <c r="K24" s="50"/>
      <c r="L24" s="50"/>
      <c r="M24" s="50"/>
      <c r="N24" s="57"/>
      <c r="O24" s="2"/>
      <c r="P24" s="5"/>
      <c r="Q24" s="5"/>
      <c r="R24" s="2"/>
      <c r="S24" s="50"/>
      <c r="T24" s="50"/>
      <c r="U24" s="50"/>
      <c r="V24" s="57"/>
      <c r="W24" s="2"/>
      <c r="X24" s="2"/>
      <c r="Y24" s="2"/>
      <c r="Z24" s="2"/>
      <c r="AA24" s="2"/>
      <c r="AB24" s="2"/>
      <c r="AC24" s="2"/>
      <c r="AD24" s="2"/>
      <c r="AE24" s="2"/>
      <c r="AF24" s="2"/>
      <c r="AG24" s="2"/>
      <c r="AH24" s="2"/>
      <c r="AI24" s="2"/>
      <c r="AJ24" s="2"/>
      <c r="AK24" s="2"/>
      <c r="AL24" s="2"/>
      <c r="AM24" s="2"/>
      <c r="AN24" s="2"/>
    </row>
    <row r="25" spans="1:40" s="32" customFormat="1">
      <c r="A25" s="31"/>
      <c r="B25" s="2" t="s">
        <v>30</v>
      </c>
      <c r="C25" s="2"/>
      <c r="D25" s="2"/>
      <c r="E25" s="2"/>
      <c r="F25" s="50"/>
      <c r="G25" s="50"/>
      <c r="H25" s="50"/>
      <c r="I25" s="57"/>
      <c r="J25" s="2"/>
      <c r="K25" s="50"/>
      <c r="L25" s="50"/>
      <c r="M25" s="50"/>
      <c r="N25" s="57"/>
      <c r="O25" s="2"/>
      <c r="P25" s="5"/>
      <c r="Q25" s="5"/>
      <c r="R25" s="2"/>
      <c r="S25" s="50"/>
      <c r="T25" s="50"/>
      <c r="U25" s="50"/>
      <c r="V25" s="57"/>
      <c r="W25" s="2"/>
      <c r="X25" s="2"/>
      <c r="Y25" s="2"/>
      <c r="Z25" s="2"/>
      <c r="AA25" s="2"/>
      <c r="AB25" s="2"/>
      <c r="AC25" s="2"/>
      <c r="AD25" s="2"/>
      <c r="AE25" s="2"/>
      <c r="AF25" s="2"/>
      <c r="AG25" s="2"/>
      <c r="AH25" s="2"/>
      <c r="AI25" s="2"/>
      <c r="AJ25" s="2"/>
      <c r="AK25" s="2"/>
      <c r="AL25" s="2"/>
      <c r="AM25" s="2"/>
      <c r="AN25" s="2"/>
    </row>
    <row r="26" spans="1:40" s="32" customFormat="1">
      <c r="A26" s="1"/>
      <c r="B26" s="2" t="s">
        <v>31</v>
      </c>
      <c r="C26" s="2"/>
      <c r="D26" s="2"/>
      <c r="E26" s="2"/>
      <c r="F26" s="56"/>
      <c r="G26" s="56"/>
      <c r="H26" s="56"/>
      <c r="I26" s="57"/>
      <c r="J26" s="2"/>
      <c r="K26" s="56"/>
      <c r="L26" s="56"/>
      <c r="M26" s="56"/>
      <c r="N26" s="57"/>
      <c r="O26" s="2"/>
      <c r="P26" s="5"/>
      <c r="Q26" s="5"/>
      <c r="R26" s="2"/>
      <c r="S26" s="56"/>
      <c r="T26" s="56"/>
      <c r="U26" s="56"/>
      <c r="V26" s="57"/>
      <c r="W26" s="2"/>
      <c r="X26" s="2"/>
      <c r="Y26" s="2"/>
      <c r="Z26" s="2"/>
      <c r="AA26" s="2"/>
      <c r="AB26" s="2"/>
      <c r="AC26" s="2"/>
      <c r="AD26" s="2"/>
      <c r="AE26" s="2"/>
      <c r="AF26" s="2"/>
      <c r="AG26" s="2"/>
      <c r="AH26" s="2"/>
      <c r="AI26" s="2"/>
      <c r="AJ26" s="2"/>
      <c r="AK26" s="2"/>
      <c r="AL26" s="2"/>
      <c r="AM26" s="2"/>
      <c r="AN26" s="2"/>
    </row>
    <row r="27" spans="1:40" s="33" customFormat="1" ht="12">
      <c r="A27" s="31"/>
      <c r="C27" s="33" t="s">
        <v>32</v>
      </c>
      <c r="F27" s="50">
        <v>0</v>
      </c>
      <c r="G27" s="50">
        <v>666.54174046459934</v>
      </c>
      <c r="H27" s="50">
        <v>0</v>
      </c>
      <c r="I27" s="57">
        <v>666.54174046459934</v>
      </c>
      <c r="K27" s="50">
        <v>-198.0001894098508</v>
      </c>
      <c r="L27" s="50">
        <v>0</v>
      </c>
      <c r="M27" s="50">
        <v>0</v>
      </c>
      <c r="N27" s="57">
        <v>-198.0001894098508</v>
      </c>
      <c r="P27" s="35"/>
      <c r="Q27" s="35"/>
      <c r="S27" s="50">
        <v>-198.0001894098508</v>
      </c>
      <c r="T27" s="50">
        <v>846.76218058377356</v>
      </c>
      <c r="U27" s="50">
        <v>0</v>
      </c>
      <c r="V27" s="57">
        <v>648.76199117392275</v>
      </c>
    </row>
    <row r="28" spans="1:40" s="20" customFormat="1" ht="12">
      <c r="A28" s="31"/>
      <c r="C28" s="20" t="s">
        <v>33</v>
      </c>
      <c r="F28" s="50">
        <v>-441.54383284789719</v>
      </c>
      <c r="G28" s="50">
        <v>2592.8062559999998</v>
      </c>
      <c r="H28" s="50">
        <v>0</v>
      </c>
      <c r="I28" s="57">
        <v>2151.2624231521027</v>
      </c>
      <c r="K28" s="50">
        <v>-154.32803695706878</v>
      </c>
      <c r="L28" s="50">
        <v>0</v>
      </c>
      <c r="M28" s="50">
        <v>0</v>
      </c>
      <c r="N28" s="57">
        <v>-154.32803695706878</v>
      </c>
      <c r="P28" s="23"/>
      <c r="Q28" s="23"/>
      <c r="S28" s="50">
        <v>-154.32803695706878</v>
      </c>
      <c r="T28" s="50">
        <v>1985.5817288520004</v>
      </c>
      <c r="U28" s="50">
        <v>0</v>
      </c>
      <c r="V28" s="57">
        <v>1831.2536918949318</v>
      </c>
    </row>
    <row r="29" spans="1:40" s="20" customFormat="1" ht="12">
      <c r="A29" s="31"/>
      <c r="C29" s="20" t="s">
        <v>34</v>
      </c>
      <c r="F29" s="50">
        <v>-827.8228962481121</v>
      </c>
      <c r="G29" s="50">
        <v>7586.5021179239984</v>
      </c>
      <c r="H29" s="50">
        <v>0</v>
      </c>
      <c r="I29" s="57">
        <v>6758.6792216758859</v>
      </c>
      <c r="K29" s="50">
        <v>-597.56117646974815</v>
      </c>
      <c r="L29" s="50">
        <v>1606.7618871840002</v>
      </c>
      <c r="M29" s="50">
        <v>0</v>
      </c>
      <c r="N29" s="57">
        <v>1009.2007107142521</v>
      </c>
      <c r="P29" s="23"/>
      <c r="Q29" s="23"/>
      <c r="S29" s="50">
        <v>-597.56117646974815</v>
      </c>
      <c r="T29" s="50">
        <v>7334.7522645000017</v>
      </c>
      <c r="U29" s="50">
        <v>0</v>
      </c>
      <c r="V29" s="57">
        <v>6737.1910880302539</v>
      </c>
    </row>
    <row r="30" spans="1:40" s="20" customFormat="1" ht="12">
      <c r="A30" s="31"/>
      <c r="C30" s="20" t="s">
        <v>21</v>
      </c>
      <c r="F30" s="50">
        <v>-4682.4462987360439</v>
      </c>
      <c r="G30" s="50">
        <v>33503.850157900008</v>
      </c>
      <c r="H30" s="50">
        <v>0</v>
      </c>
      <c r="I30" s="57">
        <v>28821.403859163962</v>
      </c>
      <c r="K30" s="50">
        <v>-10444.750633439755</v>
      </c>
      <c r="L30" s="50">
        <v>15200.09684</v>
      </c>
      <c r="M30" s="50">
        <v>0</v>
      </c>
      <c r="N30" s="57">
        <v>4755.3462065602453</v>
      </c>
      <c r="P30" s="23"/>
      <c r="Q30" s="23"/>
      <c r="S30" s="50">
        <v>-10444.750633439755</v>
      </c>
      <c r="T30" s="50">
        <v>31860.061377126192</v>
      </c>
      <c r="U30" s="50">
        <v>0</v>
      </c>
      <c r="V30" s="57">
        <v>21415.310743686437</v>
      </c>
    </row>
    <row r="31" spans="1:40" s="20" customFormat="1" ht="12">
      <c r="A31" s="31"/>
      <c r="C31" s="20" t="s">
        <v>35</v>
      </c>
      <c r="F31" s="58">
        <v>-5219.7246165775477</v>
      </c>
      <c r="G31" s="58">
        <v>10140.857837570027</v>
      </c>
      <c r="H31" s="58">
        <v>0</v>
      </c>
      <c r="I31" s="61">
        <v>4921.1332209924794</v>
      </c>
      <c r="K31" s="58">
        <v>-6690.5392477223941</v>
      </c>
      <c r="L31" s="58">
        <v>287.68458510552199</v>
      </c>
      <c r="M31" s="58">
        <v>0</v>
      </c>
      <c r="N31" s="61">
        <v>-6402.8546626168718</v>
      </c>
      <c r="P31" s="23"/>
      <c r="Q31" s="23"/>
      <c r="S31" s="58">
        <v>-6690.5392477223941</v>
      </c>
      <c r="T31" s="58">
        <v>8093.6468501328754</v>
      </c>
      <c r="U31" s="58">
        <v>0</v>
      </c>
      <c r="V31" s="61">
        <v>1403.1076024104814</v>
      </c>
    </row>
    <row r="32" spans="1:40" s="20" customFormat="1" ht="12">
      <c r="A32" s="31"/>
      <c r="B32" s="20" t="s">
        <v>36</v>
      </c>
      <c r="F32" s="63">
        <v>-11171.5376444096</v>
      </c>
      <c r="G32" s="63">
        <v>54490.558109858641</v>
      </c>
      <c r="H32" s="50">
        <v>0</v>
      </c>
      <c r="I32" s="57">
        <v>43319.02046544903</v>
      </c>
      <c r="K32" s="63">
        <v>-18085.179283998819</v>
      </c>
      <c r="L32" s="63">
        <v>17094.543312289523</v>
      </c>
      <c r="M32" s="50">
        <v>0</v>
      </c>
      <c r="N32" s="57">
        <v>-990.6359717092937</v>
      </c>
      <c r="P32" s="23"/>
      <c r="Q32" s="23"/>
      <c r="S32" s="63">
        <v>-18085.179283998819</v>
      </c>
      <c r="T32" s="63">
        <v>50120.804401194844</v>
      </c>
      <c r="U32" s="50">
        <v>0</v>
      </c>
      <c r="V32" s="57">
        <v>32035.625117196028</v>
      </c>
    </row>
    <row r="33" spans="1:22" s="20" customFormat="1" ht="18" customHeight="1">
      <c r="A33" s="31"/>
      <c r="B33" s="20" t="s">
        <v>37</v>
      </c>
      <c r="F33" s="56"/>
      <c r="G33" s="56"/>
      <c r="H33" s="56"/>
      <c r="I33" s="57"/>
      <c r="K33" s="56"/>
      <c r="L33" s="56"/>
      <c r="M33" s="56"/>
      <c r="N33" s="57"/>
      <c r="P33" s="23"/>
      <c r="Q33" s="23"/>
      <c r="S33" s="56"/>
      <c r="T33" s="56"/>
      <c r="U33" s="56"/>
      <c r="V33" s="57"/>
    </row>
    <row r="34" spans="1:22" s="20" customFormat="1" ht="12">
      <c r="A34" s="31"/>
      <c r="C34" s="33" t="s">
        <v>32</v>
      </c>
      <c r="F34" s="50">
        <v>0</v>
      </c>
      <c r="G34" s="50">
        <v>-36.683300378007807</v>
      </c>
      <c r="H34" s="50">
        <v>0</v>
      </c>
      <c r="I34" s="57">
        <v>-36.683300378007807</v>
      </c>
      <c r="K34" s="50">
        <v>198.0001894098508</v>
      </c>
      <c r="L34" s="50">
        <v>0</v>
      </c>
      <c r="M34" s="50">
        <v>0</v>
      </c>
      <c r="N34" s="57">
        <v>198.0001894098508</v>
      </c>
      <c r="P34" s="23"/>
      <c r="Q34" s="23"/>
      <c r="S34" s="50">
        <v>198.0001894098508</v>
      </c>
      <c r="T34" s="50">
        <v>-8.372095957769611</v>
      </c>
      <c r="U34" s="50">
        <v>0</v>
      </c>
      <c r="V34" s="57">
        <v>189.6280934520812</v>
      </c>
    </row>
    <row r="35" spans="1:22" s="20" customFormat="1" ht="12">
      <c r="A35" s="31"/>
      <c r="C35" s="20" t="s">
        <v>33</v>
      </c>
      <c r="F35" s="50">
        <v>441.54383284789719</v>
      </c>
      <c r="G35" s="50">
        <v>-34.633886023399995</v>
      </c>
      <c r="H35" s="50">
        <v>0</v>
      </c>
      <c r="I35" s="57">
        <v>406.90994682449718</v>
      </c>
      <c r="K35" s="50">
        <v>154.32803695706878</v>
      </c>
      <c r="L35" s="50">
        <v>0</v>
      </c>
      <c r="M35" s="50">
        <v>0</v>
      </c>
      <c r="N35" s="57">
        <v>154.32803695706878</v>
      </c>
      <c r="P35" s="23"/>
      <c r="Q35" s="23"/>
      <c r="S35" s="50">
        <v>154.32803695706878</v>
      </c>
      <c r="T35" s="50">
        <v>-24.830676479175189</v>
      </c>
      <c r="U35" s="50">
        <v>0</v>
      </c>
      <c r="V35" s="57">
        <v>129.49736047789358</v>
      </c>
    </row>
    <row r="36" spans="1:22" s="20" customFormat="1" ht="12">
      <c r="A36" s="31"/>
      <c r="C36" s="20" t="s">
        <v>34</v>
      </c>
      <c r="F36" s="50">
        <v>827.8228962481121</v>
      </c>
      <c r="G36" s="50">
        <v>-67.730959453458297</v>
      </c>
      <c r="H36" s="50">
        <v>0</v>
      </c>
      <c r="I36" s="57">
        <v>760.09193679465375</v>
      </c>
      <c r="K36" s="50">
        <v>597.56117646974815</v>
      </c>
      <c r="L36" s="50">
        <v>-10.639629143227801</v>
      </c>
      <c r="M36" s="50">
        <v>0</v>
      </c>
      <c r="N36" s="57">
        <v>586.92154732652034</v>
      </c>
      <c r="P36" s="23"/>
      <c r="Q36" s="23"/>
      <c r="S36" s="50">
        <v>597.56117646974815</v>
      </c>
      <c r="T36" s="50">
        <v>-61.883345723597493</v>
      </c>
      <c r="U36" s="50">
        <v>0</v>
      </c>
      <c r="V36" s="57">
        <v>535.67783074615068</v>
      </c>
    </row>
    <row r="37" spans="1:22" s="20" customFormat="1" ht="12">
      <c r="A37" s="31"/>
      <c r="C37" s="20" t="s">
        <v>21</v>
      </c>
      <c r="F37" s="50">
        <v>4682.4462987360439</v>
      </c>
      <c r="G37" s="50">
        <v>-464.79635825400976</v>
      </c>
      <c r="H37" s="50">
        <v>0</v>
      </c>
      <c r="I37" s="57">
        <v>4217.6499404820343</v>
      </c>
      <c r="K37" s="50">
        <v>10444.750633439755</v>
      </c>
      <c r="L37" s="50">
        <v>-226.78685450386038</v>
      </c>
      <c r="M37" s="50">
        <v>0</v>
      </c>
      <c r="N37" s="57">
        <v>10217.963778935895</v>
      </c>
      <c r="P37" s="23"/>
      <c r="Q37" s="23"/>
      <c r="S37" s="50">
        <v>10444.750633439755</v>
      </c>
      <c r="T37" s="50">
        <v>-398.72415295829762</v>
      </c>
      <c r="U37" s="50">
        <v>0</v>
      </c>
      <c r="V37" s="57">
        <v>10046.026480481458</v>
      </c>
    </row>
    <row r="38" spans="1:22" s="20" customFormat="1" ht="12">
      <c r="A38" s="31"/>
      <c r="C38" s="20" t="s">
        <v>35</v>
      </c>
      <c r="F38" s="50">
        <v>5219.7246165775477</v>
      </c>
      <c r="G38" s="50">
        <v>-230.03716206023216</v>
      </c>
      <c r="H38" s="50">
        <v>0</v>
      </c>
      <c r="I38" s="57">
        <v>4989.6874545173159</v>
      </c>
      <c r="K38" s="50">
        <v>6690.5392477223941</v>
      </c>
      <c r="L38" s="50">
        <v>-9.4683206244603593</v>
      </c>
      <c r="M38" s="50">
        <v>0</v>
      </c>
      <c r="N38" s="57">
        <v>6681.0709270979341</v>
      </c>
      <c r="P38" s="23"/>
      <c r="Q38" s="23"/>
      <c r="S38" s="50">
        <v>6690.5392477223941</v>
      </c>
      <c r="T38" s="50">
        <v>-199.0218811127711</v>
      </c>
      <c r="U38" s="50">
        <v>0</v>
      </c>
      <c r="V38" s="57">
        <v>6491.5173666096234</v>
      </c>
    </row>
    <row r="39" spans="1:22" s="20" customFormat="1" ht="12">
      <c r="A39" s="31"/>
      <c r="B39" s="20" t="s">
        <v>38</v>
      </c>
      <c r="F39" s="64">
        <v>11171.5376444096</v>
      </c>
      <c r="G39" s="64">
        <v>-833.88166616910803</v>
      </c>
      <c r="H39" s="65">
        <v>0</v>
      </c>
      <c r="I39" s="60">
        <v>10337.655978240493</v>
      </c>
      <c r="K39" s="64">
        <v>18085.179283998819</v>
      </c>
      <c r="L39" s="64">
        <v>-246.89480427154854</v>
      </c>
      <c r="M39" s="65">
        <v>0</v>
      </c>
      <c r="N39" s="60">
        <v>17838.28447972727</v>
      </c>
      <c r="P39" s="23"/>
      <c r="Q39" s="23"/>
      <c r="S39" s="64">
        <v>18085.179283998819</v>
      </c>
      <c r="T39" s="64">
        <v>-692.83215223161096</v>
      </c>
      <c r="U39" s="65">
        <v>0</v>
      </c>
      <c r="V39" s="60">
        <v>17392.347131767208</v>
      </c>
    </row>
    <row r="40" spans="1:22" s="20" customFormat="1" ht="12">
      <c r="A40" s="31"/>
      <c r="B40" s="20" t="s">
        <v>39</v>
      </c>
      <c r="F40" s="65">
        <v>0</v>
      </c>
      <c r="G40" s="65">
        <v>53656.676443689532</v>
      </c>
      <c r="H40" s="65">
        <v>0</v>
      </c>
      <c r="I40" s="66">
        <v>53656.676443689525</v>
      </c>
      <c r="K40" s="65">
        <v>0</v>
      </c>
      <c r="L40" s="65">
        <v>16847.648508017974</v>
      </c>
      <c r="M40" s="65">
        <v>0</v>
      </c>
      <c r="N40" s="66">
        <v>16847.648508017977</v>
      </c>
      <c r="P40" s="23"/>
      <c r="Q40" s="23"/>
      <c r="S40" s="65">
        <v>0</v>
      </c>
      <c r="T40" s="65">
        <v>49427.972248963233</v>
      </c>
      <c r="U40" s="65">
        <v>0</v>
      </c>
      <c r="V40" s="66">
        <v>49427.97224896324</v>
      </c>
    </row>
    <row r="41" spans="1:22" s="20" customFormat="1" ht="12">
      <c r="A41" s="31"/>
      <c r="F41" s="56"/>
      <c r="G41" s="56"/>
      <c r="H41" s="56"/>
      <c r="I41" s="57"/>
      <c r="K41" s="56"/>
      <c r="L41" s="56"/>
      <c r="M41" s="56"/>
      <c r="N41" s="57"/>
      <c r="P41" s="23"/>
      <c r="Q41" s="23"/>
      <c r="S41" s="56"/>
      <c r="T41" s="56"/>
      <c r="U41" s="56"/>
      <c r="V41" s="57"/>
    </row>
    <row r="42" spans="1:22" s="20" customFormat="1" ht="12">
      <c r="A42" s="31"/>
      <c r="F42" s="56"/>
      <c r="G42" s="56"/>
      <c r="H42" s="56"/>
      <c r="I42" s="57"/>
      <c r="K42" s="56"/>
      <c r="L42" s="56"/>
      <c r="M42" s="56"/>
      <c r="N42" s="57"/>
      <c r="P42" s="23"/>
      <c r="Q42" s="23"/>
      <c r="S42" s="56"/>
      <c r="T42" s="56"/>
      <c r="U42" s="56"/>
      <c r="V42" s="57"/>
    </row>
    <row r="43" spans="1:22" s="20" customFormat="1" ht="12">
      <c r="A43" s="40"/>
      <c r="B43" s="20" t="s">
        <v>40</v>
      </c>
      <c r="F43" s="58">
        <v>0</v>
      </c>
      <c r="G43" s="59">
        <v>-2119</v>
      </c>
      <c r="H43" s="58">
        <v>0</v>
      </c>
      <c r="I43" s="61">
        <v>-2119</v>
      </c>
      <c r="K43" s="58">
        <v>0</v>
      </c>
      <c r="L43" s="59">
        <v>-737</v>
      </c>
      <c r="M43" s="58">
        <v>0</v>
      </c>
      <c r="N43" s="61">
        <v>-737</v>
      </c>
      <c r="S43" s="58">
        <v>0</v>
      </c>
      <c r="T43" s="59">
        <v>-1949</v>
      </c>
      <c r="U43" s="58">
        <v>0</v>
      </c>
      <c r="V43" s="61">
        <v>-1949</v>
      </c>
    </row>
    <row r="44" spans="1:22" s="20" customFormat="1" ht="12">
      <c r="A44" s="40"/>
      <c r="C44" s="20" t="s">
        <v>41</v>
      </c>
      <c r="F44" s="50">
        <v>0</v>
      </c>
      <c r="G44" s="50">
        <v>51537.676443689532</v>
      </c>
      <c r="H44" s="50">
        <v>0</v>
      </c>
      <c r="I44" s="66">
        <v>51537.676443689525</v>
      </c>
      <c r="K44" s="50">
        <v>0</v>
      </c>
      <c r="L44" s="50">
        <v>16110.648508017974</v>
      </c>
      <c r="M44" s="50">
        <v>0</v>
      </c>
      <c r="N44" s="66">
        <v>16110.648508017977</v>
      </c>
      <c r="S44" s="50">
        <v>0</v>
      </c>
      <c r="T44" s="50">
        <v>47478.972248963233</v>
      </c>
      <c r="U44" s="50">
        <v>0</v>
      </c>
      <c r="V44" s="66">
        <v>47478.97224896324</v>
      </c>
    </row>
    <row r="45" spans="1:22" s="20" customFormat="1" ht="12">
      <c r="A45" s="40"/>
      <c r="F45" s="50"/>
      <c r="G45" s="50"/>
      <c r="H45" s="50"/>
      <c r="I45" s="57"/>
      <c r="K45" s="50"/>
      <c r="L45" s="50"/>
      <c r="M45" s="50"/>
      <c r="N45" s="57"/>
      <c r="P45" s="23"/>
      <c r="Q45" s="75" t="s">
        <v>42</v>
      </c>
      <c r="R45" s="75"/>
      <c r="S45" s="50"/>
      <c r="T45" s="50"/>
      <c r="U45" s="50"/>
      <c r="V45" s="57"/>
    </row>
    <row r="46" spans="1:22" s="20" customFormat="1" ht="12.6" thickBot="1">
      <c r="A46" s="40"/>
      <c r="B46" s="33" t="s">
        <v>43</v>
      </c>
      <c r="F46" s="50"/>
      <c r="G46" s="50"/>
      <c r="H46" s="50"/>
      <c r="I46" s="62">
        <f>I44</f>
        <v>51537.676443689525</v>
      </c>
      <c r="K46" s="50"/>
      <c r="L46" s="50"/>
      <c r="M46" s="50"/>
      <c r="N46" s="62">
        <v>16110.648508017977</v>
      </c>
      <c r="P46" s="23">
        <f>N44-I44</f>
        <v>-35427.027935671547</v>
      </c>
      <c r="Q46" s="75"/>
      <c r="R46" s="75"/>
      <c r="S46" s="50"/>
      <c r="T46" s="50"/>
      <c r="U46" s="50"/>
      <c r="V46" s="62">
        <v>47478.97224896324</v>
      </c>
    </row>
    <row r="47" spans="1:22" s="20" customFormat="1" ht="12.6" thickTop="1">
      <c r="A47" s="40"/>
      <c r="B47" s="2" t="s">
        <v>44</v>
      </c>
      <c r="F47" s="50"/>
      <c r="G47" s="50"/>
      <c r="H47" s="50"/>
      <c r="I47" s="57"/>
      <c r="K47" s="50"/>
      <c r="L47" s="50"/>
      <c r="M47" s="50"/>
      <c r="N47" s="57"/>
      <c r="P47" s="23"/>
      <c r="Q47" s="23"/>
      <c r="S47" s="50"/>
      <c r="T47" s="50"/>
      <c r="U47" s="50"/>
      <c r="V47" s="57"/>
    </row>
    <row r="48" spans="1:22" s="20" customFormat="1" ht="12">
      <c r="A48" s="40"/>
      <c r="B48" s="2" t="s">
        <v>45</v>
      </c>
      <c r="F48" s="50"/>
      <c r="G48" s="50"/>
      <c r="H48" s="50"/>
      <c r="I48" s="57">
        <f>I53</f>
        <v>6061.7261460464151</v>
      </c>
      <c r="K48" s="50"/>
      <c r="L48" s="50"/>
      <c r="M48" s="50"/>
      <c r="N48" s="57">
        <v>1221.6865604786087</v>
      </c>
      <c r="P48" s="23"/>
      <c r="Q48" s="23"/>
      <c r="S48" s="50"/>
      <c r="T48" s="50"/>
      <c r="U48" s="50"/>
      <c r="V48" s="57">
        <v>5230.2266231159929</v>
      </c>
    </row>
    <row r="49" spans="1:22" s="20" customFormat="1" ht="12">
      <c r="A49" s="40"/>
      <c r="F49" s="50"/>
      <c r="G49" s="50"/>
      <c r="H49" s="50"/>
      <c r="I49" s="57"/>
      <c r="K49" s="50"/>
      <c r="L49" s="50"/>
      <c r="M49" s="50"/>
      <c r="N49" s="57"/>
      <c r="P49" s="23"/>
      <c r="Q49" s="23"/>
      <c r="S49" s="50"/>
      <c r="T49" s="50"/>
      <c r="U49" s="50"/>
      <c r="V49" s="57"/>
    </row>
    <row r="50" spans="1:22" s="20" customFormat="1" ht="12">
      <c r="A50" s="40"/>
      <c r="D50" s="2"/>
      <c r="E50" s="41">
        <v>7.4300000000000005E-2</v>
      </c>
      <c r="F50" s="50"/>
      <c r="G50" s="50"/>
      <c r="H50" s="50"/>
      <c r="I50" s="57"/>
      <c r="K50" s="50"/>
      <c r="L50" s="50"/>
      <c r="M50" s="50"/>
      <c r="N50" s="57"/>
      <c r="P50" s="23"/>
      <c r="Q50" s="23"/>
      <c r="S50" s="50"/>
      <c r="T50" s="50"/>
      <c r="U50" s="50"/>
      <c r="V50" s="57"/>
    </row>
    <row r="51" spans="1:22" s="20" customFormat="1" ht="12">
      <c r="A51" s="40"/>
      <c r="D51" s="2" t="s">
        <v>46</v>
      </c>
      <c r="E51" s="42">
        <v>0.75529000000000002</v>
      </c>
      <c r="F51" s="50"/>
      <c r="G51" s="50"/>
      <c r="H51" s="50"/>
      <c r="I51" s="57"/>
      <c r="K51" s="50"/>
      <c r="L51" s="50"/>
      <c r="M51" s="50"/>
      <c r="N51" s="57"/>
      <c r="P51" s="23"/>
      <c r="Q51" s="23"/>
      <c r="S51" s="50"/>
      <c r="T51" s="50"/>
      <c r="U51" s="50"/>
      <c r="V51" s="57"/>
    </row>
    <row r="52" spans="1:22" s="20" customFormat="1" ht="12">
      <c r="A52" s="40"/>
      <c r="D52" s="2" t="s">
        <v>47</v>
      </c>
      <c r="E52" s="2"/>
      <c r="F52" s="50"/>
      <c r="G52" s="50"/>
      <c r="H52" s="50"/>
      <c r="I52" s="57">
        <f>I46*$E$50-I23</f>
        <v>4578.3611408473971</v>
      </c>
      <c r="K52" s="50"/>
      <c r="L52" s="50"/>
      <c r="M52" s="50"/>
      <c r="N52" s="57">
        <v>922.72764226388847</v>
      </c>
      <c r="P52" s="43"/>
      <c r="Q52" s="76" t="s">
        <v>48</v>
      </c>
      <c r="R52" s="76"/>
      <c r="S52" s="50"/>
      <c r="T52" s="50"/>
      <c r="U52" s="50"/>
      <c r="V52" s="57">
        <v>3950.3378661732786</v>
      </c>
    </row>
    <row r="53" spans="1:22" s="20" customFormat="1" ht="12.6" thickBot="1">
      <c r="A53" s="40"/>
      <c r="D53" s="2" t="s">
        <v>49</v>
      </c>
      <c r="E53" s="2"/>
      <c r="F53" s="50"/>
      <c r="G53" s="50"/>
      <c r="H53" s="50"/>
      <c r="I53" s="57">
        <f>I52/$E$51</f>
        <v>6061.7261460464151</v>
      </c>
      <c r="K53" s="50"/>
      <c r="L53" s="50"/>
      <c r="M53" s="50"/>
      <c r="N53" s="57">
        <v>1221.6865604786087</v>
      </c>
      <c r="P53" s="44">
        <f>N53-I53</f>
        <v>-4840.0395855678062</v>
      </c>
      <c r="Q53" s="76"/>
      <c r="R53" s="76"/>
      <c r="S53" s="50"/>
      <c r="T53" s="50"/>
      <c r="U53" s="50"/>
      <c r="V53" s="57">
        <v>5230.2266231159929</v>
      </c>
    </row>
    <row r="54" spans="1:22" ht="13.8" thickTop="1">
      <c r="F54" s="56"/>
      <c r="I54" s="57"/>
      <c r="K54" s="56"/>
      <c r="N54" s="57"/>
      <c r="S54" s="56"/>
      <c r="T54" s="67"/>
      <c r="U54" s="67"/>
      <c r="V54" s="57"/>
    </row>
    <row r="55" spans="1:22">
      <c r="B55" s="45" t="s">
        <v>50</v>
      </c>
      <c r="C55" s="46"/>
      <c r="D55" s="46"/>
      <c r="F55" s="50"/>
      <c r="I55" s="57"/>
      <c r="K55" s="50"/>
      <c r="N55" s="57"/>
      <c r="S55" s="50"/>
      <c r="T55" s="67"/>
      <c r="U55" s="67"/>
      <c r="V55" s="57"/>
    </row>
    <row r="56" spans="1:22">
      <c r="B56" s="20" t="s">
        <v>51</v>
      </c>
      <c r="C56" s="20"/>
      <c r="D56" s="20"/>
      <c r="F56" s="56"/>
      <c r="I56" s="57"/>
      <c r="K56" s="56"/>
      <c r="N56" s="57"/>
      <c r="S56" s="56"/>
      <c r="T56" s="67"/>
      <c r="U56" s="67"/>
      <c r="V56" s="57"/>
    </row>
    <row r="57" spans="1:22" ht="12">
      <c r="B57" s="20" t="s">
        <v>52</v>
      </c>
      <c r="C57" s="20"/>
      <c r="D57" s="20"/>
      <c r="F57" s="50">
        <v>0</v>
      </c>
      <c r="G57" s="50">
        <v>0</v>
      </c>
      <c r="H57" s="50">
        <v>0</v>
      </c>
      <c r="I57" s="57">
        <v>0</v>
      </c>
      <c r="K57" s="50">
        <v>0</v>
      </c>
      <c r="L57" s="50">
        <v>0</v>
      </c>
      <c r="M57" s="50">
        <v>0</v>
      </c>
      <c r="N57" s="57">
        <v>0</v>
      </c>
      <c r="S57" s="50">
        <v>0</v>
      </c>
      <c r="T57" s="50">
        <v>28</v>
      </c>
      <c r="U57" s="50">
        <v>0</v>
      </c>
      <c r="V57" s="57">
        <v>28</v>
      </c>
    </row>
    <row r="58" spans="1:22" ht="12">
      <c r="B58" s="20" t="s">
        <v>53</v>
      </c>
      <c r="C58" s="20"/>
      <c r="D58" s="20"/>
      <c r="F58" s="50">
        <v>-4.0094558743695519</v>
      </c>
      <c r="G58" s="50">
        <v>24</v>
      </c>
      <c r="H58" s="50">
        <v>0</v>
      </c>
      <c r="I58" s="57">
        <v>19.99054412563045</v>
      </c>
      <c r="K58" s="50">
        <v>-2.4295145665572639</v>
      </c>
      <c r="L58" s="50">
        <v>0</v>
      </c>
      <c r="M58" s="50">
        <v>0</v>
      </c>
      <c r="N58" s="57">
        <v>-2.4295145665572639</v>
      </c>
      <c r="S58" s="50">
        <v>-2.4295145665572639</v>
      </c>
      <c r="T58" s="50">
        <v>13</v>
      </c>
      <c r="U58" s="50">
        <v>0</v>
      </c>
      <c r="V58" s="57">
        <v>10.570485433442736</v>
      </c>
    </row>
    <row r="59" spans="1:22" ht="12">
      <c r="B59" s="20" t="s">
        <v>54</v>
      </c>
      <c r="C59" s="20"/>
      <c r="D59" s="20"/>
      <c r="F59" s="50">
        <v>-9.0601492836800581</v>
      </c>
      <c r="G59" s="50">
        <v>54</v>
      </c>
      <c r="H59" s="50">
        <v>0</v>
      </c>
      <c r="I59" s="61">
        <v>44.939850716319938</v>
      </c>
      <c r="K59" s="50">
        <v>-1.4597492045451037</v>
      </c>
      <c r="L59" s="50">
        <v>0</v>
      </c>
      <c r="M59" s="50">
        <v>0</v>
      </c>
      <c r="N59" s="61">
        <v>-1.4597492045451037</v>
      </c>
      <c r="S59" s="50">
        <v>-1.4597492045451037</v>
      </c>
      <c r="T59" s="50">
        <v>17</v>
      </c>
      <c r="U59" s="50">
        <v>0</v>
      </c>
      <c r="V59" s="61">
        <v>15.540250795454897</v>
      </c>
    </row>
    <row r="60" spans="1:22" ht="12">
      <c r="B60" s="20" t="s">
        <v>55</v>
      </c>
      <c r="C60" s="20"/>
      <c r="D60" s="20"/>
      <c r="F60" s="68">
        <v>-13.06960515804961</v>
      </c>
      <c r="G60" s="68">
        <v>78</v>
      </c>
      <c r="H60" s="68">
        <v>0</v>
      </c>
      <c r="I60" s="60">
        <v>64.930394841950388</v>
      </c>
      <c r="K60" s="68">
        <v>-3.8892637711023674</v>
      </c>
      <c r="L60" s="68">
        <v>0</v>
      </c>
      <c r="M60" s="68">
        <v>0</v>
      </c>
      <c r="N60" s="60">
        <v>-3.8892637711023674</v>
      </c>
      <c r="S60" s="68">
        <v>-3.8892637711023674</v>
      </c>
      <c r="T60" s="68">
        <v>58</v>
      </c>
      <c r="U60" s="68">
        <v>0</v>
      </c>
      <c r="V60" s="60">
        <v>54.110736228897629</v>
      </c>
    </row>
    <row r="61" spans="1:22" ht="12">
      <c r="B61" s="20"/>
      <c r="C61" s="20"/>
      <c r="D61" s="20"/>
      <c r="F61" s="56"/>
      <c r="G61" s="56"/>
      <c r="H61" s="56"/>
      <c r="I61" s="57"/>
      <c r="K61" s="56"/>
      <c r="L61" s="56"/>
      <c r="M61" s="56"/>
      <c r="N61" s="57"/>
      <c r="S61" s="56"/>
      <c r="T61" s="56"/>
      <c r="U61" s="56"/>
      <c r="V61" s="57"/>
    </row>
    <row r="62" spans="1:22" ht="12">
      <c r="B62" s="20" t="s">
        <v>56</v>
      </c>
      <c r="C62" s="20"/>
      <c r="F62" s="56"/>
      <c r="G62" s="56"/>
      <c r="H62" s="56"/>
      <c r="I62" s="57"/>
      <c r="K62" s="56"/>
      <c r="L62" s="56"/>
      <c r="M62" s="56"/>
      <c r="N62" s="57"/>
      <c r="S62" s="56"/>
      <c r="T62" s="56"/>
      <c r="U62" s="56"/>
      <c r="V62" s="57"/>
    </row>
    <row r="63" spans="1:22" ht="12">
      <c r="B63" s="20" t="s">
        <v>52</v>
      </c>
      <c r="C63" s="20"/>
      <c r="F63" s="50">
        <v>0</v>
      </c>
      <c r="G63" s="50">
        <v>0</v>
      </c>
      <c r="H63" s="50">
        <v>0</v>
      </c>
      <c r="I63" s="57">
        <v>0</v>
      </c>
      <c r="K63" s="50">
        <v>0</v>
      </c>
      <c r="L63" s="50">
        <v>0</v>
      </c>
      <c r="M63" s="50">
        <v>0</v>
      </c>
      <c r="N63" s="57">
        <v>0</v>
      </c>
      <c r="S63" s="50">
        <v>0</v>
      </c>
      <c r="T63" s="50">
        <v>936.853280208</v>
      </c>
      <c r="U63" s="50">
        <v>0</v>
      </c>
      <c r="V63" s="57">
        <v>936.853280208</v>
      </c>
    </row>
    <row r="64" spans="1:22" ht="12">
      <c r="B64" s="20" t="s">
        <v>53</v>
      </c>
      <c r="C64" s="20"/>
      <c r="F64" s="50">
        <v>-187.01037236904506</v>
      </c>
      <c r="G64" s="50">
        <v>1080.6779243999999</v>
      </c>
      <c r="H64" s="50">
        <v>0</v>
      </c>
      <c r="I64" s="57">
        <v>893.66755203095488</v>
      </c>
      <c r="K64" s="50">
        <v>-113.31822521661604</v>
      </c>
      <c r="L64" s="50">
        <v>0</v>
      </c>
      <c r="M64" s="50">
        <v>0</v>
      </c>
      <c r="N64" s="57">
        <v>-113.31822521661604</v>
      </c>
      <c r="S64" s="50">
        <v>-113.31822521661604</v>
      </c>
      <c r="T64" s="50">
        <v>584.47866553200015</v>
      </c>
      <c r="U64" s="50">
        <v>0</v>
      </c>
      <c r="V64" s="57">
        <v>471.16044031538411</v>
      </c>
    </row>
    <row r="65" spans="2:22" ht="12">
      <c r="B65" s="20" t="s">
        <v>54</v>
      </c>
      <c r="C65" s="20"/>
      <c r="F65" s="50">
        <v>-254.53346047885213</v>
      </c>
      <c r="G65" s="50">
        <v>1512.1283316000001</v>
      </c>
      <c r="H65" s="50">
        <v>0</v>
      </c>
      <c r="I65" s="57">
        <v>1257.5948711211481</v>
      </c>
      <c r="K65" s="50">
        <v>-41.009811740452747</v>
      </c>
      <c r="L65" s="50">
        <v>0</v>
      </c>
      <c r="M65" s="50">
        <v>0</v>
      </c>
      <c r="N65" s="57">
        <v>-41.009811740452747</v>
      </c>
      <c r="S65" s="50">
        <v>-41.009811740452747</v>
      </c>
      <c r="T65" s="50">
        <v>464.2497831120001</v>
      </c>
      <c r="U65" s="50">
        <v>0</v>
      </c>
      <c r="V65" s="57">
        <v>423.23997137154737</v>
      </c>
    </row>
    <row r="66" spans="2:22" ht="12">
      <c r="B66" s="20" t="s">
        <v>57</v>
      </c>
      <c r="C66" s="20"/>
      <c r="F66" s="68">
        <v>-441.54383284789719</v>
      </c>
      <c r="G66" s="68">
        <v>2592.8062559999998</v>
      </c>
      <c r="H66" s="68">
        <v>0</v>
      </c>
      <c r="I66" s="60">
        <v>2151.2624231521031</v>
      </c>
      <c r="K66" s="68">
        <v>-154.32803695706878</v>
      </c>
      <c r="L66" s="68">
        <v>0</v>
      </c>
      <c r="M66" s="68">
        <v>0</v>
      </c>
      <c r="N66" s="60">
        <v>-154.32803695706878</v>
      </c>
      <c r="S66" s="68">
        <v>-154.32803695706878</v>
      </c>
      <c r="T66" s="68">
        <v>1985.5817288520004</v>
      </c>
      <c r="U66" s="68">
        <v>0</v>
      </c>
      <c r="V66" s="60">
        <v>1831.2536918949315</v>
      </c>
    </row>
    <row r="67" spans="2:22" ht="12">
      <c r="B67" s="20"/>
      <c r="C67" s="20"/>
      <c r="F67" s="56"/>
      <c r="G67" s="56"/>
      <c r="H67" s="56"/>
      <c r="I67" s="57"/>
      <c r="K67" s="56"/>
      <c r="L67" s="56"/>
      <c r="M67" s="56"/>
      <c r="N67" s="57"/>
      <c r="S67" s="56"/>
      <c r="T67" s="56"/>
      <c r="U67" s="56"/>
      <c r="V67" s="57"/>
    </row>
    <row r="68" spans="2:22" ht="12">
      <c r="B68" s="20" t="s">
        <v>58</v>
      </c>
      <c r="C68" s="20"/>
      <c r="F68" s="56"/>
      <c r="G68" s="56"/>
      <c r="H68" s="56"/>
      <c r="I68" s="57"/>
      <c r="K68" s="56"/>
      <c r="L68" s="56"/>
      <c r="M68" s="56"/>
      <c r="N68" s="57"/>
      <c r="S68" s="56"/>
      <c r="T68" s="56"/>
      <c r="U68" s="56"/>
      <c r="V68" s="57"/>
    </row>
    <row r="69" spans="2:22" ht="12">
      <c r="B69" s="20" t="s">
        <v>52</v>
      </c>
      <c r="C69" s="20"/>
      <c r="F69" s="50">
        <v>0</v>
      </c>
      <c r="G69" s="50">
        <v>0</v>
      </c>
      <c r="H69" s="50">
        <v>0</v>
      </c>
      <c r="I69" s="57">
        <v>0</v>
      </c>
      <c r="K69" s="50">
        <v>0</v>
      </c>
      <c r="L69" s="50">
        <v>0</v>
      </c>
      <c r="M69" s="50">
        <v>0</v>
      </c>
      <c r="N69" s="57">
        <v>0</v>
      </c>
      <c r="S69" s="50">
        <v>0</v>
      </c>
      <c r="T69" s="50">
        <v>-14.927161459529787</v>
      </c>
      <c r="U69" s="50">
        <v>0</v>
      </c>
      <c r="V69" s="57">
        <v>-14.927161459529787</v>
      </c>
    </row>
    <row r="70" spans="2:22" ht="12">
      <c r="B70" s="20" t="s">
        <v>53</v>
      </c>
      <c r="C70" s="20"/>
      <c r="F70" s="50">
        <v>187.01037236904506</v>
      </c>
      <c r="G70" s="50">
        <v>-5.1723413621000001</v>
      </c>
      <c r="H70" s="50">
        <v>0</v>
      </c>
      <c r="I70" s="57">
        <v>181.83803100694504</v>
      </c>
      <c r="K70" s="50">
        <v>113.31822521661604</v>
      </c>
      <c r="L70" s="50">
        <v>0</v>
      </c>
      <c r="M70" s="50">
        <v>0</v>
      </c>
      <c r="N70" s="57">
        <v>113.31822521661604</v>
      </c>
      <c r="S70" s="50">
        <v>113.31822521661604</v>
      </c>
      <c r="T70" s="50">
        <v>-2.0790379506270025</v>
      </c>
      <c r="U70" s="50">
        <v>0</v>
      </c>
      <c r="V70" s="57">
        <v>111.23918726598905</v>
      </c>
    </row>
    <row r="71" spans="2:22" ht="12">
      <c r="B71" s="20" t="s">
        <v>54</v>
      </c>
      <c r="C71" s="20"/>
      <c r="F71" s="50">
        <v>254.53346047885213</v>
      </c>
      <c r="G71" s="50">
        <v>-29.461544661299992</v>
      </c>
      <c r="H71" s="50">
        <v>0</v>
      </c>
      <c r="I71" s="57">
        <v>225.07191581755214</v>
      </c>
      <c r="K71" s="50">
        <v>41.009811740452747</v>
      </c>
      <c r="L71" s="50">
        <v>0</v>
      </c>
      <c r="M71" s="50">
        <v>0</v>
      </c>
      <c r="N71" s="57">
        <v>41.009811740452747</v>
      </c>
      <c r="S71" s="50">
        <v>41.009811740452747</v>
      </c>
      <c r="T71" s="50">
        <v>-7.8244770690184016</v>
      </c>
      <c r="U71" s="50">
        <v>0</v>
      </c>
      <c r="V71" s="57">
        <v>33.185334671434347</v>
      </c>
    </row>
    <row r="72" spans="2:22" ht="12">
      <c r="B72" s="20" t="s">
        <v>59</v>
      </c>
      <c r="C72" s="20"/>
      <c r="F72" s="68">
        <v>441.54383284789719</v>
      </c>
      <c r="G72" s="68">
        <v>-34.633886023399995</v>
      </c>
      <c r="H72" s="68">
        <v>0</v>
      </c>
      <c r="I72" s="60">
        <v>406.90994682449718</v>
      </c>
      <c r="K72" s="68">
        <v>154.32803695706878</v>
      </c>
      <c r="L72" s="68">
        <v>0</v>
      </c>
      <c r="M72" s="68">
        <v>0</v>
      </c>
      <c r="N72" s="60">
        <v>154.32803695706878</v>
      </c>
      <c r="S72" s="68">
        <v>154.32803695706878</v>
      </c>
      <c r="T72" s="68">
        <v>-24.830676479175189</v>
      </c>
      <c r="U72" s="68">
        <v>0</v>
      </c>
      <c r="V72" s="60">
        <v>129.49736047789361</v>
      </c>
    </row>
    <row r="73" spans="2:22">
      <c r="B73" s="20"/>
      <c r="C73" s="20"/>
    </row>
    <row r="75" spans="2:22" ht="15" customHeight="1">
      <c r="D75" s="77" t="s">
        <v>60</v>
      </c>
      <c r="E75" s="78"/>
      <c r="F75" s="78"/>
      <c r="G75" s="78"/>
      <c r="H75" s="78"/>
      <c r="I75" s="78"/>
      <c r="J75" s="78"/>
      <c r="K75" s="78"/>
      <c r="L75" s="78"/>
      <c r="M75" s="78"/>
      <c r="N75" s="79"/>
    </row>
    <row r="76" spans="2:22" ht="12.75" customHeight="1">
      <c r="D76" s="80"/>
      <c r="E76" s="81"/>
      <c r="F76" s="81"/>
      <c r="G76" s="81"/>
      <c r="H76" s="81"/>
      <c r="I76" s="81"/>
      <c r="J76" s="81"/>
      <c r="K76" s="81"/>
      <c r="L76" s="81"/>
      <c r="M76" s="81"/>
      <c r="N76" s="82"/>
    </row>
    <row r="77" spans="2:22" ht="12">
      <c r="D77" s="83"/>
      <c r="E77" s="84"/>
      <c r="F77" s="84"/>
      <c r="G77" s="84"/>
      <c r="H77" s="84"/>
      <c r="I77" s="84"/>
      <c r="J77" s="84"/>
      <c r="K77" s="84"/>
      <c r="L77" s="84"/>
      <c r="M77" s="84"/>
      <c r="N77" s="85"/>
    </row>
  </sheetData>
  <mergeCells count="11">
    <mergeCell ref="Q52:R53"/>
    <mergeCell ref="D75:N77"/>
    <mergeCell ref="P4:Q4"/>
    <mergeCell ref="F5:I5"/>
    <mergeCell ref="K5:N5"/>
    <mergeCell ref="P5:Q5"/>
    <mergeCell ref="S5:V5"/>
    <mergeCell ref="F6:I6"/>
    <mergeCell ref="K6:N6"/>
    <mergeCell ref="S6:V6"/>
    <mergeCell ref="Q45:R46"/>
  </mergeCells>
  <pageMargins left="0.7" right="0.7" top="0.75" bottom="0.75" header="0.3" footer="0.3"/>
  <pageSetup scale="48"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2C6B7-DE28-479B-A6FB-A9B624267FB1}">
  <sheetPr>
    <pageSetUpPr fitToPage="1"/>
  </sheetPr>
  <dimension ref="A2:AO54"/>
  <sheetViews>
    <sheetView zoomScale="90" zoomScaleNormal="90" workbookViewId="0">
      <selection activeCell="N13" sqref="N13"/>
    </sheetView>
  </sheetViews>
  <sheetFormatPr defaultColWidth="10.6640625" defaultRowHeight="12"/>
  <cols>
    <col min="1" max="1" width="0.5546875" style="1" customWidth="1"/>
    <col min="2" max="3" width="1.6640625" style="2" customWidth="1"/>
    <col min="4" max="4" width="36.44140625" style="2" customWidth="1"/>
    <col min="5" max="5" width="8" style="2" customWidth="1"/>
    <col min="6" max="8" width="10.33203125" style="50" customWidth="1"/>
    <col min="9" max="9" width="14.44140625" style="48" bestFit="1" customWidth="1"/>
    <col min="10" max="10" width="4.33203125" style="2" customWidth="1"/>
    <col min="11" max="13" width="10.33203125" style="50" customWidth="1"/>
    <col min="14" max="14" width="14.44140625" style="48" bestFit="1" customWidth="1"/>
    <col min="15" max="15" width="2.5546875" style="2" customWidth="1"/>
    <col min="16" max="17" width="8.5546875" style="5" customWidth="1"/>
    <col min="18" max="21" width="10.6640625" style="2"/>
    <col min="22" max="22" width="11.109375" style="2" customWidth="1"/>
    <col min="23" max="16384" width="10.6640625" style="2"/>
  </cols>
  <sheetData>
    <row r="2" spans="1:22">
      <c r="A2" s="6" t="s">
        <v>0</v>
      </c>
      <c r="D2" s="1"/>
      <c r="E2" s="1"/>
      <c r="F2" s="48"/>
      <c r="G2" s="48"/>
      <c r="H2" s="48"/>
      <c r="J2" s="1"/>
      <c r="K2" s="48"/>
      <c r="L2" s="48"/>
      <c r="M2" s="48"/>
    </row>
    <row r="3" spans="1:22" ht="12.75" customHeight="1">
      <c r="A3" s="6" t="s">
        <v>61</v>
      </c>
      <c r="D3" s="1"/>
      <c r="E3" s="1"/>
      <c r="F3" s="49"/>
      <c r="G3" s="49"/>
      <c r="H3" s="49"/>
      <c r="J3" s="1"/>
      <c r="K3" s="49"/>
      <c r="L3" s="49"/>
      <c r="M3" s="49"/>
    </row>
    <row r="4" spans="1:22">
      <c r="A4" s="6" t="s">
        <v>2</v>
      </c>
      <c r="D4" s="1"/>
      <c r="E4" s="1"/>
      <c r="J4" s="1"/>
      <c r="S4" s="5" t="s">
        <v>4</v>
      </c>
    </row>
    <row r="5" spans="1:22" ht="12.75" customHeight="1">
      <c r="A5" s="6" t="s">
        <v>5</v>
      </c>
      <c r="D5" s="1"/>
      <c r="E5" s="1"/>
      <c r="F5" s="92" t="s">
        <v>6</v>
      </c>
      <c r="G5" s="92"/>
      <c r="H5" s="92"/>
      <c r="I5" s="92"/>
      <c r="K5" s="93" t="s">
        <v>7</v>
      </c>
      <c r="L5" s="93"/>
      <c r="M5" s="93"/>
      <c r="N5" s="93"/>
      <c r="P5" s="86" t="s">
        <v>63</v>
      </c>
      <c r="Q5" s="86"/>
      <c r="S5" s="90" t="s">
        <v>9</v>
      </c>
      <c r="T5" s="90"/>
      <c r="U5" s="90"/>
      <c r="V5" s="90"/>
    </row>
    <row r="6" spans="1:22" s="7" customFormat="1" ht="12.75" customHeight="1">
      <c r="F6" s="94" t="s">
        <v>68</v>
      </c>
      <c r="G6" s="95"/>
      <c r="H6" s="95"/>
      <c r="I6" s="96"/>
      <c r="K6" s="94" t="s">
        <v>68</v>
      </c>
      <c r="L6" s="95"/>
      <c r="M6" s="95"/>
      <c r="N6" s="96"/>
      <c r="P6" s="89" t="s">
        <v>8</v>
      </c>
      <c r="Q6" s="89"/>
      <c r="S6" s="94" t="s">
        <v>68</v>
      </c>
      <c r="T6" s="95"/>
      <c r="U6" s="95"/>
      <c r="V6" s="96"/>
    </row>
    <row r="7" spans="1:22" s="7" customFormat="1" ht="65.400000000000006" customHeight="1">
      <c r="A7" s="8"/>
      <c r="B7" s="9"/>
      <c r="C7" s="10"/>
      <c r="D7" s="11" t="s">
        <v>11</v>
      </c>
      <c r="F7" s="51" t="s">
        <v>12</v>
      </c>
      <c r="G7" s="51" t="s">
        <v>13</v>
      </c>
      <c r="H7" s="51" t="s">
        <v>14</v>
      </c>
      <c r="I7" s="52" t="s">
        <v>69</v>
      </c>
      <c r="K7" s="51" t="s">
        <v>12</v>
      </c>
      <c r="L7" s="51" t="s">
        <v>13</v>
      </c>
      <c r="M7" s="51" t="s">
        <v>14</v>
      </c>
      <c r="N7" s="52" t="s">
        <v>69</v>
      </c>
      <c r="S7" s="51" t="s">
        <v>12</v>
      </c>
      <c r="T7" s="51" t="s">
        <v>13</v>
      </c>
      <c r="U7" s="51" t="s">
        <v>14</v>
      </c>
      <c r="V7" s="52" t="s">
        <v>69</v>
      </c>
    </row>
    <row r="8" spans="1:22" s="14" customFormat="1">
      <c r="B8" s="15"/>
      <c r="F8" s="53" t="s">
        <v>16</v>
      </c>
      <c r="G8" s="54"/>
      <c r="H8" s="54"/>
      <c r="I8" s="55"/>
      <c r="K8" s="53" t="s">
        <v>16</v>
      </c>
      <c r="L8" s="54"/>
      <c r="M8" s="54"/>
      <c r="N8" s="55"/>
      <c r="S8" s="53" t="s">
        <v>16</v>
      </c>
      <c r="T8" s="54"/>
      <c r="U8" s="54"/>
      <c r="V8" s="55"/>
    </row>
    <row r="9" spans="1:22" s="20" customFormat="1">
      <c r="A9" s="19"/>
      <c r="B9" s="20" t="s">
        <v>17</v>
      </c>
      <c r="F9" s="56"/>
      <c r="G9" s="56"/>
      <c r="H9" s="56"/>
      <c r="I9" s="57"/>
      <c r="K9" s="56"/>
      <c r="L9" s="56"/>
      <c r="M9" s="56"/>
      <c r="N9" s="57"/>
      <c r="P9" s="23"/>
      <c r="Q9" s="23"/>
      <c r="S9" s="56"/>
      <c r="T9" s="56"/>
      <c r="U9" s="56"/>
      <c r="V9" s="57"/>
    </row>
    <row r="10" spans="1:22" s="20" customFormat="1">
      <c r="A10" s="19"/>
      <c r="C10" s="20" t="s">
        <v>18</v>
      </c>
      <c r="F10" s="50">
        <v>0</v>
      </c>
      <c r="G10" s="50">
        <v>2</v>
      </c>
      <c r="H10" s="50">
        <v>0</v>
      </c>
      <c r="I10" s="57">
        <v>2</v>
      </c>
      <c r="K10" s="50">
        <f>'[2]G-CAP 20 - Depr'!Y29</f>
        <v>-0.12927156293178246</v>
      </c>
      <c r="L10" s="50">
        <f>'[2]G-CAP 20 - Depr'!G29</f>
        <v>0</v>
      </c>
      <c r="M10" s="50">
        <v>0</v>
      </c>
      <c r="N10" s="57">
        <f>SUM(K10:M10)</f>
        <v>-0.12927156293178246</v>
      </c>
      <c r="P10" s="23"/>
      <c r="Q10" s="23"/>
      <c r="S10" s="50">
        <v>-0.12927156293178246</v>
      </c>
      <c r="T10" s="50">
        <v>1</v>
      </c>
      <c r="U10" s="50">
        <v>0</v>
      </c>
      <c r="V10" s="57">
        <v>0.87072843706821756</v>
      </c>
    </row>
    <row r="11" spans="1:22" s="20" customFormat="1">
      <c r="A11" s="19"/>
      <c r="C11" s="20" t="s">
        <v>64</v>
      </c>
      <c r="F11" s="50">
        <v>0</v>
      </c>
      <c r="G11" s="50">
        <v>0</v>
      </c>
      <c r="H11" s="50">
        <v>0</v>
      </c>
      <c r="I11" s="57">
        <v>0</v>
      </c>
      <c r="K11" s="50">
        <f>'[2]G-CAP 20 - Depr'!Y15</f>
        <v>0</v>
      </c>
      <c r="L11" s="50">
        <f>'[2]G-CAP 20 - Depr'!G15</f>
        <v>0</v>
      </c>
      <c r="M11" s="50">
        <v>0</v>
      </c>
      <c r="N11" s="57">
        <f t="shared" ref="N11:N13" si="0">SUM(K11:M11)</f>
        <v>0</v>
      </c>
      <c r="P11" s="23"/>
      <c r="Q11" s="23"/>
      <c r="S11" s="50">
        <v>0</v>
      </c>
      <c r="T11" s="50">
        <v>0</v>
      </c>
      <c r="U11" s="50">
        <v>0</v>
      </c>
      <c r="V11" s="57">
        <v>0</v>
      </c>
    </row>
    <row r="12" spans="1:22" s="20" customFormat="1">
      <c r="A12" s="19"/>
      <c r="C12" s="20" t="s">
        <v>21</v>
      </c>
      <c r="F12" s="50">
        <v>-14.04119807431552</v>
      </c>
      <c r="G12" s="50">
        <v>97</v>
      </c>
      <c r="H12" s="50">
        <v>0</v>
      </c>
      <c r="I12" s="57">
        <v>82.958801925684483</v>
      </c>
      <c r="K12" s="50">
        <f>'[2]G-CAP 20 - Depr'!Y21</f>
        <v>-20.088917582953101</v>
      </c>
      <c r="L12" s="50">
        <f>'[2]G-CAP 20 - Depr'!G21</f>
        <v>23</v>
      </c>
      <c r="M12" s="50">
        <v>0</v>
      </c>
      <c r="N12" s="57">
        <f t="shared" si="0"/>
        <v>2.9110824170468987</v>
      </c>
      <c r="P12" s="23"/>
      <c r="Q12" s="23"/>
      <c r="S12" s="50">
        <v>-20.088917582953101</v>
      </c>
      <c r="T12" s="50">
        <v>108</v>
      </c>
      <c r="U12" s="50">
        <v>0</v>
      </c>
      <c r="V12" s="57">
        <v>87.911082417046899</v>
      </c>
    </row>
    <row r="13" spans="1:22" s="20" customFormat="1">
      <c r="A13" s="19"/>
      <c r="C13" s="20" t="s">
        <v>22</v>
      </c>
      <c r="F13" s="58">
        <v>-52.284159971240697</v>
      </c>
      <c r="G13" s="58">
        <v>196</v>
      </c>
      <c r="H13" s="58">
        <v>0</v>
      </c>
      <c r="I13" s="57">
        <v>143.71584002875932</v>
      </c>
      <c r="K13" s="58">
        <f>'[2]G-CAP 20 - Depr'!Y26</f>
        <v>-68.54151354067038</v>
      </c>
      <c r="L13" s="58">
        <f>'[2]G-CAP 20 - Depr'!G26</f>
        <v>0</v>
      </c>
      <c r="M13" s="58">
        <v>0</v>
      </c>
      <c r="N13" s="57">
        <f t="shared" si="0"/>
        <v>-68.54151354067038</v>
      </c>
      <c r="P13" s="23"/>
      <c r="Q13" s="23"/>
      <c r="S13" s="58">
        <v>-68.54151354067038</v>
      </c>
      <c r="T13" s="58">
        <v>124</v>
      </c>
      <c r="U13" s="58">
        <v>0</v>
      </c>
      <c r="V13" s="57">
        <v>55.45848645932962</v>
      </c>
    </row>
    <row r="14" spans="1:22" s="20" customFormat="1" ht="18" customHeight="1">
      <c r="A14" s="19"/>
      <c r="B14" s="20" t="s">
        <v>65</v>
      </c>
      <c r="F14" s="59">
        <v>-66.325358045556214</v>
      </c>
      <c r="G14" s="59">
        <v>295</v>
      </c>
      <c r="H14" s="58">
        <v>0</v>
      </c>
      <c r="I14" s="60">
        <v>228.67464195444381</v>
      </c>
      <c r="K14" s="59">
        <f>SUM(K10:K13)</f>
        <v>-88.759702686555272</v>
      </c>
      <c r="L14" s="59">
        <f>SUM(L10:L13)</f>
        <v>23</v>
      </c>
      <c r="M14" s="58">
        <f>SUM(M10:M13)</f>
        <v>0</v>
      </c>
      <c r="N14" s="60">
        <f>SUM(N10:N13)</f>
        <v>-65.759702686555258</v>
      </c>
      <c r="P14" s="23">
        <f>N14-I14</f>
        <v>-294.43434464099909</v>
      </c>
      <c r="Q14" s="23" t="s">
        <v>24</v>
      </c>
      <c r="S14" s="59">
        <v>-88.759702686555272</v>
      </c>
      <c r="T14" s="59">
        <v>233</v>
      </c>
      <c r="U14" s="58">
        <v>0</v>
      </c>
      <c r="V14" s="60">
        <v>144.24029731344473</v>
      </c>
    </row>
    <row r="15" spans="1:22" s="20" customFormat="1">
      <c r="F15" s="56"/>
      <c r="G15" s="56"/>
      <c r="H15" s="56"/>
      <c r="I15" s="57"/>
      <c r="K15" s="56"/>
      <c r="L15" s="56"/>
      <c r="M15" s="56"/>
      <c r="N15" s="57"/>
      <c r="P15" s="23"/>
      <c r="Q15" s="23"/>
      <c r="S15" s="56"/>
      <c r="T15" s="56"/>
      <c r="U15" s="56"/>
      <c r="V15" s="57"/>
    </row>
    <row r="16" spans="1:22" s="20" customFormat="1">
      <c r="B16" s="20" t="s">
        <v>25</v>
      </c>
      <c r="F16" s="56"/>
      <c r="G16" s="56"/>
      <c r="H16" s="56"/>
      <c r="I16" s="57">
        <f>-I14</f>
        <v>-228.67464195444381</v>
      </c>
      <c r="K16" s="56"/>
      <c r="L16" s="56"/>
      <c r="M16" s="56"/>
      <c r="N16" s="57">
        <f>-N14</f>
        <v>65.759702686555258</v>
      </c>
      <c r="P16" s="23"/>
      <c r="Q16" s="23"/>
      <c r="S16" s="56"/>
      <c r="T16" s="56"/>
      <c r="U16" s="56"/>
      <c r="V16" s="57">
        <v>-144.24029731344473</v>
      </c>
    </row>
    <row r="17" spans="1:41" s="20" customFormat="1">
      <c r="F17" s="56"/>
      <c r="G17" s="56"/>
      <c r="H17" s="56"/>
      <c r="I17" s="57"/>
      <c r="K17" s="56"/>
      <c r="L17" s="56"/>
      <c r="M17" s="56"/>
      <c r="N17" s="57"/>
      <c r="P17" s="23"/>
      <c r="Q17" s="23"/>
      <c r="S17" s="56"/>
      <c r="T17" s="56"/>
      <c r="U17" s="56"/>
      <c r="V17" s="57"/>
    </row>
    <row r="18" spans="1:41" s="20" customFormat="1">
      <c r="B18" s="20" t="s">
        <v>26</v>
      </c>
      <c r="F18" s="56"/>
      <c r="G18" s="56"/>
      <c r="H18" s="56"/>
      <c r="I18" s="57"/>
      <c r="K18" s="56"/>
      <c r="L18" s="56"/>
      <c r="M18" s="56"/>
      <c r="N18" s="57"/>
      <c r="P18" s="23"/>
      <c r="Q18" s="23"/>
      <c r="S18" s="56"/>
      <c r="T18" s="56"/>
      <c r="U18" s="56"/>
      <c r="V18" s="57"/>
    </row>
    <row r="19" spans="1:41" s="20" customFormat="1">
      <c r="B19" s="20" t="s">
        <v>27</v>
      </c>
      <c r="E19" s="28">
        <v>0.21</v>
      </c>
      <c r="F19" s="56"/>
      <c r="G19" s="56"/>
      <c r="H19" s="56"/>
      <c r="I19" s="57">
        <f>$E$19*I16</f>
        <v>-48.021674810433197</v>
      </c>
      <c r="K19" s="56"/>
      <c r="L19" s="56"/>
      <c r="M19" s="56"/>
      <c r="N19" s="57">
        <f>$E$19*N16</f>
        <v>13.809537564176603</v>
      </c>
      <c r="P19" s="23"/>
      <c r="Q19" s="23"/>
      <c r="S19" s="56"/>
      <c r="T19" s="56"/>
      <c r="U19" s="56"/>
      <c r="V19" s="57">
        <v>-30.290462435823393</v>
      </c>
    </row>
    <row r="20" spans="1:41" s="20" customFormat="1">
      <c r="B20" s="20" t="s">
        <v>28</v>
      </c>
      <c r="E20" s="29">
        <v>2.4799999999999999E-2</v>
      </c>
      <c r="F20" s="56"/>
      <c r="G20" s="56"/>
      <c r="H20" s="56"/>
      <c r="I20" s="61">
        <f>-(I43*$E$20)*$E$19</f>
        <v>-37.468211450309113</v>
      </c>
      <c r="K20" s="56"/>
      <c r="L20" s="56"/>
      <c r="M20" s="56"/>
      <c r="N20" s="61">
        <f>-(N43*$E$20)*$E$19</f>
        <v>-4.7910929955971895</v>
      </c>
      <c r="P20" s="23"/>
      <c r="Q20" s="23"/>
      <c r="S20" s="56"/>
      <c r="T20" s="56"/>
      <c r="U20" s="56"/>
      <c r="V20" s="61">
        <v>-34.526040525036926</v>
      </c>
    </row>
    <row r="21" spans="1:41" s="32" customFormat="1" ht="13.2">
      <c r="A21" s="31"/>
      <c r="B21" s="2"/>
      <c r="C21" s="2"/>
      <c r="D21" s="2"/>
      <c r="E21" s="2"/>
      <c r="F21" s="50"/>
      <c r="G21" s="50"/>
      <c r="H21" s="50"/>
      <c r="I21" s="57"/>
      <c r="J21" s="2"/>
      <c r="K21" s="50"/>
      <c r="L21" s="50"/>
      <c r="M21" s="50"/>
      <c r="N21" s="57"/>
      <c r="O21" s="2"/>
      <c r="P21" s="23"/>
      <c r="Q21" s="23"/>
      <c r="R21" s="2"/>
      <c r="S21" s="50"/>
      <c r="T21" s="50"/>
      <c r="U21" s="50"/>
      <c r="V21" s="57"/>
      <c r="W21" s="2"/>
      <c r="X21" s="2"/>
      <c r="Y21" s="2"/>
      <c r="Z21" s="2"/>
      <c r="AA21" s="2"/>
      <c r="AB21" s="2"/>
      <c r="AC21" s="2"/>
      <c r="AD21" s="2"/>
      <c r="AE21" s="2"/>
      <c r="AF21" s="2"/>
      <c r="AG21" s="2"/>
      <c r="AH21" s="2"/>
      <c r="AI21" s="2"/>
      <c r="AJ21" s="2"/>
      <c r="AK21" s="2"/>
      <c r="AL21" s="2"/>
      <c r="AM21" s="2"/>
      <c r="AN21" s="2"/>
    </row>
    <row r="22" spans="1:41" s="32" customFormat="1" ht="13.8" thickBot="1">
      <c r="A22" s="31"/>
      <c r="B22" s="33" t="s">
        <v>29</v>
      </c>
      <c r="C22" s="2"/>
      <c r="D22" s="2"/>
      <c r="E22" s="2"/>
      <c r="F22" s="50"/>
      <c r="G22" s="50"/>
      <c r="H22" s="50"/>
      <c r="I22" s="62">
        <f>-SUM(I14,I19:I20)</f>
        <v>-143.1847556937015</v>
      </c>
      <c r="J22" s="2"/>
      <c r="K22" s="50"/>
      <c r="L22" s="50"/>
      <c r="M22" s="50"/>
      <c r="N22" s="62">
        <f>-SUM(N14,N19:N20)</f>
        <v>56.741258117975846</v>
      </c>
      <c r="O22" s="2"/>
      <c r="P22" s="5"/>
      <c r="Q22" s="5"/>
      <c r="R22" s="2"/>
      <c r="S22" s="50"/>
      <c r="T22" s="50"/>
      <c r="U22" s="50"/>
      <c r="V22" s="62">
        <v>-79.423794352584395</v>
      </c>
      <c r="W22" s="2"/>
      <c r="X22" s="2"/>
      <c r="Y22" s="2"/>
      <c r="Z22" s="2"/>
      <c r="AA22" s="2"/>
      <c r="AB22" s="2"/>
      <c r="AC22" s="2"/>
      <c r="AD22" s="2"/>
      <c r="AE22" s="2"/>
      <c r="AF22" s="2"/>
      <c r="AG22" s="2"/>
      <c r="AH22" s="2"/>
      <c r="AI22" s="2"/>
      <c r="AJ22" s="2"/>
      <c r="AK22" s="2"/>
      <c r="AL22" s="2"/>
      <c r="AM22" s="2"/>
      <c r="AN22" s="2"/>
    </row>
    <row r="23" spans="1:41" s="32" customFormat="1" ht="13.8" thickTop="1">
      <c r="A23" s="31"/>
      <c r="B23" s="2"/>
      <c r="C23" s="2"/>
      <c r="D23" s="2"/>
      <c r="E23" s="2"/>
      <c r="F23" s="50"/>
      <c r="G23" s="50"/>
      <c r="H23" s="50"/>
      <c r="I23" s="57"/>
      <c r="J23" s="2"/>
      <c r="K23" s="50"/>
      <c r="L23" s="50"/>
      <c r="M23" s="50"/>
      <c r="N23" s="57"/>
      <c r="O23" s="2"/>
      <c r="P23" s="5"/>
      <c r="Q23" s="5"/>
      <c r="R23" s="2"/>
      <c r="S23" s="50"/>
      <c r="T23" s="50"/>
      <c r="U23" s="50"/>
      <c r="V23" s="57"/>
      <c r="W23" s="2"/>
      <c r="X23" s="2"/>
      <c r="Y23" s="2"/>
      <c r="Z23" s="2"/>
      <c r="AA23" s="2"/>
      <c r="AB23" s="2"/>
      <c r="AC23" s="2"/>
      <c r="AD23" s="2"/>
      <c r="AE23" s="2"/>
      <c r="AF23" s="2"/>
      <c r="AG23" s="2"/>
      <c r="AH23" s="2"/>
      <c r="AI23" s="2"/>
      <c r="AJ23" s="2"/>
      <c r="AK23" s="2"/>
      <c r="AL23" s="2"/>
      <c r="AM23" s="2"/>
      <c r="AN23" s="2"/>
      <c r="AO23" s="2"/>
    </row>
    <row r="24" spans="1:41" s="32" customFormat="1" ht="13.2">
      <c r="A24" s="31"/>
      <c r="B24" s="2" t="s">
        <v>30</v>
      </c>
      <c r="C24" s="2"/>
      <c r="D24" s="2"/>
      <c r="E24" s="2"/>
      <c r="F24" s="50"/>
      <c r="G24" s="50"/>
      <c r="H24" s="50"/>
      <c r="I24" s="57"/>
      <c r="J24" s="2"/>
      <c r="K24" s="50"/>
      <c r="L24" s="50"/>
      <c r="M24" s="50"/>
      <c r="N24" s="57"/>
      <c r="O24" s="2"/>
      <c r="P24" s="5"/>
      <c r="Q24" s="5"/>
      <c r="R24" s="2"/>
      <c r="S24" s="50"/>
      <c r="T24" s="50"/>
      <c r="U24" s="50"/>
      <c r="V24" s="57"/>
      <c r="W24" s="2"/>
      <c r="X24" s="2"/>
      <c r="Y24" s="2"/>
      <c r="Z24" s="2"/>
      <c r="AA24" s="2"/>
      <c r="AB24" s="2"/>
      <c r="AC24" s="2"/>
      <c r="AD24" s="2"/>
      <c r="AE24" s="2"/>
      <c r="AF24" s="2"/>
      <c r="AG24" s="2"/>
      <c r="AH24" s="2"/>
      <c r="AI24" s="2"/>
      <c r="AJ24" s="2"/>
      <c r="AK24" s="2"/>
      <c r="AL24" s="2"/>
      <c r="AM24" s="2"/>
      <c r="AN24" s="2"/>
      <c r="AO24" s="2"/>
    </row>
    <row r="25" spans="1:41" s="32" customFormat="1" ht="13.2">
      <c r="A25" s="1"/>
      <c r="B25" s="2" t="s">
        <v>31</v>
      </c>
      <c r="C25" s="2"/>
      <c r="D25" s="2"/>
      <c r="E25" s="2"/>
      <c r="F25" s="56"/>
      <c r="G25" s="56"/>
      <c r="H25" s="56"/>
      <c r="I25" s="57"/>
      <c r="J25" s="2"/>
      <c r="K25" s="56"/>
      <c r="L25" s="56"/>
      <c r="M25" s="56"/>
      <c r="N25" s="57"/>
      <c r="O25" s="2"/>
      <c r="P25" s="5"/>
      <c r="Q25" s="5"/>
      <c r="R25" s="2"/>
      <c r="S25" s="56"/>
      <c r="T25" s="56"/>
      <c r="U25" s="56"/>
      <c r="V25" s="57"/>
      <c r="W25" s="2"/>
      <c r="X25" s="2"/>
      <c r="Y25" s="2"/>
      <c r="Z25" s="2"/>
      <c r="AA25" s="2"/>
      <c r="AB25" s="2"/>
      <c r="AC25" s="2"/>
      <c r="AD25" s="2"/>
      <c r="AE25" s="2"/>
      <c r="AF25" s="2"/>
      <c r="AG25" s="2"/>
      <c r="AH25" s="2"/>
      <c r="AI25" s="2"/>
      <c r="AJ25" s="2"/>
      <c r="AK25" s="2"/>
      <c r="AL25" s="2"/>
      <c r="AM25" s="2"/>
      <c r="AN25" s="2"/>
      <c r="AO25" s="2"/>
    </row>
    <row r="26" spans="1:41" s="33" customFormat="1">
      <c r="A26" s="31"/>
      <c r="C26" s="33" t="s">
        <v>32</v>
      </c>
      <c r="F26" s="50">
        <v>0</v>
      </c>
      <c r="G26" s="50">
        <v>9.445364502767962</v>
      </c>
      <c r="H26" s="50">
        <v>0</v>
      </c>
      <c r="I26" s="57">
        <v>9.445364502767962</v>
      </c>
      <c r="K26" s="50">
        <f>'[2]G-CAP 20 - Depr'!X29</f>
        <v>-1.6648707167311085</v>
      </c>
      <c r="L26" s="50">
        <f>'[2]G-CAP 20 - Depr'!C29</f>
        <v>0</v>
      </c>
      <c r="M26" s="50">
        <v>0</v>
      </c>
      <c r="N26" s="57">
        <f>SUM(K26:M26)</f>
        <v>-1.6648707167311085</v>
      </c>
      <c r="P26" s="5"/>
      <c r="Q26" s="5"/>
      <c r="S26" s="50">
        <v>-1.6648707167311085</v>
      </c>
      <c r="T26" s="50">
        <v>6.171741508706698</v>
      </c>
      <c r="U26" s="50">
        <v>0</v>
      </c>
      <c r="V26" s="57">
        <v>4.5068707919755893</v>
      </c>
    </row>
    <row r="27" spans="1:41" s="20" customFormat="1">
      <c r="A27" s="31"/>
      <c r="C27" s="20" t="s">
        <v>64</v>
      </c>
      <c r="F27" s="50">
        <v>0</v>
      </c>
      <c r="G27" s="50">
        <v>0</v>
      </c>
      <c r="H27" s="50">
        <v>0</v>
      </c>
      <c r="I27" s="57">
        <v>0</v>
      </c>
      <c r="K27" s="50">
        <f>'[2]G-CAP 20 - Depr'!X15</f>
        <v>0</v>
      </c>
      <c r="L27" s="50">
        <f>'[2]G-CAP 20 - Depr'!C15</f>
        <v>0</v>
      </c>
      <c r="M27" s="50">
        <v>0</v>
      </c>
      <c r="N27" s="57">
        <f t="shared" ref="N27:N29" si="1">SUM(K27:M27)</f>
        <v>0</v>
      </c>
      <c r="P27" s="35"/>
      <c r="Q27" s="35"/>
      <c r="S27" s="50">
        <v>0</v>
      </c>
      <c r="T27" s="50">
        <v>0</v>
      </c>
      <c r="U27" s="50">
        <v>0</v>
      </c>
      <c r="V27" s="57">
        <v>0</v>
      </c>
    </row>
    <row r="28" spans="1:41" s="20" customFormat="1">
      <c r="A28" s="31"/>
      <c r="C28" s="20" t="s">
        <v>21</v>
      </c>
      <c r="F28" s="50">
        <v>-561.35579869019068</v>
      </c>
      <c r="G28" s="50">
        <v>4078.688299567616</v>
      </c>
      <c r="H28" s="50">
        <v>0</v>
      </c>
      <c r="I28" s="57">
        <v>3517.3325008774254</v>
      </c>
      <c r="K28" s="50">
        <f>'[2]G-CAP 20 - Depr'!X21</f>
        <v>-961.18864826716958</v>
      </c>
      <c r="L28" s="50">
        <f>'[2]G-CAP 20 - Depr'!C21</f>
        <v>953.7623000000001</v>
      </c>
      <c r="M28" s="50">
        <v>0</v>
      </c>
      <c r="N28" s="57">
        <f t="shared" si="1"/>
        <v>-7.4263482671694874</v>
      </c>
      <c r="P28" s="23"/>
      <c r="Q28" s="23"/>
      <c r="S28" s="50">
        <v>-961.18864826716958</v>
      </c>
      <c r="T28" s="50">
        <v>4540.3584600000004</v>
      </c>
      <c r="U28" s="50">
        <v>0</v>
      </c>
      <c r="V28" s="57">
        <v>3579.1698117328306</v>
      </c>
    </row>
    <row r="29" spans="1:41" s="20" customFormat="1">
      <c r="A29" s="31"/>
      <c r="C29" s="20" t="s">
        <v>35</v>
      </c>
      <c r="F29" s="58">
        <v>-999.54042274345022</v>
      </c>
      <c r="G29" s="58">
        <v>3427.2898514079629</v>
      </c>
      <c r="H29" s="58">
        <v>0</v>
      </c>
      <c r="I29" s="61">
        <v>2427.7494286645128</v>
      </c>
      <c r="K29" s="58">
        <f>'[2]G-CAP 20 - Depr'!X26</f>
        <v>-1255.4066878975589</v>
      </c>
      <c r="L29" s="58">
        <f>'[2]G-CAP 20 - Depr'!C26</f>
        <v>0</v>
      </c>
      <c r="M29" s="58">
        <v>0</v>
      </c>
      <c r="N29" s="61">
        <f t="shared" si="1"/>
        <v>-1255.4066878975589</v>
      </c>
      <c r="P29" s="23"/>
      <c r="Q29" s="23"/>
      <c r="S29" s="58">
        <v>-1255.4066878975589</v>
      </c>
      <c r="T29" s="58">
        <v>2366.4829580307837</v>
      </c>
      <c r="U29" s="58">
        <v>0</v>
      </c>
      <c r="V29" s="61">
        <v>1111.0762701332249</v>
      </c>
    </row>
    <row r="30" spans="1:41" s="20" customFormat="1">
      <c r="A30" s="31"/>
      <c r="B30" s="20" t="s">
        <v>36</v>
      </c>
      <c r="F30" s="63">
        <v>-1560.8962214336409</v>
      </c>
      <c r="G30" s="63">
        <v>7515.4235154783473</v>
      </c>
      <c r="H30" s="50">
        <v>0</v>
      </c>
      <c r="I30" s="57">
        <v>5954.5272940447067</v>
      </c>
      <c r="K30" s="63">
        <f>SUM(K26:K29)</f>
        <v>-2218.2602068814595</v>
      </c>
      <c r="L30" s="63">
        <f>SUM(L26:L29)</f>
        <v>953.7623000000001</v>
      </c>
      <c r="M30" s="50">
        <f>SUM(M26:M29)</f>
        <v>0</v>
      </c>
      <c r="N30" s="57">
        <f>SUM(N26:N29)</f>
        <v>-1264.4979068814594</v>
      </c>
      <c r="P30" s="23"/>
      <c r="Q30" s="23"/>
      <c r="S30" s="63">
        <v>-2218.2602068814595</v>
      </c>
      <c r="T30" s="63">
        <v>6913.0131595394905</v>
      </c>
      <c r="U30" s="50">
        <v>0</v>
      </c>
      <c r="V30" s="57">
        <v>4694.7529526580311</v>
      </c>
    </row>
    <row r="31" spans="1:41" s="20" customFormat="1" ht="18" customHeight="1">
      <c r="A31" s="31"/>
      <c r="B31" s="20" t="s">
        <v>37</v>
      </c>
      <c r="F31" s="56"/>
      <c r="G31" s="56"/>
      <c r="H31" s="56"/>
      <c r="I31" s="57"/>
      <c r="K31" s="56"/>
      <c r="L31" s="56"/>
      <c r="M31" s="56"/>
      <c r="N31" s="57"/>
      <c r="P31" s="23"/>
      <c r="Q31" s="23"/>
      <c r="S31" s="56"/>
      <c r="T31" s="56"/>
      <c r="U31" s="56"/>
      <c r="V31" s="57"/>
    </row>
    <row r="32" spans="1:41" s="20" customFormat="1">
      <c r="A32" s="31"/>
      <c r="C32" s="33" t="s">
        <v>32</v>
      </c>
      <c r="F32" s="50">
        <v>0</v>
      </c>
      <c r="G32" s="50">
        <v>-0.44644855167236219</v>
      </c>
      <c r="H32" s="50">
        <v>0</v>
      </c>
      <c r="I32" s="57">
        <v>-0.44644855167236219</v>
      </c>
      <c r="K32" s="50">
        <f>-K26</f>
        <v>1.6648707167311085</v>
      </c>
      <c r="L32" s="50">
        <f>-'[2]G-CAP 20 - Depr'!I29</f>
        <v>0</v>
      </c>
      <c r="M32" s="50">
        <v>0</v>
      </c>
      <c r="N32" s="57">
        <f>SUM(K32:M32)</f>
        <v>1.6648707167311085</v>
      </c>
      <c r="P32" s="23"/>
      <c r="Q32" s="23"/>
      <c r="S32" s="50">
        <v>1.6648707167311085</v>
      </c>
      <c r="T32" s="50">
        <v>-0.46429710851966455</v>
      </c>
      <c r="U32" s="50">
        <v>0</v>
      </c>
      <c r="V32" s="57">
        <v>1.200573608211444</v>
      </c>
    </row>
    <row r="33" spans="1:22" s="20" customFormat="1">
      <c r="A33" s="31"/>
      <c r="C33" s="20" t="s">
        <v>64</v>
      </c>
      <c r="F33" s="50">
        <v>0</v>
      </c>
      <c r="G33" s="50">
        <v>0</v>
      </c>
      <c r="H33" s="50">
        <v>0</v>
      </c>
      <c r="I33" s="57">
        <v>0</v>
      </c>
      <c r="K33" s="50">
        <f t="shared" ref="K33:K35" si="2">-K27</f>
        <v>0</v>
      </c>
      <c r="L33" s="50">
        <f>-'[2]G-CAP 20 - Depr'!I15</f>
        <v>0</v>
      </c>
      <c r="M33" s="50">
        <v>0</v>
      </c>
      <c r="N33" s="57">
        <f t="shared" ref="N33:N35" si="3">SUM(K33:M33)</f>
        <v>0</v>
      </c>
      <c r="P33" s="23"/>
      <c r="Q33" s="23"/>
      <c r="S33" s="50">
        <v>0</v>
      </c>
      <c r="T33" s="50">
        <v>0</v>
      </c>
      <c r="U33" s="50">
        <v>0</v>
      </c>
      <c r="V33" s="57">
        <v>0</v>
      </c>
    </row>
    <row r="34" spans="1:22" s="20" customFormat="1">
      <c r="A34" s="31"/>
      <c r="C34" s="20" t="s">
        <v>21</v>
      </c>
      <c r="F34" s="50">
        <v>561.35579869019068</v>
      </c>
      <c r="G34" s="50">
        <v>-44.482063329756194</v>
      </c>
      <c r="H34" s="50">
        <v>0</v>
      </c>
      <c r="I34" s="57">
        <v>516.87373536043447</v>
      </c>
      <c r="K34" s="50">
        <f t="shared" si="2"/>
        <v>961.18864826716958</v>
      </c>
      <c r="L34" s="50">
        <f>-'[2]G-CAP 20 - Depr'!I21</f>
        <v>-8.8135681264999999</v>
      </c>
      <c r="M34" s="50">
        <v>0</v>
      </c>
      <c r="N34" s="57">
        <f t="shared" si="3"/>
        <v>952.37508014066964</v>
      </c>
      <c r="P34" s="23"/>
      <c r="Q34" s="23"/>
      <c r="S34" s="50">
        <v>961.18864826716958</v>
      </c>
      <c r="T34" s="50">
        <v>-47.508272798250005</v>
      </c>
      <c r="U34" s="50">
        <v>0</v>
      </c>
      <c r="V34" s="57">
        <v>913.68037546891958</v>
      </c>
    </row>
    <row r="35" spans="1:22" s="20" customFormat="1">
      <c r="A35" s="31"/>
      <c r="C35" s="20" t="s">
        <v>35</v>
      </c>
      <c r="F35" s="50">
        <v>999.54042274345022</v>
      </c>
      <c r="G35" s="50">
        <v>-59.13796628718103</v>
      </c>
      <c r="H35" s="50">
        <v>0</v>
      </c>
      <c r="I35" s="57">
        <v>940.40245645626919</v>
      </c>
      <c r="K35" s="50">
        <f t="shared" si="2"/>
        <v>1255.4066878975589</v>
      </c>
      <c r="L35" s="50">
        <f>-'[2]G-CAP 20 - Depr'!I26</f>
        <v>0</v>
      </c>
      <c r="M35" s="50">
        <v>0</v>
      </c>
      <c r="N35" s="57">
        <f t="shared" si="3"/>
        <v>1255.4066878975589</v>
      </c>
      <c r="P35" s="23"/>
      <c r="Q35" s="23"/>
      <c r="S35" s="50">
        <v>1255.4066878975589</v>
      </c>
      <c r="T35" s="50">
        <v>-43.616525685537958</v>
      </c>
      <c r="U35" s="50">
        <v>0</v>
      </c>
      <c r="V35" s="57">
        <v>1211.790162212021</v>
      </c>
    </row>
    <row r="36" spans="1:22" s="20" customFormat="1">
      <c r="A36" s="31"/>
      <c r="B36" s="20" t="s">
        <v>38</v>
      </c>
      <c r="F36" s="64">
        <v>1560.8962214336409</v>
      </c>
      <c r="G36" s="64">
        <v>-104.06647816860959</v>
      </c>
      <c r="H36" s="65">
        <v>0</v>
      </c>
      <c r="I36" s="66">
        <v>1456.8297432650313</v>
      </c>
      <c r="K36" s="64">
        <f>SUM(K32:K35)</f>
        <v>2218.2602068814595</v>
      </c>
      <c r="L36" s="64">
        <f>SUM(L32:L35)</f>
        <v>-8.8135681264999999</v>
      </c>
      <c r="M36" s="65">
        <f>SUM(M32:M35)</f>
        <v>0</v>
      </c>
      <c r="N36" s="66">
        <f>SUM(N32:N35)</f>
        <v>2209.4466387549596</v>
      </c>
      <c r="P36" s="23"/>
      <c r="Q36" s="23"/>
      <c r="S36" s="64">
        <v>2218.2602068814595</v>
      </c>
      <c r="T36" s="64">
        <v>-91.589095592307629</v>
      </c>
      <c r="U36" s="65">
        <v>0</v>
      </c>
      <c r="V36" s="66">
        <v>2126.6711112891521</v>
      </c>
    </row>
    <row r="37" spans="1:22" s="20" customFormat="1">
      <c r="A37" s="31"/>
      <c r="B37" s="20" t="s">
        <v>39</v>
      </c>
      <c r="F37" s="65">
        <v>0</v>
      </c>
      <c r="G37" s="65">
        <v>7411.3570373097373</v>
      </c>
      <c r="H37" s="65">
        <v>0</v>
      </c>
      <c r="I37" s="66">
        <v>7411.3570373097382</v>
      </c>
      <c r="K37" s="65">
        <f>K30+K36</f>
        <v>0</v>
      </c>
      <c r="L37" s="65">
        <f>L30+L36</f>
        <v>944.94873187350015</v>
      </c>
      <c r="M37" s="65">
        <f>M30+M36</f>
        <v>0</v>
      </c>
      <c r="N37" s="66">
        <f>N30+N36</f>
        <v>944.94873187350026</v>
      </c>
      <c r="P37" s="23"/>
      <c r="Q37" s="23"/>
      <c r="S37" s="65">
        <v>0</v>
      </c>
      <c r="T37" s="65">
        <v>6821.4240639471827</v>
      </c>
      <c r="U37" s="65">
        <v>0</v>
      </c>
      <c r="V37" s="66">
        <v>6821.4240639471827</v>
      </c>
    </row>
    <row r="38" spans="1:22" s="20" customFormat="1">
      <c r="A38" s="31"/>
      <c r="F38" s="56"/>
      <c r="G38" s="56"/>
      <c r="H38" s="56"/>
      <c r="I38" s="57"/>
      <c r="K38" s="56"/>
      <c r="L38" s="56"/>
      <c r="M38" s="56"/>
      <c r="N38" s="57"/>
      <c r="P38" s="23"/>
      <c r="Q38" s="23"/>
      <c r="S38" s="56"/>
      <c r="T38" s="56"/>
      <c r="U38" s="56"/>
      <c r="V38" s="57"/>
    </row>
    <row r="39" spans="1:22" s="20" customFormat="1">
      <c r="A39" s="31"/>
      <c r="F39" s="56"/>
      <c r="G39" s="56"/>
      <c r="H39" s="56"/>
      <c r="I39" s="57"/>
      <c r="K39" s="56"/>
      <c r="L39" s="56"/>
      <c r="M39" s="56"/>
      <c r="N39" s="57"/>
      <c r="P39" s="23"/>
      <c r="Q39" s="23"/>
      <c r="S39" s="56"/>
      <c r="T39" s="56"/>
      <c r="U39" s="56"/>
      <c r="V39" s="57"/>
    </row>
    <row r="40" spans="1:22" s="20" customFormat="1">
      <c r="A40" s="40"/>
      <c r="B40" s="20" t="s">
        <v>40</v>
      </c>
      <c r="F40" s="58">
        <v>0</v>
      </c>
      <c r="G40" s="59">
        <v>-217</v>
      </c>
      <c r="H40" s="58">
        <v>0</v>
      </c>
      <c r="I40" s="61">
        <v>-217</v>
      </c>
      <c r="K40" s="58">
        <v>0</v>
      </c>
      <c r="L40" s="59">
        <f>'[2]G-CAP 20 - Depr'!T31</f>
        <v>-25</v>
      </c>
      <c r="M40" s="58">
        <v>0</v>
      </c>
      <c r="N40" s="61">
        <f>SUM(K40:M40)</f>
        <v>-25</v>
      </c>
      <c r="P40" s="23"/>
      <c r="Q40" s="23"/>
      <c r="S40" s="58">
        <v>0</v>
      </c>
      <c r="T40" s="59">
        <v>-192</v>
      </c>
      <c r="U40" s="58">
        <v>0</v>
      </c>
      <c r="V40" s="61">
        <v>-192</v>
      </c>
    </row>
    <row r="41" spans="1:22" s="20" customFormat="1">
      <c r="A41" s="40"/>
      <c r="C41" s="20" t="s">
        <v>41</v>
      </c>
      <c r="F41" s="50">
        <v>0</v>
      </c>
      <c r="G41" s="50">
        <v>7194.3570373097373</v>
      </c>
      <c r="H41" s="50">
        <v>0</v>
      </c>
      <c r="I41" s="61">
        <v>7194.3570373097382</v>
      </c>
      <c r="K41" s="50">
        <f>SUM(K37:K40)</f>
        <v>0</v>
      </c>
      <c r="L41" s="50">
        <f>SUM(L37:L40)</f>
        <v>919.94873187350015</v>
      </c>
      <c r="M41" s="50">
        <f>SUM(M37:M40)</f>
        <v>0</v>
      </c>
      <c r="N41" s="61">
        <f>SUM(N37:N40)</f>
        <v>919.94873187350026</v>
      </c>
      <c r="P41" s="23"/>
      <c r="Q41" s="23"/>
      <c r="S41" s="50">
        <v>0</v>
      </c>
      <c r="T41" s="50">
        <v>6629.4240639471827</v>
      </c>
      <c r="U41" s="50">
        <v>0</v>
      </c>
      <c r="V41" s="61">
        <v>6629.4240639471827</v>
      </c>
    </row>
    <row r="42" spans="1:22" s="20" customFormat="1">
      <c r="A42" s="40"/>
      <c r="F42" s="50"/>
      <c r="G42" s="50"/>
      <c r="H42" s="50"/>
      <c r="I42" s="57"/>
      <c r="K42" s="50"/>
      <c r="L42" s="50"/>
      <c r="M42" s="50"/>
      <c r="N42" s="57"/>
      <c r="P42" s="23"/>
      <c r="Q42" s="23"/>
      <c r="S42" s="50"/>
      <c r="T42" s="50"/>
      <c r="U42" s="50"/>
      <c r="V42" s="57"/>
    </row>
    <row r="43" spans="1:22" s="20" customFormat="1" ht="12.6" thickBot="1">
      <c r="A43" s="40"/>
      <c r="B43" s="33" t="s">
        <v>43</v>
      </c>
      <c r="F43" s="50"/>
      <c r="G43" s="50"/>
      <c r="H43" s="50"/>
      <c r="I43" s="62">
        <f>I41</f>
        <v>7194.3570373097382</v>
      </c>
      <c r="K43" s="50"/>
      <c r="L43" s="50"/>
      <c r="M43" s="50"/>
      <c r="N43" s="62">
        <f>N41</f>
        <v>919.94873187350026</v>
      </c>
      <c r="P43" s="23">
        <f>N43-I43</f>
        <v>-6274.4083054362382</v>
      </c>
      <c r="Q43" s="23" t="s">
        <v>42</v>
      </c>
      <c r="S43" s="50"/>
      <c r="T43" s="50"/>
      <c r="U43" s="50"/>
      <c r="V43" s="62">
        <v>6629.4240639471827</v>
      </c>
    </row>
    <row r="44" spans="1:22" s="20" customFormat="1" ht="12.6" thickTop="1">
      <c r="A44" s="40"/>
      <c r="B44" s="2" t="s">
        <v>44</v>
      </c>
      <c r="F44" s="50"/>
      <c r="G44" s="50"/>
      <c r="H44" s="50"/>
      <c r="I44" s="57"/>
      <c r="K44" s="50"/>
      <c r="L44" s="50"/>
      <c r="M44" s="50"/>
      <c r="N44" s="57"/>
      <c r="P44" s="23"/>
      <c r="Q44" s="23"/>
      <c r="S44" s="50"/>
      <c r="T44" s="50"/>
      <c r="U44" s="50"/>
      <c r="V44" s="57"/>
    </row>
    <row r="45" spans="1:22" s="20" customFormat="1">
      <c r="A45" s="40"/>
      <c r="B45" s="2" t="s">
        <v>45</v>
      </c>
      <c r="F45" s="50"/>
      <c r="G45" s="50"/>
      <c r="H45" s="50"/>
      <c r="I45" s="57">
        <f>I50</f>
        <v>897.30498691339108</v>
      </c>
      <c r="K45" s="50"/>
      <c r="L45" s="50"/>
      <c r="M45" s="50"/>
      <c r="N45" s="57">
        <f>N50</f>
        <v>15.372813965794901</v>
      </c>
      <c r="P45" s="23"/>
      <c r="Q45" s="23"/>
      <c r="S45" s="50"/>
      <c r="T45" s="50"/>
      <c r="U45" s="50"/>
      <c r="V45" s="57">
        <v>757.31176409572504</v>
      </c>
    </row>
    <row r="46" spans="1:22" s="20" customFormat="1">
      <c r="A46" s="40"/>
      <c r="F46" s="50"/>
      <c r="G46" s="50"/>
      <c r="H46" s="50"/>
      <c r="I46" s="57"/>
      <c r="K46" s="50"/>
      <c r="L46" s="50"/>
      <c r="M46" s="50"/>
      <c r="N46" s="57"/>
      <c r="P46" s="23"/>
      <c r="Q46" s="23"/>
      <c r="S46" s="50"/>
      <c r="T46" s="50"/>
      <c r="U46" s="50"/>
      <c r="V46" s="57"/>
    </row>
    <row r="47" spans="1:22" s="20" customFormat="1">
      <c r="A47" s="40"/>
      <c r="D47" s="2"/>
      <c r="E47" s="41">
        <v>7.4300000000000005E-2</v>
      </c>
      <c r="F47" s="50"/>
      <c r="G47" s="50"/>
      <c r="H47" s="50"/>
      <c r="I47" s="57"/>
      <c r="K47" s="50"/>
      <c r="L47" s="50"/>
      <c r="M47" s="50"/>
      <c r="N47" s="57"/>
      <c r="P47" s="23"/>
      <c r="Q47" s="23"/>
      <c r="S47" s="50"/>
      <c r="T47" s="50"/>
      <c r="U47" s="50"/>
      <c r="V47" s="57"/>
    </row>
    <row r="48" spans="1:22" s="20" customFormat="1">
      <c r="A48" s="40"/>
      <c r="D48" s="2" t="s">
        <v>46</v>
      </c>
      <c r="E48" s="42">
        <v>0.75529000000000002</v>
      </c>
      <c r="F48" s="50"/>
      <c r="G48" s="50"/>
      <c r="H48" s="50"/>
      <c r="I48" s="57"/>
      <c r="K48" s="50"/>
      <c r="L48" s="50"/>
      <c r="M48" s="50"/>
      <c r="N48" s="57"/>
      <c r="P48" s="23"/>
      <c r="Q48" s="23"/>
      <c r="S48" s="50"/>
      <c r="T48" s="50"/>
      <c r="U48" s="50"/>
      <c r="V48" s="57"/>
    </row>
    <row r="49" spans="1:22" s="20" customFormat="1">
      <c r="A49" s="40"/>
      <c r="D49" s="2" t="s">
        <v>47</v>
      </c>
      <c r="E49" s="2"/>
      <c r="F49" s="50"/>
      <c r="G49" s="50"/>
      <c r="H49" s="50"/>
      <c r="I49" s="57">
        <f>I43*$E$47-I22</f>
        <v>677.72548356581513</v>
      </c>
      <c r="K49" s="50"/>
      <c r="L49" s="50"/>
      <c r="M49" s="50"/>
      <c r="N49" s="57">
        <f>N43*$E$47-N22</f>
        <v>11.610932660225231</v>
      </c>
      <c r="P49" s="43"/>
      <c r="Q49" s="76" t="s">
        <v>48</v>
      </c>
      <c r="R49" s="76"/>
      <c r="S49" s="50"/>
      <c r="T49" s="50"/>
      <c r="U49" s="50"/>
      <c r="V49" s="57">
        <v>571.99000230386014</v>
      </c>
    </row>
    <row r="50" spans="1:22" s="20" customFormat="1" ht="12.6" thickBot="1">
      <c r="A50" s="40"/>
      <c r="D50" s="2" t="s">
        <v>49</v>
      </c>
      <c r="E50" s="2"/>
      <c r="F50" s="50"/>
      <c r="G50" s="50"/>
      <c r="H50" s="50"/>
      <c r="I50" s="57">
        <f>I49/$E$48</f>
        <v>897.30498691339108</v>
      </c>
      <c r="K50" s="50"/>
      <c r="L50" s="50"/>
      <c r="M50" s="50"/>
      <c r="N50" s="57">
        <f>N49/$E$48</f>
        <v>15.372813965794901</v>
      </c>
      <c r="P50" s="44">
        <f>N50-I50</f>
        <v>-881.9321729475962</v>
      </c>
      <c r="Q50" s="91"/>
      <c r="R50" s="91"/>
      <c r="S50" s="50"/>
      <c r="T50" s="50"/>
      <c r="U50" s="50"/>
      <c r="V50" s="57">
        <v>757.31176409572504</v>
      </c>
    </row>
    <row r="51" spans="1:22" ht="12.6" thickTop="1">
      <c r="P51" s="23"/>
      <c r="Q51" s="23"/>
    </row>
    <row r="52" spans="1:22" ht="15" customHeight="1">
      <c r="D52" s="77" t="s">
        <v>60</v>
      </c>
      <c r="E52" s="78"/>
      <c r="F52" s="78"/>
      <c r="G52" s="78"/>
      <c r="H52" s="78"/>
      <c r="I52" s="78"/>
      <c r="J52" s="78"/>
      <c r="K52" s="78"/>
      <c r="L52" s="78"/>
      <c r="M52" s="78"/>
      <c r="N52" s="79"/>
    </row>
    <row r="53" spans="1:22" ht="12.75" customHeight="1">
      <c r="D53" s="80"/>
      <c r="E53" s="81"/>
      <c r="F53" s="81"/>
      <c r="G53" s="81"/>
      <c r="H53" s="81"/>
      <c r="I53" s="81"/>
      <c r="J53" s="81"/>
      <c r="K53" s="81"/>
      <c r="L53" s="81"/>
      <c r="M53" s="81"/>
      <c r="N53" s="82"/>
    </row>
    <row r="54" spans="1:22">
      <c r="D54" s="83"/>
      <c r="E54" s="84"/>
      <c r="F54" s="84"/>
      <c r="G54" s="84"/>
      <c r="H54" s="84"/>
      <c r="I54" s="84"/>
      <c r="J54" s="84"/>
      <c r="K54" s="84"/>
      <c r="L54" s="84"/>
      <c r="M54" s="84"/>
      <c r="N54" s="85"/>
    </row>
  </sheetData>
  <mergeCells count="10">
    <mergeCell ref="Q49:R50"/>
    <mergeCell ref="D52:N54"/>
    <mergeCell ref="F5:I5"/>
    <mergeCell ref="K5:N5"/>
    <mergeCell ref="P5:Q5"/>
    <mergeCell ref="S5:V5"/>
    <mergeCell ref="F6:I6"/>
    <mergeCell ref="K6:N6"/>
    <mergeCell ref="P6:Q6"/>
    <mergeCell ref="S6:V6"/>
  </mergeCells>
  <pageMargins left="0.7" right="0.7" top="0.75" bottom="0.75" header="0.3" footer="0.3"/>
  <pageSetup scale="56"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91556-A1E6-4EA0-8AC9-7997EFEE5868}">
  <sheetPr>
    <pageSetUpPr fitToPage="1"/>
  </sheetPr>
  <dimension ref="A2:AN76"/>
  <sheetViews>
    <sheetView topLeftCell="A40" zoomScaleNormal="100" workbookViewId="0">
      <selection activeCell="N48" sqref="N48"/>
    </sheetView>
  </sheetViews>
  <sheetFormatPr defaultColWidth="10.6640625" defaultRowHeight="13.2"/>
  <cols>
    <col min="1" max="1" width="0.5546875" style="1" customWidth="1"/>
    <col min="2" max="3" width="1.6640625" style="2" customWidth="1"/>
    <col min="4" max="4" width="36.44140625" style="2" customWidth="1"/>
    <col min="5" max="5" width="6.88671875" style="2" customWidth="1"/>
    <col min="6" max="6" width="10.33203125" style="67" customWidth="1"/>
    <col min="7" max="8" width="10.6640625" style="67"/>
    <col min="9" max="9" width="14" style="48" bestFit="1" customWidth="1"/>
    <col min="10" max="10" width="3.5546875" style="2" customWidth="1"/>
    <col min="11" max="11" width="10.33203125" style="67" customWidth="1"/>
    <col min="12" max="13" width="10.6640625" style="67"/>
    <col min="14" max="14" width="14" style="48" bestFit="1" customWidth="1"/>
    <col min="15" max="15" width="2.109375" style="2" customWidth="1"/>
    <col min="16" max="16" width="9.88671875" style="5" customWidth="1"/>
    <col min="17" max="17" width="7.5546875" style="5" customWidth="1"/>
    <col min="18" max="21" width="10.6640625" style="2"/>
    <col min="22" max="22" width="12.33203125" style="2" customWidth="1"/>
    <col min="23" max="16384" width="10.6640625" style="2"/>
  </cols>
  <sheetData>
    <row r="2" spans="1:22">
      <c r="A2" s="6" t="s">
        <v>0</v>
      </c>
      <c r="D2" s="1"/>
    </row>
    <row r="3" spans="1:22" ht="12.75" customHeight="1">
      <c r="A3" s="6" t="s">
        <v>1</v>
      </c>
      <c r="D3" s="1"/>
    </row>
    <row r="4" spans="1:22">
      <c r="A4" s="6" t="s">
        <v>2</v>
      </c>
      <c r="D4" s="1"/>
      <c r="P4" s="86" t="s">
        <v>3</v>
      </c>
      <c r="Q4" s="86"/>
      <c r="S4" s="5" t="s">
        <v>4</v>
      </c>
    </row>
    <row r="5" spans="1:22" ht="12.75" customHeight="1">
      <c r="A5" s="6" t="s">
        <v>5</v>
      </c>
      <c r="D5" s="1"/>
      <c r="F5" s="92" t="s">
        <v>6</v>
      </c>
      <c r="G5" s="92"/>
      <c r="H5" s="92"/>
      <c r="I5" s="92"/>
      <c r="K5" s="93" t="s">
        <v>7</v>
      </c>
      <c r="L5" s="93"/>
      <c r="M5" s="93"/>
      <c r="N5" s="93"/>
      <c r="P5" s="89" t="s">
        <v>8</v>
      </c>
      <c r="Q5" s="89"/>
      <c r="S5" s="90" t="s">
        <v>9</v>
      </c>
      <c r="T5" s="90"/>
      <c r="U5" s="90"/>
      <c r="V5" s="90"/>
    </row>
    <row r="6" spans="1:22" s="7" customFormat="1" ht="13.2" customHeight="1">
      <c r="F6" s="94" t="s">
        <v>70</v>
      </c>
      <c r="G6" s="95"/>
      <c r="H6" s="95"/>
      <c r="I6" s="96"/>
      <c r="K6" s="94" t="s">
        <v>70</v>
      </c>
      <c r="L6" s="95"/>
      <c r="M6" s="95"/>
      <c r="N6" s="96"/>
      <c r="S6" s="94" t="s">
        <v>70</v>
      </c>
      <c r="T6" s="95"/>
      <c r="U6" s="95"/>
      <c r="V6" s="96"/>
    </row>
    <row r="7" spans="1:22" s="7" customFormat="1" ht="61.95" customHeight="1">
      <c r="A7" s="8"/>
      <c r="B7" s="9"/>
      <c r="C7" s="10"/>
      <c r="D7" s="11" t="s">
        <v>11</v>
      </c>
      <c r="F7" s="51" t="s">
        <v>12</v>
      </c>
      <c r="G7" s="51" t="s">
        <v>13</v>
      </c>
      <c r="H7" s="51" t="s">
        <v>14</v>
      </c>
      <c r="I7" s="52" t="s">
        <v>71</v>
      </c>
      <c r="K7" s="51" t="s">
        <v>12</v>
      </c>
      <c r="L7" s="51" t="s">
        <v>13</v>
      </c>
      <c r="M7" s="51" t="s">
        <v>14</v>
      </c>
      <c r="N7" s="52" t="s">
        <v>71</v>
      </c>
      <c r="S7" s="51" t="s">
        <v>12</v>
      </c>
      <c r="T7" s="51" t="s">
        <v>13</v>
      </c>
      <c r="U7" s="51" t="s">
        <v>14</v>
      </c>
      <c r="V7" s="52" t="s">
        <v>71</v>
      </c>
    </row>
    <row r="8" spans="1:22" s="14" customFormat="1" ht="12">
      <c r="B8" s="15"/>
      <c r="F8" s="53" t="s">
        <v>16</v>
      </c>
      <c r="G8" s="49"/>
      <c r="H8" s="49"/>
      <c r="I8" s="55"/>
      <c r="K8" s="53" t="s">
        <v>16</v>
      </c>
      <c r="L8" s="49"/>
      <c r="M8" s="49"/>
      <c r="N8" s="55"/>
      <c r="S8" s="53" t="s">
        <v>16</v>
      </c>
      <c r="T8" s="49"/>
      <c r="U8" s="49"/>
      <c r="V8" s="55"/>
    </row>
    <row r="9" spans="1:22" s="20" customFormat="1" ht="12">
      <c r="A9" s="19"/>
      <c r="B9" s="20" t="s">
        <v>17</v>
      </c>
      <c r="F9" s="50"/>
      <c r="G9" s="50"/>
      <c r="H9" s="50"/>
      <c r="I9" s="57"/>
      <c r="K9" s="50"/>
      <c r="L9" s="50"/>
      <c r="M9" s="50"/>
      <c r="N9" s="57"/>
      <c r="P9" s="23"/>
      <c r="Q9" s="23"/>
      <c r="S9" s="50"/>
      <c r="T9" s="50"/>
      <c r="U9" s="50"/>
      <c r="V9" s="57"/>
    </row>
    <row r="10" spans="1:22" s="20" customFormat="1" ht="12">
      <c r="A10" s="19"/>
      <c r="C10" s="20" t="s">
        <v>18</v>
      </c>
      <c r="F10" s="50">
        <v>0</v>
      </c>
      <c r="G10" s="50">
        <v>0</v>
      </c>
      <c r="H10" s="50">
        <v>0</v>
      </c>
      <c r="I10" s="57">
        <v>0</v>
      </c>
      <c r="K10" s="50">
        <v>-1.0041357670237285</v>
      </c>
      <c r="L10" s="50">
        <v>0</v>
      </c>
      <c r="M10" s="50">
        <v>0</v>
      </c>
      <c r="N10" s="57">
        <v>-1.0041357670237285</v>
      </c>
      <c r="P10" s="23"/>
      <c r="Q10" s="23"/>
      <c r="S10" s="50">
        <v>-1.0041357670237285</v>
      </c>
      <c r="T10" s="50">
        <v>11</v>
      </c>
      <c r="U10" s="50">
        <v>0</v>
      </c>
      <c r="V10" s="57">
        <v>9.9958642329762721</v>
      </c>
    </row>
    <row r="11" spans="1:22" s="20" customFormat="1" ht="12">
      <c r="A11" s="19"/>
      <c r="C11" s="20" t="s">
        <v>19</v>
      </c>
      <c r="F11" s="50">
        <v>-7.5625967531832741</v>
      </c>
      <c r="G11" s="50">
        <v>45</v>
      </c>
      <c r="H11" s="50">
        <v>0</v>
      </c>
      <c r="I11" s="57">
        <v>37.437403246816729</v>
      </c>
      <c r="K11" s="50">
        <v>-5.9301841118760379</v>
      </c>
      <c r="L11" s="50">
        <v>0</v>
      </c>
      <c r="M11" s="50">
        <v>0</v>
      </c>
      <c r="N11" s="57">
        <v>-5.9301841118760379</v>
      </c>
      <c r="P11" s="23"/>
      <c r="Q11" s="23"/>
      <c r="S11" s="50">
        <v>-5.9301841118760379</v>
      </c>
      <c r="T11" s="50">
        <v>31</v>
      </c>
      <c r="U11" s="50">
        <v>0</v>
      </c>
      <c r="V11" s="57">
        <v>25.069815888123962</v>
      </c>
    </row>
    <row r="12" spans="1:22" s="20" customFormat="1" ht="12">
      <c r="A12" s="19"/>
      <c r="C12" s="20" t="s">
        <v>20</v>
      </c>
      <c r="F12" s="50">
        <v>-46.303546597830895</v>
      </c>
      <c r="G12" s="50">
        <v>638</v>
      </c>
      <c r="H12" s="50">
        <v>0</v>
      </c>
      <c r="I12" s="57">
        <v>591.69645340216914</v>
      </c>
      <c r="K12" s="50">
        <v>-45.442178163688858</v>
      </c>
      <c r="L12" s="50">
        <v>364</v>
      </c>
      <c r="M12" s="50">
        <v>0</v>
      </c>
      <c r="N12" s="57">
        <v>318.55782183631112</v>
      </c>
      <c r="P12" s="23"/>
      <c r="Q12" s="23"/>
      <c r="S12" s="50">
        <v>-45.442178163688858</v>
      </c>
      <c r="T12" s="50">
        <v>551</v>
      </c>
      <c r="U12" s="50">
        <v>0</v>
      </c>
      <c r="V12" s="57">
        <v>505.55782183631112</v>
      </c>
    </row>
    <row r="13" spans="1:22" s="20" customFormat="1" ht="12">
      <c r="A13" s="19"/>
      <c r="C13" s="20" t="s">
        <v>21</v>
      </c>
      <c r="F13" s="50">
        <v>-13.469352402702878</v>
      </c>
      <c r="G13" s="50">
        <v>94</v>
      </c>
      <c r="H13" s="70">
        <v>0</v>
      </c>
      <c r="I13" s="57">
        <v>80.530647597297119</v>
      </c>
      <c r="K13" s="50">
        <v>-53.867853493801775</v>
      </c>
      <c r="L13" s="50">
        <v>130</v>
      </c>
      <c r="M13" s="70">
        <v>0</v>
      </c>
      <c r="N13" s="57">
        <v>76.132146506198225</v>
      </c>
      <c r="P13" s="23"/>
      <c r="Q13" s="23"/>
      <c r="S13" s="50">
        <v>-53.867853493801775</v>
      </c>
      <c r="T13" s="50">
        <v>209</v>
      </c>
      <c r="U13" s="70">
        <v>0</v>
      </c>
      <c r="V13" s="57">
        <v>155.13214650619824</v>
      </c>
    </row>
    <row r="14" spans="1:22" s="20" customFormat="1" ht="12">
      <c r="A14" s="19"/>
      <c r="C14" s="20" t="s">
        <v>22</v>
      </c>
      <c r="F14" s="58">
        <v>0</v>
      </c>
      <c r="G14" s="58">
        <v>0</v>
      </c>
      <c r="H14" s="58">
        <v>0</v>
      </c>
      <c r="I14" s="57">
        <v>0</v>
      </c>
      <c r="K14" s="58">
        <v>-83.932437659244556</v>
      </c>
      <c r="L14" s="58">
        <v>57</v>
      </c>
      <c r="M14" s="58">
        <v>0</v>
      </c>
      <c r="N14" s="57">
        <v>-26.932437659244556</v>
      </c>
      <c r="P14" s="23"/>
      <c r="Q14" s="23"/>
      <c r="S14" s="58">
        <v>-83.932437659244556</v>
      </c>
      <c r="T14" s="58">
        <v>57</v>
      </c>
      <c r="U14" s="58">
        <v>0</v>
      </c>
      <c r="V14" s="57">
        <v>-26.932437659244556</v>
      </c>
    </row>
    <row r="15" spans="1:22" s="20" customFormat="1" ht="18" customHeight="1">
      <c r="A15" s="19"/>
      <c r="B15" s="20" t="s">
        <v>23</v>
      </c>
      <c r="F15" s="59">
        <v>-67.335495753717041</v>
      </c>
      <c r="G15" s="59">
        <v>777</v>
      </c>
      <c r="H15" s="59">
        <v>0</v>
      </c>
      <c r="I15" s="60">
        <v>709.66450424628306</v>
      </c>
      <c r="K15" s="59">
        <v>-190.17678919563497</v>
      </c>
      <c r="L15" s="59">
        <v>551</v>
      </c>
      <c r="M15" s="59">
        <v>0</v>
      </c>
      <c r="N15" s="60">
        <v>360.82321080436503</v>
      </c>
      <c r="P15" s="23">
        <f>N15-I15</f>
        <v>-348.84129344191803</v>
      </c>
      <c r="Q15" s="23" t="s">
        <v>24</v>
      </c>
      <c r="S15" s="59">
        <v>-190.17678919563497</v>
      </c>
      <c r="T15" s="59">
        <v>859</v>
      </c>
      <c r="U15" s="59">
        <v>0</v>
      </c>
      <c r="V15" s="60">
        <v>668.82321080436498</v>
      </c>
    </row>
    <row r="16" spans="1:22" s="20" customFormat="1" ht="12">
      <c r="F16" s="56"/>
      <c r="G16" s="56"/>
      <c r="H16" s="56"/>
      <c r="I16" s="57"/>
      <c r="K16" s="56"/>
      <c r="L16" s="56"/>
      <c r="M16" s="56"/>
      <c r="N16" s="57"/>
      <c r="P16" s="23"/>
      <c r="Q16" s="23"/>
      <c r="S16" s="56"/>
      <c r="T16" s="56"/>
      <c r="U16" s="56"/>
      <c r="V16" s="57"/>
    </row>
    <row r="17" spans="1:40" s="20" customFormat="1" ht="12">
      <c r="B17" s="20" t="s">
        <v>25</v>
      </c>
      <c r="F17" s="56"/>
      <c r="G17" s="56"/>
      <c r="H17" s="56"/>
      <c r="I17" s="57">
        <f>-I15</f>
        <v>-709.66450424628306</v>
      </c>
      <c r="K17" s="56"/>
      <c r="L17" s="56"/>
      <c r="M17" s="56"/>
      <c r="N17" s="57">
        <v>-360.82321080436503</v>
      </c>
      <c r="P17" s="23"/>
      <c r="Q17" s="23"/>
      <c r="S17" s="56"/>
      <c r="T17" s="56"/>
      <c r="U17" s="56"/>
      <c r="V17" s="57">
        <v>-668.82321080436498</v>
      </c>
    </row>
    <row r="18" spans="1:40" s="20" customFormat="1" ht="12">
      <c r="F18" s="56"/>
      <c r="G18" s="56"/>
      <c r="H18" s="56"/>
      <c r="I18" s="57"/>
      <c r="K18" s="56"/>
      <c r="L18" s="56"/>
      <c r="M18" s="56"/>
      <c r="N18" s="57"/>
      <c r="P18" s="23"/>
      <c r="Q18" s="23"/>
      <c r="S18" s="56"/>
      <c r="T18" s="56"/>
      <c r="U18" s="56"/>
      <c r="V18" s="57"/>
    </row>
    <row r="19" spans="1:40" s="20" customFormat="1" ht="12">
      <c r="B19" s="20" t="s">
        <v>26</v>
      </c>
      <c r="F19" s="56"/>
      <c r="G19" s="56"/>
      <c r="H19" s="56"/>
      <c r="I19" s="57"/>
      <c r="K19" s="56"/>
      <c r="L19" s="56"/>
      <c r="M19" s="56"/>
      <c r="N19" s="57"/>
      <c r="P19" s="23"/>
      <c r="Q19" s="23"/>
      <c r="S19" s="56"/>
      <c r="T19" s="56"/>
      <c r="U19" s="56"/>
      <c r="V19" s="57"/>
    </row>
    <row r="20" spans="1:40" s="20" customFormat="1" ht="12">
      <c r="B20" s="20" t="s">
        <v>27</v>
      </c>
      <c r="E20" s="28">
        <v>0.21</v>
      </c>
      <c r="F20" s="56"/>
      <c r="G20" s="56"/>
      <c r="H20" s="56"/>
      <c r="I20" s="57">
        <f>$E$20*I17</f>
        <v>-149.02954589171944</v>
      </c>
      <c r="K20" s="56"/>
      <c r="L20" s="56"/>
      <c r="M20" s="56"/>
      <c r="N20" s="57">
        <v>-75.772874268916652</v>
      </c>
      <c r="P20" s="23"/>
      <c r="Q20" s="23"/>
      <c r="S20" s="56"/>
      <c r="T20" s="56"/>
      <c r="U20" s="56"/>
      <c r="V20" s="57">
        <v>-140.45287426891664</v>
      </c>
    </row>
    <row r="21" spans="1:40" s="20" customFormat="1" ht="12">
      <c r="B21" s="20" t="s">
        <v>28</v>
      </c>
      <c r="E21" s="29">
        <v>2.4799999999999999E-2</v>
      </c>
      <c r="F21" s="56"/>
      <c r="G21" s="56"/>
      <c r="H21" s="56"/>
      <c r="I21" s="61">
        <f>-(I44*$E$21)*$E$20</f>
        <v>-185.32094947477657</v>
      </c>
      <c r="K21" s="56"/>
      <c r="L21" s="56"/>
      <c r="M21" s="56"/>
      <c r="N21" s="61">
        <v>-123.03623547337716</v>
      </c>
      <c r="P21" s="23"/>
      <c r="Q21" s="23"/>
      <c r="S21" s="56"/>
      <c r="T21" s="56"/>
      <c r="U21" s="56"/>
      <c r="V21" s="61">
        <v>-191.79120402372226</v>
      </c>
    </row>
    <row r="22" spans="1:40" s="32" customFormat="1">
      <c r="A22" s="31"/>
      <c r="B22" s="2"/>
      <c r="C22" s="2"/>
      <c r="D22" s="2"/>
      <c r="E22" s="2"/>
      <c r="F22" s="50"/>
      <c r="G22" s="50"/>
      <c r="H22" s="50"/>
      <c r="I22" s="57"/>
      <c r="J22" s="2"/>
      <c r="K22" s="50"/>
      <c r="L22" s="50"/>
      <c r="M22" s="50"/>
      <c r="N22" s="57"/>
      <c r="O22" s="2"/>
      <c r="P22" s="5"/>
      <c r="Q22" s="5"/>
      <c r="R22" s="2"/>
      <c r="S22" s="50"/>
      <c r="T22" s="50"/>
      <c r="U22" s="50"/>
      <c r="V22" s="57"/>
      <c r="W22" s="2"/>
      <c r="X22" s="2"/>
      <c r="Y22" s="2"/>
      <c r="Z22" s="2"/>
      <c r="AA22" s="2"/>
      <c r="AB22" s="2"/>
      <c r="AC22" s="2"/>
      <c r="AD22" s="2"/>
      <c r="AE22" s="2"/>
      <c r="AF22" s="2"/>
      <c r="AG22" s="2"/>
      <c r="AH22" s="2"/>
      <c r="AI22" s="2"/>
      <c r="AJ22" s="2"/>
      <c r="AK22" s="2"/>
      <c r="AL22" s="2"/>
      <c r="AM22" s="2"/>
      <c r="AN22" s="2"/>
    </row>
    <row r="23" spans="1:40" s="32" customFormat="1" ht="13.8" thickBot="1">
      <c r="A23" s="31"/>
      <c r="B23" s="33" t="s">
        <v>29</v>
      </c>
      <c r="C23" s="2"/>
      <c r="D23" s="2"/>
      <c r="E23" s="2"/>
      <c r="F23" s="50"/>
      <c r="G23" s="50"/>
      <c r="H23" s="50"/>
      <c r="I23" s="62">
        <f>-SUM(I15,I20:I21)</f>
        <v>-375.31400887978708</v>
      </c>
      <c r="J23" s="2"/>
      <c r="K23" s="50"/>
      <c r="L23" s="50"/>
      <c r="M23" s="50"/>
      <c r="N23" s="62">
        <v>-162.01410106207121</v>
      </c>
      <c r="O23" s="2"/>
      <c r="P23" s="5"/>
      <c r="Q23" s="5"/>
      <c r="R23" s="2"/>
      <c r="S23" s="50"/>
      <c r="T23" s="50"/>
      <c r="U23" s="50"/>
      <c r="V23" s="62">
        <v>-336.57913251172613</v>
      </c>
      <c r="W23" s="2"/>
      <c r="X23" s="2"/>
      <c r="Y23" s="2"/>
      <c r="Z23" s="2"/>
      <c r="AA23" s="2"/>
      <c r="AB23" s="2"/>
      <c r="AC23" s="2"/>
      <c r="AD23" s="2"/>
      <c r="AE23" s="2"/>
      <c r="AF23" s="2"/>
      <c r="AG23" s="2"/>
      <c r="AH23" s="2"/>
      <c r="AI23" s="2"/>
      <c r="AJ23" s="2"/>
      <c r="AK23" s="2"/>
      <c r="AL23" s="2"/>
      <c r="AM23" s="2"/>
      <c r="AN23" s="2"/>
    </row>
    <row r="24" spans="1:40" s="32" customFormat="1" ht="13.8" thickTop="1">
      <c r="A24" s="31"/>
      <c r="B24" s="2"/>
      <c r="C24" s="2"/>
      <c r="D24" s="2"/>
      <c r="E24" s="2"/>
      <c r="F24" s="50"/>
      <c r="G24" s="50"/>
      <c r="H24" s="50"/>
      <c r="I24" s="57"/>
      <c r="J24" s="2"/>
      <c r="K24" s="50"/>
      <c r="L24" s="50"/>
      <c r="M24" s="50"/>
      <c r="N24" s="57"/>
      <c r="O24" s="2"/>
      <c r="P24" s="5"/>
      <c r="Q24" s="5"/>
      <c r="R24" s="2"/>
      <c r="S24" s="50"/>
      <c r="T24" s="50"/>
      <c r="U24" s="50"/>
      <c r="V24" s="57"/>
      <c r="W24" s="2"/>
      <c r="X24" s="2"/>
      <c r="Y24" s="2"/>
      <c r="Z24" s="2"/>
      <c r="AA24" s="2"/>
      <c r="AB24" s="2"/>
      <c r="AC24" s="2"/>
      <c r="AD24" s="2"/>
      <c r="AE24" s="2"/>
      <c r="AF24" s="2"/>
      <c r="AG24" s="2"/>
      <c r="AH24" s="2"/>
      <c r="AI24" s="2"/>
      <c r="AJ24" s="2"/>
      <c r="AK24" s="2"/>
      <c r="AL24" s="2"/>
      <c r="AM24" s="2"/>
      <c r="AN24" s="2"/>
    </row>
    <row r="25" spans="1:40" s="32" customFormat="1">
      <c r="A25" s="31"/>
      <c r="B25" s="2" t="s">
        <v>30</v>
      </c>
      <c r="C25" s="2"/>
      <c r="D25" s="2"/>
      <c r="E25" s="2"/>
      <c r="F25" s="50"/>
      <c r="G25" s="50"/>
      <c r="H25" s="50"/>
      <c r="I25" s="57"/>
      <c r="J25" s="2"/>
      <c r="K25" s="50"/>
      <c r="L25" s="50"/>
      <c r="M25" s="50"/>
      <c r="N25" s="57"/>
      <c r="O25" s="2"/>
      <c r="P25" s="5"/>
      <c r="Q25" s="5"/>
      <c r="R25" s="2"/>
      <c r="S25" s="50"/>
      <c r="T25" s="50"/>
      <c r="U25" s="50"/>
      <c r="V25" s="57"/>
      <c r="W25" s="2"/>
      <c r="X25" s="2"/>
      <c r="Y25" s="2"/>
      <c r="Z25" s="2"/>
      <c r="AA25" s="2"/>
      <c r="AB25" s="2"/>
      <c r="AC25" s="2"/>
      <c r="AD25" s="2"/>
      <c r="AE25" s="2"/>
      <c r="AF25" s="2"/>
      <c r="AG25" s="2"/>
      <c r="AH25" s="2"/>
      <c r="AI25" s="2"/>
      <c r="AJ25" s="2"/>
      <c r="AK25" s="2"/>
      <c r="AL25" s="2"/>
      <c r="AM25" s="2"/>
      <c r="AN25" s="2"/>
    </row>
    <row r="26" spans="1:40" s="32" customFormat="1">
      <c r="A26" s="1"/>
      <c r="B26" s="2" t="s">
        <v>31</v>
      </c>
      <c r="C26" s="2"/>
      <c r="D26" s="2"/>
      <c r="E26" s="2"/>
      <c r="F26" s="56"/>
      <c r="G26" s="56"/>
      <c r="H26" s="56"/>
      <c r="I26" s="57"/>
      <c r="J26" s="2"/>
      <c r="K26" s="56"/>
      <c r="L26" s="56"/>
      <c r="M26" s="56"/>
      <c r="N26" s="57"/>
      <c r="O26" s="2"/>
      <c r="P26" s="5"/>
      <c r="Q26" s="5"/>
      <c r="R26" s="2"/>
      <c r="S26" s="56"/>
      <c r="T26" s="56"/>
      <c r="U26" s="56"/>
      <c r="V26" s="57"/>
      <c r="W26" s="2"/>
      <c r="X26" s="2"/>
      <c r="Y26" s="2"/>
      <c r="Z26" s="2"/>
      <c r="AA26" s="2"/>
      <c r="AB26" s="2"/>
      <c r="AC26" s="2"/>
      <c r="AD26" s="2"/>
      <c r="AE26" s="2"/>
      <c r="AF26" s="2"/>
      <c r="AG26" s="2"/>
      <c r="AH26" s="2"/>
      <c r="AI26" s="2"/>
      <c r="AJ26" s="2"/>
      <c r="AK26" s="2"/>
      <c r="AL26" s="2"/>
      <c r="AM26" s="2"/>
      <c r="AN26" s="2"/>
    </row>
    <row r="27" spans="1:40" s="33" customFormat="1" ht="12">
      <c r="A27" s="31"/>
      <c r="C27" s="33" t="s">
        <v>32</v>
      </c>
      <c r="F27" s="50">
        <v>0</v>
      </c>
      <c r="G27" s="50">
        <v>0</v>
      </c>
      <c r="H27" s="50">
        <v>0</v>
      </c>
      <c r="I27" s="57">
        <v>0</v>
      </c>
      <c r="K27" s="50">
        <v>-12.621145621670852</v>
      </c>
      <c r="L27" s="50">
        <v>0</v>
      </c>
      <c r="M27" s="50">
        <v>0</v>
      </c>
      <c r="N27" s="57">
        <v>-12.621145621670852</v>
      </c>
      <c r="P27" s="35"/>
      <c r="Q27" s="35"/>
      <c r="S27" s="50">
        <v>-12.621145621670852</v>
      </c>
      <c r="T27" s="50">
        <v>53.975245275900001</v>
      </c>
      <c r="U27" s="50">
        <v>0</v>
      </c>
      <c r="V27" s="57">
        <v>41.354099654229145</v>
      </c>
    </row>
    <row r="28" spans="1:40" s="20" customFormat="1" ht="12">
      <c r="A28" s="31"/>
      <c r="C28" s="20" t="s">
        <v>33</v>
      </c>
      <c r="F28" s="50">
        <v>-352.73714918040287</v>
      </c>
      <c r="G28" s="50">
        <v>2038.3642115999999</v>
      </c>
      <c r="H28" s="50">
        <v>0</v>
      </c>
      <c r="I28" s="57">
        <v>1685.627062419597</v>
      </c>
      <c r="K28" s="50">
        <v>-276.59761666620489</v>
      </c>
      <c r="L28" s="50">
        <v>0</v>
      </c>
      <c r="M28" s="50">
        <v>0</v>
      </c>
      <c r="N28" s="57">
        <v>-276.59761666620489</v>
      </c>
      <c r="P28" s="23"/>
      <c r="Q28" s="23"/>
      <c r="S28" s="50">
        <v>-276.59761666620489</v>
      </c>
      <c r="T28" s="50">
        <v>1426.6496458919999</v>
      </c>
      <c r="U28" s="50">
        <v>0</v>
      </c>
      <c r="V28" s="57">
        <v>1150.052029225795</v>
      </c>
    </row>
    <row r="29" spans="1:40" s="20" customFormat="1" ht="12">
      <c r="A29" s="31"/>
      <c r="C29" s="20" t="s">
        <v>34</v>
      </c>
      <c r="F29" s="50">
        <v>-2221.3852034627043</v>
      </c>
      <c r="G29" s="50">
        <v>30957.796481999998</v>
      </c>
      <c r="H29" s="50">
        <v>0</v>
      </c>
      <c r="I29" s="57">
        <v>28736.411278537293</v>
      </c>
      <c r="K29" s="50">
        <v>-2180.0240202621039</v>
      </c>
      <c r="L29" s="50">
        <v>17682.813726744</v>
      </c>
      <c r="M29" s="50">
        <v>0</v>
      </c>
      <c r="N29" s="57">
        <v>15502.789706481895</v>
      </c>
      <c r="P29" s="23"/>
      <c r="Q29" s="23"/>
      <c r="S29" s="50">
        <v>-2180.0240202621039</v>
      </c>
      <c r="T29" s="50">
        <v>26758.659613308002</v>
      </c>
      <c r="U29" s="50">
        <v>0</v>
      </c>
      <c r="V29" s="57">
        <v>24578.635593045899</v>
      </c>
    </row>
    <row r="30" spans="1:40" s="20" customFormat="1" ht="12">
      <c r="A30" s="31"/>
      <c r="C30" s="20" t="s">
        <v>21</v>
      </c>
      <c r="F30" s="50">
        <v>-538.49386895907742</v>
      </c>
      <c r="G30" s="50">
        <v>3853.0325273399999</v>
      </c>
      <c r="H30" s="50">
        <v>0</v>
      </c>
      <c r="I30" s="57">
        <v>3314.5386583809222</v>
      </c>
      <c r="K30" s="50">
        <v>-2796.921739507633</v>
      </c>
      <c r="L30" s="50">
        <v>5298.9271399999998</v>
      </c>
      <c r="M30" s="50">
        <v>0</v>
      </c>
      <c r="N30" s="57">
        <v>2502.0054004923668</v>
      </c>
      <c r="P30" s="23"/>
      <c r="Q30" s="23"/>
      <c r="S30" s="50">
        <v>-2796.921739507633</v>
      </c>
      <c r="T30" s="50">
        <v>8531.5678100000005</v>
      </c>
      <c r="U30" s="50">
        <v>0</v>
      </c>
      <c r="V30" s="57">
        <v>5734.6460704923675</v>
      </c>
    </row>
    <row r="31" spans="1:40" s="20" customFormat="1" ht="12">
      <c r="A31" s="31"/>
      <c r="C31" s="20" t="s">
        <v>35</v>
      </c>
      <c r="F31" s="58">
        <v>0</v>
      </c>
      <c r="G31" s="58">
        <v>0</v>
      </c>
      <c r="H31" s="58">
        <v>0</v>
      </c>
      <c r="I31" s="61">
        <v>0</v>
      </c>
      <c r="K31" s="58">
        <v>-1583.0534180302966</v>
      </c>
      <c r="L31" s="58">
        <v>1510.0010973214</v>
      </c>
      <c r="M31" s="58">
        <v>0</v>
      </c>
      <c r="N31" s="61">
        <v>-73.052320708896559</v>
      </c>
      <c r="P31" s="23"/>
      <c r="Q31" s="23"/>
      <c r="S31" s="58">
        <v>-1583.0534180302966</v>
      </c>
      <c r="T31" s="58">
        <v>1511.7727093419999</v>
      </c>
      <c r="U31" s="58">
        <v>0</v>
      </c>
      <c r="V31" s="61">
        <v>-71.280708688296727</v>
      </c>
    </row>
    <row r="32" spans="1:40" s="20" customFormat="1" ht="12">
      <c r="A32" s="31"/>
      <c r="B32" s="20" t="s">
        <v>36</v>
      </c>
      <c r="F32" s="63">
        <v>-3112.6162216021849</v>
      </c>
      <c r="G32" s="63">
        <v>36849.193220939997</v>
      </c>
      <c r="H32" s="50">
        <v>0</v>
      </c>
      <c r="I32" s="57">
        <v>33736.576999337813</v>
      </c>
      <c r="K32" s="63">
        <v>-6849.2179400879095</v>
      </c>
      <c r="L32" s="63">
        <v>24491.741964065401</v>
      </c>
      <c r="M32" s="50">
        <v>0</v>
      </c>
      <c r="N32" s="57">
        <v>17642.52402397749</v>
      </c>
      <c r="P32" s="23"/>
      <c r="Q32" s="23"/>
      <c r="S32" s="63">
        <v>-6849.2179400879095</v>
      </c>
      <c r="T32" s="63">
        <v>38282.625023817905</v>
      </c>
      <c r="U32" s="50">
        <v>0</v>
      </c>
      <c r="V32" s="57">
        <v>31433.407083729995</v>
      </c>
    </row>
    <row r="33" spans="1:22" s="20" customFormat="1" ht="18" customHeight="1">
      <c r="A33" s="31"/>
      <c r="B33" s="20" t="s">
        <v>37</v>
      </c>
      <c r="F33" s="56"/>
      <c r="G33" s="56"/>
      <c r="H33" s="56"/>
      <c r="I33" s="57"/>
      <c r="K33" s="56"/>
      <c r="L33" s="56"/>
      <c r="M33" s="56"/>
      <c r="N33" s="57"/>
      <c r="P33" s="23"/>
      <c r="Q33" s="23"/>
      <c r="S33" s="56"/>
      <c r="T33" s="56"/>
      <c r="U33" s="56"/>
      <c r="V33" s="57"/>
    </row>
    <row r="34" spans="1:22" s="20" customFormat="1" ht="12">
      <c r="A34" s="31"/>
      <c r="C34" s="33" t="s">
        <v>32</v>
      </c>
      <c r="F34" s="50">
        <v>0</v>
      </c>
      <c r="G34" s="50">
        <v>0</v>
      </c>
      <c r="H34" s="50">
        <v>0</v>
      </c>
      <c r="I34" s="57">
        <v>0</v>
      </c>
      <c r="K34" s="50">
        <v>12.621145621670852</v>
      </c>
      <c r="L34" s="50">
        <v>0</v>
      </c>
      <c r="M34" s="50">
        <v>0</v>
      </c>
      <c r="N34" s="57">
        <v>12.621145621670852</v>
      </c>
      <c r="P34" s="23"/>
      <c r="Q34" s="23"/>
      <c r="S34" s="50">
        <v>12.621145621670852</v>
      </c>
      <c r="T34" s="50">
        <v>-4.4288270394425009</v>
      </c>
      <c r="U34" s="50">
        <v>0</v>
      </c>
      <c r="V34" s="57">
        <v>8.1923185822283511</v>
      </c>
    </row>
    <row r="35" spans="1:22" s="20" customFormat="1" ht="12">
      <c r="A35" s="31"/>
      <c r="C35" s="20" t="s">
        <v>33</v>
      </c>
      <c r="F35" s="50">
        <v>352.73714918040287</v>
      </c>
      <c r="G35" s="50">
        <v>-15.419244226099998</v>
      </c>
      <c r="H35" s="50">
        <v>0</v>
      </c>
      <c r="I35" s="57">
        <v>337.31790495430289</v>
      </c>
      <c r="K35" s="50">
        <v>276.59761666620489</v>
      </c>
      <c r="L35" s="50">
        <v>0</v>
      </c>
      <c r="M35" s="50">
        <v>0</v>
      </c>
      <c r="N35" s="57">
        <v>276.59761666620489</v>
      </c>
      <c r="P35" s="23"/>
      <c r="Q35" s="23"/>
      <c r="S35" s="50">
        <v>276.59761666620489</v>
      </c>
      <c r="T35" s="50">
        <v>-13.909108041696998</v>
      </c>
      <c r="U35" s="50">
        <v>0</v>
      </c>
      <c r="V35" s="57">
        <v>262.6885086245079</v>
      </c>
    </row>
    <row r="36" spans="1:22" s="20" customFormat="1" ht="12">
      <c r="A36" s="31"/>
      <c r="C36" s="20" t="s">
        <v>34</v>
      </c>
      <c r="F36" s="50">
        <v>2221.3852034627043</v>
      </c>
      <c r="G36" s="50">
        <v>-137.02634381471003</v>
      </c>
      <c r="H36" s="50">
        <v>0</v>
      </c>
      <c r="I36" s="57">
        <v>2084.3588596479944</v>
      </c>
      <c r="K36" s="50">
        <v>2180.0240202621039</v>
      </c>
      <c r="L36" s="50">
        <v>-41.212592914394392</v>
      </c>
      <c r="M36" s="50">
        <v>0</v>
      </c>
      <c r="N36" s="57">
        <v>2138.8114273477095</v>
      </c>
      <c r="P36" s="23"/>
      <c r="Q36" s="23"/>
      <c r="S36" s="50">
        <v>2180.0240202621039</v>
      </c>
      <c r="T36" s="50">
        <v>-161.25909408683307</v>
      </c>
      <c r="U36" s="50">
        <v>0</v>
      </c>
      <c r="V36" s="57">
        <v>2018.7649261752708</v>
      </c>
    </row>
    <row r="37" spans="1:22" s="20" customFormat="1" ht="12">
      <c r="A37" s="31"/>
      <c r="C37" s="20" t="s">
        <v>21</v>
      </c>
      <c r="F37" s="50">
        <v>538.49386895907742</v>
      </c>
      <c r="G37" s="50">
        <v>-54.847964163285255</v>
      </c>
      <c r="H37" s="50">
        <v>0</v>
      </c>
      <c r="I37" s="57">
        <v>483.64590479579215</v>
      </c>
      <c r="K37" s="50">
        <v>2796.921739507633</v>
      </c>
      <c r="L37" s="50">
        <v>-37.850540642491133</v>
      </c>
      <c r="M37" s="50">
        <v>0</v>
      </c>
      <c r="N37" s="57">
        <v>2759.0711988651419</v>
      </c>
      <c r="P37" s="23"/>
      <c r="Q37" s="23"/>
      <c r="S37" s="50">
        <v>2796.921739507633</v>
      </c>
      <c r="T37" s="50">
        <v>-81.547489676396097</v>
      </c>
      <c r="U37" s="50">
        <v>0</v>
      </c>
      <c r="V37" s="57">
        <v>2715.3742498312367</v>
      </c>
    </row>
    <row r="38" spans="1:22" s="20" customFormat="1" ht="12">
      <c r="A38" s="31"/>
      <c r="C38" s="20" t="s">
        <v>35</v>
      </c>
      <c r="F38" s="50">
        <v>0</v>
      </c>
      <c r="G38" s="50">
        <v>0</v>
      </c>
      <c r="H38" s="50">
        <v>0</v>
      </c>
      <c r="I38" s="57">
        <v>0</v>
      </c>
      <c r="K38" s="50">
        <v>1583.0534180302966</v>
      </c>
      <c r="L38" s="50">
        <v>-8.2096535927739005</v>
      </c>
      <c r="M38" s="50">
        <v>0</v>
      </c>
      <c r="N38" s="57">
        <v>1574.8437644375226</v>
      </c>
      <c r="P38" s="23"/>
      <c r="Q38" s="23"/>
      <c r="S38" s="50">
        <v>1583.0534180302966</v>
      </c>
      <c r="T38" s="50">
        <v>-8.2124512634230964</v>
      </c>
      <c r="U38" s="50">
        <v>0</v>
      </c>
      <c r="V38" s="57">
        <v>1574.8409667668734</v>
      </c>
    </row>
    <row r="39" spans="1:22" s="20" customFormat="1" ht="12">
      <c r="A39" s="31"/>
      <c r="B39" s="20" t="s">
        <v>38</v>
      </c>
      <c r="F39" s="64">
        <v>3112.6162216021849</v>
      </c>
      <c r="G39" s="64">
        <v>-207.29355220409531</v>
      </c>
      <c r="H39" s="65">
        <v>0</v>
      </c>
      <c r="I39" s="60">
        <v>2905.3226693980896</v>
      </c>
      <c r="K39" s="64">
        <v>6849.2179400879095</v>
      </c>
      <c r="L39" s="64">
        <v>-87.272787149659436</v>
      </c>
      <c r="M39" s="65">
        <v>0</v>
      </c>
      <c r="N39" s="60">
        <v>6761.9451529382495</v>
      </c>
      <c r="P39" s="23"/>
      <c r="Q39" s="23"/>
      <c r="S39" s="64">
        <v>6849.2179400879095</v>
      </c>
      <c r="T39" s="64">
        <v>-269.35697010779177</v>
      </c>
      <c r="U39" s="65">
        <v>0</v>
      </c>
      <c r="V39" s="60">
        <v>6579.8609699801164</v>
      </c>
    </row>
    <row r="40" spans="1:22" s="20" customFormat="1" ht="12">
      <c r="A40" s="31"/>
      <c r="B40" s="20" t="s">
        <v>39</v>
      </c>
      <c r="F40" s="65">
        <v>0</v>
      </c>
      <c r="G40" s="65">
        <v>36641.899668735903</v>
      </c>
      <c r="H40" s="65">
        <v>0</v>
      </c>
      <c r="I40" s="66">
        <v>36641.899668735903</v>
      </c>
      <c r="K40" s="65">
        <v>0</v>
      </c>
      <c r="L40" s="65">
        <v>24404.46917691574</v>
      </c>
      <c r="M40" s="65">
        <v>0</v>
      </c>
      <c r="N40" s="66">
        <v>24404.46917691574</v>
      </c>
      <c r="P40" s="23"/>
      <c r="Q40" s="23"/>
      <c r="S40" s="65">
        <v>0</v>
      </c>
      <c r="T40" s="65">
        <v>38013.268053710111</v>
      </c>
      <c r="U40" s="65">
        <v>0</v>
      </c>
      <c r="V40" s="66">
        <v>38013.268053710111</v>
      </c>
    </row>
    <row r="41" spans="1:22" s="20" customFormat="1" ht="12">
      <c r="A41" s="31"/>
      <c r="F41" s="56"/>
      <c r="G41" s="56"/>
      <c r="H41" s="56"/>
      <c r="I41" s="57"/>
      <c r="K41" s="56"/>
      <c r="L41" s="56"/>
      <c r="M41" s="56"/>
      <c r="N41" s="57"/>
      <c r="P41" s="23"/>
      <c r="Q41" s="23"/>
      <c r="S41" s="56"/>
      <c r="T41" s="56"/>
      <c r="U41" s="56"/>
      <c r="V41" s="57"/>
    </row>
    <row r="42" spans="1:22" s="20" customFormat="1" ht="12">
      <c r="A42" s="31"/>
      <c r="F42" s="56"/>
      <c r="G42" s="56"/>
      <c r="H42" s="56"/>
      <c r="I42" s="57"/>
      <c r="K42" s="56"/>
      <c r="L42" s="56"/>
      <c r="M42" s="56"/>
      <c r="N42" s="57"/>
      <c r="P42" s="23"/>
      <c r="Q42" s="23"/>
      <c r="S42" s="56"/>
      <c r="T42" s="56"/>
      <c r="U42" s="56"/>
      <c r="V42" s="57"/>
    </row>
    <row r="43" spans="1:22" s="20" customFormat="1" ht="12">
      <c r="A43" s="40"/>
      <c r="B43" s="20" t="s">
        <v>40</v>
      </c>
      <c r="F43" s="58">
        <v>0</v>
      </c>
      <c r="G43" s="59">
        <v>-1058</v>
      </c>
      <c r="H43" s="58">
        <v>0</v>
      </c>
      <c r="I43" s="61">
        <v>-1058</v>
      </c>
      <c r="K43" s="58">
        <v>0</v>
      </c>
      <c r="L43" s="59">
        <v>-780</v>
      </c>
      <c r="M43" s="58">
        <v>0</v>
      </c>
      <c r="N43" s="61">
        <v>-780</v>
      </c>
      <c r="S43" s="58">
        <v>0</v>
      </c>
      <c r="T43" s="59">
        <v>-1187</v>
      </c>
      <c r="U43" s="58">
        <v>0</v>
      </c>
      <c r="V43" s="61">
        <v>-1187</v>
      </c>
    </row>
    <row r="44" spans="1:22" s="20" customFormat="1" ht="12">
      <c r="A44" s="40"/>
      <c r="C44" s="20" t="s">
        <v>41</v>
      </c>
      <c r="F44" s="50">
        <v>0</v>
      </c>
      <c r="G44" s="50">
        <v>35583.899668735903</v>
      </c>
      <c r="H44" s="50">
        <v>0</v>
      </c>
      <c r="I44" s="66">
        <v>35583.899668735903</v>
      </c>
      <c r="K44" s="50">
        <v>0</v>
      </c>
      <c r="L44" s="50">
        <v>23624.46917691574</v>
      </c>
      <c r="M44" s="50">
        <v>0</v>
      </c>
      <c r="N44" s="66">
        <v>23624.46917691574</v>
      </c>
      <c r="S44" s="50">
        <v>0</v>
      </c>
      <c r="T44" s="50">
        <v>36826.268053710111</v>
      </c>
      <c r="U44" s="50">
        <v>0</v>
      </c>
      <c r="V44" s="66">
        <v>36826.268053710111</v>
      </c>
    </row>
    <row r="45" spans="1:22" s="20" customFormat="1" ht="12">
      <c r="A45" s="40"/>
      <c r="F45" s="50"/>
      <c r="G45" s="50"/>
      <c r="H45" s="50"/>
      <c r="I45" s="57"/>
      <c r="K45" s="50"/>
      <c r="L45" s="50"/>
      <c r="M45" s="50"/>
      <c r="N45" s="57"/>
      <c r="P45" s="23"/>
      <c r="Q45" s="75" t="s">
        <v>42</v>
      </c>
      <c r="R45" s="75"/>
      <c r="S45" s="50"/>
      <c r="T45" s="50"/>
      <c r="U45" s="50"/>
      <c r="V45" s="57"/>
    </row>
    <row r="46" spans="1:22" s="20" customFormat="1" ht="12.6" thickBot="1">
      <c r="A46" s="40"/>
      <c r="B46" s="33" t="s">
        <v>43</v>
      </c>
      <c r="F46" s="50"/>
      <c r="G46" s="50"/>
      <c r="H46" s="50"/>
      <c r="I46" s="62">
        <f>I44</f>
        <v>35583.899668735903</v>
      </c>
      <c r="K46" s="50"/>
      <c r="L46" s="50"/>
      <c r="M46" s="50"/>
      <c r="N46" s="62">
        <v>23624.46917691574</v>
      </c>
      <c r="P46" s="23">
        <f>N44-I44</f>
        <v>-11959.430491820163</v>
      </c>
      <c r="Q46" s="75"/>
      <c r="R46" s="75"/>
      <c r="S46" s="50"/>
      <c r="T46" s="50"/>
      <c r="U46" s="50"/>
      <c r="V46" s="62">
        <v>36826.268053710111</v>
      </c>
    </row>
    <row r="47" spans="1:22" s="20" customFormat="1" ht="12.6" thickTop="1">
      <c r="A47" s="40"/>
      <c r="B47" s="2" t="s">
        <v>44</v>
      </c>
      <c r="F47" s="50"/>
      <c r="G47" s="50"/>
      <c r="H47" s="50"/>
      <c r="I47" s="57"/>
      <c r="K47" s="50"/>
      <c r="L47" s="50"/>
      <c r="M47" s="50"/>
      <c r="N47" s="57"/>
      <c r="P47" s="23"/>
      <c r="Q47" s="23"/>
      <c r="S47" s="50"/>
      <c r="T47" s="50"/>
      <c r="U47" s="50"/>
      <c r="V47" s="57"/>
    </row>
    <row r="48" spans="1:22" s="20" customFormat="1" ht="12">
      <c r="A48" s="40"/>
      <c r="B48" s="2" t="s">
        <v>45</v>
      </c>
      <c r="F48" s="50"/>
      <c r="G48" s="50"/>
      <c r="H48" s="50"/>
      <c r="I48" s="57">
        <f>I53</f>
        <v>3997.4019969374212</v>
      </c>
      <c r="K48" s="50"/>
      <c r="L48" s="50"/>
      <c r="M48" s="50"/>
      <c r="N48" s="57">
        <v>2538.5112485362056</v>
      </c>
      <c r="P48" s="23"/>
      <c r="Q48" s="23"/>
      <c r="S48" s="50"/>
      <c r="T48" s="50"/>
      <c r="U48" s="50"/>
      <c r="V48" s="57">
        <v>4068.3324933500876</v>
      </c>
    </row>
    <row r="49" spans="1:22" s="20" customFormat="1" ht="12">
      <c r="A49" s="40"/>
      <c r="F49" s="50"/>
      <c r="G49" s="50"/>
      <c r="H49" s="50"/>
      <c r="I49" s="57"/>
      <c r="K49" s="50"/>
      <c r="L49" s="50"/>
      <c r="M49" s="50"/>
      <c r="N49" s="57"/>
      <c r="P49" s="23"/>
      <c r="Q49" s="23"/>
      <c r="S49" s="50"/>
      <c r="T49" s="50"/>
      <c r="U49" s="50"/>
      <c r="V49" s="57"/>
    </row>
    <row r="50" spans="1:22" s="20" customFormat="1" ht="12">
      <c r="A50" s="40"/>
      <c r="D50" s="2"/>
      <c r="E50" s="41">
        <v>7.4300000000000005E-2</v>
      </c>
      <c r="F50" s="50"/>
      <c r="G50" s="50"/>
      <c r="H50" s="50"/>
      <c r="I50" s="57"/>
      <c r="K50" s="50"/>
      <c r="L50" s="50"/>
      <c r="M50" s="50"/>
      <c r="N50" s="57"/>
      <c r="P50" s="23"/>
      <c r="Q50" s="23"/>
      <c r="S50" s="50"/>
      <c r="T50" s="50"/>
      <c r="U50" s="50"/>
      <c r="V50" s="57"/>
    </row>
    <row r="51" spans="1:22" s="20" customFormat="1" ht="12">
      <c r="A51" s="40"/>
      <c r="D51" s="2" t="s">
        <v>46</v>
      </c>
      <c r="E51" s="42">
        <v>0.75529000000000002</v>
      </c>
      <c r="F51" s="50"/>
      <c r="G51" s="50"/>
      <c r="H51" s="50"/>
      <c r="I51" s="57"/>
      <c r="K51" s="50"/>
      <c r="L51" s="50"/>
      <c r="M51" s="50"/>
      <c r="N51" s="57"/>
      <c r="P51" s="23"/>
      <c r="Q51" s="23"/>
      <c r="S51" s="50"/>
      <c r="T51" s="50"/>
      <c r="U51" s="50"/>
      <c r="V51" s="57"/>
    </row>
    <row r="52" spans="1:22" s="20" customFormat="1" ht="12">
      <c r="A52" s="40"/>
      <c r="D52" s="2" t="s">
        <v>47</v>
      </c>
      <c r="E52" s="2"/>
      <c r="F52" s="50"/>
      <c r="G52" s="50"/>
      <c r="H52" s="50"/>
      <c r="I52" s="57">
        <f>I46*$E$50-I23</f>
        <v>3019.1977542668651</v>
      </c>
      <c r="K52" s="50"/>
      <c r="L52" s="50"/>
      <c r="M52" s="50"/>
      <c r="N52" s="57">
        <v>1917.3121609069108</v>
      </c>
      <c r="P52" s="43"/>
      <c r="Q52" s="76" t="s">
        <v>48</v>
      </c>
      <c r="R52" s="76"/>
      <c r="S52" s="50"/>
      <c r="T52" s="50"/>
      <c r="U52" s="50"/>
      <c r="V52" s="57">
        <v>3072.7708489023876</v>
      </c>
    </row>
    <row r="53" spans="1:22" s="20" customFormat="1" ht="12.6" thickBot="1">
      <c r="A53" s="40"/>
      <c r="D53" s="2" t="s">
        <v>49</v>
      </c>
      <c r="E53" s="2"/>
      <c r="F53" s="50"/>
      <c r="G53" s="50"/>
      <c r="H53" s="50"/>
      <c r="I53" s="57">
        <f>I52/$E$51</f>
        <v>3997.4019969374212</v>
      </c>
      <c r="K53" s="50"/>
      <c r="L53" s="50"/>
      <c r="M53" s="50"/>
      <c r="N53" s="57">
        <v>2538.5112485362056</v>
      </c>
      <c r="P53" s="44">
        <f>N53-I53</f>
        <v>-1458.8907484012157</v>
      </c>
      <c r="Q53" s="76"/>
      <c r="R53" s="76"/>
      <c r="S53" s="50"/>
      <c r="T53" s="50"/>
      <c r="U53" s="50"/>
      <c r="V53" s="57">
        <v>4068.3324933500876</v>
      </c>
    </row>
    <row r="54" spans="1:22" ht="13.8" thickTop="1">
      <c r="F54" s="56"/>
      <c r="I54" s="57"/>
      <c r="K54" s="56"/>
      <c r="N54" s="57"/>
      <c r="S54" s="56"/>
      <c r="T54" s="67"/>
      <c r="U54" s="67"/>
      <c r="V54" s="57"/>
    </row>
    <row r="55" spans="1:22">
      <c r="B55" s="45" t="s">
        <v>50</v>
      </c>
      <c r="C55" s="46"/>
      <c r="D55" s="46"/>
      <c r="F55" s="50"/>
      <c r="I55" s="57"/>
      <c r="K55" s="50"/>
      <c r="N55" s="57"/>
      <c r="S55" s="50"/>
      <c r="T55" s="67"/>
      <c r="U55" s="67"/>
      <c r="V55" s="57"/>
    </row>
    <row r="56" spans="1:22">
      <c r="B56" s="20" t="s">
        <v>51</v>
      </c>
      <c r="C56" s="20"/>
      <c r="D56" s="20"/>
      <c r="F56" s="56"/>
      <c r="I56" s="57"/>
      <c r="K56" s="56"/>
      <c r="N56" s="57"/>
      <c r="S56" s="56"/>
      <c r="T56" s="67"/>
      <c r="U56" s="67"/>
      <c r="V56" s="57"/>
    </row>
    <row r="57" spans="1:22" ht="12">
      <c r="B57" s="20" t="s">
        <v>52</v>
      </c>
      <c r="C57" s="20"/>
      <c r="D57" s="20"/>
      <c r="F57" s="50">
        <v>0</v>
      </c>
      <c r="G57" s="50">
        <v>0</v>
      </c>
      <c r="H57" s="50">
        <v>0</v>
      </c>
      <c r="I57" s="57">
        <v>0</v>
      </c>
      <c r="K57" s="50">
        <v>0</v>
      </c>
      <c r="L57" s="50">
        <v>0</v>
      </c>
      <c r="M57" s="50">
        <v>0</v>
      </c>
      <c r="N57" s="57">
        <v>0</v>
      </c>
      <c r="S57" s="50">
        <v>0</v>
      </c>
      <c r="T57" s="50">
        <v>0</v>
      </c>
      <c r="U57" s="50">
        <v>0</v>
      </c>
      <c r="V57" s="57">
        <v>0</v>
      </c>
    </row>
    <row r="58" spans="1:22" ht="12">
      <c r="B58" s="20" t="s">
        <v>53</v>
      </c>
      <c r="C58" s="20"/>
      <c r="D58" s="20"/>
      <c r="F58" s="50">
        <v>-7.5625967531832741</v>
      </c>
      <c r="G58" s="50">
        <v>45</v>
      </c>
      <c r="H58" s="50">
        <v>0</v>
      </c>
      <c r="I58" s="57">
        <v>37.437403246816729</v>
      </c>
      <c r="K58" s="50">
        <v>-5.9301841118760379</v>
      </c>
      <c r="L58" s="50">
        <v>0</v>
      </c>
      <c r="M58" s="50">
        <v>0</v>
      </c>
      <c r="N58" s="57">
        <v>-5.9301841118760379</v>
      </c>
      <c r="S58" s="50">
        <v>-5.9301841118760379</v>
      </c>
      <c r="T58" s="50">
        <v>31</v>
      </c>
      <c r="U58" s="50">
        <v>0</v>
      </c>
      <c r="V58" s="57">
        <v>25.069815888123962</v>
      </c>
    </row>
    <row r="59" spans="1:22" ht="12">
      <c r="B59" s="20" t="s">
        <v>54</v>
      </c>
      <c r="C59" s="20"/>
      <c r="D59" s="20"/>
      <c r="F59" s="50">
        <v>0</v>
      </c>
      <c r="G59" s="50">
        <v>0</v>
      </c>
      <c r="H59" s="50">
        <v>0</v>
      </c>
      <c r="I59" s="61">
        <v>0</v>
      </c>
      <c r="K59" s="50">
        <v>0</v>
      </c>
      <c r="L59" s="50">
        <v>0</v>
      </c>
      <c r="M59" s="50">
        <v>0</v>
      </c>
      <c r="N59" s="61">
        <v>0</v>
      </c>
      <c r="S59" s="50">
        <v>0</v>
      </c>
      <c r="T59" s="50">
        <v>0</v>
      </c>
      <c r="U59" s="50">
        <v>0</v>
      </c>
      <c r="V59" s="61">
        <v>0</v>
      </c>
    </row>
    <row r="60" spans="1:22" ht="12">
      <c r="B60" s="20" t="s">
        <v>55</v>
      </c>
      <c r="C60" s="20"/>
      <c r="D60" s="20"/>
      <c r="F60" s="68">
        <v>-7.5625967531832741</v>
      </c>
      <c r="G60" s="68">
        <v>45</v>
      </c>
      <c r="H60" s="68">
        <v>0</v>
      </c>
      <c r="I60" s="60">
        <v>37.437403246816729</v>
      </c>
      <c r="K60" s="68">
        <v>-5.9301841118760379</v>
      </c>
      <c r="L60" s="68">
        <v>0</v>
      </c>
      <c r="M60" s="68">
        <v>0</v>
      </c>
      <c r="N60" s="60">
        <v>-5.9301841118760379</v>
      </c>
      <c r="S60" s="68">
        <v>-5.9301841118760379</v>
      </c>
      <c r="T60" s="68">
        <v>31</v>
      </c>
      <c r="U60" s="68">
        <v>0</v>
      </c>
      <c r="V60" s="60">
        <v>25.069815888123962</v>
      </c>
    </row>
    <row r="61" spans="1:22" ht="12">
      <c r="B61" s="20"/>
      <c r="C61" s="20"/>
      <c r="D61" s="20"/>
      <c r="F61" s="56"/>
      <c r="G61" s="56"/>
      <c r="H61" s="56"/>
      <c r="I61" s="57"/>
      <c r="K61" s="56"/>
      <c r="L61" s="56"/>
      <c r="M61" s="56"/>
      <c r="N61" s="57"/>
      <c r="S61" s="56"/>
      <c r="T61" s="56"/>
      <c r="U61" s="56"/>
      <c r="V61" s="57"/>
    </row>
    <row r="62" spans="1:22" ht="12">
      <c r="B62" s="20" t="s">
        <v>56</v>
      </c>
      <c r="C62" s="20"/>
      <c r="F62" s="56"/>
      <c r="G62" s="56"/>
      <c r="H62" s="56"/>
      <c r="I62" s="57"/>
      <c r="K62" s="56"/>
      <c r="L62" s="56"/>
      <c r="M62" s="56"/>
      <c r="N62" s="57"/>
      <c r="S62" s="56"/>
      <c r="T62" s="56"/>
      <c r="U62" s="56"/>
      <c r="V62" s="57"/>
    </row>
    <row r="63" spans="1:22" ht="12">
      <c r="B63" s="20" t="s">
        <v>52</v>
      </c>
      <c r="C63" s="20"/>
      <c r="F63" s="50">
        <v>0</v>
      </c>
      <c r="G63" s="50">
        <v>0</v>
      </c>
      <c r="H63" s="50">
        <v>0</v>
      </c>
      <c r="I63" s="57">
        <v>0</v>
      </c>
      <c r="K63" s="50">
        <v>0</v>
      </c>
      <c r="L63" s="50">
        <v>0</v>
      </c>
      <c r="M63" s="50">
        <v>0</v>
      </c>
      <c r="N63" s="57">
        <v>0</v>
      </c>
      <c r="S63" s="50">
        <v>0</v>
      </c>
      <c r="T63" s="50">
        <v>0</v>
      </c>
      <c r="U63" s="50">
        <v>0</v>
      </c>
      <c r="V63" s="57">
        <v>0</v>
      </c>
    </row>
    <row r="64" spans="1:22" ht="12">
      <c r="B64" s="20" t="s">
        <v>53</v>
      </c>
      <c r="C64" s="20"/>
      <c r="F64" s="50">
        <v>-352.73714918040287</v>
      </c>
      <c r="G64" s="50">
        <v>2038.3642115999999</v>
      </c>
      <c r="H64" s="50">
        <v>0</v>
      </c>
      <c r="I64" s="57">
        <v>1685.627062419597</v>
      </c>
      <c r="K64" s="50">
        <v>-276.59761666620489</v>
      </c>
      <c r="L64" s="50">
        <v>0</v>
      </c>
      <c r="M64" s="50">
        <v>0</v>
      </c>
      <c r="N64" s="57">
        <v>-276.59761666620489</v>
      </c>
      <c r="S64" s="50">
        <v>-276.59761666620489</v>
      </c>
      <c r="T64" s="50">
        <v>1426.6496458919999</v>
      </c>
      <c r="U64" s="50">
        <v>0</v>
      </c>
      <c r="V64" s="57">
        <v>1150.052029225795</v>
      </c>
    </row>
    <row r="65" spans="2:22" ht="12">
      <c r="B65" s="20" t="s">
        <v>54</v>
      </c>
      <c r="C65" s="20"/>
      <c r="F65" s="50">
        <v>0</v>
      </c>
      <c r="G65" s="50">
        <v>0</v>
      </c>
      <c r="H65" s="50">
        <v>0</v>
      </c>
      <c r="I65" s="57">
        <v>0</v>
      </c>
      <c r="K65" s="50">
        <v>0</v>
      </c>
      <c r="L65" s="50">
        <v>0</v>
      </c>
      <c r="M65" s="50">
        <v>0</v>
      </c>
      <c r="N65" s="57">
        <v>0</v>
      </c>
      <c r="S65" s="50">
        <v>0</v>
      </c>
      <c r="T65" s="50">
        <v>0</v>
      </c>
      <c r="U65" s="50">
        <v>0</v>
      </c>
      <c r="V65" s="57">
        <v>0</v>
      </c>
    </row>
    <row r="66" spans="2:22" ht="12">
      <c r="B66" s="20" t="s">
        <v>57</v>
      </c>
      <c r="C66" s="20"/>
      <c r="F66" s="68">
        <v>-352.73714918040287</v>
      </c>
      <c r="G66" s="68">
        <v>2038.3642115999999</v>
      </c>
      <c r="H66" s="68">
        <v>0</v>
      </c>
      <c r="I66" s="60">
        <v>1685.627062419597</v>
      </c>
      <c r="K66" s="68">
        <v>-276.59761666620489</v>
      </c>
      <c r="L66" s="68">
        <v>0</v>
      </c>
      <c r="M66" s="68">
        <v>0</v>
      </c>
      <c r="N66" s="60">
        <v>-276.59761666620489</v>
      </c>
      <c r="S66" s="68">
        <v>-276.59761666620489</v>
      </c>
      <c r="T66" s="68">
        <v>1426.6496458919999</v>
      </c>
      <c r="U66" s="68">
        <v>0</v>
      </c>
      <c r="V66" s="60">
        <v>1150.052029225795</v>
      </c>
    </row>
    <row r="67" spans="2:22" ht="12">
      <c r="B67" s="20"/>
      <c r="C67" s="20"/>
      <c r="F67" s="56"/>
      <c r="G67" s="56"/>
      <c r="H67" s="56"/>
      <c r="I67" s="57"/>
      <c r="K67" s="56"/>
      <c r="L67" s="56"/>
      <c r="M67" s="56"/>
      <c r="N67" s="57"/>
      <c r="S67" s="56"/>
      <c r="T67" s="56"/>
      <c r="U67" s="56"/>
      <c r="V67" s="57"/>
    </row>
    <row r="68" spans="2:22" ht="12">
      <c r="B68" s="20" t="s">
        <v>58</v>
      </c>
      <c r="C68" s="20"/>
      <c r="F68" s="56"/>
      <c r="G68" s="56"/>
      <c r="H68" s="56"/>
      <c r="I68" s="57"/>
      <c r="K68" s="56"/>
      <c r="L68" s="56"/>
      <c r="M68" s="56"/>
      <c r="N68" s="57"/>
      <c r="S68" s="56"/>
      <c r="T68" s="56"/>
      <c r="U68" s="56"/>
      <c r="V68" s="57"/>
    </row>
    <row r="69" spans="2:22" ht="12">
      <c r="B69" s="20" t="s">
        <v>52</v>
      </c>
      <c r="C69" s="20"/>
      <c r="F69" s="50">
        <v>0</v>
      </c>
      <c r="G69" s="50">
        <v>0</v>
      </c>
      <c r="H69" s="50">
        <v>0</v>
      </c>
      <c r="I69" s="57">
        <v>0</v>
      </c>
      <c r="K69" s="50">
        <v>0</v>
      </c>
      <c r="L69" s="50">
        <v>0</v>
      </c>
      <c r="M69" s="50">
        <v>0</v>
      </c>
      <c r="N69" s="57">
        <v>0</v>
      </c>
      <c r="S69" s="50">
        <v>0</v>
      </c>
      <c r="T69" s="50">
        <v>0</v>
      </c>
      <c r="U69" s="50">
        <v>0</v>
      </c>
      <c r="V69" s="57">
        <v>0</v>
      </c>
    </row>
    <row r="70" spans="2:22" ht="12">
      <c r="B70" s="20" t="s">
        <v>53</v>
      </c>
      <c r="C70" s="20"/>
      <c r="F70" s="50">
        <v>352.73714918040287</v>
      </c>
      <c r="G70" s="50">
        <v>-15.419244226099998</v>
      </c>
      <c r="H70" s="50">
        <v>0</v>
      </c>
      <c r="I70" s="57">
        <v>337.31790495430289</v>
      </c>
      <c r="K70" s="50">
        <v>276.59761666620489</v>
      </c>
      <c r="L70" s="50">
        <v>0</v>
      </c>
      <c r="M70" s="50">
        <v>0</v>
      </c>
      <c r="N70" s="57">
        <v>276.59761666620489</v>
      </c>
      <c r="S70" s="50">
        <v>276.59761666620489</v>
      </c>
      <c r="T70" s="50">
        <v>-13.909108041696998</v>
      </c>
      <c r="U70" s="50">
        <v>0</v>
      </c>
      <c r="V70" s="57">
        <v>262.6885086245079</v>
      </c>
    </row>
    <row r="71" spans="2:22" ht="12">
      <c r="B71" s="20" t="s">
        <v>54</v>
      </c>
      <c r="C71" s="20"/>
      <c r="F71" s="50">
        <v>0</v>
      </c>
      <c r="G71" s="50">
        <v>0</v>
      </c>
      <c r="H71" s="50">
        <v>0</v>
      </c>
      <c r="I71" s="57">
        <v>0</v>
      </c>
      <c r="K71" s="50">
        <v>0</v>
      </c>
      <c r="L71" s="50">
        <v>0</v>
      </c>
      <c r="M71" s="50">
        <v>0</v>
      </c>
      <c r="N71" s="57">
        <v>0</v>
      </c>
      <c r="S71" s="50">
        <v>0</v>
      </c>
      <c r="T71" s="50">
        <v>0</v>
      </c>
      <c r="U71" s="50">
        <v>0</v>
      </c>
      <c r="V71" s="57">
        <v>0</v>
      </c>
    </row>
    <row r="72" spans="2:22" ht="12">
      <c r="B72" s="20" t="s">
        <v>59</v>
      </c>
      <c r="C72" s="20"/>
      <c r="F72" s="68">
        <v>352.73714918040287</v>
      </c>
      <c r="G72" s="68">
        <v>-15.419244226099998</v>
      </c>
      <c r="H72" s="68">
        <v>0</v>
      </c>
      <c r="I72" s="60">
        <v>337.31790495430289</v>
      </c>
      <c r="K72" s="68">
        <v>276.59761666620489</v>
      </c>
      <c r="L72" s="68">
        <v>0</v>
      </c>
      <c r="M72" s="68">
        <v>0</v>
      </c>
      <c r="N72" s="60">
        <v>276.59761666620489</v>
      </c>
      <c r="S72" s="68">
        <v>276.59761666620489</v>
      </c>
      <c r="T72" s="68">
        <v>-13.909108041696998</v>
      </c>
      <c r="U72" s="68">
        <v>0</v>
      </c>
      <c r="V72" s="60">
        <v>262.6885086245079</v>
      </c>
    </row>
    <row r="73" spans="2:22">
      <c r="B73" s="20"/>
      <c r="C73" s="20"/>
    </row>
    <row r="74" spans="2:22" ht="15" customHeight="1">
      <c r="D74" s="77" t="s">
        <v>60</v>
      </c>
      <c r="E74" s="78"/>
      <c r="F74" s="78"/>
      <c r="G74" s="78"/>
      <c r="H74" s="78"/>
      <c r="I74" s="78"/>
      <c r="J74" s="78"/>
      <c r="K74" s="78"/>
      <c r="L74" s="78"/>
      <c r="M74" s="78"/>
      <c r="N74" s="79"/>
    </row>
    <row r="75" spans="2:22" ht="12.75" customHeight="1">
      <c r="D75" s="80"/>
      <c r="E75" s="81"/>
      <c r="F75" s="81"/>
      <c r="G75" s="81"/>
      <c r="H75" s="81"/>
      <c r="I75" s="81"/>
      <c r="J75" s="81"/>
      <c r="K75" s="81"/>
      <c r="L75" s="81"/>
      <c r="M75" s="81"/>
      <c r="N75" s="82"/>
    </row>
    <row r="76" spans="2:22" ht="12">
      <c r="D76" s="83"/>
      <c r="E76" s="84"/>
      <c r="F76" s="84"/>
      <c r="G76" s="84"/>
      <c r="H76" s="84"/>
      <c r="I76" s="84"/>
      <c r="J76" s="84"/>
      <c r="K76" s="84"/>
      <c r="L76" s="84"/>
      <c r="M76" s="84"/>
      <c r="N76" s="85"/>
    </row>
  </sheetData>
  <mergeCells count="11">
    <mergeCell ref="Q52:R53"/>
    <mergeCell ref="D74:N76"/>
    <mergeCell ref="P4:Q4"/>
    <mergeCell ref="F5:I5"/>
    <mergeCell ref="K5:N5"/>
    <mergeCell ref="P5:Q5"/>
    <mergeCell ref="S5:V5"/>
    <mergeCell ref="F6:I6"/>
    <mergeCell ref="K6:N6"/>
    <mergeCell ref="S6:V6"/>
    <mergeCell ref="Q45:R46"/>
  </mergeCells>
  <pageMargins left="0.7" right="0.7" top="0.75" bottom="0.75" header="0.3" footer="0.3"/>
  <pageSetup scale="49"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15729-5010-41CB-97D8-0AEE4CC99469}">
  <sheetPr>
    <pageSetUpPr fitToPage="1"/>
  </sheetPr>
  <dimension ref="A2:AO54"/>
  <sheetViews>
    <sheetView topLeftCell="A4" zoomScaleNormal="100" workbookViewId="0">
      <selection activeCell="N50" sqref="N50"/>
    </sheetView>
  </sheetViews>
  <sheetFormatPr defaultColWidth="10.6640625" defaultRowHeight="12"/>
  <cols>
    <col min="1" max="1" width="0.5546875" style="1" customWidth="1"/>
    <col min="2" max="3" width="1.6640625" style="2" customWidth="1"/>
    <col min="4" max="4" width="36.44140625" style="2" customWidth="1"/>
    <col min="5" max="5" width="8" style="2" customWidth="1"/>
    <col min="6" max="8" width="10.33203125" style="50" customWidth="1"/>
    <col min="9" max="9" width="14.44140625" style="48" bestFit="1" customWidth="1"/>
    <col min="10" max="10" width="4.33203125" style="2" customWidth="1"/>
    <col min="11" max="13" width="10.33203125" style="50" customWidth="1"/>
    <col min="14" max="14" width="14.44140625" style="48" bestFit="1" customWidth="1"/>
    <col min="15" max="15" width="2.5546875" style="2" customWidth="1"/>
    <col min="16" max="17" width="8.5546875" style="5" customWidth="1"/>
    <col min="18" max="21" width="10.6640625" style="2"/>
    <col min="22" max="22" width="11.88671875" style="2" customWidth="1"/>
    <col min="23" max="16384" width="10.6640625" style="2"/>
  </cols>
  <sheetData>
    <row r="2" spans="1:22">
      <c r="A2" s="6" t="s">
        <v>0</v>
      </c>
      <c r="D2" s="1"/>
      <c r="E2" s="1"/>
      <c r="F2" s="48"/>
      <c r="G2" s="48"/>
      <c r="H2" s="48"/>
      <c r="J2" s="1"/>
      <c r="K2" s="48"/>
      <c r="L2" s="48"/>
      <c r="M2" s="48"/>
    </row>
    <row r="3" spans="1:22" ht="12.75" customHeight="1">
      <c r="A3" s="6" t="s">
        <v>61</v>
      </c>
      <c r="D3" s="1"/>
      <c r="E3" s="1"/>
      <c r="F3" s="49"/>
      <c r="G3" s="49"/>
      <c r="H3" s="49"/>
      <c r="J3" s="1"/>
      <c r="K3" s="49"/>
      <c r="L3" s="49"/>
      <c r="M3" s="49"/>
    </row>
    <row r="4" spans="1:22">
      <c r="A4" s="6" t="s">
        <v>2</v>
      </c>
      <c r="D4" s="1"/>
      <c r="E4" s="1"/>
      <c r="J4" s="1"/>
      <c r="S4" s="5" t="s">
        <v>4</v>
      </c>
    </row>
    <row r="5" spans="1:22" ht="12.75" customHeight="1">
      <c r="A5" s="6" t="s">
        <v>5</v>
      </c>
      <c r="D5" s="1"/>
      <c r="E5" s="1"/>
      <c r="F5" s="92" t="s">
        <v>6</v>
      </c>
      <c r="G5" s="92"/>
      <c r="H5" s="92"/>
      <c r="I5" s="92"/>
      <c r="K5" s="93" t="s">
        <v>7</v>
      </c>
      <c r="L5" s="93"/>
      <c r="M5" s="93"/>
      <c r="N5" s="93"/>
      <c r="P5" s="86" t="s">
        <v>63</v>
      </c>
      <c r="Q5" s="86"/>
      <c r="S5" s="90" t="s">
        <v>9</v>
      </c>
      <c r="T5" s="90"/>
      <c r="U5" s="90"/>
      <c r="V5" s="90"/>
    </row>
    <row r="6" spans="1:22" s="7" customFormat="1" ht="12.75" customHeight="1">
      <c r="F6" s="94" t="s">
        <v>70</v>
      </c>
      <c r="G6" s="95"/>
      <c r="H6" s="95"/>
      <c r="I6" s="96"/>
      <c r="K6" s="94" t="s">
        <v>70</v>
      </c>
      <c r="L6" s="95"/>
      <c r="M6" s="95"/>
      <c r="N6" s="96"/>
      <c r="P6" s="89" t="s">
        <v>8</v>
      </c>
      <c r="Q6" s="89"/>
      <c r="S6" s="94" t="s">
        <v>70</v>
      </c>
      <c r="T6" s="95"/>
      <c r="U6" s="95"/>
      <c r="V6" s="96"/>
    </row>
    <row r="7" spans="1:22" s="7" customFormat="1" ht="65.400000000000006" customHeight="1">
      <c r="A7" s="8"/>
      <c r="B7" s="9"/>
      <c r="C7" s="10"/>
      <c r="D7" s="11" t="s">
        <v>11</v>
      </c>
      <c r="F7" s="51" t="s">
        <v>12</v>
      </c>
      <c r="G7" s="51" t="s">
        <v>13</v>
      </c>
      <c r="H7" s="51" t="s">
        <v>14</v>
      </c>
      <c r="I7" s="52" t="s">
        <v>71</v>
      </c>
      <c r="K7" s="51" t="s">
        <v>12</v>
      </c>
      <c r="L7" s="51" t="s">
        <v>13</v>
      </c>
      <c r="M7" s="51" t="s">
        <v>14</v>
      </c>
      <c r="N7" s="52" t="s">
        <v>71</v>
      </c>
      <c r="S7" s="51" t="s">
        <v>12</v>
      </c>
      <c r="T7" s="51" t="s">
        <v>13</v>
      </c>
      <c r="U7" s="51" t="s">
        <v>14</v>
      </c>
      <c r="V7" s="52" t="s">
        <v>71</v>
      </c>
    </row>
    <row r="8" spans="1:22" s="14" customFormat="1">
      <c r="B8" s="15"/>
      <c r="F8" s="53" t="s">
        <v>16</v>
      </c>
      <c r="G8" s="54"/>
      <c r="H8" s="54"/>
      <c r="I8" s="55"/>
      <c r="K8" s="53" t="s">
        <v>16</v>
      </c>
      <c r="L8" s="54"/>
      <c r="M8" s="54"/>
      <c r="N8" s="55"/>
      <c r="S8" s="53" t="s">
        <v>16</v>
      </c>
      <c r="T8" s="54"/>
      <c r="U8" s="54"/>
      <c r="V8" s="55"/>
    </row>
    <row r="9" spans="1:22" s="20" customFormat="1">
      <c r="A9" s="19"/>
      <c r="B9" s="20" t="s">
        <v>17</v>
      </c>
      <c r="F9" s="56"/>
      <c r="G9" s="56"/>
      <c r="H9" s="56"/>
      <c r="I9" s="57"/>
      <c r="K9" s="56"/>
      <c r="L9" s="56"/>
      <c r="M9" s="56"/>
      <c r="N9" s="57"/>
      <c r="P9" s="23"/>
      <c r="Q9" s="23"/>
      <c r="S9" s="56"/>
      <c r="T9" s="56"/>
      <c r="U9" s="56"/>
      <c r="V9" s="57"/>
    </row>
    <row r="10" spans="1:22" s="20" customFormat="1">
      <c r="A10" s="19"/>
      <c r="C10" s="20" t="s">
        <v>18</v>
      </c>
      <c r="F10" s="50">
        <v>0</v>
      </c>
      <c r="G10" s="50">
        <v>0</v>
      </c>
      <c r="H10" s="50">
        <v>0</v>
      </c>
      <c r="I10" s="57">
        <v>0</v>
      </c>
      <c r="K10" s="50">
        <v>0</v>
      </c>
      <c r="L10" s="50">
        <v>0</v>
      </c>
      <c r="M10" s="50">
        <v>0</v>
      </c>
      <c r="N10" s="57">
        <v>0</v>
      </c>
      <c r="P10" s="23"/>
      <c r="Q10" s="23"/>
      <c r="S10" s="50">
        <v>0</v>
      </c>
      <c r="T10" s="50">
        <v>0</v>
      </c>
      <c r="U10" s="50">
        <v>0</v>
      </c>
      <c r="V10" s="57">
        <v>0</v>
      </c>
    </row>
    <row r="11" spans="1:22" s="20" customFormat="1">
      <c r="A11" s="19"/>
      <c r="C11" s="20" t="s">
        <v>64</v>
      </c>
      <c r="F11" s="50">
        <v>0</v>
      </c>
      <c r="G11" s="50">
        <v>0</v>
      </c>
      <c r="H11" s="50">
        <v>0</v>
      </c>
      <c r="I11" s="57">
        <v>0</v>
      </c>
      <c r="K11" s="50">
        <v>0</v>
      </c>
      <c r="L11" s="50">
        <v>0</v>
      </c>
      <c r="M11" s="50">
        <v>0</v>
      </c>
      <c r="N11" s="57">
        <v>0</v>
      </c>
      <c r="P11" s="23"/>
      <c r="Q11" s="23"/>
      <c r="S11" s="50">
        <v>0</v>
      </c>
      <c r="T11" s="50">
        <v>0</v>
      </c>
      <c r="U11" s="50">
        <v>0</v>
      </c>
      <c r="V11" s="57">
        <v>0</v>
      </c>
    </row>
    <row r="12" spans="1:22" s="20" customFormat="1">
      <c r="A12" s="19"/>
      <c r="C12" s="20" t="s">
        <v>21</v>
      </c>
      <c r="F12" s="50">
        <v>-46.845213386226867</v>
      </c>
      <c r="G12" s="50">
        <v>323</v>
      </c>
      <c r="H12" s="50">
        <v>0</v>
      </c>
      <c r="I12" s="57">
        <v>276.15478661377313</v>
      </c>
      <c r="K12" s="50">
        <v>-46.81879290673087</v>
      </c>
      <c r="L12" s="50">
        <v>221</v>
      </c>
      <c r="M12" s="50">
        <v>0</v>
      </c>
      <c r="N12" s="57">
        <v>174.18120709326914</v>
      </c>
      <c r="P12" s="23"/>
      <c r="Q12" s="23"/>
      <c r="S12" s="50">
        <v>-46.81879290673087</v>
      </c>
      <c r="T12" s="50">
        <v>251</v>
      </c>
      <c r="U12" s="50">
        <v>0</v>
      </c>
      <c r="V12" s="57">
        <v>204.18120709326914</v>
      </c>
    </row>
    <row r="13" spans="1:22" s="20" customFormat="1">
      <c r="A13" s="19"/>
      <c r="C13" s="20" t="s">
        <v>22</v>
      </c>
      <c r="F13" s="58">
        <v>0</v>
      </c>
      <c r="G13" s="58">
        <v>0</v>
      </c>
      <c r="H13" s="58">
        <v>0</v>
      </c>
      <c r="I13" s="57">
        <v>0</v>
      </c>
      <c r="K13" s="58">
        <v>-14.065050585958513</v>
      </c>
      <c r="L13" s="58">
        <v>0</v>
      </c>
      <c r="M13" s="58">
        <v>0</v>
      </c>
      <c r="N13" s="57">
        <v>-14.065050585958513</v>
      </c>
      <c r="P13" s="23"/>
      <c r="Q13" s="23"/>
      <c r="S13" s="58">
        <v>-14.065050585958513</v>
      </c>
      <c r="T13" s="58">
        <v>10</v>
      </c>
      <c r="U13" s="58">
        <v>0</v>
      </c>
      <c r="V13" s="57">
        <v>-4.0650505859585131</v>
      </c>
    </row>
    <row r="14" spans="1:22" s="20" customFormat="1" ht="18" customHeight="1">
      <c r="A14" s="19"/>
      <c r="B14" s="20" t="s">
        <v>65</v>
      </c>
      <c r="F14" s="59">
        <v>-46.845213386226867</v>
      </c>
      <c r="G14" s="59">
        <v>323</v>
      </c>
      <c r="H14" s="58">
        <v>0</v>
      </c>
      <c r="I14" s="60">
        <v>276.15478661377313</v>
      </c>
      <c r="K14" s="59">
        <v>-60.88384349268938</v>
      </c>
      <c r="L14" s="59">
        <v>221</v>
      </c>
      <c r="M14" s="58">
        <v>0</v>
      </c>
      <c r="N14" s="60">
        <v>160.11615650731062</v>
      </c>
      <c r="P14" s="23">
        <f>N14-I14</f>
        <v>-116.03863010646251</v>
      </c>
      <c r="Q14" s="23" t="s">
        <v>24</v>
      </c>
      <c r="S14" s="59">
        <v>-60.88384349268938</v>
      </c>
      <c r="T14" s="59">
        <v>261</v>
      </c>
      <c r="U14" s="58">
        <v>0</v>
      </c>
      <c r="V14" s="60">
        <v>200.11615650731062</v>
      </c>
    </row>
    <row r="15" spans="1:22" s="20" customFormat="1">
      <c r="F15" s="56"/>
      <c r="G15" s="56"/>
      <c r="H15" s="56"/>
      <c r="I15" s="57"/>
      <c r="K15" s="56"/>
      <c r="L15" s="56"/>
      <c r="M15" s="56"/>
      <c r="N15" s="57"/>
      <c r="P15" s="23"/>
      <c r="Q15" s="23"/>
      <c r="S15" s="56"/>
      <c r="T15" s="56"/>
      <c r="U15" s="56"/>
      <c r="V15" s="57"/>
    </row>
    <row r="16" spans="1:22" s="20" customFormat="1">
      <c r="B16" s="20" t="s">
        <v>25</v>
      </c>
      <c r="F16" s="56"/>
      <c r="G16" s="56"/>
      <c r="H16" s="56"/>
      <c r="I16" s="57">
        <f>-I14</f>
        <v>-276.15478661377313</v>
      </c>
      <c r="K16" s="56"/>
      <c r="L16" s="56"/>
      <c r="M16" s="56"/>
      <c r="N16" s="57">
        <v>-160.11615650731062</v>
      </c>
      <c r="P16" s="23"/>
      <c r="Q16" s="23"/>
      <c r="S16" s="56"/>
      <c r="T16" s="56"/>
      <c r="U16" s="56"/>
      <c r="V16" s="57">
        <v>-200.11615650731062</v>
      </c>
    </row>
    <row r="17" spans="1:41" s="20" customFormat="1">
      <c r="F17" s="56"/>
      <c r="G17" s="56"/>
      <c r="H17" s="56"/>
      <c r="I17" s="57"/>
      <c r="K17" s="56"/>
      <c r="L17" s="56"/>
      <c r="M17" s="56"/>
      <c r="N17" s="57"/>
      <c r="P17" s="23"/>
      <c r="Q17" s="23"/>
      <c r="S17" s="56"/>
      <c r="T17" s="56"/>
      <c r="U17" s="56"/>
      <c r="V17" s="57"/>
    </row>
    <row r="18" spans="1:41" s="20" customFormat="1">
      <c r="B18" s="20" t="s">
        <v>26</v>
      </c>
      <c r="F18" s="56"/>
      <c r="G18" s="56"/>
      <c r="H18" s="56"/>
      <c r="I18" s="57"/>
      <c r="K18" s="56"/>
      <c r="L18" s="56"/>
      <c r="M18" s="56"/>
      <c r="N18" s="57"/>
      <c r="P18" s="23"/>
      <c r="Q18" s="23"/>
      <c r="S18" s="56"/>
      <c r="T18" s="56"/>
      <c r="U18" s="56"/>
      <c r="V18" s="57"/>
    </row>
    <row r="19" spans="1:41" s="20" customFormat="1">
      <c r="B19" s="20" t="s">
        <v>27</v>
      </c>
      <c r="E19" s="28">
        <v>0.21</v>
      </c>
      <c r="F19" s="56"/>
      <c r="G19" s="56"/>
      <c r="H19" s="56"/>
      <c r="I19" s="57">
        <f>$E$19*I16</f>
        <v>-57.992505188892352</v>
      </c>
      <c r="K19" s="56"/>
      <c r="L19" s="56"/>
      <c r="M19" s="56"/>
      <c r="N19" s="57">
        <v>-33.624392866535231</v>
      </c>
      <c r="P19" s="23"/>
      <c r="Q19" s="23"/>
      <c r="S19" s="56"/>
      <c r="T19" s="56"/>
      <c r="U19" s="56"/>
      <c r="V19" s="57">
        <v>-42.02439286653523</v>
      </c>
    </row>
    <row r="20" spans="1:41" s="20" customFormat="1">
      <c r="B20" s="20" t="s">
        <v>28</v>
      </c>
      <c r="E20" s="29">
        <v>2.4799999999999999E-2</v>
      </c>
      <c r="F20" s="56"/>
      <c r="G20" s="56"/>
      <c r="H20" s="56"/>
      <c r="I20" s="61">
        <f>-(I43*$E$20)*$E$19</f>
        <v>-68.344633563849328</v>
      </c>
      <c r="K20" s="56"/>
      <c r="L20" s="56"/>
      <c r="M20" s="56"/>
      <c r="N20" s="61">
        <v>-46.74495728393849</v>
      </c>
      <c r="P20" s="23"/>
      <c r="Q20" s="23"/>
      <c r="S20" s="56"/>
      <c r="T20" s="56"/>
      <c r="U20" s="56"/>
      <c r="V20" s="61">
        <v>-54.522518228942765</v>
      </c>
    </row>
    <row r="21" spans="1:41" s="32" customFormat="1" ht="13.2">
      <c r="A21" s="31"/>
      <c r="B21" s="2"/>
      <c r="C21" s="2"/>
      <c r="D21" s="2"/>
      <c r="E21" s="2"/>
      <c r="F21" s="50"/>
      <c r="G21" s="50"/>
      <c r="H21" s="50"/>
      <c r="I21" s="57"/>
      <c r="J21" s="2"/>
      <c r="K21" s="50"/>
      <c r="L21" s="50"/>
      <c r="M21" s="50"/>
      <c r="N21" s="57"/>
      <c r="O21" s="2"/>
      <c r="P21" s="23"/>
      <c r="Q21" s="23"/>
      <c r="R21" s="2"/>
      <c r="S21" s="50"/>
      <c r="T21" s="50"/>
      <c r="U21" s="50"/>
      <c r="V21" s="57"/>
      <c r="W21" s="2"/>
      <c r="X21" s="2"/>
      <c r="Y21" s="2"/>
      <c r="Z21" s="2"/>
      <c r="AA21" s="2"/>
      <c r="AB21" s="2"/>
      <c r="AC21" s="2"/>
      <c r="AD21" s="2"/>
      <c r="AE21" s="2"/>
      <c r="AF21" s="2"/>
      <c r="AG21" s="2"/>
      <c r="AH21" s="2"/>
      <c r="AI21" s="2"/>
      <c r="AJ21" s="2"/>
      <c r="AK21" s="2"/>
      <c r="AL21" s="2"/>
      <c r="AM21" s="2"/>
      <c r="AN21" s="2"/>
    </row>
    <row r="22" spans="1:41" s="32" customFormat="1" ht="13.8" thickBot="1">
      <c r="A22" s="31"/>
      <c r="B22" s="33" t="s">
        <v>29</v>
      </c>
      <c r="C22" s="2"/>
      <c r="D22" s="2"/>
      <c r="E22" s="2"/>
      <c r="F22" s="50"/>
      <c r="G22" s="50"/>
      <c r="H22" s="50"/>
      <c r="I22" s="62">
        <f>-SUM(I14,I19:I20)</f>
        <v>-149.81764786103145</v>
      </c>
      <c r="J22" s="2"/>
      <c r="K22" s="50"/>
      <c r="L22" s="50"/>
      <c r="M22" s="50"/>
      <c r="N22" s="62">
        <v>-79.746806356836899</v>
      </c>
      <c r="O22" s="2"/>
      <c r="P22" s="5"/>
      <c r="Q22" s="5"/>
      <c r="R22" s="2"/>
      <c r="S22" s="50"/>
      <c r="T22" s="50"/>
      <c r="U22" s="50"/>
      <c r="V22" s="62">
        <v>-103.56924541183261</v>
      </c>
      <c r="W22" s="2"/>
      <c r="X22" s="2"/>
      <c r="Y22" s="2"/>
      <c r="Z22" s="2"/>
      <c r="AA22" s="2"/>
      <c r="AB22" s="2"/>
      <c r="AC22" s="2"/>
      <c r="AD22" s="2"/>
      <c r="AE22" s="2"/>
      <c r="AF22" s="2"/>
      <c r="AG22" s="2"/>
      <c r="AH22" s="2"/>
      <c r="AI22" s="2"/>
      <c r="AJ22" s="2"/>
      <c r="AK22" s="2"/>
      <c r="AL22" s="2"/>
      <c r="AM22" s="2"/>
      <c r="AN22" s="2"/>
    </row>
    <row r="23" spans="1:41" s="32" customFormat="1" ht="13.8" thickTop="1">
      <c r="A23" s="31"/>
      <c r="B23" s="2"/>
      <c r="C23" s="2"/>
      <c r="D23" s="2"/>
      <c r="E23" s="2"/>
      <c r="F23" s="50"/>
      <c r="G23" s="50"/>
      <c r="H23" s="50"/>
      <c r="I23" s="57"/>
      <c r="J23" s="2"/>
      <c r="K23" s="50"/>
      <c r="L23" s="50"/>
      <c r="M23" s="50"/>
      <c r="N23" s="57"/>
      <c r="O23" s="2"/>
      <c r="P23" s="5"/>
      <c r="Q23" s="5"/>
      <c r="R23" s="2"/>
      <c r="S23" s="50"/>
      <c r="T23" s="50"/>
      <c r="U23" s="50"/>
      <c r="V23" s="57"/>
      <c r="W23" s="2"/>
      <c r="X23" s="2"/>
      <c r="Y23" s="2"/>
      <c r="Z23" s="2"/>
      <c r="AA23" s="2"/>
      <c r="AB23" s="2"/>
      <c r="AC23" s="2"/>
      <c r="AD23" s="2"/>
      <c r="AE23" s="2"/>
      <c r="AF23" s="2"/>
      <c r="AG23" s="2"/>
      <c r="AH23" s="2"/>
      <c r="AI23" s="2"/>
      <c r="AJ23" s="2"/>
      <c r="AK23" s="2"/>
      <c r="AL23" s="2"/>
      <c r="AM23" s="2"/>
      <c r="AN23" s="2"/>
      <c r="AO23" s="2"/>
    </row>
    <row r="24" spans="1:41" s="32" customFormat="1" ht="13.2">
      <c r="A24" s="31"/>
      <c r="B24" s="2" t="s">
        <v>30</v>
      </c>
      <c r="C24" s="2"/>
      <c r="D24" s="2"/>
      <c r="E24" s="2"/>
      <c r="F24" s="50"/>
      <c r="G24" s="50"/>
      <c r="H24" s="50"/>
      <c r="I24" s="57"/>
      <c r="J24" s="2"/>
      <c r="K24" s="50"/>
      <c r="L24" s="50"/>
      <c r="M24" s="50"/>
      <c r="N24" s="57"/>
      <c r="O24" s="2"/>
      <c r="P24" s="5"/>
      <c r="Q24" s="5"/>
      <c r="R24" s="2"/>
      <c r="S24" s="50"/>
      <c r="T24" s="50"/>
      <c r="U24" s="50"/>
      <c r="V24" s="57"/>
      <c r="W24" s="2"/>
      <c r="X24" s="2"/>
      <c r="Y24" s="2"/>
      <c r="Z24" s="2"/>
      <c r="AA24" s="2"/>
      <c r="AB24" s="2"/>
      <c r="AC24" s="2"/>
      <c r="AD24" s="2"/>
      <c r="AE24" s="2"/>
      <c r="AF24" s="2"/>
      <c r="AG24" s="2"/>
      <c r="AH24" s="2"/>
      <c r="AI24" s="2"/>
      <c r="AJ24" s="2"/>
      <c r="AK24" s="2"/>
      <c r="AL24" s="2"/>
      <c r="AM24" s="2"/>
      <c r="AN24" s="2"/>
      <c r="AO24" s="2"/>
    </row>
    <row r="25" spans="1:41" s="32" customFormat="1" ht="13.2">
      <c r="A25" s="1"/>
      <c r="B25" s="2" t="s">
        <v>31</v>
      </c>
      <c r="C25" s="2"/>
      <c r="D25" s="2"/>
      <c r="E25" s="2"/>
      <c r="F25" s="56"/>
      <c r="G25" s="56"/>
      <c r="H25" s="56"/>
      <c r="I25" s="57"/>
      <c r="J25" s="2"/>
      <c r="K25" s="56"/>
      <c r="L25" s="56"/>
      <c r="M25" s="56"/>
      <c r="N25" s="57"/>
      <c r="O25" s="2"/>
      <c r="P25" s="5"/>
      <c r="Q25" s="5"/>
      <c r="R25" s="2"/>
      <c r="S25" s="56"/>
      <c r="T25" s="56"/>
      <c r="U25" s="56"/>
      <c r="V25" s="57"/>
      <c r="W25" s="2"/>
      <c r="X25" s="2"/>
      <c r="Y25" s="2"/>
      <c r="Z25" s="2"/>
      <c r="AA25" s="2"/>
      <c r="AB25" s="2"/>
      <c r="AC25" s="2"/>
      <c r="AD25" s="2"/>
      <c r="AE25" s="2"/>
      <c r="AF25" s="2"/>
      <c r="AG25" s="2"/>
      <c r="AH25" s="2"/>
      <c r="AI25" s="2"/>
      <c r="AJ25" s="2"/>
      <c r="AK25" s="2"/>
      <c r="AL25" s="2"/>
      <c r="AM25" s="2"/>
      <c r="AN25" s="2"/>
      <c r="AO25" s="2"/>
    </row>
    <row r="26" spans="1:41" s="33" customFormat="1">
      <c r="A26" s="31"/>
      <c r="C26" s="33" t="s">
        <v>32</v>
      </c>
      <c r="F26" s="50">
        <v>0</v>
      </c>
      <c r="G26" s="50">
        <v>0</v>
      </c>
      <c r="H26" s="50">
        <v>0</v>
      </c>
      <c r="I26" s="57">
        <v>0</v>
      </c>
      <c r="K26" s="50">
        <v>0</v>
      </c>
      <c r="L26" s="50">
        <v>0</v>
      </c>
      <c r="M26" s="50">
        <v>0</v>
      </c>
      <c r="N26" s="57">
        <v>0</v>
      </c>
      <c r="P26" s="5"/>
      <c r="Q26" s="5"/>
      <c r="S26" s="50">
        <v>0</v>
      </c>
      <c r="T26" s="50">
        <v>0</v>
      </c>
      <c r="U26" s="50">
        <v>0</v>
      </c>
      <c r="V26" s="57">
        <v>0</v>
      </c>
    </row>
    <row r="27" spans="1:41" s="20" customFormat="1">
      <c r="A27" s="31"/>
      <c r="C27" s="20" t="s">
        <v>64</v>
      </c>
      <c r="F27" s="50">
        <v>0</v>
      </c>
      <c r="G27" s="50">
        <v>0</v>
      </c>
      <c r="H27" s="50">
        <v>0</v>
      </c>
      <c r="I27" s="57">
        <v>0</v>
      </c>
      <c r="K27" s="50">
        <v>0</v>
      </c>
      <c r="L27" s="50">
        <v>0</v>
      </c>
      <c r="M27" s="50">
        <v>0</v>
      </c>
      <c r="N27" s="57">
        <v>0</v>
      </c>
      <c r="P27" s="35"/>
      <c r="Q27" s="35"/>
      <c r="S27" s="50">
        <v>0</v>
      </c>
      <c r="T27" s="50">
        <v>0</v>
      </c>
      <c r="U27" s="50">
        <v>0</v>
      </c>
      <c r="V27" s="57">
        <v>0</v>
      </c>
    </row>
    <row r="28" spans="1:41" s="20" customFormat="1">
      <c r="A28" s="31"/>
      <c r="C28" s="20" t="s">
        <v>21</v>
      </c>
      <c r="F28" s="50">
        <v>-1872.8339302712745</v>
      </c>
      <c r="G28" s="50">
        <v>13607.601197411776</v>
      </c>
      <c r="H28" s="50">
        <v>0</v>
      </c>
      <c r="I28" s="57">
        <v>11734.767267140502</v>
      </c>
      <c r="K28" s="50">
        <v>-2240.1252870741223</v>
      </c>
      <c r="L28" s="50">
        <v>9308.5417900000029</v>
      </c>
      <c r="M28" s="50">
        <v>0</v>
      </c>
      <c r="N28" s="57">
        <v>7068.4165029258802</v>
      </c>
      <c r="P28" s="23"/>
      <c r="Q28" s="23"/>
      <c r="S28" s="50">
        <v>-2240.1252870741223</v>
      </c>
      <c r="T28" s="50">
        <v>10581.660340000002</v>
      </c>
      <c r="U28" s="50">
        <v>0</v>
      </c>
      <c r="V28" s="57">
        <v>8341.5350529258794</v>
      </c>
    </row>
    <row r="29" spans="1:41" s="20" customFormat="1">
      <c r="A29" s="31"/>
      <c r="C29" s="20" t="s">
        <v>35</v>
      </c>
      <c r="F29" s="58">
        <v>0</v>
      </c>
      <c r="G29" s="58">
        <v>0</v>
      </c>
      <c r="H29" s="58">
        <v>0</v>
      </c>
      <c r="I29" s="61">
        <v>0</v>
      </c>
      <c r="K29" s="58">
        <v>-246.24274512319414</v>
      </c>
      <c r="L29" s="58">
        <v>0</v>
      </c>
      <c r="M29" s="58">
        <v>0</v>
      </c>
      <c r="N29" s="61">
        <v>-246.24274512319414</v>
      </c>
      <c r="P29" s="23"/>
      <c r="Q29" s="23"/>
      <c r="S29" s="58">
        <v>-246.24274512319414</v>
      </c>
      <c r="T29" s="58">
        <v>273.55671690820003</v>
      </c>
      <c r="U29" s="58">
        <v>0</v>
      </c>
      <c r="V29" s="61">
        <v>27.31397178500589</v>
      </c>
    </row>
    <row r="30" spans="1:41" s="20" customFormat="1">
      <c r="A30" s="31"/>
      <c r="B30" s="20" t="s">
        <v>36</v>
      </c>
      <c r="F30" s="63">
        <v>-1872.8339302712745</v>
      </c>
      <c r="G30" s="63">
        <v>13607.601197411776</v>
      </c>
      <c r="H30" s="50">
        <v>0</v>
      </c>
      <c r="I30" s="57">
        <v>11734.767267140502</v>
      </c>
      <c r="K30" s="63">
        <v>-2486.3680321973166</v>
      </c>
      <c r="L30" s="63">
        <v>9308.5417900000029</v>
      </c>
      <c r="M30" s="50">
        <v>0</v>
      </c>
      <c r="N30" s="57">
        <v>6822.1737578026859</v>
      </c>
      <c r="P30" s="23"/>
      <c r="Q30" s="23"/>
      <c r="S30" s="63">
        <v>-2486.3680321973166</v>
      </c>
      <c r="T30" s="63">
        <v>10855.217056908203</v>
      </c>
      <c r="U30" s="50">
        <v>0</v>
      </c>
      <c r="V30" s="57">
        <v>8368.8490247108857</v>
      </c>
    </row>
    <row r="31" spans="1:41" s="20" customFormat="1" ht="18" customHeight="1">
      <c r="A31" s="31"/>
      <c r="B31" s="20" t="s">
        <v>37</v>
      </c>
      <c r="F31" s="56"/>
      <c r="G31" s="56"/>
      <c r="H31" s="56"/>
      <c r="I31" s="57"/>
      <c r="K31" s="56"/>
      <c r="L31" s="56"/>
      <c r="M31" s="56"/>
      <c r="N31" s="57"/>
      <c r="P31" s="23"/>
      <c r="Q31" s="23"/>
      <c r="S31" s="56"/>
      <c r="T31" s="56"/>
      <c r="U31" s="56"/>
      <c r="V31" s="57"/>
    </row>
    <row r="32" spans="1:41" s="20" customFormat="1">
      <c r="A32" s="31"/>
      <c r="C32" s="33" t="s">
        <v>32</v>
      </c>
      <c r="F32" s="50">
        <v>0</v>
      </c>
      <c r="G32" s="50">
        <v>0</v>
      </c>
      <c r="H32" s="50">
        <v>0</v>
      </c>
      <c r="I32" s="57">
        <v>0</v>
      </c>
      <c r="K32" s="50">
        <v>0</v>
      </c>
      <c r="L32" s="50">
        <v>0</v>
      </c>
      <c r="M32" s="50">
        <v>0</v>
      </c>
      <c r="N32" s="57">
        <v>0</v>
      </c>
      <c r="P32" s="23"/>
      <c r="Q32" s="23"/>
      <c r="S32" s="50">
        <v>0</v>
      </c>
      <c r="T32" s="50">
        <v>0</v>
      </c>
      <c r="U32" s="50">
        <v>0</v>
      </c>
      <c r="V32" s="57">
        <v>0</v>
      </c>
    </row>
    <row r="33" spans="1:22" s="20" customFormat="1">
      <c r="A33" s="31"/>
      <c r="C33" s="20" t="s">
        <v>64</v>
      </c>
      <c r="F33" s="50">
        <v>0</v>
      </c>
      <c r="G33" s="50">
        <v>0</v>
      </c>
      <c r="H33" s="50">
        <v>0</v>
      </c>
      <c r="I33" s="57">
        <v>0</v>
      </c>
      <c r="K33" s="50">
        <v>0</v>
      </c>
      <c r="L33" s="50">
        <v>0</v>
      </c>
      <c r="M33" s="50">
        <v>0</v>
      </c>
      <c r="N33" s="57">
        <v>0</v>
      </c>
      <c r="P33" s="23"/>
      <c r="Q33" s="23"/>
      <c r="S33" s="50">
        <v>0</v>
      </c>
      <c r="T33" s="50">
        <v>0</v>
      </c>
      <c r="U33" s="50">
        <v>0</v>
      </c>
      <c r="V33" s="57">
        <v>0</v>
      </c>
    </row>
    <row r="34" spans="1:22" s="20" customFormat="1">
      <c r="A34" s="31"/>
      <c r="C34" s="20" t="s">
        <v>21</v>
      </c>
      <c r="F34" s="50">
        <v>1872.8339302712745</v>
      </c>
      <c r="G34" s="50">
        <v>-129.5916805436251</v>
      </c>
      <c r="H34" s="50">
        <v>0</v>
      </c>
      <c r="I34" s="57">
        <v>1743.2422497276493</v>
      </c>
      <c r="K34" s="50">
        <v>2240.1252870741223</v>
      </c>
      <c r="L34" s="50">
        <v>-90.935552684624994</v>
      </c>
      <c r="M34" s="50">
        <v>0</v>
      </c>
      <c r="N34" s="57">
        <v>2149.1897343894975</v>
      </c>
      <c r="P34" s="23"/>
      <c r="Q34" s="23"/>
      <c r="S34" s="50">
        <v>2240.1252870741223</v>
      </c>
      <c r="T34" s="50">
        <v>-100.08269602999999</v>
      </c>
      <c r="U34" s="50">
        <v>0</v>
      </c>
      <c r="V34" s="57">
        <v>2140.0425910441222</v>
      </c>
    </row>
    <row r="35" spans="1:22" s="20" customFormat="1">
      <c r="A35" s="31"/>
      <c r="C35" s="20" t="s">
        <v>35</v>
      </c>
      <c r="F35" s="50">
        <v>0</v>
      </c>
      <c r="G35" s="50">
        <v>0</v>
      </c>
      <c r="H35" s="50">
        <v>0</v>
      </c>
      <c r="I35" s="57">
        <v>0</v>
      </c>
      <c r="K35" s="50">
        <v>246.24274512319414</v>
      </c>
      <c r="L35" s="50">
        <v>0</v>
      </c>
      <c r="M35" s="50">
        <v>0</v>
      </c>
      <c r="N35" s="57">
        <v>246.24274512319414</v>
      </c>
      <c r="P35" s="23"/>
      <c r="Q35" s="23"/>
      <c r="S35" s="50">
        <v>246.24274512319414</v>
      </c>
      <c r="T35" s="50">
        <v>-2.1408453361970126</v>
      </c>
      <c r="U35" s="50">
        <v>0</v>
      </c>
      <c r="V35" s="57">
        <v>244.10189978699714</v>
      </c>
    </row>
    <row r="36" spans="1:22" s="20" customFormat="1">
      <c r="A36" s="31"/>
      <c r="B36" s="20" t="s">
        <v>38</v>
      </c>
      <c r="F36" s="64">
        <v>1872.8339302712745</v>
      </c>
      <c r="G36" s="64">
        <v>-129.5916805436251</v>
      </c>
      <c r="H36" s="65">
        <v>0</v>
      </c>
      <c r="I36" s="66">
        <v>1743.2422497276493</v>
      </c>
      <c r="K36" s="64">
        <v>2486.3680321973166</v>
      </c>
      <c r="L36" s="64">
        <v>-90.935552684624994</v>
      </c>
      <c r="M36" s="65">
        <v>0</v>
      </c>
      <c r="N36" s="66">
        <v>2395.4324795126918</v>
      </c>
      <c r="P36" s="23"/>
      <c r="Q36" s="23"/>
      <c r="S36" s="64">
        <v>2486.3680321973166</v>
      </c>
      <c r="T36" s="64">
        <v>-102.22354136619701</v>
      </c>
      <c r="U36" s="65">
        <v>0</v>
      </c>
      <c r="V36" s="66">
        <v>2384.1444908311196</v>
      </c>
    </row>
    <row r="37" spans="1:22" s="20" customFormat="1">
      <c r="A37" s="31"/>
      <c r="B37" s="20" t="s">
        <v>39</v>
      </c>
      <c r="F37" s="65">
        <v>0</v>
      </c>
      <c r="G37" s="65">
        <v>13478.009516868151</v>
      </c>
      <c r="H37" s="65">
        <v>0</v>
      </c>
      <c r="I37" s="66">
        <v>13478.009516868151</v>
      </c>
      <c r="K37" s="65">
        <v>0</v>
      </c>
      <c r="L37" s="65">
        <v>9217.6062373153782</v>
      </c>
      <c r="M37" s="65">
        <v>0</v>
      </c>
      <c r="N37" s="66">
        <v>9217.6062373153782</v>
      </c>
      <c r="P37" s="23"/>
      <c r="Q37" s="23"/>
      <c r="S37" s="65">
        <v>0</v>
      </c>
      <c r="T37" s="65">
        <v>10752.993515542006</v>
      </c>
      <c r="U37" s="65">
        <v>0</v>
      </c>
      <c r="V37" s="66">
        <v>10752.993515542006</v>
      </c>
    </row>
    <row r="38" spans="1:22" s="20" customFormat="1">
      <c r="A38" s="31"/>
      <c r="F38" s="56"/>
      <c r="G38" s="56"/>
      <c r="H38" s="56"/>
      <c r="I38" s="57"/>
      <c r="K38" s="56"/>
      <c r="L38" s="56"/>
      <c r="M38" s="56"/>
      <c r="N38" s="57"/>
      <c r="P38" s="23"/>
      <c r="Q38" s="23"/>
      <c r="S38" s="56"/>
      <c r="T38" s="56"/>
      <c r="U38" s="56"/>
      <c r="V38" s="57"/>
    </row>
    <row r="39" spans="1:22" s="20" customFormat="1">
      <c r="A39" s="31"/>
      <c r="F39" s="56"/>
      <c r="G39" s="56"/>
      <c r="H39" s="56"/>
      <c r="I39" s="57"/>
      <c r="K39" s="56"/>
      <c r="L39" s="56"/>
      <c r="M39" s="56"/>
      <c r="N39" s="57"/>
      <c r="P39" s="23"/>
      <c r="Q39" s="23"/>
      <c r="S39" s="56"/>
      <c r="T39" s="56"/>
      <c r="U39" s="56"/>
      <c r="V39" s="57"/>
    </row>
    <row r="40" spans="1:22" s="20" customFormat="1">
      <c r="A40" s="40"/>
      <c r="B40" s="20" t="s">
        <v>40</v>
      </c>
      <c r="F40" s="58">
        <v>0</v>
      </c>
      <c r="G40" s="59">
        <v>-355</v>
      </c>
      <c r="H40" s="58">
        <v>0</v>
      </c>
      <c r="I40" s="61">
        <v>-355</v>
      </c>
      <c r="K40" s="58">
        <v>0</v>
      </c>
      <c r="L40" s="59">
        <v>-242</v>
      </c>
      <c r="M40" s="58">
        <v>0</v>
      </c>
      <c r="N40" s="61">
        <v>-242</v>
      </c>
      <c r="P40" s="23"/>
      <c r="Q40" s="23"/>
      <c r="S40" s="58">
        <v>0</v>
      </c>
      <c r="T40" s="59">
        <v>-284</v>
      </c>
      <c r="U40" s="58">
        <v>0</v>
      </c>
      <c r="V40" s="61">
        <v>-284</v>
      </c>
    </row>
    <row r="41" spans="1:22" s="20" customFormat="1">
      <c r="A41" s="40"/>
      <c r="C41" s="20" t="s">
        <v>41</v>
      </c>
      <c r="F41" s="50">
        <v>0</v>
      </c>
      <c r="G41" s="50">
        <v>13123.009516868151</v>
      </c>
      <c r="H41" s="50">
        <v>0</v>
      </c>
      <c r="I41" s="61">
        <v>13123.009516868151</v>
      </c>
      <c r="K41" s="50">
        <v>0</v>
      </c>
      <c r="L41" s="50">
        <v>8975.6062373153782</v>
      </c>
      <c r="M41" s="50">
        <v>0</v>
      </c>
      <c r="N41" s="61">
        <v>8975.6062373153782</v>
      </c>
      <c r="P41" s="23"/>
      <c r="Q41" s="23"/>
      <c r="S41" s="50">
        <v>0</v>
      </c>
      <c r="T41" s="50">
        <v>10468.993515542006</v>
      </c>
      <c r="U41" s="50">
        <v>0</v>
      </c>
      <c r="V41" s="61">
        <v>10468.993515542006</v>
      </c>
    </row>
    <row r="42" spans="1:22" s="20" customFormat="1">
      <c r="A42" s="40"/>
      <c r="F42" s="50"/>
      <c r="G42" s="50"/>
      <c r="H42" s="50"/>
      <c r="I42" s="57"/>
      <c r="K42" s="50"/>
      <c r="L42" s="50"/>
      <c r="M42" s="50"/>
      <c r="N42" s="57"/>
      <c r="P42" s="23"/>
      <c r="Q42" s="23"/>
      <c r="S42" s="50"/>
      <c r="T42" s="50"/>
      <c r="U42" s="50"/>
      <c r="V42" s="57"/>
    </row>
    <row r="43" spans="1:22" s="20" customFormat="1" ht="12.6" thickBot="1">
      <c r="A43" s="40"/>
      <c r="B43" s="33" t="s">
        <v>43</v>
      </c>
      <c r="F43" s="50"/>
      <c r="G43" s="50"/>
      <c r="H43" s="50"/>
      <c r="I43" s="62">
        <f>I41</f>
        <v>13123.009516868151</v>
      </c>
      <c r="K43" s="50"/>
      <c r="L43" s="50"/>
      <c r="M43" s="50"/>
      <c r="N43" s="62">
        <v>8975.6062373153782</v>
      </c>
      <c r="P43" s="23">
        <f>N43-I43</f>
        <v>-4147.4032795527728</v>
      </c>
      <c r="Q43" s="23" t="s">
        <v>42</v>
      </c>
      <c r="S43" s="50"/>
      <c r="T43" s="50"/>
      <c r="U43" s="50"/>
      <c r="V43" s="62">
        <v>10468.993515542006</v>
      </c>
    </row>
    <row r="44" spans="1:22" s="20" customFormat="1" ht="12.6" thickTop="1">
      <c r="A44" s="40"/>
      <c r="B44" s="2" t="s">
        <v>44</v>
      </c>
      <c r="F44" s="50"/>
      <c r="G44" s="50"/>
      <c r="H44" s="50"/>
      <c r="I44" s="57"/>
      <c r="K44" s="50"/>
      <c r="L44" s="50"/>
      <c r="M44" s="50"/>
      <c r="N44" s="57"/>
      <c r="P44" s="23"/>
      <c r="Q44" s="23"/>
      <c r="S44" s="50"/>
      <c r="T44" s="50"/>
      <c r="U44" s="50"/>
      <c r="V44" s="57"/>
    </row>
    <row r="45" spans="1:22" s="20" customFormat="1">
      <c r="A45" s="40"/>
      <c r="B45" s="2" t="s">
        <v>45</v>
      </c>
      <c r="F45" s="50"/>
      <c r="G45" s="50"/>
      <c r="H45" s="50"/>
      <c r="I45" s="57">
        <f>I50</f>
        <v>1489.305107924552</v>
      </c>
      <c r="K45" s="50"/>
      <c r="L45" s="50"/>
      <c r="M45" s="50"/>
      <c r="N45" s="57">
        <v>988.53996450286593</v>
      </c>
      <c r="P45" s="23"/>
      <c r="Q45" s="23"/>
      <c r="S45" s="50"/>
      <c r="T45" s="50"/>
      <c r="U45" s="50"/>
      <c r="V45" s="57">
        <v>1166.9894525501513</v>
      </c>
    </row>
    <row r="46" spans="1:22" s="20" customFormat="1">
      <c r="A46" s="40"/>
      <c r="F46" s="50"/>
      <c r="G46" s="50"/>
      <c r="H46" s="50"/>
      <c r="I46" s="57"/>
      <c r="K46" s="50"/>
      <c r="L46" s="50"/>
      <c r="M46" s="50"/>
      <c r="N46" s="57"/>
      <c r="P46" s="23"/>
      <c r="Q46" s="23"/>
      <c r="S46" s="50"/>
      <c r="T46" s="50"/>
      <c r="U46" s="50"/>
      <c r="V46" s="57"/>
    </row>
    <row r="47" spans="1:22" s="20" customFormat="1">
      <c r="A47" s="40"/>
      <c r="D47" s="2"/>
      <c r="E47" s="41">
        <v>7.4300000000000005E-2</v>
      </c>
      <c r="F47" s="50"/>
      <c r="G47" s="50"/>
      <c r="H47" s="50"/>
      <c r="I47" s="57"/>
      <c r="K47" s="50"/>
      <c r="L47" s="50"/>
      <c r="M47" s="50"/>
      <c r="N47" s="57"/>
      <c r="P47" s="23"/>
      <c r="Q47" s="23"/>
      <c r="S47" s="50"/>
      <c r="T47" s="50"/>
      <c r="U47" s="50"/>
      <c r="V47" s="57"/>
    </row>
    <row r="48" spans="1:22" s="20" customFormat="1">
      <c r="A48" s="40"/>
      <c r="D48" s="2" t="s">
        <v>46</v>
      </c>
      <c r="E48" s="42">
        <v>0.75529000000000002</v>
      </c>
      <c r="F48" s="50"/>
      <c r="G48" s="50"/>
      <c r="H48" s="50"/>
      <c r="I48" s="57"/>
      <c r="K48" s="50"/>
      <c r="L48" s="50"/>
      <c r="M48" s="50"/>
      <c r="N48" s="57"/>
      <c r="P48" s="23"/>
      <c r="Q48" s="23"/>
      <c r="S48" s="50"/>
      <c r="T48" s="50"/>
      <c r="U48" s="50"/>
      <c r="V48" s="57"/>
    </row>
    <row r="49" spans="1:22" s="20" customFormat="1">
      <c r="A49" s="40"/>
      <c r="D49" s="2" t="s">
        <v>47</v>
      </c>
      <c r="E49" s="2"/>
      <c r="F49" s="50"/>
      <c r="G49" s="50"/>
      <c r="H49" s="50"/>
      <c r="I49" s="57">
        <f>I43*$E$47-I22</f>
        <v>1124.857254964335</v>
      </c>
      <c r="K49" s="50"/>
      <c r="L49" s="50"/>
      <c r="M49" s="50"/>
      <c r="N49" s="57">
        <v>746.63434978936959</v>
      </c>
      <c r="P49" s="43"/>
      <c r="Q49" s="76" t="s">
        <v>48</v>
      </c>
      <c r="R49" s="76"/>
      <c r="S49" s="50"/>
      <c r="T49" s="50"/>
      <c r="U49" s="50"/>
      <c r="V49" s="57">
        <v>881.4154636166038</v>
      </c>
    </row>
    <row r="50" spans="1:22" s="20" customFormat="1" ht="12.6" thickBot="1">
      <c r="A50" s="40"/>
      <c r="D50" s="2" t="s">
        <v>49</v>
      </c>
      <c r="E50" s="2"/>
      <c r="F50" s="50"/>
      <c r="G50" s="50"/>
      <c r="H50" s="50"/>
      <c r="I50" s="57">
        <f>I49/$E$48</f>
        <v>1489.305107924552</v>
      </c>
      <c r="K50" s="50"/>
      <c r="L50" s="50"/>
      <c r="M50" s="50"/>
      <c r="N50" s="57">
        <v>988.53996450286593</v>
      </c>
      <c r="P50" s="44">
        <f>N50-I50</f>
        <v>-500.76514342168605</v>
      </c>
      <c r="Q50" s="91"/>
      <c r="R50" s="91"/>
      <c r="S50" s="50"/>
      <c r="T50" s="50"/>
      <c r="U50" s="50"/>
      <c r="V50" s="57">
        <v>1166.9894525501513</v>
      </c>
    </row>
    <row r="51" spans="1:22" ht="12.6" thickTop="1">
      <c r="P51" s="23"/>
      <c r="Q51" s="23"/>
    </row>
    <row r="52" spans="1:22" ht="15" customHeight="1">
      <c r="D52" s="77" t="s">
        <v>60</v>
      </c>
      <c r="E52" s="78"/>
      <c r="F52" s="78"/>
      <c r="G52" s="78"/>
      <c r="H52" s="78"/>
      <c r="I52" s="78"/>
      <c r="J52" s="78"/>
      <c r="K52" s="78"/>
      <c r="L52" s="78"/>
      <c r="M52" s="78"/>
      <c r="N52" s="79"/>
    </row>
    <row r="53" spans="1:22" ht="12.75" customHeight="1">
      <c r="D53" s="80"/>
      <c r="E53" s="81"/>
      <c r="F53" s="81"/>
      <c r="G53" s="81"/>
      <c r="H53" s="81"/>
      <c r="I53" s="81"/>
      <c r="J53" s="81"/>
      <c r="K53" s="81"/>
      <c r="L53" s="81"/>
      <c r="M53" s="81"/>
      <c r="N53" s="82"/>
    </row>
    <row r="54" spans="1:22">
      <c r="D54" s="83"/>
      <c r="E54" s="84"/>
      <c r="F54" s="84"/>
      <c r="G54" s="84"/>
      <c r="H54" s="84"/>
      <c r="I54" s="84"/>
      <c r="J54" s="84"/>
      <c r="K54" s="84"/>
      <c r="L54" s="84"/>
      <c r="M54" s="84"/>
      <c r="N54" s="85"/>
    </row>
  </sheetData>
  <mergeCells count="10">
    <mergeCell ref="Q49:R50"/>
    <mergeCell ref="D52:N54"/>
    <mergeCell ref="F5:I5"/>
    <mergeCell ref="K5:N5"/>
    <mergeCell ref="P5:Q5"/>
    <mergeCell ref="S5:V5"/>
    <mergeCell ref="F6:I6"/>
    <mergeCell ref="K6:N6"/>
    <mergeCell ref="P6:Q6"/>
    <mergeCell ref="S6:V6"/>
  </mergeCells>
  <pageMargins left="0.7" right="0.7" top="0.75" bottom="0.75" header="0.3" footer="0.3"/>
  <pageSetup scale="56"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A5E9D-D517-47A2-8F06-BFE2E27DBCEA}">
  <sheetPr>
    <pageSetUpPr fitToPage="1"/>
  </sheetPr>
  <dimension ref="A2:AN76"/>
  <sheetViews>
    <sheetView topLeftCell="A10" zoomScaleNormal="100" workbookViewId="0">
      <selection activeCell="N10" sqref="N10"/>
    </sheetView>
  </sheetViews>
  <sheetFormatPr defaultColWidth="10.6640625" defaultRowHeight="13.2"/>
  <cols>
    <col min="1" max="1" width="0.5546875" style="1" customWidth="1"/>
    <col min="2" max="3" width="1.6640625" style="2" customWidth="1"/>
    <col min="4" max="4" width="36.44140625" style="2" customWidth="1"/>
    <col min="5" max="5" width="6.88671875" style="2" customWidth="1"/>
    <col min="6" max="6" width="10.33203125" style="67" customWidth="1"/>
    <col min="7" max="8" width="10.6640625" style="67"/>
    <col min="9" max="9" width="14" style="48" bestFit="1" customWidth="1"/>
    <col min="10" max="10" width="3.5546875" style="2" customWidth="1"/>
    <col min="11" max="11" width="10.33203125" style="67" customWidth="1"/>
    <col min="12" max="13" width="10.6640625" style="67"/>
    <col min="14" max="14" width="14" style="48" bestFit="1" customWidth="1"/>
    <col min="15" max="15" width="2.109375" style="2" customWidth="1"/>
    <col min="16" max="16" width="9.88671875" style="5" customWidth="1"/>
    <col min="17" max="17" width="7.5546875" style="5" customWidth="1"/>
    <col min="18" max="21" width="10.6640625" style="2"/>
    <col min="22" max="22" width="14.33203125" style="2" customWidth="1"/>
    <col min="23" max="16384" width="10.6640625" style="2"/>
  </cols>
  <sheetData>
    <row r="2" spans="1:22">
      <c r="A2" s="6" t="s">
        <v>0</v>
      </c>
      <c r="D2" s="1"/>
    </row>
    <row r="3" spans="1:22" ht="12.75" customHeight="1">
      <c r="A3" s="6" t="s">
        <v>1</v>
      </c>
      <c r="D3" s="1"/>
    </row>
    <row r="4" spans="1:22">
      <c r="A4" s="6" t="s">
        <v>2</v>
      </c>
      <c r="D4" s="1"/>
      <c r="P4" s="86" t="s">
        <v>3</v>
      </c>
      <c r="Q4" s="86"/>
      <c r="S4" s="5" t="s">
        <v>4</v>
      </c>
    </row>
    <row r="5" spans="1:22" ht="12.75" customHeight="1">
      <c r="A5" s="6" t="s">
        <v>5</v>
      </c>
      <c r="D5" s="1"/>
      <c r="F5" s="92" t="s">
        <v>6</v>
      </c>
      <c r="G5" s="92"/>
      <c r="H5" s="92"/>
      <c r="I5" s="92"/>
      <c r="K5" s="93" t="s">
        <v>7</v>
      </c>
      <c r="L5" s="93"/>
      <c r="M5" s="93"/>
      <c r="N5" s="93"/>
      <c r="P5" s="89" t="s">
        <v>8</v>
      </c>
      <c r="Q5" s="89"/>
      <c r="S5" s="90" t="s">
        <v>9</v>
      </c>
      <c r="T5" s="90"/>
      <c r="U5" s="90"/>
      <c r="V5" s="90"/>
    </row>
    <row r="6" spans="1:22" s="7" customFormat="1" ht="13.2" customHeight="1">
      <c r="F6" s="94" t="s">
        <v>72</v>
      </c>
      <c r="G6" s="95"/>
      <c r="H6" s="95"/>
      <c r="I6" s="96"/>
      <c r="K6" s="94" t="s">
        <v>72</v>
      </c>
      <c r="L6" s="95"/>
      <c r="M6" s="95"/>
      <c r="N6" s="96"/>
      <c r="S6" s="94" t="s">
        <v>72</v>
      </c>
      <c r="T6" s="95"/>
      <c r="U6" s="95"/>
      <c r="V6" s="96"/>
    </row>
    <row r="7" spans="1:22" s="7" customFormat="1" ht="61.95" customHeight="1">
      <c r="A7" s="8"/>
      <c r="B7" s="9"/>
      <c r="C7" s="10"/>
      <c r="D7" s="11" t="s">
        <v>11</v>
      </c>
      <c r="F7" s="51" t="s">
        <v>12</v>
      </c>
      <c r="G7" s="51" t="s">
        <v>13</v>
      </c>
      <c r="H7" s="51" t="s">
        <v>14</v>
      </c>
      <c r="I7" s="52" t="s">
        <v>73</v>
      </c>
      <c r="K7" s="51" t="s">
        <v>12</v>
      </c>
      <c r="L7" s="51" t="s">
        <v>13</v>
      </c>
      <c r="M7" s="51" t="s">
        <v>14</v>
      </c>
      <c r="N7" s="52" t="s">
        <v>73</v>
      </c>
      <c r="S7" s="51" t="s">
        <v>12</v>
      </c>
      <c r="T7" s="51" t="s">
        <v>13</v>
      </c>
      <c r="U7" s="51" t="s">
        <v>14</v>
      </c>
      <c r="V7" s="52" t="s">
        <v>73</v>
      </c>
    </row>
    <row r="8" spans="1:22" s="14" customFormat="1" ht="12">
      <c r="B8" s="15"/>
      <c r="F8" s="53" t="s">
        <v>16</v>
      </c>
      <c r="G8" s="49"/>
      <c r="H8" s="49"/>
      <c r="I8" s="55"/>
      <c r="K8" s="53" t="s">
        <v>16</v>
      </c>
      <c r="L8" s="49"/>
      <c r="M8" s="49"/>
      <c r="N8" s="55"/>
      <c r="S8" s="53" t="s">
        <v>16</v>
      </c>
      <c r="T8" s="49"/>
      <c r="U8" s="49"/>
      <c r="V8" s="55"/>
    </row>
    <row r="9" spans="1:22" s="20" customFormat="1" ht="12">
      <c r="A9" s="19"/>
      <c r="B9" s="20" t="s">
        <v>17</v>
      </c>
      <c r="F9" s="50"/>
      <c r="G9" s="50"/>
      <c r="H9" s="50"/>
      <c r="I9" s="57"/>
      <c r="K9" s="50"/>
      <c r="L9" s="50"/>
      <c r="M9" s="50"/>
      <c r="N9" s="57"/>
      <c r="P9" s="23"/>
      <c r="Q9" s="23"/>
      <c r="S9" s="50"/>
      <c r="T9" s="50"/>
      <c r="U9" s="50"/>
      <c r="V9" s="57"/>
    </row>
    <row r="10" spans="1:22" s="20" customFormat="1" ht="12">
      <c r="A10" s="19"/>
      <c r="C10" s="20" t="s">
        <v>18</v>
      </c>
      <c r="F10" s="50">
        <v>-60.514282519240687</v>
      </c>
      <c r="G10" s="50">
        <v>1669</v>
      </c>
      <c r="H10" s="50">
        <v>0</v>
      </c>
      <c r="I10" s="57">
        <v>1608.4857174807594</v>
      </c>
      <c r="K10" s="50">
        <v>-156.49505714384773</v>
      </c>
      <c r="L10" s="50">
        <v>1348</v>
      </c>
      <c r="M10" s="50">
        <v>0</v>
      </c>
      <c r="N10" s="57">
        <v>1191.5049428561522</v>
      </c>
      <c r="P10" s="23"/>
      <c r="Q10" s="23"/>
      <c r="S10" s="50">
        <v>-156.49505714384773</v>
      </c>
      <c r="T10" s="50">
        <v>1682</v>
      </c>
      <c r="U10" s="50">
        <v>0</v>
      </c>
      <c r="V10" s="57">
        <v>1525.5049428561522</v>
      </c>
    </row>
    <row r="11" spans="1:22" s="20" customFormat="1" ht="12">
      <c r="A11" s="19"/>
      <c r="C11" s="20" t="s">
        <v>19</v>
      </c>
      <c r="F11" s="50">
        <v>0</v>
      </c>
      <c r="G11" s="50">
        <v>0</v>
      </c>
      <c r="H11" s="50">
        <v>0</v>
      </c>
      <c r="I11" s="57">
        <v>0</v>
      </c>
      <c r="K11" s="50">
        <v>0</v>
      </c>
      <c r="L11" s="50">
        <v>0</v>
      </c>
      <c r="M11" s="50">
        <v>0</v>
      </c>
      <c r="N11" s="57">
        <v>0</v>
      </c>
      <c r="P11" s="23"/>
      <c r="Q11" s="23"/>
      <c r="S11" s="50">
        <v>0</v>
      </c>
      <c r="T11" s="50">
        <v>0</v>
      </c>
      <c r="U11" s="50">
        <v>0</v>
      </c>
      <c r="V11" s="57">
        <v>0</v>
      </c>
    </row>
    <row r="12" spans="1:22" s="20" customFormat="1" ht="12">
      <c r="A12" s="19"/>
      <c r="C12" s="20" t="s">
        <v>20</v>
      </c>
      <c r="F12" s="50">
        <v>0</v>
      </c>
      <c r="G12" s="50">
        <v>0</v>
      </c>
      <c r="H12" s="50">
        <v>0</v>
      </c>
      <c r="I12" s="57">
        <v>0</v>
      </c>
      <c r="K12" s="50">
        <v>0</v>
      </c>
      <c r="L12" s="50">
        <v>0</v>
      </c>
      <c r="M12" s="50">
        <v>0</v>
      </c>
      <c r="N12" s="57">
        <v>0</v>
      </c>
      <c r="P12" s="23"/>
      <c r="Q12" s="23"/>
      <c r="S12" s="50">
        <v>0</v>
      </c>
      <c r="T12" s="50">
        <v>0</v>
      </c>
      <c r="U12" s="50">
        <v>0</v>
      </c>
      <c r="V12" s="57">
        <v>0</v>
      </c>
    </row>
    <row r="13" spans="1:22" s="20" customFormat="1" ht="12">
      <c r="A13" s="19"/>
      <c r="C13" s="20" t="s">
        <v>21</v>
      </c>
      <c r="F13" s="50">
        <v>0</v>
      </c>
      <c r="G13" s="50">
        <v>0</v>
      </c>
      <c r="H13" s="70">
        <v>0</v>
      </c>
      <c r="I13" s="57">
        <v>0</v>
      </c>
      <c r="K13" s="50">
        <v>0</v>
      </c>
      <c r="L13" s="50">
        <v>0</v>
      </c>
      <c r="M13" s="70">
        <v>0</v>
      </c>
      <c r="N13" s="57">
        <v>0</v>
      </c>
      <c r="P13" s="23"/>
      <c r="Q13" s="23"/>
      <c r="S13" s="50">
        <v>0</v>
      </c>
      <c r="T13" s="50">
        <v>0</v>
      </c>
      <c r="U13" s="70">
        <v>0</v>
      </c>
      <c r="V13" s="57">
        <v>0</v>
      </c>
    </row>
    <row r="14" spans="1:22" s="20" customFormat="1" ht="12">
      <c r="A14" s="19"/>
      <c r="C14" s="20" t="s">
        <v>22</v>
      </c>
      <c r="F14" s="58">
        <v>-397.83495374825333</v>
      </c>
      <c r="G14" s="58">
        <v>755</v>
      </c>
      <c r="H14" s="58">
        <v>0</v>
      </c>
      <c r="I14" s="57">
        <v>357.16504625174667</v>
      </c>
      <c r="K14" s="58">
        <v>-164.64306949915948</v>
      </c>
      <c r="L14" s="58">
        <v>557</v>
      </c>
      <c r="M14" s="58">
        <v>0</v>
      </c>
      <c r="N14" s="57">
        <v>392.35693050084052</v>
      </c>
      <c r="P14" s="23"/>
      <c r="Q14" s="23"/>
      <c r="S14" s="58">
        <v>-164.64306949915948</v>
      </c>
      <c r="T14" s="58">
        <v>561</v>
      </c>
      <c r="U14" s="58">
        <v>0</v>
      </c>
      <c r="V14" s="57">
        <v>396.35693050084052</v>
      </c>
    </row>
    <row r="15" spans="1:22" s="20" customFormat="1" ht="18" customHeight="1">
      <c r="A15" s="19"/>
      <c r="B15" s="20" t="s">
        <v>23</v>
      </c>
      <c r="F15" s="59">
        <v>-458.34923626749401</v>
      </c>
      <c r="G15" s="59">
        <v>2424</v>
      </c>
      <c r="H15" s="59">
        <v>0</v>
      </c>
      <c r="I15" s="60">
        <v>1965.650763732506</v>
      </c>
      <c r="K15" s="59">
        <v>-321.13812664300724</v>
      </c>
      <c r="L15" s="59">
        <v>1905</v>
      </c>
      <c r="M15" s="59">
        <v>0</v>
      </c>
      <c r="N15" s="60">
        <v>1583.8618733569926</v>
      </c>
      <c r="P15" s="23">
        <f>N15-I15</f>
        <v>-381.78889037551335</v>
      </c>
      <c r="Q15" s="23" t="s">
        <v>24</v>
      </c>
      <c r="S15" s="59">
        <v>-321.13812664300724</v>
      </c>
      <c r="T15" s="59">
        <v>2243</v>
      </c>
      <c r="U15" s="59">
        <v>0</v>
      </c>
      <c r="V15" s="60">
        <v>1921.8618733569926</v>
      </c>
    </row>
    <row r="16" spans="1:22" s="20" customFormat="1" ht="12">
      <c r="F16" s="56"/>
      <c r="G16" s="56"/>
      <c r="H16" s="56"/>
      <c r="I16" s="57"/>
      <c r="K16" s="56"/>
      <c r="L16" s="56"/>
      <c r="M16" s="56"/>
      <c r="N16" s="57"/>
      <c r="P16" s="23"/>
      <c r="Q16" s="23"/>
      <c r="S16" s="56"/>
      <c r="T16" s="56"/>
      <c r="U16" s="56"/>
      <c r="V16" s="57"/>
    </row>
    <row r="17" spans="1:40" s="20" customFormat="1" ht="12">
      <c r="B17" s="20" t="s">
        <v>25</v>
      </c>
      <c r="F17" s="56"/>
      <c r="G17" s="56"/>
      <c r="H17" s="56"/>
      <c r="I17" s="57">
        <f>-I15</f>
        <v>-1965.650763732506</v>
      </c>
      <c r="K17" s="56"/>
      <c r="L17" s="56"/>
      <c r="M17" s="56"/>
      <c r="N17" s="57">
        <v>-1583.8618733569926</v>
      </c>
      <c r="P17" s="23"/>
      <c r="Q17" s="23"/>
      <c r="S17" s="56"/>
      <c r="T17" s="56"/>
      <c r="U17" s="56"/>
      <c r="V17" s="57">
        <v>-1921.8618733569926</v>
      </c>
    </row>
    <row r="18" spans="1:40" s="20" customFormat="1" ht="12">
      <c r="F18" s="56"/>
      <c r="G18" s="56"/>
      <c r="H18" s="56"/>
      <c r="I18" s="57"/>
      <c r="K18" s="56"/>
      <c r="L18" s="56"/>
      <c r="M18" s="56"/>
      <c r="N18" s="57"/>
      <c r="P18" s="23"/>
      <c r="Q18" s="23"/>
      <c r="S18" s="56"/>
      <c r="T18" s="56"/>
      <c r="U18" s="56"/>
      <c r="V18" s="57"/>
    </row>
    <row r="19" spans="1:40" s="20" customFormat="1" ht="12">
      <c r="B19" s="20" t="s">
        <v>26</v>
      </c>
      <c r="F19" s="56"/>
      <c r="G19" s="56"/>
      <c r="H19" s="56"/>
      <c r="I19" s="57"/>
      <c r="K19" s="56"/>
      <c r="L19" s="56"/>
      <c r="M19" s="56"/>
      <c r="N19" s="57"/>
      <c r="P19" s="23"/>
      <c r="Q19" s="23"/>
      <c r="S19" s="56"/>
      <c r="T19" s="56"/>
      <c r="U19" s="56"/>
      <c r="V19" s="57"/>
    </row>
    <row r="20" spans="1:40" s="20" customFormat="1" ht="12">
      <c r="B20" s="20" t="s">
        <v>27</v>
      </c>
      <c r="E20" s="28">
        <v>0.21</v>
      </c>
      <c r="F20" s="56"/>
      <c r="G20" s="56"/>
      <c r="H20" s="56"/>
      <c r="I20" s="57">
        <f>$E$20*I17</f>
        <v>-412.78666038382624</v>
      </c>
      <c r="K20" s="56"/>
      <c r="L20" s="56"/>
      <c r="M20" s="56"/>
      <c r="N20" s="57">
        <v>-332.61099340496844</v>
      </c>
      <c r="P20" s="23"/>
      <c r="Q20" s="23"/>
      <c r="S20" s="56"/>
      <c r="T20" s="56"/>
      <c r="U20" s="56"/>
      <c r="V20" s="57">
        <v>-403.59099340496846</v>
      </c>
    </row>
    <row r="21" spans="1:40" s="20" customFormat="1" ht="12">
      <c r="B21" s="20" t="s">
        <v>28</v>
      </c>
      <c r="E21" s="29">
        <v>2.4799999999999999E-2</v>
      </c>
      <c r="F21" s="56"/>
      <c r="G21" s="56"/>
      <c r="H21" s="56"/>
      <c r="I21" s="61">
        <f>-(I44*$E$21)*$E$20</f>
        <v>-56.693019752577726</v>
      </c>
      <c r="K21" s="56"/>
      <c r="L21" s="56"/>
      <c r="M21" s="56"/>
      <c r="N21" s="61">
        <v>-44.998613485227615</v>
      </c>
      <c r="P21" s="23"/>
      <c r="Q21" s="23"/>
      <c r="S21" s="56"/>
      <c r="T21" s="56"/>
      <c r="U21" s="56"/>
      <c r="V21" s="61">
        <v>-53.017408977384989</v>
      </c>
    </row>
    <row r="22" spans="1:40" s="32" customFormat="1">
      <c r="A22" s="31"/>
      <c r="B22" s="2"/>
      <c r="C22" s="2"/>
      <c r="D22" s="2"/>
      <c r="E22" s="2"/>
      <c r="F22" s="50"/>
      <c r="G22" s="50"/>
      <c r="H22" s="50"/>
      <c r="I22" s="57"/>
      <c r="J22" s="2"/>
      <c r="K22" s="50"/>
      <c r="L22" s="50"/>
      <c r="M22" s="50"/>
      <c r="N22" s="57"/>
      <c r="O22" s="2"/>
      <c r="P22" s="5"/>
      <c r="Q22" s="5"/>
      <c r="R22" s="2"/>
      <c r="S22" s="50"/>
      <c r="T22" s="50"/>
      <c r="U22" s="50"/>
      <c r="V22" s="57"/>
      <c r="W22" s="2"/>
      <c r="X22" s="2"/>
      <c r="Y22" s="2"/>
      <c r="Z22" s="2"/>
      <c r="AA22" s="2"/>
      <c r="AB22" s="2"/>
      <c r="AC22" s="2"/>
      <c r="AD22" s="2"/>
      <c r="AE22" s="2"/>
      <c r="AF22" s="2"/>
      <c r="AG22" s="2"/>
      <c r="AH22" s="2"/>
      <c r="AI22" s="2"/>
      <c r="AJ22" s="2"/>
      <c r="AK22" s="2"/>
      <c r="AL22" s="2"/>
      <c r="AM22" s="2"/>
      <c r="AN22" s="2"/>
    </row>
    <row r="23" spans="1:40" s="32" customFormat="1" ht="13.8" thickBot="1">
      <c r="A23" s="31"/>
      <c r="B23" s="33" t="s">
        <v>29</v>
      </c>
      <c r="C23" s="2"/>
      <c r="D23" s="2"/>
      <c r="E23" s="2"/>
      <c r="F23" s="50"/>
      <c r="G23" s="50"/>
      <c r="H23" s="50"/>
      <c r="I23" s="62">
        <f>-SUM(I15,I20:I21)</f>
        <v>-1496.1710835961019</v>
      </c>
      <c r="J23" s="2"/>
      <c r="K23" s="50"/>
      <c r="L23" s="50"/>
      <c r="M23" s="50"/>
      <c r="N23" s="62">
        <v>-1206.2522664667965</v>
      </c>
      <c r="O23" s="2"/>
      <c r="P23" s="5"/>
      <c r="Q23" s="5"/>
      <c r="R23" s="2"/>
      <c r="S23" s="50"/>
      <c r="T23" s="50"/>
      <c r="U23" s="50"/>
      <c r="V23" s="62">
        <v>-1465.2534709746392</v>
      </c>
      <c r="W23" s="2"/>
      <c r="X23" s="2"/>
      <c r="Y23" s="2"/>
      <c r="Z23" s="2"/>
      <c r="AA23" s="2"/>
      <c r="AB23" s="2"/>
      <c r="AC23" s="2"/>
      <c r="AD23" s="2"/>
      <c r="AE23" s="2"/>
      <c r="AF23" s="2"/>
      <c r="AG23" s="2"/>
      <c r="AH23" s="2"/>
      <c r="AI23" s="2"/>
      <c r="AJ23" s="2"/>
      <c r="AK23" s="2"/>
      <c r="AL23" s="2"/>
      <c r="AM23" s="2"/>
      <c r="AN23" s="2"/>
    </row>
    <row r="24" spans="1:40" s="32" customFormat="1" ht="13.8" thickTop="1">
      <c r="A24" s="31"/>
      <c r="B24" s="2"/>
      <c r="C24" s="2"/>
      <c r="D24" s="2"/>
      <c r="E24" s="2"/>
      <c r="F24" s="50"/>
      <c r="G24" s="50"/>
      <c r="H24" s="50"/>
      <c r="I24" s="57"/>
      <c r="J24" s="2"/>
      <c r="K24" s="50"/>
      <c r="L24" s="50"/>
      <c r="M24" s="50"/>
      <c r="N24" s="57"/>
      <c r="O24" s="2"/>
      <c r="P24" s="5"/>
      <c r="Q24" s="5"/>
      <c r="R24" s="2"/>
      <c r="S24" s="50"/>
      <c r="T24" s="50"/>
      <c r="U24" s="50"/>
      <c r="V24" s="57"/>
      <c r="W24" s="2"/>
      <c r="X24" s="2"/>
      <c r="Y24" s="2"/>
      <c r="Z24" s="2"/>
      <c r="AA24" s="2"/>
      <c r="AB24" s="2"/>
      <c r="AC24" s="2"/>
      <c r="AD24" s="2"/>
      <c r="AE24" s="2"/>
      <c r="AF24" s="2"/>
      <c r="AG24" s="2"/>
      <c r="AH24" s="2"/>
      <c r="AI24" s="2"/>
      <c r="AJ24" s="2"/>
      <c r="AK24" s="2"/>
      <c r="AL24" s="2"/>
      <c r="AM24" s="2"/>
      <c r="AN24" s="2"/>
    </row>
    <row r="25" spans="1:40" s="32" customFormat="1">
      <c r="A25" s="31"/>
      <c r="B25" s="2" t="s">
        <v>30</v>
      </c>
      <c r="C25" s="2"/>
      <c r="D25" s="2"/>
      <c r="E25" s="2"/>
      <c r="F25" s="50"/>
      <c r="G25" s="50"/>
      <c r="H25" s="50"/>
      <c r="I25" s="57"/>
      <c r="J25" s="2"/>
      <c r="K25" s="50"/>
      <c r="L25" s="50"/>
      <c r="M25" s="50"/>
      <c r="N25" s="57"/>
      <c r="O25" s="2"/>
      <c r="P25" s="5"/>
      <c r="Q25" s="5"/>
      <c r="R25" s="2"/>
      <c r="S25" s="50"/>
      <c r="T25" s="50"/>
      <c r="U25" s="50"/>
      <c r="V25" s="57"/>
      <c r="W25" s="2"/>
      <c r="X25" s="2"/>
      <c r="Y25" s="2"/>
      <c r="Z25" s="2"/>
      <c r="AA25" s="2"/>
      <c r="AB25" s="2"/>
      <c r="AC25" s="2"/>
      <c r="AD25" s="2"/>
      <c r="AE25" s="2"/>
      <c r="AF25" s="2"/>
      <c r="AG25" s="2"/>
      <c r="AH25" s="2"/>
      <c r="AI25" s="2"/>
      <c r="AJ25" s="2"/>
      <c r="AK25" s="2"/>
      <c r="AL25" s="2"/>
      <c r="AM25" s="2"/>
      <c r="AN25" s="2"/>
    </row>
    <row r="26" spans="1:40" s="32" customFormat="1">
      <c r="A26" s="1"/>
      <c r="B26" s="2" t="s">
        <v>31</v>
      </c>
      <c r="C26" s="2"/>
      <c r="D26" s="2"/>
      <c r="E26" s="2"/>
      <c r="F26" s="56"/>
      <c r="G26" s="56"/>
      <c r="H26" s="56"/>
      <c r="I26" s="57"/>
      <c r="J26" s="2"/>
      <c r="K26" s="56"/>
      <c r="L26" s="56"/>
      <c r="M26" s="56"/>
      <c r="N26" s="57"/>
      <c r="O26" s="2"/>
      <c r="P26" s="5"/>
      <c r="Q26" s="5"/>
      <c r="R26" s="2"/>
      <c r="S26" s="56"/>
      <c r="T26" s="56"/>
      <c r="U26" s="56"/>
      <c r="V26" s="57"/>
      <c r="W26" s="2"/>
      <c r="X26" s="2"/>
      <c r="Y26" s="2"/>
      <c r="Z26" s="2"/>
      <c r="AA26" s="2"/>
      <c r="AB26" s="2"/>
      <c r="AC26" s="2"/>
      <c r="AD26" s="2"/>
      <c r="AE26" s="2"/>
      <c r="AF26" s="2"/>
      <c r="AG26" s="2"/>
      <c r="AH26" s="2"/>
      <c r="AI26" s="2"/>
      <c r="AJ26" s="2"/>
      <c r="AK26" s="2"/>
      <c r="AL26" s="2"/>
      <c r="AM26" s="2"/>
      <c r="AN26" s="2"/>
    </row>
    <row r="27" spans="1:40" s="33" customFormat="1" ht="12">
      <c r="A27" s="31"/>
      <c r="C27" s="33" t="s">
        <v>32</v>
      </c>
      <c r="F27" s="50">
        <v>-1338.3618510826027</v>
      </c>
      <c r="G27" s="50">
        <v>8344.6148859225887</v>
      </c>
      <c r="H27" s="50">
        <v>0</v>
      </c>
      <c r="I27" s="57">
        <v>7006.253034839986</v>
      </c>
      <c r="K27" s="50">
        <v>-1967.0118027351662</v>
      </c>
      <c r="L27" s="50">
        <v>6742.4545178404705</v>
      </c>
      <c r="M27" s="50">
        <v>0</v>
      </c>
      <c r="N27" s="57">
        <v>4775.4427151053042</v>
      </c>
      <c r="P27" s="35"/>
      <c r="Q27" s="35"/>
      <c r="S27" s="50">
        <v>-1967.0118027351662</v>
      </c>
      <c r="T27" s="50">
        <v>8412.0687373200217</v>
      </c>
      <c r="U27" s="50">
        <v>0</v>
      </c>
      <c r="V27" s="57">
        <v>6445.0569345848553</v>
      </c>
    </row>
    <row r="28" spans="1:40" s="20" customFormat="1" ht="12">
      <c r="A28" s="31"/>
      <c r="C28" s="20" t="s">
        <v>33</v>
      </c>
      <c r="F28" s="50">
        <v>0</v>
      </c>
      <c r="G28" s="50">
        <v>0</v>
      </c>
      <c r="H28" s="50">
        <v>0</v>
      </c>
      <c r="I28" s="57">
        <v>0</v>
      </c>
      <c r="K28" s="50">
        <v>0</v>
      </c>
      <c r="L28" s="50">
        <v>0</v>
      </c>
      <c r="M28" s="50">
        <v>0</v>
      </c>
      <c r="N28" s="57">
        <v>0</v>
      </c>
      <c r="P28" s="23"/>
      <c r="Q28" s="23"/>
      <c r="S28" s="50">
        <v>0</v>
      </c>
      <c r="T28" s="50">
        <v>0</v>
      </c>
      <c r="U28" s="50">
        <v>0</v>
      </c>
      <c r="V28" s="57">
        <v>0</v>
      </c>
    </row>
    <row r="29" spans="1:40" s="20" customFormat="1" ht="12">
      <c r="A29" s="31"/>
      <c r="C29" s="20" t="s">
        <v>34</v>
      </c>
      <c r="F29" s="50">
        <v>0</v>
      </c>
      <c r="G29" s="50">
        <v>0</v>
      </c>
      <c r="H29" s="50">
        <v>0</v>
      </c>
      <c r="I29" s="57">
        <v>0</v>
      </c>
      <c r="K29" s="50">
        <v>0</v>
      </c>
      <c r="L29" s="50">
        <v>0</v>
      </c>
      <c r="M29" s="50">
        <v>0</v>
      </c>
      <c r="N29" s="57">
        <v>0</v>
      </c>
      <c r="P29" s="23"/>
      <c r="Q29" s="23"/>
      <c r="S29" s="50">
        <v>0</v>
      </c>
      <c r="T29" s="50">
        <v>0</v>
      </c>
      <c r="U29" s="50">
        <v>0</v>
      </c>
      <c r="V29" s="57">
        <v>0</v>
      </c>
    </row>
    <row r="30" spans="1:40" s="20" customFormat="1" ht="12">
      <c r="A30" s="31"/>
      <c r="C30" s="20" t="s">
        <v>21</v>
      </c>
      <c r="F30" s="50">
        <v>0</v>
      </c>
      <c r="G30" s="50">
        <v>0</v>
      </c>
      <c r="H30" s="50">
        <v>0</v>
      </c>
      <c r="I30" s="57">
        <v>0</v>
      </c>
      <c r="K30" s="50">
        <v>0</v>
      </c>
      <c r="L30" s="50">
        <v>0</v>
      </c>
      <c r="M30" s="50">
        <v>0</v>
      </c>
      <c r="N30" s="57">
        <v>0</v>
      </c>
      <c r="P30" s="23"/>
      <c r="Q30" s="23"/>
      <c r="S30" s="50">
        <v>0</v>
      </c>
      <c r="T30" s="50">
        <v>0</v>
      </c>
      <c r="U30" s="50">
        <v>0</v>
      </c>
      <c r="V30" s="57">
        <v>0</v>
      </c>
    </row>
    <row r="31" spans="1:40" s="20" customFormat="1" ht="12">
      <c r="A31" s="31"/>
      <c r="C31" s="20" t="s">
        <v>35</v>
      </c>
      <c r="F31" s="58">
        <v>-7430.1745228458549</v>
      </c>
      <c r="G31" s="58">
        <v>4131.1447160003754</v>
      </c>
      <c r="H31" s="58">
        <v>0</v>
      </c>
      <c r="I31" s="61">
        <v>-3299.0298068454795</v>
      </c>
      <c r="K31" s="58">
        <v>-3105.3402140398412</v>
      </c>
      <c r="L31" s="58">
        <v>2948.4175925759109</v>
      </c>
      <c r="M31" s="58">
        <v>0</v>
      </c>
      <c r="N31" s="61">
        <v>-156.92262146393023</v>
      </c>
      <c r="P31" s="23"/>
      <c r="Q31" s="23"/>
      <c r="S31" s="58">
        <v>-3105.3402140398412</v>
      </c>
      <c r="T31" s="58">
        <v>2965.5149569424275</v>
      </c>
      <c r="U31" s="58">
        <v>0</v>
      </c>
      <c r="V31" s="61">
        <v>-139.82525709741367</v>
      </c>
    </row>
    <row r="32" spans="1:40" s="20" customFormat="1" ht="12">
      <c r="A32" s="31"/>
      <c r="B32" s="20" t="s">
        <v>36</v>
      </c>
      <c r="F32" s="63">
        <v>-8768.5363739284585</v>
      </c>
      <c r="G32" s="63">
        <v>12475.759601922964</v>
      </c>
      <c r="H32" s="50">
        <v>0</v>
      </c>
      <c r="I32" s="57">
        <v>3707.2232279945065</v>
      </c>
      <c r="K32" s="63">
        <v>-5072.3520167750075</v>
      </c>
      <c r="L32" s="63">
        <v>9690.8721104163815</v>
      </c>
      <c r="M32" s="50">
        <v>0</v>
      </c>
      <c r="N32" s="57">
        <v>4618.5200936413739</v>
      </c>
      <c r="P32" s="23"/>
      <c r="Q32" s="23"/>
      <c r="S32" s="63">
        <v>-5072.3520167750075</v>
      </c>
      <c r="T32" s="63">
        <v>11377.583694262448</v>
      </c>
      <c r="U32" s="50">
        <v>0</v>
      </c>
      <c r="V32" s="57">
        <v>6305.2316774874416</v>
      </c>
    </row>
    <row r="33" spans="1:22" s="20" customFormat="1" ht="18" customHeight="1">
      <c r="A33" s="31"/>
      <c r="B33" s="20" t="s">
        <v>37</v>
      </c>
      <c r="F33" s="56"/>
      <c r="G33" s="56"/>
      <c r="H33" s="56"/>
      <c r="I33" s="57"/>
      <c r="K33" s="56"/>
      <c r="L33" s="56"/>
      <c r="M33" s="56"/>
      <c r="N33" s="57"/>
      <c r="P33" s="23"/>
      <c r="Q33" s="23"/>
      <c r="S33" s="56"/>
      <c r="T33" s="56"/>
      <c r="U33" s="56"/>
      <c r="V33" s="57"/>
    </row>
    <row r="34" spans="1:22" s="20" customFormat="1" ht="12">
      <c r="A34" s="31"/>
      <c r="C34" s="33" t="s">
        <v>32</v>
      </c>
      <c r="F34" s="50">
        <v>1338.3618510826027</v>
      </c>
      <c r="G34" s="50">
        <v>-635.42506078074132</v>
      </c>
      <c r="H34" s="50">
        <v>0</v>
      </c>
      <c r="I34" s="57">
        <v>702.93679030186138</v>
      </c>
      <c r="K34" s="50">
        <v>1967.0118027351662</v>
      </c>
      <c r="L34" s="50">
        <v>-544.07328870357878</v>
      </c>
      <c r="M34" s="50">
        <v>0</v>
      </c>
      <c r="N34" s="57">
        <v>1422.9385140315874</v>
      </c>
      <c r="P34" s="23"/>
      <c r="Q34" s="23"/>
      <c r="S34" s="50">
        <v>1967.0118027351662</v>
      </c>
      <c r="T34" s="50">
        <v>-657.36499629552532</v>
      </c>
      <c r="U34" s="50">
        <v>0</v>
      </c>
      <c r="V34" s="57">
        <v>1309.6468064396408</v>
      </c>
    </row>
    <row r="35" spans="1:22" s="20" customFormat="1" ht="12">
      <c r="A35" s="31"/>
      <c r="C35" s="20" t="s">
        <v>33</v>
      </c>
      <c r="F35" s="50">
        <v>0</v>
      </c>
      <c r="G35" s="50">
        <v>0</v>
      </c>
      <c r="H35" s="50">
        <v>0</v>
      </c>
      <c r="I35" s="57">
        <v>0</v>
      </c>
      <c r="K35" s="50">
        <v>0</v>
      </c>
      <c r="L35" s="50">
        <v>0</v>
      </c>
      <c r="M35" s="50">
        <v>0</v>
      </c>
      <c r="N35" s="57">
        <v>0</v>
      </c>
      <c r="P35" s="23"/>
      <c r="Q35" s="23"/>
      <c r="S35" s="50">
        <v>0</v>
      </c>
      <c r="T35" s="50">
        <v>0</v>
      </c>
      <c r="U35" s="50">
        <v>0</v>
      </c>
      <c r="V35" s="57">
        <v>0</v>
      </c>
    </row>
    <row r="36" spans="1:22" s="20" customFormat="1" ht="12">
      <c r="A36" s="31"/>
      <c r="C36" s="20" t="s">
        <v>34</v>
      </c>
      <c r="F36" s="50">
        <v>0</v>
      </c>
      <c r="G36" s="50">
        <v>0</v>
      </c>
      <c r="H36" s="50">
        <v>0</v>
      </c>
      <c r="I36" s="57">
        <v>0</v>
      </c>
      <c r="K36" s="50">
        <v>0</v>
      </c>
      <c r="L36" s="50">
        <v>0</v>
      </c>
      <c r="M36" s="50">
        <v>0</v>
      </c>
      <c r="N36" s="57">
        <v>0</v>
      </c>
      <c r="P36" s="23"/>
      <c r="Q36" s="23"/>
      <c r="S36" s="50">
        <v>0</v>
      </c>
      <c r="T36" s="50">
        <v>0</v>
      </c>
      <c r="U36" s="50">
        <v>0</v>
      </c>
      <c r="V36" s="57">
        <v>0</v>
      </c>
    </row>
    <row r="37" spans="1:22" s="20" customFormat="1" ht="12">
      <c r="A37" s="31"/>
      <c r="C37" s="20" t="s">
        <v>21</v>
      </c>
      <c r="F37" s="50">
        <v>0</v>
      </c>
      <c r="G37" s="50">
        <v>0</v>
      </c>
      <c r="H37" s="50">
        <v>0</v>
      </c>
      <c r="I37" s="57">
        <v>0</v>
      </c>
      <c r="K37" s="50">
        <v>0</v>
      </c>
      <c r="L37" s="50">
        <v>0</v>
      </c>
      <c r="M37" s="50">
        <v>0</v>
      </c>
      <c r="N37" s="57">
        <v>0</v>
      </c>
      <c r="P37" s="23"/>
      <c r="Q37" s="23"/>
      <c r="S37" s="50">
        <v>0</v>
      </c>
      <c r="T37" s="50">
        <v>0</v>
      </c>
      <c r="U37" s="50">
        <v>0</v>
      </c>
      <c r="V37" s="57">
        <v>0</v>
      </c>
    </row>
    <row r="38" spans="1:22" s="20" customFormat="1" ht="12">
      <c r="A38" s="31"/>
      <c r="C38" s="20" t="s">
        <v>35</v>
      </c>
      <c r="F38" s="50">
        <v>7430.1745228458549</v>
      </c>
      <c r="G38" s="50">
        <v>-423.57806023251896</v>
      </c>
      <c r="H38" s="50">
        <v>0</v>
      </c>
      <c r="I38" s="57">
        <v>7006.5964626133355</v>
      </c>
      <c r="K38" s="50">
        <v>3105.3402140398412</v>
      </c>
      <c r="L38" s="50">
        <v>-333.51205419597773</v>
      </c>
      <c r="M38" s="50">
        <v>0</v>
      </c>
      <c r="N38" s="57">
        <v>2771.8281598438634</v>
      </c>
      <c r="P38" s="23"/>
      <c r="Q38" s="23"/>
      <c r="S38" s="50">
        <v>3105.3402140398412</v>
      </c>
      <c r="T38" s="50">
        <v>-332.22465469023467</v>
      </c>
      <c r="U38" s="50">
        <v>0</v>
      </c>
      <c r="V38" s="57">
        <v>2773.1155593496064</v>
      </c>
    </row>
    <row r="39" spans="1:22" s="20" customFormat="1" ht="12">
      <c r="A39" s="31"/>
      <c r="B39" s="20" t="s">
        <v>38</v>
      </c>
      <c r="F39" s="64">
        <v>8768.5363739284585</v>
      </c>
      <c r="G39" s="64">
        <v>-1059.0031210132602</v>
      </c>
      <c r="H39" s="65">
        <v>0</v>
      </c>
      <c r="I39" s="60">
        <v>7709.5332529151965</v>
      </c>
      <c r="K39" s="64">
        <v>5072.3520167750075</v>
      </c>
      <c r="L39" s="64">
        <v>-877.58534289955651</v>
      </c>
      <c r="M39" s="65">
        <v>0</v>
      </c>
      <c r="N39" s="60">
        <v>4194.7666738754506</v>
      </c>
      <c r="P39" s="23"/>
      <c r="Q39" s="23"/>
      <c r="S39" s="64">
        <v>5072.3520167750075</v>
      </c>
      <c r="T39" s="64">
        <v>-989.58965098576004</v>
      </c>
      <c r="U39" s="65">
        <v>0</v>
      </c>
      <c r="V39" s="60">
        <v>4082.7623657892473</v>
      </c>
    </row>
    <row r="40" spans="1:22" s="20" customFormat="1" ht="12">
      <c r="A40" s="31"/>
      <c r="B40" s="20" t="s">
        <v>39</v>
      </c>
      <c r="F40" s="65">
        <v>0</v>
      </c>
      <c r="G40" s="65">
        <v>11416.756480909704</v>
      </c>
      <c r="H40" s="65">
        <v>0</v>
      </c>
      <c r="I40" s="66">
        <v>11416.756480909702</v>
      </c>
      <c r="K40" s="65">
        <v>0</v>
      </c>
      <c r="L40" s="65">
        <v>8813.2867675168254</v>
      </c>
      <c r="M40" s="65">
        <v>0</v>
      </c>
      <c r="N40" s="66">
        <v>8813.2867675168236</v>
      </c>
      <c r="P40" s="23"/>
      <c r="Q40" s="23"/>
      <c r="S40" s="65">
        <v>0</v>
      </c>
      <c r="T40" s="65">
        <v>10387.994043276689</v>
      </c>
      <c r="U40" s="65">
        <v>0</v>
      </c>
      <c r="V40" s="66">
        <v>10387.994043276689</v>
      </c>
    </row>
    <row r="41" spans="1:22" s="20" customFormat="1" ht="12">
      <c r="A41" s="31"/>
      <c r="F41" s="56"/>
      <c r="G41" s="56"/>
      <c r="H41" s="56"/>
      <c r="I41" s="57"/>
      <c r="K41" s="56"/>
      <c r="L41" s="56"/>
      <c r="M41" s="56"/>
      <c r="N41" s="57"/>
      <c r="P41" s="23"/>
      <c r="Q41" s="23"/>
      <c r="S41" s="56"/>
      <c r="T41" s="56"/>
      <c r="U41" s="56"/>
      <c r="V41" s="57"/>
    </row>
    <row r="42" spans="1:22" s="20" customFormat="1" ht="12">
      <c r="A42" s="31"/>
      <c r="F42" s="56"/>
      <c r="G42" s="56"/>
      <c r="H42" s="56"/>
      <c r="I42" s="57"/>
      <c r="K42" s="56"/>
      <c r="L42" s="56"/>
      <c r="M42" s="56"/>
      <c r="N42" s="57"/>
      <c r="P42" s="23"/>
      <c r="Q42" s="23"/>
      <c r="S42" s="56"/>
      <c r="T42" s="56"/>
      <c r="U42" s="56"/>
      <c r="V42" s="57"/>
    </row>
    <row r="43" spans="1:22" s="20" customFormat="1" ht="12">
      <c r="A43" s="40"/>
      <c r="B43" s="20" t="s">
        <v>40</v>
      </c>
      <c r="F43" s="58">
        <v>0</v>
      </c>
      <c r="G43" s="59">
        <v>-531</v>
      </c>
      <c r="H43" s="58">
        <v>0</v>
      </c>
      <c r="I43" s="61">
        <v>-531</v>
      </c>
      <c r="K43" s="58">
        <v>0</v>
      </c>
      <c r="L43" s="59">
        <v>-173</v>
      </c>
      <c r="M43" s="58">
        <v>0</v>
      </c>
      <c r="N43" s="61">
        <v>-173</v>
      </c>
      <c r="S43" s="58">
        <v>0</v>
      </c>
      <c r="T43" s="59">
        <v>-208</v>
      </c>
      <c r="U43" s="58">
        <v>0</v>
      </c>
      <c r="V43" s="61">
        <v>-208</v>
      </c>
    </row>
    <row r="44" spans="1:22" s="20" customFormat="1" ht="12">
      <c r="A44" s="40"/>
      <c r="C44" s="20" t="s">
        <v>41</v>
      </c>
      <c r="F44" s="50">
        <v>0</v>
      </c>
      <c r="G44" s="50">
        <v>10885.756480909704</v>
      </c>
      <c r="H44" s="50">
        <v>0</v>
      </c>
      <c r="I44" s="66">
        <v>10885.756480909702</v>
      </c>
      <c r="K44" s="50">
        <v>0</v>
      </c>
      <c r="L44" s="50">
        <v>8640.2867675168254</v>
      </c>
      <c r="M44" s="50">
        <v>0</v>
      </c>
      <c r="N44" s="66">
        <v>8640.2867675168236</v>
      </c>
      <c r="S44" s="50">
        <v>0</v>
      </c>
      <c r="T44" s="50">
        <v>10179.994043276689</v>
      </c>
      <c r="U44" s="50">
        <v>0</v>
      </c>
      <c r="V44" s="66">
        <v>10179.994043276689</v>
      </c>
    </row>
    <row r="45" spans="1:22" s="20" customFormat="1" ht="12">
      <c r="A45" s="40"/>
      <c r="F45" s="50"/>
      <c r="G45" s="50"/>
      <c r="H45" s="50"/>
      <c r="I45" s="57"/>
      <c r="K45" s="50"/>
      <c r="L45" s="50"/>
      <c r="M45" s="50"/>
      <c r="N45" s="57"/>
      <c r="P45" s="23"/>
      <c r="Q45" s="75" t="s">
        <v>42</v>
      </c>
      <c r="R45" s="75"/>
      <c r="S45" s="50"/>
      <c r="T45" s="50"/>
      <c r="U45" s="50"/>
      <c r="V45" s="57"/>
    </row>
    <row r="46" spans="1:22" s="20" customFormat="1" ht="12.6" thickBot="1">
      <c r="A46" s="40"/>
      <c r="B46" s="33" t="s">
        <v>43</v>
      </c>
      <c r="F46" s="50"/>
      <c r="G46" s="50"/>
      <c r="H46" s="50"/>
      <c r="I46" s="62">
        <f>I44</f>
        <v>10885.756480909702</v>
      </c>
      <c r="K46" s="50"/>
      <c r="L46" s="50"/>
      <c r="M46" s="50"/>
      <c r="N46" s="62">
        <v>8640.2867675168236</v>
      </c>
      <c r="P46" s="23">
        <f>N44-I44</f>
        <v>-2245.4697133928785</v>
      </c>
      <c r="Q46" s="75"/>
      <c r="R46" s="75"/>
      <c r="S46" s="50"/>
      <c r="T46" s="50"/>
      <c r="U46" s="50"/>
      <c r="V46" s="62">
        <v>10179.994043276689</v>
      </c>
    </row>
    <row r="47" spans="1:22" s="20" customFormat="1" ht="12.6" thickTop="1">
      <c r="A47" s="40"/>
      <c r="B47" s="2" t="s">
        <v>44</v>
      </c>
      <c r="F47" s="50"/>
      <c r="G47" s="50"/>
      <c r="H47" s="50"/>
      <c r="I47" s="57"/>
      <c r="K47" s="50"/>
      <c r="L47" s="50"/>
      <c r="M47" s="50"/>
      <c r="N47" s="57"/>
      <c r="P47" s="23"/>
      <c r="Q47" s="23"/>
      <c r="S47" s="50"/>
      <c r="T47" s="50"/>
      <c r="U47" s="50"/>
      <c r="V47" s="57"/>
    </row>
    <row r="48" spans="1:22" s="20" customFormat="1" ht="12">
      <c r="A48" s="40"/>
      <c r="B48" s="2" t="s">
        <v>45</v>
      </c>
      <c r="F48" s="50"/>
      <c r="G48" s="50"/>
      <c r="H48" s="50"/>
      <c r="I48" s="57">
        <f>I53</f>
        <v>3051.7851290599547</v>
      </c>
      <c r="K48" s="50"/>
      <c r="L48" s="50"/>
      <c r="M48" s="50"/>
      <c r="N48" s="57">
        <v>2447.0409687580882</v>
      </c>
      <c r="P48" s="23"/>
      <c r="Q48" s="23"/>
      <c r="S48" s="50"/>
      <c r="T48" s="50"/>
      <c r="U48" s="50"/>
      <c r="V48" s="57">
        <v>2941.4225375552401</v>
      </c>
    </row>
    <row r="49" spans="1:22" s="20" customFormat="1" ht="12">
      <c r="A49" s="40"/>
      <c r="F49" s="50"/>
      <c r="G49" s="50"/>
      <c r="H49" s="50"/>
      <c r="I49" s="57"/>
      <c r="K49" s="50"/>
      <c r="L49" s="50"/>
      <c r="M49" s="50"/>
      <c r="N49" s="57"/>
      <c r="P49" s="23"/>
      <c r="Q49" s="23"/>
      <c r="S49" s="50"/>
      <c r="T49" s="50"/>
      <c r="U49" s="50"/>
      <c r="V49" s="57"/>
    </row>
    <row r="50" spans="1:22" s="20" customFormat="1" ht="12">
      <c r="A50" s="40"/>
      <c r="D50" s="2"/>
      <c r="E50" s="41">
        <v>7.4300000000000005E-2</v>
      </c>
      <c r="F50" s="50"/>
      <c r="G50" s="50"/>
      <c r="H50" s="50"/>
      <c r="I50" s="57"/>
      <c r="K50" s="50"/>
      <c r="L50" s="50"/>
      <c r="M50" s="50"/>
      <c r="N50" s="57"/>
      <c r="P50" s="23"/>
      <c r="Q50" s="23"/>
      <c r="S50" s="50"/>
      <c r="T50" s="50"/>
      <c r="U50" s="50"/>
      <c r="V50" s="57"/>
    </row>
    <row r="51" spans="1:22" s="20" customFormat="1" ht="12">
      <c r="A51" s="40"/>
      <c r="D51" s="2" t="s">
        <v>46</v>
      </c>
      <c r="E51" s="42">
        <v>0.75529000000000002</v>
      </c>
      <c r="F51" s="50"/>
      <c r="G51" s="50"/>
      <c r="H51" s="50"/>
      <c r="I51" s="57"/>
      <c r="K51" s="50"/>
      <c r="L51" s="50"/>
      <c r="M51" s="50"/>
      <c r="N51" s="57"/>
      <c r="P51" s="23"/>
      <c r="Q51" s="23"/>
      <c r="S51" s="50"/>
      <c r="T51" s="50"/>
      <c r="U51" s="50"/>
      <c r="V51" s="57"/>
    </row>
    <row r="52" spans="1:22" s="20" customFormat="1" ht="12">
      <c r="A52" s="40"/>
      <c r="D52" s="2" t="s">
        <v>47</v>
      </c>
      <c r="E52" s="2"/>
      <c r="F52" s="50"/>
      <c r="G52" s="50"/>
      <c r="H52" s="50"/>
      <c r="I52" s="57">
        <f>I46*$E$50-I23</f>
        <v>2304.9827901276931</v>
      </c>
      <c r="K52" s="50"/>
      <c r="L52" s="50"/>
      <c r="M52" s="50"/>
      <c r="N52" s="57">
        <v>1848.2255732932965</v>
      </c>
      <c r="P52" s="43"/>
      <c r="Q52" s="76" t="s">
        <v>48</v>
      </c>
      <c r="R52" s="76"/>
      <c r="S52" s="50"/>
      <c r="T52" s="50"/>
      <c r="U52" s="50"/>
      <c r="V52" s="57">
        <v>2221.6270283900972</v>
      </c>
    </row>
    <row r="53" spans="1:22" s="20" customFormat="1" ht="12.6" thickBot="1">
      <c r="A53" s="40"/>
      <c r="D53" s="2" t="s">
        <v>49</v>
      </c>
      <c r="E53" s="2"/>
      <c r="F53" s="50"/>
      <c r="G53" s="50"/>
      <c r="H53" s="50"/>
      <c r="I53" s="57">
        <f>I52/$E$51</f>
        <v>3051.7851290599547</v>
      </c>
      <c r="K53" s="50"/>
      <c r="L53" s="50"/>
      <c r="M53" s="50"/>
      <c r="N53" s="57">
        <v>2447.0409687580882</v>
      </c>
      <c r="P53" s="44">
        <f>N53-I53</f>
        <v>-604.74416030186649</v>
      </c>
      <c r="Q53" s="76"/>
      <c r="R53" s="76"/>
      <c r="S53" s="50"/>
      <c r="T53" s="50"/>
      <c r="U53" s="50"/>
      <c r="V53" s="57">
        <v>2941.4225375552401</v>
      </c>
    </row>
    <row r="54" spans="1:22" ht="13.8" thickTop="1">
      <c r="F54" s="56"/>
      <c r="I54" s="57"/>
      <c r="K54" s="56"/>
      <c r="N54" s="57"/>
      <c r="S54" s="56"/>
      <c r="T54" s="67"/>
      <c r="U54" s="67"/>
      <c r="V54" s="57"/>
    </row>
    <row r="55" spans="1:22">
      <c r="B55" s="45" t="s">
        <v>50</v>
      </c>
      <c r="C55" s="46"/>
      <c r="D55" s="46"/>
      <c r="F55" s="50"/>
      <c r="I55" s="57"/>
      <c r="K55" s="50"/>
      <c r="N55" s="57"/>
      <c r="S55" s="50"/>
      <c r="T55" s="67"/>
      <c r="U55" s="67"/>
      <c r="V55" s="57"/>
    </row>
    <row r="56" spans="1:22">
      <c r="B56" s="20" t="s">
        <v>51</v>
      </c>
      <c r="C56" s="20"/>
      <c r="D56" s="20"/>
      <c r="F56" s="56"/>
      <c r="I56" s="57"/>
      <c r="K56" s="56"/>
      <c r="N56" s="57"/>
      <c r="S56" s="56"/>
      <c r="T56" s="67"/>
      <c r="U56" s="67"/>
      <c r="V56" s="57"/>
    </row>
    <row r="57" spans="1:22" ht="12">
      <c r="B57" s="20" t="s">
        <v>52</v>
      </c>
      <c r="C57" s="20"/>
      <c r="D57" s="20"/>
      <c r="F57" s="50">
        <v>0</v>
      </c>
      <c r="G57" s="50">
        <v>0</v>
      </c>
      <c r="H57" s="50">
        <v>0</v>
      </c>
      <c r="I57" s="57">
        <v>0</v>
      </c>
      <c r="K57" s="50">
        <v>0</v>
      </c>
      <c r="L57" s="50">
        <v>0</v>
      </c>
      <c r="M57" s="50">
        <v>0</v>
      </c>
      <c r="N57" s="57">
        <v>0</v>
      </c>
      <c r="S57" s="50">
        <v>0</v>
      </c>
      <c r="T57" s="50">
        <v>0</v>
      </c>
      <c r="U57" s="50">
        <v>0</v>
      </c>
      <c r="V57" s="57">
        <v>0</v>
      </c>
    </row>
    <row r="58" spans="1:22" ht="12">
      <c r="B58" s="20" t="s">
        <v>53</v>
      </c>
      <c r="C58" s="20"/>
      <c r="D58" s="20"/>
      <c r="F58" s="50">
        <v>0</v>
      </c>
      <c r="G58" s="50">
        <v>0</v>
      </c>
      <c r="H58" s="50">
        <v>0</v>
      </c>
      <c r="I58" s="57">
        <v>0</v>
      </c>
      <c r="K58" s="50">
        <v>0</v>
      </c>
      <c r="L58" s="50">
        <v>0</v>
      </c>
      <c r="M58" s="50">
        <v>0</v>
      </c>
      <c r="N58" s="57">
        <v>0</v>
      </c>
      <c r="S58" s="50">
        <v>0</v>
      </c>
      <c r="T58" s="50">
        <v>0</v>
      </c>
      <c r="U58" s="50">
        <v>0</v>
      </c>
      <c r="V58" s="57">
        <v>0</v>
      </c>
    </row>
    <row r="59" spans="1:22" ht="12">
      <c r="B59" s="20" t="s">
        <v>54</v>
      </c>
      <c r="C59" s="20"/>
      <c r="D59" s="20"/>
      <c r="F59" s="50">
        <v>0</v>
      </c>
      <c r="G59" s="50">
        <v>0</v>
      </c>
      <c r="H59" s="50">
        <v>0</v>
      </c>
      <c r="I59" s="61">
        <v>0</v>
      </c>
      <c r="K59" s="50">
        <v>0</v>
      </c>
      <c r="L59" s="50">
        <v>0</v>
      </c>
      <c r="M59" s="50">
        <v>0</v>
      </c>
      <c r="N59" s="61">
        <v>0</v>
      </c>
      <c r="S59" s="50">
        <v>0</v>
      </c>
      <c r="T59" s="50">
        <v>0</v>
      </c>
      <c r="U59" s="50">
        <v>0</v>
      </c>
      <c r="V59" s="61">
        <v>0</v>
      </c>
    </row>
    <row r="60" spans="1:22" ht="12">
      <c r="B60" s="20" t="s">
        <v>55</v>
      </c>
      <c r="C60" s="20"/>
      <c r="D60" s="20"/>
      <c r="F60" s="68">
        <v>0</v>
      </c>
      <c r="G60" s="68">
        <v>0</v>
      </c>
      <c r="H60" s="68">
        <v>0</v>
      </c>
      <c r="I60" s="60">
        <v>0</v>
      </c>
      <c r="K60" s="68">
        <v>0</v>
      </c>
      <c r="L60" s="68">
        <v>0</v>
      </c>
      <c r="M60" s="68">
        <v>0</v>
      </c>
      <c r="N60" s="60">
        <v>0</v>
      </c>
      <c r="S60" s="68">
        <v>0</v>
      </c>
      <c r="T60" s="68">
        <v>0</v>
      </c>
      <c r="U60" s="68">
        <v>0</v>
      </c>
      <c r="V60" s="60">
        <v>0</v>
      </c>
    </row>
    <row r="61" spans="1:22" ht="12">
      <c r="B61" s="20"/>
      <c r="C61" s="20"/>
      <c r="D61" s="20"/>
      <c r="F61" s="56"/>
      <c r="G61" s="56"/>
      <c r="H61" s="56"/>
      <c r="I61" s="57"/>
      <c r="K61" s="56"/>
      <c r="L61" s="56"/>
      <c r="M61" s="56"/>
      <c r="N61" s="57"/>
      <c r="S61" s="56"/>
      <c r="T61" s="56"/>
      <c r="U61" s="56"/>
      <c r="V61" s="57"/>
    </row>
    <row r="62" spans="1:22" ht="12">
      <c r="B62" s="20" t="s">
        <v>56</v>
      </c>
      <c r="C62" s="20"/>
      <c r="F62" s="56"/>
      <c r="G62" s="56"/>
      <c r="H62" s="56"/>
      <c r="I62" s="57"/>
      <c r="K62" s="56"/>
      <c r="L62" s="56"/>
      <c r="M62" s="56"/>
      <c r="N62" s="57"/>
      <c r="S62" s="56"/>
      <c r="T62" s="56"/>
      <c r="U62" s="56"/>
      <c r="V62" s="57"/>
    </row>
    <row r="63" spans="1:22" ht="12">
      <c r="B63" s="20" t="s">
        <v>52</v>
      </c>
      <c r="C63" s="20"/>
      <c r="F63" s="50">
        <v>0</v>
      </c>
      <c r="G63" s="50">
        <v>0</v>
      </c>
      <c r="H63" s="50">
        <v>0</v>
      </c>
      <c r="I63" s="57">
        <v>0</v>
      </c>
      <c r="K63" s="50">
        <v>0</v>
      </c>
      <c r="L63" s="50">
        <v>0</v>
      </c>
      <c r="M63" s="50">
        <v>0</v>
      </c>
      <c r="N63" s="57">
        <v>0</v>
      </c>
      <c r="S63" s="50">
        <v>0</v>
      </c>
      <c r="T63" s="50">
        <v>0</v>
      </c>
      <c r="U63" s="50">
        <v>0</v>
      </c>
      <c r="V63" s="57">
        <v>0</v>
      </c>
    </row>
    <row r="64" spans="1:22" ht="12">
      <c r="B64" s="20" t="s">
        <v>53</v>
      </c>
      <c r="C64" s="20"/>
      <c r="F64" s="50">
        <v>0</v>
      </c>
      <c r="G64" s="50">
        <v>0</v>
      </c>
      <c r="H64" s="50">
        <v>0</v>
      </c>
      <c r="I64" s="57">
        <v>0</v>
      </c>
      <c r="K64" s="50">
        <v>0</v>
      </c>
      <c r="L64" s="50">
        <v>0</v>
      </c>
      <c r="M64" s="50">
        <v>0</v>
      </c>
      <c r="N64" s="57">
        <v>0</v>
      </c>
      <c r="S64" s="50">
        <v>0</v>
      </c>
      <c r="T64" s="50">
        <v>0</v>
      </c>
      <c r="U64" s="50">
        <v>0</v>
      </c>
      <c r="V64" s="57">
        <v>0</v>
      </c>
    </row>
    <row r="65" spans="2:22" ht="12">
      <c r="B65" s="20" t="s">
        <v>54</v>
      </c>
      <c r="C65" s="20"/>
      <c r="F65" s="50">
        <v>0</v>
      </c>
      <c r="G65" s="50">
        <v>0</v>
      </c>
      <c r="H65" s="50">
        <v>0</v>
      </c>
      <c r="I65" s="57">
        <v>0</v>
      </c>
      <c r="K65" s="50">
        <v>0</v>
      </c>
      <c r="L65" s="50">
        <v>0</v>
      </c>
      <c r="M65" s="50">
        <v>0</v>
      </c>
      <c r="N65" s="57">
        <v>0</v>
      </c>
      <c r="S65" s="50">
        <v>0</v>
      </c>
      <c r="T65" s="50">
        <v>0</v>
      </c>
      <c r="U65" s="50">
        <v>0</v>
      </c>
      <c r="V65" s="57">
        <v>0</v>
      </c>
    </row>
    <row r="66" spans="2:22" ht="12">
      <c r="B66" s="20" t="s">
        <v>57</v>
      </c>
      <c r="C66" s="20"/>
      <c r="F66" s="68">
        <v>0</v>
      </c>
      <c r="G66" s="68">
        <v>0</v>
      </c>
      <c r="H66" s="68">
        <v>0</v>
      </c>
      <c r="I66" s="60">
        <v>0</v>
      </c>
      <c r="K66" s="68">
        <v>0</v>
      </c>
      <c r="L66" s="68">
        <v>0</v>
      </c>
      <c r="M66" s="68">
        <v>0</v>
      </c>
      <c r="N66" s="60">
        <v>0</v>
      </c>
      <c r="S66" s="68">
        <v>0</v>
      </c>
      <c r="T66" s="68">
        <v>0</v>
      </c>
      <c r="U66" s="68">
        <v>0</v>
      </c>
      <c r="V66" s="60">
        <v>0</v>
      </c>
    </row>
    <row r="67" spans="2:22" ht="12">
      <c r="B67" s="20"/>
      <c r="C67" s="20"/>
      <c r="F67" s="56"/>
      <c r="G67" s="56"/>
      <c r="H67" s="56"/>
      <c r="I67" s="57"/>
      <c r="K67" s="56"/>
      <c r="L67" s="56"/>
      <c r="M67" s="56"/>
      <c r="N67" s="57"/>
      <c r="S67" s="56"/>
      <c r="T67" s="56"/>
      <c r="U67" s="56"/>
      <c r="V67" s="57"/>
    </row>
    <row r="68" spans="2:22" ht="12">
      <c r="B68" s="20" t="s">
        <v>58</v>
      </c>
      <c r="C68" s="20"/>
      <c r="F68" s="56"/>
      <c r="G68" s="56"/>
      <c r="H68" s="56"/>
      <c r="I68" s="57"/>
      <c r="K68" s="56"/>
      <c r="L68" s="56"/>
      <c r="M68" s="56"/>
      <c r="N68" s="57"/>
      <c r="S68" s="56"/>
      <c r="T68" s="56"/>
      <c r="U68" s="56"/>
      <c r="V68" s="57"/>
    </row>
    <row r="69" spans="2:22" ht="12">
      <c r="B69" s="20" t="s">
        <v>52</v>
      </c>
      <c r="C69" s="20"/>
      <c r="F69" s="50">
        <v>0</v>
      </c>
      <c r="G69" s="50">
        <v>0</v>
      </c>
      <c r="H69" s="50">
        <v>0</v>
      </c>
      <c r="I69" s="57">
        <v>0</v>
      </c>
      <c r="K69" s="50">
        <v>0</v>
      </c>
      <c r="L69" s="50">
        <v>0</v>
      </c>
      <c r="M69" s="50">
        <v>0</v>
      </c>
      <c r="N69" s="57">
        <v>0</v>
      </c>
      <c r="S69" s="50">
        <v>0</v>
      </c>
      <c r="T69" s="50">
        <v>0</v>
      </c>
      <c r="U69" s="50">
        <v>0</v>
      </c>
      <c r="V69" s="57">
        <v>0</v>
      </c>
    </row>
    <row r="70" spans="2:22" ht="12">
      <c r="B70" s="20" t="s">
        <v>53</v>
      </c>
      <c r="C70" s="20"/>
      <c r="F70" s="50">
        <v>0</v>
      </c>
      <c r="G70" s="50">
        <v>0</v>
      </c>
      <c r="H70" s="50">
        <v>0</v>
      </c>
      <c r="I70" s="57">
        <v>0</v>
      </c>
      <c r="K70" s="50">
        <v>0</v>
      </c>
      <c r="L70" s="50">
        <v>0</v>
      </c>
      <c r="M70" s="50">
        <v>0</v>
      </c>
      <c r="N70" s="57">
        <v>0</v>
      </c>
      <c r="S70" s="50">
        <v>0</v>
      </c>
      <c r="T70" s="50">
        <v>0</v>
      </c>
      <c r="U70" s="50">
        <v>0</v>
      </c>
      <c r="V70" s="57">
        <v>0</v>
      </c>
    </row>
    <row r="71" spans="2:22" ht="12">
      <c r="B71" s="20" t="s">
        <v>54</v>
      </c>
      <c r="C71" s="20"/>
      <c r="F71" s="50">
        <v>0</v>
      </c>
      <c r="G71" s="50">
        <v>0</v>
      </c>
      <c r="H71" s="50">
        <v>0</v>
      </c>
      <c r="I71" s="57">
        <v>0</v>
      </c>
      <c r="K71" s="50">
        <v>0</v>
      </c>
      <c r="L71" s="50">
        <v>0</v>
      </c>
      <c r="M71" s="50">
        <v>0</v>
      </c>
      <c r="N71" s="57">
        <v>0</v>
      </c>
      <c r="S71" s="50">
        <v>0</v>
      </c>
      <c r="T71" s="50">
        <v>0</v>
      </c>
      <c r="U71" s="50">
        <v>0</v>
      </c>
      <c r="V71" s="57">
        <v>0</v>
      </c>
    </row>
    <row r="72" spans="2:22" ht="12">
      <c r="B72" s="20" t="s">
        <v>59</v>
      </c>
      <c r="C72" s="20"/>
      <c r="F72" s="68">
        <v>0</v>
      </c>
      <c r="G72" s="68">
        <v>0</v>
      </c>
      <c r="H72" s="68">
        <v>0</v>
      </c>
      <c r="I72" s="60">
        <v>0</v>
      </c>
      <c r="K72" s="68">
        <v>0</v>
      </c>
      <c r="L72" s="68">
        <v>0</v>
      </c>
      <c r="M72" s="68">
        <v>0</v>
      </c>
      <c r="N72" s="60">
        <v>0</v>
      </c>
      <c r="S72" s="68">
        <v>0</v>
      </c>
      <c r="T72" s="68">
        <v>0</v>
      </c>
      <c r="U72" s="68">
        <v>0</v>
      </c>
      <c r="V72" s="60">
        <v>0</v>
      </c>
    </row>
    <row r="73" spans="2:22">
      <c r="B73" s="20"/>
      <c r="C73" s="20"/>
    </row>
    <row r="74" spans="2:22" ht="15" customHeight="1">
      <c r="D74" s="77" t="s">
        <v>60</v>
      </c>
      <c r="E74" s="78"/>
      <c r="F74" s="78"/>
      <c r="G74" s="78"/>
      <c r="H74" s="78"/>
      <c r="I74" s="78"/>
      <c r="J74" s="78"/>
      <c r="K74" s="78"/>
      <c r="L74" s="78"/>
      <c r="M74" s="78"/>
      <c r="N74" s="79"/>
    </row>
    <row r="75" spans="2:22" ht="12.75" customHeight="1">
      <c r="D75" s="80"/>
      <c r="E75" s="81"/>
      <c r="F75" s="81"/>
      <c r="G75" s="81"/>
      <c r="H75" s="81"/>
      <c r="I75" s="81"/>
      <c r="J75" s="81"/>
      <c r="K75" s="81"/>
      <c r="L75" s="81"/>
      <c r="M75" s="81"/>
      <c r="N75" s="82"/>
    </row>
    <row r="76" spans="2:22" ht="12">
      <c r="D76" s="83"/>
      <c r="E76" s="84"/>
      <c r="F76" s="84"/>
      <c r="G76" s="84"/>
      <c r="H76" s="84"/>
      <c r="I76" s="84"/>
      <c r="J76" s="84"/>
      <c r="K76" s="84"/>
      <c r="L76" s="84"/>
      <c r="M76" s="84"/>
      <c r="N76" s="85"/>
    </row>
  </sheetData>
  <mergeCells count="11">
    <mergeCell ref="Q52:R53"/>
    <mergeCell ref="D74:N76"/>
    <mergeCell ref="P4:Q4"/>
    <mergeCell ref="F5:I5"/>
    <mergeCell ref="K5:N5"/>
    <mergeCell ref="P5:Q5"/>
    <mergeCell ref="S5:V5"/>
    <mergeCell ref="F6:I6"/>
    <mergeCell ref="K6:N6"/>
    <mergeCell ref="S6:V6"/>
    <mergeCell ref="Q45:R46"/>
  </mergeCells>
  <pageMargins left="0.7" right="0.7" top="0.75" bottom="0.75" header="0.3" footer="0.3"/>
  <pageSetup scale="49"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A77B5ED84937743973E7F67CD421E1E" ma:contentTypeVersion="44" ma:contentTypeDescription="" ma:contentTypeScope="" ma:versionID="3dd6d9b306c7d694daea40afbaef475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Visibility xmlns="dc463f71-b30c-4ab2-9473-d307f9d35888">Full Visibility</Visibility>
    <DocumentSetType xmlns="dc463f71-b30c-4ab2-9473-d307f9d35888">Testimony</DocumentSetType>
    <IsConfidential xmlns="dc463f71-b30c-4ab2-9473-d307f9d35888">false</IsConfidential>
    <CaseType xmlns="dc463f71-b30c-4ab2-9473-d307f9d35888">Tariff Revision</CaseType>
    <IndustryCode xmlns="dc463f71-b30c-4ab2-9473-d307f9d35888">140</IndustryCode>
    <CaseStatus xmlns="dc463f71-b30c-4ab2-9473-d307f9d35888">Formal</CaseStatus>
    <OpenedDate xmlns="dc463f71-b30c-4ab2-9473-d307f9d35888">2020-10-30T07:00:00+00:00</OpenedDate>
    <Date1 xmlns="dc463f71-b30c-4ab2-9473-d307f9d35888">2021-04-21T07:00:00+00:00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200900</DocketNumber>
    <AgendaOrder xmlns="dc463f71-b30c-4ab2-9473-d307f9d35888">false</AgendaOrder>
    <SignificantOrder xmlns="dc463f71-b30c-4ab2-9473-d307f9d35888">false</SignificantOrd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40B0AF2B-5BF6-4B60-8669-8B1929456C1E}"/>
</file>

<file path=customXml/itemProps2.xml><?xml version="1.0" encoding="utf-8"?>
<ds:datastoreItem xmlns:ds="http://schemas.openxmlformats.org/officeDocument/2006/customXml" ds:itemID="{D7F82625-43D8-46B1-A2B2-ED78512D75C7}">
  <ds:schemaRefs>
    <ds:schemaRef ds:uri="http://schemas.microsoft.com/sharepoint/v3/contenttype/forms"/>
  </ds:schemaRefs>
</ds:datastoreItem>
</file>

<file path=customXml/itemProps3.xml><?xml version="1.0" encoding="utf-8"?>
<ds:datastoreItem xmlns:ds="http://schemas.openxmlformats.org/officeDocument/2006/customXml" ds:itemID="{4CFC60B2-FB07-4043-9DD5-110FDB36C148}">
  <ds:schemaRefs>
    <ds:schemaRef ds:uri="http://purl.org/dc/dcmitype/"/>
    <ds:schemaRef ds:uri="http://schemas.microsoft.com/sharepoint/v3/fields"/>
    <ds:schemaRef ds:uri="http://purl.org/dc/terms/"/>
    <ds:schemaRef ds:uri="http://purl.org/dc/elements/1.1/"/>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a0689114-bdb9-4146-803a-240f5368dce0"/>
    <ds:schemaRef ds:uri="24f70c62-691b-492e-ba59-9d389529a97e"/>
    <ds:schemaRef ds:uri="http://schemas.microsoft.com/office/2006/metadata/properties"/>
  </ds:schemaRefs>
</ds:datastoreItem>
</file>

<file path=customXml/itemProps4.xml><?xml version="1.0" encoding="utf-8"?>
<ds:datastoreItem xmlns:ds="http://schemas.openxmlformats.org/officeDocument/2006/customXml" ds:itemID="{04EEC5CE-6E19-405D-ADB9-98303334298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3.11 Electric</vt:lpstr>
      <vt:lpstr>3.11 Gas</vt:lpstr>
      <vt:lpstr>3.12 Electric</vt:lpstr>
      <vt:lpstr>3.12 Gas</vt:lpstr>
      <vt:lpstr>3.13 Electric</vt:lpstr>
      <vt:lpstr>3.13 Gas</vt:lpstr>
      <vt:lpstr>3.14 Electric</vt:lpstr>
      <vt:lpstr>3.14 Gas</vt:lpstr>
      <vt:lpstr>3.15 Electric</vt:lpstr>
      <vt:lpstr>3.15 Gas</vt:lpstr>
      <vt:lpstr>'3.11 Electric'!Print_Area</vt:lpstr>
      <vt:lpstr>'3.11 Gas'!Print_Area</vt:lpstr>
      <vt:lpstr>'3.12 Electric'!Print_Area</vt:lpstr>
      <vt:lpstr>'3.12 Gas'!Print_Area</vt:lpstr>
      <vt:lpstr>'3.13 Electric'!Print_Area</vt:lpstr>
      <vt:lpstr>'3.13 Gas'!Print_Area</vt:lpstr>
      <vt:lpstr>'3.14 Electric'!Print_Area</vt:lpstr>
      <vt:lpstr>'3.14 Gas'!Print_Area</vt:lpstr>
      <vt:lpstr>'3.15 Electric'!Print_Area</vt:lpstr>
      <vt:lpstr>'3.15 Gas'!Print_Area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Staff Summary Adjustments 3.11 through 3.15</dc:title>
  <dc:creator>Higby, Aimee (UTC)</dc:creator>
  <dc:description/>
  <cp:lastModifiedBy>Higby, Aimee (UTC)</cp:lastModifiedBy>
  <cp:lastPrinted>2021-04-16T20:02:12Z</cp:lastPrinted>
  <dcterms:created xsi:type="dcterms:W3CDTF">2021-04-09T21:23:52Z</dcterms:created>
  <dcterms:modified xsi:type="dcterms:W3CDTF">2021-04-16T20:02:56Z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0x0101006E56B4D1795A2E4DB2F0B01679ED314A00EA77B5ED84937743973E7F67CD421E1E</vt:lpwstr>
  </property>
  <property fmtid="{D5CDD505-2E9C-101B-9397-08002B2CF9AE}" pid="4" name="EfsecDocumentType">
    <vt:lpwstr>Documents</vt:lpwstr>
  </property>
  <property fmtid="{D5CDD505-2E9C-101B-9397-08002B2CF9AE}" pid="10" name="IsOfficialRecord">
    <vt:bool>false</vt:bool>
  </property>
  <property fmtid="{D5CDD505-2E9C-101B-9397-08002B2CF9AE}" pid="11" name="IsVisibleToEfsecCouncil">
    <vt:bool>false</vt:bool>
  </property>
  <property fmtid="{D5CDD505-2E9C-101B-9397-08002B2CF9AE}" pid="18" name="_docset_NoMedatataSyncRequired">
    <vt:lpwstr>False</vt:lpwstr>
  </property>
  <property fmtid="{D5CDD505-2E9C-101B-9397-08002B2CF9AE}" pid="19" name="IsEFSEC">
    <vt:bool>false</vt:bool>
  </property>
</Properties>
</file>