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3820"/>
  <mc:AlternateContent xmlns:mc="http://schemas.openxmlformats.org/markup-compatibility/2006">
    <mc:Choice Requires="x15">
      <x15ac:absPath xmlns:x15ac="http://schemas.microsoft.com/office/spreadsheetml/2010/11/ac" url="https://home.utc.wa.gov/sites/ue-200900/Staffs Testimony and Exhibits/"/>
    </mc:Choice>
  </mc:AlternateContent>
  <xr:revisionPtr revIDLastSave="0" documentId="13_ncr:1_{D37A156C-EA6F-4AC4-BB40-AC0B963D7998}" xr6:coauthVersionLast="46" xr6:coauthVersionMax="46" xr10:uidLastSave="{00000000-0000-0000-0000-000000000000}"/>
  <bookViews>
    <workbookView xWindow="1139" yWindow="322" windowWidth="19075" windowHeight="10671" xr2:uid="{00000000-000D-0000-FFFF-FFFF00000000}"/>
  </bookViews>
  <sheets>
    <sheet name="As Filed" sheetId="1" r:id="rId1"/>
    <sheet name="ActualO&amp;MStaff DR 61 allocated" sheetId="3" r:id="rId2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2" i="3" l="1"/>
  <c r="L91" i="3"/>
  <c r="N91" i="3" s="1"/>
  <c r="N90" i="3"/>
  <c r="M90" i="3"/>
  <c r="O90" i="3" s="1"/>
  <c r="O89" i="3"/>
  <c r="N89" i="3"/>
  <c r="M89" i="3"/>
  <c r="M88" i="3"/>
  <c r="O88" i="3" s="1"/>
  <c r="N87" i="3"/>
  <c r="M87" i="3"/>
  <c r="O87" i="3" s="1"/>
  <c r="N84" i="3"/>
  <c r="I75" i="3"/>
  <c r="I74" i="3"/>
  <c r="I73" i="3"/>
  <c r="I72" i="3"/>
  <c r="I76" i="3" s="1"/>
  <c r="O92" i="3" l="1"/>
  <c r="N92" i="3"/>
  <c r="N93" i="3" s="1"/>
  <c r="M91" i="3"/>
  <c r="O91" i="3" s="1"/>
  <c r="M92" i="3"/>
</calcChain>
</file>

<file path=xl/sharedStrings.xml><?xml version="1.0" encoding="utf-8"?>
<sst xmlns="http://schemas.openxmlformats.org/spreadsheetml/2006/main" count="356" uniqueCount="92">
  <si>
    <t>MAC 207 Variance Report</t>
  </si>
  <si>
    <t>Data Source</t>
  </si>
  <si>
    <t>As of:</t>
  </si>
  <si>
    <t>202012</t>
  </si>
  <si>
    <t>Data Updated Daily</t>
  </si>
  <si>
    <t>Actuals</t>
  </si>
  <si>
    <t>Budget</t>
  </si>
  <si>
    <t>Variance</t>
  </si>
  <si>
    <t>YTD Actuals</t>
  </si>
  <si>
    <t>YTD Budget</t>
  </si>
  <si>
    <t>YTD Variance</t>
  </si>
  <si>
    <t>Annual Budget</t>
  </si>
  <si>
    <t>% of budget Remaining</t>
  </si>
  <si>
    <t>MAC</t>
  </si>
  <si>
    <t>Summary Exp Category</t>
  </si>
  <si>
    <t>Project Number</t>
  </si>
  <si>
    <t>Project Name</t>
  </si>
  <si>
    <t>Task Number</t>
  </si>
  <si>
    <t>Task Name</t>
  </si>
  <si>
    <t>207</t>
  </si>
  <si>
    <t>Labor</t>
  </si>
  <si>
    <t>09806011</t>
  </si>
  <si>
    <t>Wildfire Plan - Distribution</t>
  </si>
  <si>
    <t>588010</t>
  </si>
  <si>
    <t>Misc Dist Exp</t>
  </si>
  <si>
    <t>29902071</t>
  </si>
  <si>
    <t>WFRES Trans Oper-115kV WA</t>
  </si>
  <si>
    <t>566000</t>
  </si>
  <si>
    <t>Misc Trans Expense</t>
  </si>
  <si>
    <t>560000</t>
  </si>
  <si>
    <t>Supv and Engineering</t>
  </si>
  <si>
    <t>39902071</t>
  </si>
  <si>
    <t>WFRES Trans Operat-115kV ID</t>
  </si>
  <si>
    <t>02806691</t>
  </si>
  <si>
    <t>Wildfire Plan - Transmission</t>
  </si>
  <si>
    <t>566010</t>
  </si>
  <si>
    <t>Misc. Trans Exp</t>
  </si>
  <si>
    <t>02802072</t>
  </si>
  <si>
    <t>WFRES Distrib Operations_WA</t>
  </si>
  <si>
    <t>583000</t>
  </si>
  <si>
    <t>Overhead Expense</t>
  </si>
  <si>
    <t>580000</t>
  </si>
  <si>
    <t>Op Spvr and Eng</t>
  </si>
  <si>
    <t>03802072</t>
  </si>
  <si>
    <t>WFRES Distrib Operations_ID</t>
  </si>
  <si>
    <t>Non-Labor</t>
  </si>
  <si>
    <t>03802073</t>
  </si>
  <si>
    <t>WFRES Distrib Maint_ID</t>
  </si>
  <si>
    <t>593032</t>
  </si>
  <si>
    <t>Danger Trees</t>
  </si>
  <si>
    <t>29902070</t>
  </si>
  <si>
    <t>WFRES Trans Maint - 115kV WA</t>
  </si>
  <si>
    <t>571631</t>
  </si>
  <si>
    <t>FR Mesh Pole Wraps</t>
  </si>
  <si>
    <t>02802073</t>
  </si>
  <si>
    <t>WFRES Distrib Maint_WA</t>
  </si>
  <si>
    <t>Total</t>
  </si>
  <si>
    <r>
      <rPr>
        <sz val="8"/>
        <color rgb="FF343334"/>
        <rFont val="Tahoma"/>
        <family val="2"/>
      </rPr>
      <t xml:space="preserve">Page </t>
    </r>
    <r>
      <rPr>
        <sz val="8"/>
        <color rgb="FF343334"/>
        <rFont val="Tahoma"/>
        <family val="2"/>
      </rPr>
      <t>1</t>
    </r>
    <r>
      <rPr>
        <sz val="8"/>
        <color rgb="FF343334"/>
        <rFont val="Tahoma"/>
        <family val="2"/>
      </rPr>
      <t xml:space="preserve"> of </t>
    </r>
    <r>
      <rPr>
        <sz val="8"/>
        <color rgb="FF343334"/>
        <rFont val="Tahoma"/>
        <family val="2"/>
      </rPr>
      <t>2</t>
    </r>
  </si>
  <si>
    <r>
      <rPr>
        <sz val="8"/>
        <color rgb="FF343334"/>
        <rFont val="Tahoma"/>
        <family val="2"/>
      </rPr>
      <t xml:space="preserve">Run Date:  </t>
    </r>
    <r>
      <rPr>
        <sz val="8"/>
        <color rgb="FF343334"/>
        <rFont val="Tahoma"/>
        <family val="2"/>
      </rPr>
      <t>Jan 12, 2021</t>
    </r>
  </si>
  <si>
    <t>For Internal Use Only</t>
  </si>
  <si>
    <t>Source: Company's Response to Staff DR 61</t>
  </si>
  <si>
    <t>STAFF'S ANALYSIS OF 2020 ACTUAL O &amp; M COSTS AS PROVIDED IN AVISTA'S RESPONSE TO STAFF DR 62</t>
  </si>
  <si>
    <t xml:space="preserve">Staff review </t>
  </si>
  <si>
    <t>  </t>
  </si>
  <si>
    <t>Transmission allocated using P/T ratio</t>
  </si>
  <si>
    <t>038 Direct ID code</t>
  </si>
  <si>
    <t xml:space="preserve">028 Direct WA Code </t>
  </si>
  <si>
    <t>098 common electric</t>
  </si>
  <si>
    <t xml:space="preserve">Allocation Legend </t>
  </si>
  <si>
    <t xml:space="preserve">Total </t>
  </si>
  <si>
    <t>Blue – Transmission allocated to WA/ID per P/T ratio</t>
  </si>
  <si>
    <t>Peach – “038 direct ID code” – Distribution - directly assigned to ID</t>
  </si>
  <si>
    <r>
      <t xml:space="preserve">Green – “028 direct WA code” – Distribution – directly assigned to WA (also includes </t>
    </r>
    <r>
      <rPr>
        <u/>
        <sz val="11"/>
        <color theme="1"/>
        <rFont val="Calibri"/>
        <family val="2"/>
      </rPr>
      <t>misc.</t>
    </r>
    <r>
      <rPr>
        <sz val="11"/>
        <color theme="1"/>
        <rFont val="Calibri"/>
        <family val="2"/>
      </rPr>
      <t xml:space="preserve"> transmission expenses – not transmission ops)</t>
    </r>
  </si>
  <si>
    <t>Allocation Ratios Used by Avista in Original Filing</t>
  </si>
  <si>
    <t>WUI Map %</t>
  </si>
  <si>
    <t xml:space="preserve">Risk Tree </t>
  </si>
  <si>
    <t>E note 4</t>
  </si>
  <si>
    <t>Everything Else</t>
  </si>
  <si>
    <t>P/T Ratio</t>
  </si>
  <si>
    <t xml:space="preserve">2020 Projected           As filed </t>
  </si>
  <si>
    <t>2020 Actual in Staff DR 61</t>
  </si>
  <si>
    <t>WA</t>
  </si>
  <si>
    <t>ID</t>
  </si>
  <si>
    <t>check</t>
  </si>
  <si>
    <t>Transmission Total WF</t>
  </si>
  <si>
    <t>directly allocated by AVA</t>
  </si>
  <si>
    <t>Risk Tree VM</t>
  </si>
  <si>
    <t>distribution</t>
  </si>
  <si>
    <t>Everything else-already allocated</t>
  </si>
  <si>
    <t>Allocated using AVA's "Everything Else" ratio</t>
  </si>
  <si>
    <t>Gray – “098 common electric” distribution allocated to WA/ID</t>
  </si>
  <si>
    <t>Source: Avista's response to UTC Staff Data Request NO. 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</si>
</sst>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########"/>
  </numFmts>
  <fonts count="11" x14ac:knownFonts="1">
    <font>
      <sz val="10"/>
      <color theme="1"/>
      <name val="Tahoma"/>
      <family val="2"/>
    </font>
    <font>
      <b/>
      <sz val="14"/>
      <color rgb="FF343334"/>
      <name val="Tahoma"/>
      <family val="2"/>
    </font>
    <font>
      <sz val="10.5"/>
      <color rgb="FF343334"/>
      <name val="Tahoma"/>
      <family val="2"/>
    </font>
    <font>
      <sz val="8"/>
      <color rgb="FF343334"/>
      <name val="Tahoma"/>
      <family val="2"/>
    </font>
    <font>
      <b/>
      <sz val="10.5"/>
      <color rgb="FF343334"/>
      <name val="Tahoma"/>
      <family val="2"/>
    </font>
    <font>
      <b/>
      <sz val="8"/>
      <color rgb="FF343334"/>
      <name val="Tahoma"/>
      <family val="2"/>
    </font>
    <font>
      <sz val="10"/>
      <color theme="1"/>
      <name val="Tahoma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0"/>
      <color theme="1"/>
      <name val="Tahoma"/>
      <family val="2"/>
    </font>
    <font>
      <u/>
      <sz val="11"/>
      <color theme="1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EAEAEA"/>
      </patternFill>
    </fill>
    <fill>
      <patternFill patternType="solid">
        <fgColor rgb="FFFFFF00"/>
      </patternFill>
    </fill>
    <fill>
      <patternFill patternType="solid">
        <fgColor rgb="FFE2F1EE"/>
      </patternFill>
    </fill>
    <fill>
      <patternFill patternType="solid">
        <fgColor rgb="FFD0EBE6"/>
      </patternFill>
    </fill>
    <fill>
      <patternFill patternType="solid">
        <fgColor rgb="FFCC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rgb="FFC0BFC0"/>
      </left>
      <right style="medium">
        <color rgb="FFC0BFC0"/>
      </right>
      <top style="medium">
        <color rgb="FFC0BFC0"/>
      </top>
      <bottom style="medium">
        <color rgb="FFC0BFC0"/>
      </bottom>
      <diagonal/>
    </border>
    <border>
      <left style="medium">
        <color rgb="FFC0BFC0"/>
      </left>
      <right style="medium">
        <color rgb="FFC0BFC0"/>
      </right>
      <top/>
      <bottom style="medium">
        <color rgb="FFC0BFC0"/>
      </bottom>
      <diagonal/>
    </border>
    <border>
      <left style="medium">
        <color rgb="FFC0BFC0"/>
      </left>
      <right style="medium">
        <color rgb="FFC0BFC0"/>
      </right>
      <top/>
      <bottom/>
      <diagonal/>
    </border>
    <border>
      <left/>
      <right/>
      <top/>
      <bottom style="medium">
        <color rgb="FFC0BFC0"/>
      </bottom>
      <diagonal/>
    </border>
    <border>
      <left/>
      <right style="medium">
        <color rgb="FFC0BFC0"/>
      </right>
      <top/>
      <bottom style="medium">
        <color rgb="FFC0BFC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65">
    <xf numFmtId="0" fontId="0" fillId="0" borderId="0" xfId="0"/>
    <xf numFmtId="0" fontId="2" fillId="2" borderId="1" xfId="0" applyFont="1" applyFill="1" applyBorder="1" applyAlignment="1">
      <alignment horizontal="center" vertical="top"/>
    </xf>
    <xf numFmtId="0" fontId="2" fillId="3" borderId="2" xfId="0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0" fontId="0" fillId="0" borderId="2" xfId="0" applyBorder="1"/>
    <xf numFmtId="0" fontId="2" fillId="2" borderId="2" xfId="0" applyFont="1" applyFill="1" applyBorder="1" applyAlignment="1">
      <alignment horizontal="left" vertical="top"/>
    </xf>
    <xf numFmtId="164" fontId="2" fillId="0" borderId="2" xfId="0" applyNumberFormat="1" applyFont="1" applyBorder="1" applyAlignment="1">
      <alignment horizontal="right" vertical="top"/>
    </xf>
    <xf numFmtId="3" fontId="2" fillId="0" borderId="2" xfId="0" applyNumberFormat="1" applyFont="1" applyBorder="1" applyAlignment="1">
      <alignment horizontal="right" vertical="top"/>
    </xf>
    <xf numFmtId="0" fontId="0" fillId="4" borderId="2" xfId="0" applyFill="1" applyBorder="1"/>
    <xf numFmtId="164" fontId="4" fillId="4" borderId="2" xfId="0" applyNumberFormat="1" applyFont="1" applyFill="1" applyBorder="1" applyAlignment="1">
      <alignment horizontal="right" vertical="top"/>
    </xf>
    <xf numFmtId="3" fontId="4" fillId="4" borderId="2" xfId="0" applyNumberFormat="1" applyFont="1" applyFill="1" applyBorder="1" applyAlignment="1">
      <alignment horizontal="right" vertical="top"/>
    </xf>
    <xf numFmtId="0" fontId="0" fillId="5" borderId="2" xfId="0" applyFill="1" applyBorder="1"/>
    <xf numFmtId="164" fontId="4" fillId="5" borderId="2" xfId="0" applyNumberFormat="1" applyFont="1" applyFill="1" applyBorder="1" applyAlignment="1">
      <alignment horizontal="right" vertical="top"/>
    </xf>
    <xf numFmtId="3" fontId="4" fillId="5" borderId="2" xfId="0" applyNumberFormat="1" applyFont="1" applyFill="1" applyBorder="1" applyAlignment="1">
      <alignment horizontal="right" vertical="top"/>
    </xf>
    <xf numFmtId="0" fontId="5" fillId="6" borderId="6" xfId="0" applyFont="1" applyFill="1" applyBorder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center"/>
    </xf>
    <xf numFmtId="0" fontId="2" fillId="2" borderId="2" xfId="0" applyFont="1" applyFill="1" applyBorder="1" applyAlignment="1">
      <alignment horizontal="left" vertical="top"/>
    </xf>
    <xf numFmtId="0" fontId="8" fillId="0" borderId="0" xfId="0" applyFont="1" applyAlignment="1">
      <alignment vertical="center"/>
    </xf>
    <xf numFmtId="0" fontId="9" fillId="0" borderId="0" xfId="0" applyFont="1"/>
    <xf numFmtId="0" fontId="2" fillId="7" borderId="2" xfId="0" applyFont="1" applyFill="1" applyBorder="1" applyAlignment="1">
      <alignment horizontal="left" vertical="top"/>
    </xf>
    <xf numFmtId="164" fontId="2" fillId="8" borderId="2" xfId="0" applyNumberFormat="1" applyFont="1" applyFill="1" applyBorder="1" applyAlignment="1">
      <alignment horizontal="right" vertical="top"/>
    </xf>
    <xf numFmtId="0" fontId="2" fillId="9" borderId="2" xfId="0" applyFont="1" applyFill="1" applyBorder="1" applyAlignment="1">
      <alignment horizontal="left" vertical="top"/>
    </xf>
    <xf numFmtId="0" fontId="2" fillId="10" borderId="2" xfId="0" applyFont="1" applyFill="1" applyBorder="1" applyAlignment="1">
      <alignment horizontal="left" vertical="top"/>
    </xf>
    <xf numFmtId="0" fontId="2" fillId="11" borderId="2" xfId="0" applyFont="1" applyFill="1" applyBorder="1" applyAlignment="1">
      <alignment horizontal="left" vertical="top"/>
    </xf>
    <xf numFmtId="0" fontId="0" fillId="0" borderId="0" xfId="0" applyAlignment="1">
      <alignment horizontal="center"/>
    </xf>
    <xf numFmtId="0" fontId="8" fillId="11" borderId="0" xfId="0" applyFont="1" applyFill="1" applyAlignment="1">
      <alignment vertical="center"/>
    </xf>
    <xf numFmtId="4" fontId="0" fillId="11" borderId="0" xfId="0" applyNumberFormat="1" applyFill="1"/>
    <xf numFmtId="0" fontId="8" fillId="7" borderId="0" xfId="0" applyFont="1" applyFill="1" applyAlignment="1">
      <alignment vertical="center"/>
    </xf>
    <xf numFmtId="4" fontId="0" fillId="12" borderId="0" xfId="0" applyNumberFormat="1" applyFill="1"/>
    <xf numFmtId="0" fontId="8" fillId="9" borderId="0" xfId="0" applyFont="1" applyFill="1" applyAlignment="1">
      <alignment vertical="center"/>
    </xf>
    <xf numFmtId="4" fontId="0" fillId="13" borderId="0" xfId="0" applyNumberFormat="1" applyFill="1"/>
    <xf numFmtId="0" fontId="8" fillId="10" borderId="0" xfId="0" applyFont="1" applyFill="1" applyAlignment="1">
      <alignment vertical="center"/>
    </xf>
    <xf numFmtId="4" fontId="0" fillId="14" borderId="7" xfId="0" applyNumberFormat="1" applyFill="1" applyBorder="1"/>
    <xf numFmtId="4" fontId="7" fillId="0" borderId="0" xfId="0" applyNumberFormat="1" applyFont="1"/>
    <xf numFmtId="4" fontId="0" fillId="0" borderId="0" xfId="0" applyNumberFormat="1"/>
    <xf numFmtId="0" fontId="7" fillId="15" borderId="8" xfId="0" applyFont="1" applyFill="1" applyBorder="1"/>
    <xf numFmtId="0" fontId="7" fillId="15" borderId="9" xfId="0" applyFont="1" applyFill="1" applyBorder="1"/>
    <xf numFmtId="9" fontId="7" fillId="15" borderId="10" xfId="0" applyNumberFormat="1" applyFont="1" applyFill="1" applyBorder="1"/>
    <xf numFmtId="9" fontId="7" fillId="15" borderId="11" xfId="0" applyNumberFormat="1" applyFont="1" applyFill="1" applyBorder="1"/>
    <xf numFmtId="0" fontId="7" fillId="0" borderId="0" xfId="0" applyFont="1"/>
    <xf numFmtId="10" fontId="7" fillId="15" borderId="10" xfId="0" applyNumberFormat="1" applyFont="1" applyFill="1" applyBorder="1"/>
    <xf numFmtId="10" fontId="7" fillId="15" borderId="11" xfId="0" applyNumberFormat="1" applyFont="1" applyFill="1" applyBorder="1"/>
    <xf numFmtId="0" fontId="0" fillId="0" borderId="0" xfId="0" applyAlignment="1">
      <alignment horizontal="center" wrapText="1"/>
    </xf>
    <xf numFmtId="43" fontId="0" fillId="0" borderId="0" xfId="1" applyFont="1"/>
    <xf numFmtId="4" fontId="0" fillId="0" borderId="0" xfId="0" applyNumberFormat="1" applyAlignment="1">
      <alignment horizontal="right"/>
    </xf>
    <xf numFmtId="43" fontId="0" fillId="0" borderId="0" xfId="0" applyNumberFormat="1"/>
    <xf numFmtId="0" fontId="2" fillId="0" borderId="2" xfId="0" applyFont="1" applyBorder="1" applyAlignment="1">
      <alignment horizontal="right" vertical="top"/>
    </xf>
    <xf numFmtId="0" fontId="0" fillId="0" borderId="0" xfId="0" applyAlignment="1">
      <alignment horizontal="right"/>
    </xf>
    <xf numFmtId="0" fontId="0" fillId="0" borderId="7" xfId="0" applyBorder="1"/>
    <xf numFmtId="43" fontId="0" fillId="0" borderId="7" xfId="1" applyFont="1" applyBorder="1"/>
    <xf numFmtId="0" fontId="0" fillId="0" borderId="0" xfId="0"/>
    <xf numFmtId="0" fontId="4" fillId="5" borderId="2" xfId="0" applyFont="1" applyFill="1" applyBorder="1" applyAlignment="1">
      <alignment horizontal="left" vertical="top"/>
    </xf>
    <xf numFmtId="0" fontId="0" fillId="5" borderId="4" xfId="0" applyFill="1" applyBorder="1"/>
    <xf numFmtId="0" fontId="0" fillId="5" borderId="5" xfId="0" applyFill="1" applyBorder="1"/>
    <xf numFmtId="0" fontId="3" fillId="0" borderId="0" xfId="0" applyFont="1" applyAlignment="1">
      <alignment horizontal="left" vertical="center"/>
    </xf>
    <xf numFmtId="0" fontId="2" fillId="2" borderId="2" xfId="0" applyFont="1" applyFill="1" applyBorder="1" applyAlignment="1">
      <alignment horizontal="left" vertical="top"/>
    </xf>
    <xf numFmtId="0" fontId="0" fillId="2" borderId="3" xfId="0" applyFill="1" applyBorder="1"/>
    <xf numFmtId="0" fontId="0" fillId="2" borderId="2" xfId="0" applyFill="1" applyBorder="1"/>
    <xf numFmtId="0" fontId="4" fillId="4" borderId="2" xfId="0" applyFont="1" applyFill="1" applyBorder="1" applyAlignment="1">
      <alignment horizontal="left" vertical="top"/>
    </xf>
    <xf numFmtId="0" fontId="0" fillId="4" borderId="4" xfId="0" applyFill="1" applyBorder="1"/>
    <xf numFmtId="0" fontId="0" fillId="4" borderId="5" xfId="0" applyFill="1" applyBorder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419975" cy="1181100"/>
    <xdr:pic>
      <xdr:nvPicPr>
        <xdr:cNvPr id="2" name="Avista_Header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419975" cy="11811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419975" cy="1181100"/>
    <xdr:pic>
      <xdr:nvPicPr>
        <xdr:cNvPr id="2" name="Avista_Header.bmp">
          <a:extLst>
            <a:ext uri="{FF2B5EF4-FFF2-40B4-BE49-F238E27FC236}">
              <a16:creationId xmlns:a16="http://schemas.microsoft.com/office/drawing/2014/main" id="{70A057F7-01AD-4B52-A5B0-2D82E1EB92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419975" cy="11811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9"/>
  <sheetViews>
    <sheetView tabSelected="1" view="pageLayout" topLeftCell="J1" zoomScaleNormal="75" workbookViewId="0">
      <selection sqref="A1:M8"/>
    </sheetView>
  </sheetViews>
  <sheetFormatPr defaultRowHeight="12.8" customHeight="1" x14ac:dyDescent="0.25"/>
  <cols>
    <col min="1" max="1" width="22.59765625" bestFit="1" customWidth="1"/>
    <col min="2" max="2" width="25.09765625" bestFit="1" customWidth="1"/>
    <col min="3" max="3" width="17.59765625" bestFit="1" customWidth="1"/>
    <col min="4" max="4" width="32.796875" bestFit="1" customWidth="1"/>
    <col min="5" max="5" width="15" bestFit="1" customWidth="1"/>
    <col min="6" max="6" width="22.59765625" bestFit="1" customWidth="1"/>
    <col min="7" max="7" width="16.19921875" bestFit="1" customWidth="1"/>
    <col min="8" max="8" width="8.796875" bestFit="1" customWidth="1"/>
    <col min="9" max="9" width="17.59765625" bestFit="1" customWidth="1"/>
    <col min="10" max="10" width="18.8984375" bestFit="1" customWidth="1"/>
    <col min="11" max="11" width="13.796875" bestFit="1" customWidth="1"/>
    <col min="12" max="12" width="18.8984375" bestFit="1" customWidth="1"/>
    <col min="13" max="13" width="16.19921875" bestFit="1" customWidth="1"/>
    <col min="14" max="14" width="25.09765625" bestFit="1" customWidth="1"/>
  </cols>
  <sheetData>
    <row r="1" spans="1:14" ht="12.8" customHeight="1" x14ac:dyDescent="0.25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4" ht="12.8" customHeight="1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4" ht="12.8" customHeight="1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4" ht="12.8" customHeight="1" x14ac:dyDescent="0.25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4" ht="12.8" customHeight="1" x14ac:dyDescent="0.25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</row>
    <row r="6" spans="1:14" ht="12.8" customHeight="1" x14ac:dyDescent="0.25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</row>
    <row r="7" spans="1:14" ht="12.8" customHeight="1" x14ac:dyDescent="0.25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</row>
    <row r="8" spans="1:14" ht="12.8" customHeight="1" x14ac:dyDescent="0.25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</row>
    <row r="9" spans="1:14" ht="21.8" customHeight="1" x14ac:dyDescent="0.25">
      <c r="A9" s="51" t="s">
        <v>91</v>
      </c>
      <c r="B9" s="51"/>
      <c r="C9" s="51"/>
      <c r="D9" s="51"/>
      <c r="E9" s="51"/>
      <c r="F9" s="62" t="s">
        <v>0</v>
      </c>
      <c r="G9" s="51"/>
      <c r="H9" s="51"/>
      <c r="I9" s="51"/>
      <c r="J9" s="63" t="s">
        <v>1</v>
      </c>
      <c r="K9" s="51"/>
      <c r="L9" s="51"/>
      <c r="M9" s="51"/>
      <c r="N9" s="51"/>
    </row>
    <row r="10" spans="1:14" ht="17.2" customHeight="1" x14ac:dyDescent="0.25">
      <c r="A10" s="51"/>
      <c r="B10" s="51"/>
      <c r="C10" s="51"/>
      <c r="D10" s="51"/>
      <c r="E10" s="51"/>
      <c r="F10" s="51"/>
      <c r="G10" s="51"/>
      <c r="H10" s="1" t="s">
        <v>2</v>
      </c>
      <c r="J10" s="55" t="s">
        <v>4</v>
      </c>
      <c r="K10" s="51"/>
      <c r="L10" s="51"/>
      <c r="M10" s="51"/>
      <c r="N10" s="51"/>
    </row>
    <row r="11" spans="1:14" ht="17.2" customHeight="1" x14ac:dyDescent="0.25">
      <c r="A11" s="51"/>
      <c r="B11" s="51"/>
      <c r="C11" s="51"/>
      <c r="D11" s="51"/>
      <c r="E11" s="51"/>
      <c r="F11" s="51"/>
      <c r="G11" s="51"/>
      <c r="H11" s="2" t="s">
        <v>3</v>
      </c>
      <c r="J11" s="51"/>
      <c r="K11" s="51"/>
      <c r="L11" s="51"/>
      <c r="M11" s="51"/>
      <c r="N11" s="51"/>
    </row>
    <row r="12" spans="1:14" ht="12.8" customHeight="1" x14ac:dyDescent="0.25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</row>
    <row r="13" spans="1:14" ht="17.2" customHeight="1" x14ac:dyDescent="0.25">
      <c r="A13" s="51"/>
      <c r="B13" s="51"/>
      <c r="C13" s="51"/>
      <c r="D13" s="51"/>
      <c r="E13" s="51"/>
      <c r="F13" s="51"/>
      <c r="G13" s="3" t="s">
        <v>5</v>
      </c>
      <c r="H13" s="3" t="s">
        <v>6</v>
      </c>
      <c r="I13" s="3" t="s">
        <v>7</v>
      </c>
      <c r="J13" s="3" t="s">
        <v>8</v>
      </c>
      <c r="K13" s="3" t="s">
        <v>9</v>
      </c>
      <c r="L13" s="3" t="s">
        <v>10</v>
      </c>
      <c r="M13" s="3" t="s">
        <v>11</v>
      </c>
      <c r="N13" s="3" t="s">
        <v>12</v>
      </c>
    </row>
    <row r="14" spans="1:14" ht="17.2" customHeight="1" x14ac:dyDescent="0.25">
      <c r="A14" s="3" t="s">
        <v>13</v>
      </c>
      <c r="B14" s="3" t="s">
        <v>14</v>
      </c>
      <c r="C14" s="3" t="s">
        <v>15</v>
      </c>
      <c r="D14" s="3" t="s">
        <v>16</v>
      </c>
      <c r="E14" s="3" t="s">
        <v>17</v>
      </c>
      <c r="F14" s="3" t="s">
        <v>18</v>
      </c>
      <c r="G14" s="4"/>
      <c r="H14" s="4"/>
      <c r="I14" s="4"/>
      <c r="J14" s="4"/>
      <c r="K14" s="4"/>
      <c r="L14" s="4"/>
      <c r="M14" s="4"/>
      <c r="N14" s="4"/>
    </row>
    <row r="15" spans="1:14" ht="17.2" customHeight="1" x14ac:dyDescent="0.25">
      <c r="A15" s="56" t="s">
        <v>19</v>
      </c>
      <c r="B15" s="56" t="s">
        <v>20</v>
      </c>
      <c r="C15" s="5" t="s">
        <v>21</v>
      </c>
      <c r="D15" s="5" t="s">
        <v>22</v>
      </c>
      <c r="E15" s="5" t="s">
        <v>23</v>
      </c>
      <c r="F15" s="5" t="s">
        <v>24</v>
      </c>
      <c r="G15" s="6">
        <v>4797.54</v>
      </c>
      <c r="H15" s="7">
        <v>0</v>
      </c>
      <c r="I15" s="6">
        <v>-4797.54</v>
      </c>
      <c r="J15" s="6">
        <v>108793.76</v>
      </c>
      <c r="K15" s="7">
        <v>0</v>
      </c>
      <c r="L15" s="6">
        <v>-108793.76</v>
      </c>
      <c r="M15" s="7">
        <v>0</v>
      </c>
      <c r="N15" s="4"/>
    </row>
    <row r="16" spans="1:14" ht="17.2" customHeight="1" x14ac:dyDescent="0.25">
      <c r="A16" s="57"/>
      <c r="B16" s="57"/>
      <c r="C16" s="56" t="s">
        <v>25</v>
      </c>
      <c r="D16" s="56" t="s">
        <v>26</v>
      </c>
      <c r="E16" s="5" t="s">
        <v>27</v>
      </c>
      <c r="F16" s="5" t="s">
        <v>28</v>
      </c>
      <c r="G16" s="6">
        <v>5717.76</v>
      </c>
      <c r="H16" s="7">
        <v>0</v>
      </c>
      <c r="I16" s="6">
        <v>-5717.76</v>
      </c>
      <c r="J16" s="6">
        <v>5717.76</v>
      </c>
      <c r="K16" s="7">
        <v>0</v>
      </c>
      <c r="L16" s="6">
        <v>-5717.76</v>
      </c>
      <c r="M16" s="7">
        <v>0</v>
      </c>
      <c r="N16" s="4"/>
    </row>
    <row r="17" spans="1:14" ht="17.2" customHeight="1" x14ac:dyDescent="0.25">
      <c r="A17" s="57"/>
      <c r="B17" s="57"/>
      <c r="C17" s="58"/>
      <c r="D17" s="58"/>
      <c r="E17" s="5" t="s">
        <v>29</v>
      </c>
      <c r="F17" s="5" t="s">
        <v>30</v>
      </c>
      <c r="G17" s="7">
        <v>0</v>
      </c>
      <c r="H17" s="7">
        <v>0</v>
      </c>
      <c r="I17" s="7">
        <v>0</v>
      </c>
      <c r="J17" s="6">
        <v>1962.22</v>
      </c>
      <c r="K17" s="7">
        <v>0</v>
      </c>
      <c r="L17" s="6">
        <v>-1962.22</v>
      </c>
      <c r="M17" s="7">
        <v>0</v>
      </c>
      <c r="N17" s="4"/>
    </row>
    <row r="18" spans="1:14" ht="17.2" customHeight="1" x14ac:dyDescent="0.25">
      <c r="A18" s="57"/>
      <c r="B18" s="57"/>
      <c r="C18" s="5" t="s">
        <v>31</v>
      </c>
      <c r="D18" s="5" t="s">
        <v>32</v>
      </c>
      <c r="E18" s="5" t="s">
        <v>29</v>
      </c>
      <c r="F18" s="5" t="s">
        <v>30</v>
      </c>
      <c r="G18" s="7">
        <v>0</v>
      </c>
      <c r="H18" s="7">
        <v>0</v>
      </c>
      <c r="I18" s="7">
        <v>0</v>
      </c>
      <c r="J18" s="6">
        <v>339.6</v>
      </c>
      <c r="K18" s="7">
        <v>0</v>
      </c>
      <c r="L18" s="6">
        <v>-339.6</v>
      </c>
      <c r="M18" s="7">
        <v>0</v>
      </c>
      <c r="N18" s="4"/>
    </row>
    <row r="19" spans="1:14" ht="17.2" customHeight="1" x14ac:dyDescent="0.25">
      <c r="A19" s="57"/>
      <c r="B19" s="57"/>
      <c r="C19" s="5" t="s">
        <v>33</v>
      </c>
      <c r="D19" s="5" t="s">
        <v>34</v>
      </c>
      <c r="E19" s="5" t="s">
        <v>35</v>
      </c>
      <c r="F19" s="5" t="s">
        <v>36</v>
      </c>
      <c r="G19" s="6">
        <v>7422.81</v>
      </c>
      <c r="H19" s="7">
        <v>0</v>
      </c>
      <c r="I19" s="6">
        <v>-7422.81</v>
      </c>
      <c r="J19" s="6">
        <v>84247.25</v>
      </c>
      <c r="K19" s="7">
        <v>0</v>
      </c>
      <c r="L19" s="6">
        <v>-84247.25</v>
      </c>
      <c r="M19" s="7">
        <v>0</v>
      </c>
      <c r="N19" s="4"/>
    </row>
    <row r="20" spans="1:14" ht="17.2" customHeight="1" x14ac:dyDescent="0.25">
      <c r="A20" s="57"/>
      <c r="B20" s="57"/>
      <c r="C20" s="56" t="s">
        <v>37</v>
      </c>
      <c r="D20" s="56" t="s">
        <v>38</v>
      </c>
      <c r="E20" s="5" t="s">
        <v>39</v>
      </c>
      <c r="F20" s="5" t="s">
        <v>40</v>
      </c>
      <c r="G20" s="7">
        <v>0</v>
      </c>
      <c r="H20" s="7">
        <v>0</v>
      </c>
      <c r="I20" s="7">
        <v>0</v>
      </c>
      <c r="J20" s="6">
        <v>703.74</v>
      </c>
      <c r="K20" s="7">
        <v>0</v>
      </c>
      <c r="L20" s="6">
        <v>-703.74</v>
      </c>
      <c r="M20" s="7">
        <v>0</v>
      </c>
      <c r="N20" s="4"/>
    </row>
    <row r="21" spans="1:14" ht="17.2" customHeight="1" x14ac:dyDescent="0.25">
      <c r="A21" s="57"/>
      <c r="B21" s="57"/>
      <c r="C21" s="58"/>
      <c r="D21" s="58"/>
      <c r="E21" s="5" t="s">
        <v>41</v>
      </c>
      <c r="F21" s="5" t="s">
        <v>42</v>
      </c>
      <c r="G21" s="6">
        <v>3622.56</v>
      </c>
      <c r="H21" s="7">
        <v>0</v>
      </c>
      <c r="I21" s="6">
        <v>-3622.56</v>
      </c>
      <c r="J21" s="6">
        <v>10792.09</v>
      </c>
      <c r="K21" s="7">
        <v>0</v>
      </c>
      <c r="L21" s="6">
        <v>-10792.09</v>
      </c>
      <c r="M21" s="7">
        <v>0</v>
      </c>
      <c r="N21" s="4"/>
    </row>
    <row r="22" spans="1:14" ht="17.2" customHeight="1" x14ac:dyDescent="0.25">
      <c r="A22" s="57"/>
      <c r="B22" s="58"/>
      <c r="C22" s="5" t="s">
        <v>43</v>
      </c>
      <c r="D22" s="5" t="s">
        <v>44</v>
      </c>
      <c r="E22" s="5" t="s">
        <v>41</v>
      </c>
      <c r="F22" s="5" t="s">
        <v>42</v>
      </c>
      <c r="G22" s="6">
        <v>1811.28</v>
      </c>
      <c r="H22" s="7">
        <v>0</v>
      </c>
      <c r="I22" s="6">
        <v>-1811.28</v>
      </c>
      <c r="J22" s="6">
        <v>7245.1</v>
      </c>
      <c r="K22" s="7">
        <v>0</v>
      </c>
      <c r="L22" s="6">
        <v>-7245.1</v>
      </c>
      <c r="M22" s="7">
        <v>0</v>
      </c>
      <c r="N22" s="4"/>
    </row>
    <row r="23" spans="1:14" ht="17.2" customHeight="1" x14ac:dyDescent="0.25">
      <c r="A23" s="57"/>
      <c r="B23" s="56" t="s">
        <v>45</v>
      </c>
      <c r="C23" s="56" t="s">
        <v>25</v>
      </c>
      <c r="D23" s="56" t="s">
        <v>26</v>
      </c>
      <c r="E23" s="5" t="s">
        <v>27</v>
      </c>
      <c r="F23" s="5" t="s">
        <v>28</v>
      </c>
      <c r="G23" s="6">
        <v>8135.29</v>
      </c>
      <c r="H23" s="7">
        <v>0</v>
      </c>
      <c r="I23" s="6">
        <v>-8135.29</v>
      </c>
      <c r="J23" s="6">
        <v>324789.36</v>
      </c>
      <c r="K23" s="7">
        <v>0</v>
      </c>
      <c r="L23" s="6">
        <v>-324789.36</v>
      </c>
      <c r="M23" s="7">
        <v>0</v>
      </c>
      <c r="N23" s="4"/>
    </row>
    <row r="24" spans="1:14" ht="17.2" customHeight="1" x14ac:dyDescent="0.25">
      <c r="A24" s="57"/>
      <c r="B24" s="57"/>
      <c r="C24" s="58"/>
      <c r="D24" s="58"/>
      <c r="E24" s="5" t="s">
        <v>29</v>
      </c>
      <c r="F24" s="5" t="s">
        <v>30</v>
      </c>
      <c r="G24" s="6">
        <v>135878.01</v>
      </c>
      <c r="H24" s="7">
        <v>0</v>
      </c>
      <c r="I24" s="6">
        <v>-135878.01</v>
      </c>
      <c r="J24" s="6">
        <v>137372.74</v>
      </c>
      <c r="K24" s="7">
        <v>0</v>
      </c>
      <c r="L24" s="6">
        <v>-137372.74</v>
      </c>
      <c r="M24" s="7">
        <v>0</v>
      </c>
      <c r="N24" s="4"/>
    </row>
    <row r="25" spans="1:14" ht="17.2" customHeight="1" x14ac:dyDescent="0.25">
      <c r="A25" s="57"/>
      <c r="B25" s="57"/>
      <c r="C25" s="56" t="s">
        <v>37</v>
      </c>
      <c r="D25" s="56" t="s">
        <v>38</v>
      </c>
      <c r="E25" s="5" t="s">
        <v>41</v>
      </c>
      <c r="F25" s="5" t="s">
        <v>42</v>
      </c>
      <c r="G25" s="6">
        <v>2673.43</v>
      </c>
      <c r="H25" s="7">
        <v>0</v>
      </c>
      <c r="I25" s="6">
        <v>-2673.43</v>
      </c>
      <c r="J25" s="6">
        <v>29052.69</v>
      </c>
      <c r="K25" s="7">
        <v>0</v>
      </c>
      <c r="L25" s="6">
        <v>-29052.69</v>
      </c>
      <c r="M25" s="7">
        <v>0</v>
      </c>
      <c r="N25" s="4"/>
    </row>
    <row r="26" spans="1:14" ht="17.2" customHeight="1" x14ac:dyDescent="0.25">
      <c r="A26" s="57"/>
      <c r="B26" s="57"/>
      <c r="C26" s="58"/>
      <c r="D26" s="58"/>
      <c r="E26" s="5" t="s">
        <v>39</v>
      </c>
      <c r="F26" s="5" t="s">
        <v>40</v>
      </c>
      <c r="G26" s="7">
        <v>0</v>
      </c>
      <c r="H26" s="7">
        <v>0</v>
      </c>
      <c r="I26" s="7">
        <v>0</v>
      </c>
      <c r="J26" s="6">
        <v>545.41</v>
      </c>
      <c r="K26" s="7">
        <v>0</v>
      </c>
      <c r="L26" s="6">
        <v>-545.41</v>
      </c>
      <c r="M26" s="7">
        <v>0</v>
      </c>
      <c r="N26" s="4"/>
    </row>
    <row r="27" spans="1:14" ht="17.2" customHeight="1" x14ac:dyDescent="0.25">
      <c r="A27" s="57"/>
      <c r="B27" s="57"/>
      <c r="C27" s="5" t="s">
        <v>43</v>
      </c>
      <c r="D27" s="5" t="s">
        <v>44</v>
      </c>
      <c r="E27" s="5" t="s">
        <v>41</v>
      </c>
      <c r="F27" s="5" t="s">
        <v>42</v>
      </c>
      <c r="G27" s="6">
        <v>13836.74</v>
      </c>
      <c r="H27" s="7">
        <v>0</v>
      </c>
      <c r="I27" s="6">
        <v>-13836.74</v>
      </c>
      <c r="J27" s="6">
        <v>59281.67</v>
      </c>
      <c r="K27" s="7">
        <v>0</v>
      </c>
      <c r="L27" s="6">
        <v>-59281.67</v>
      </c>
      <c r="M27" s="7">
        <v>0</v>
      </c>
      <c r="N27" s="4"/>
    </row>
    <row r="28" spans="1:14" ht="17.2" customHeight="1" x14ac:dyDescent="0.25">
      <c r="A28" s="57"/>
      <c r="B28" s="57"/>
      <c r="C28" s="5" t="s">
        <v>33</v>
      </c>
      <c r="D28" s="5" t="s">
        <v>34</v>
      </c>
      <c r="E28" s="5" t="s">
        <v>35</v>
      </c>
      <c r="F28" s="5" t="s">
        <v>36</v>
      </c>
      <c r="G28" s="6">
        <v>5234.3</v>
      </c>
      <c r="H28" s="7">
        <v>0</v>
      </c>
      <c r="I28" s="6">
        <v>-5234.3</v>
      </c>
      <c r="J28" s="6">
        <v>63287.29</v>
      </c>
      <c r="K28" s="7">
        <v>0</v>
      </c>
      <c r="L28" s="6">
        <v>-63287.29</v>
      </c>
      <c r="M28" s="7">
        <v>0</v>
      </c>
      <c r="N28" s="4"/>
    </row>
    <row r="29" spans="1:14" ht="17.2" customHeight="1" x14ac:dyDescent="0.25">
      <c r="A29" s="57"/>
      <c r="B29" s="57"/>
      <c r="C29" s="5" t="s">
        <v>31</v>
      </c>
      <c r="D29" s="5" t="s">
        <v>32</v>
      </c>
      <c r="E29" s="5" t="s">
        <v>29</v>
      </c>
      <c r="F29" s="5" t="s">
        <v>30</v>
      </c>
      <c r="G29" s="6">
        <v>103085.35</v>
      </c>
      <c r="H29" s="7">
        <v>0</v>
      </c>
      <c r="I29" s="6">
        <v>-103085.35</v>
      </c>
      <c r="J29" s="6">
        <v>103345.05</v>
      </c>
      <c r="K29" s="7">
        <v>0</v>
      </c>
      <c r="L29" s="6">
        <v>-103345.05</v>
      </c>
      <c r="M29" s="7">
        <v>0</v>
      </c>
      <c r="N29" s="4"/>
    </row>
    <row r="30" spans="1:14" ht="17.2" customHeight="1" x14ac:dyDescent="0.25">
      <c r="A30" s="57"/>
      <c r="B30" s="57"/>
      <c r="C30" s="5" t="s">
        <v>46</v>
      </c>
      <c r="D30" s="5" t="s">
        <v>47</v>
      </c>
      <c r="E30" s="5" t="s">
        <v>48</v>
      </c>
      <c r="F30" s="5" t="s">
        <v>49</v>
      </c>
      <c r="G30" s="6">
        <v>19083.189999999999</v>
      </c>
      <c r="H30" s="7">
        <v>0</v>
      </c>
      <c r="I30" s="6">
        <v>-19083.189999999999</v>
      </c>
      <c r="J30" s="6">
        <v>671907.22</v>
      </c>
      <c r="K30" s="7">
        <v>0</v>
      </c>
      <c r="L30" s="6">
        <v>-671907.22</v>
      </c>
      <c r="M30" s="7">
        <v>0</v>
      </c>
      <c r="N30" s="4"/>
    </row>
    <row r="31" spans="1:14" ht="17.2" customHeight="1" x14ac:dyDescent="0.25">
      <c r="A31" s="57"/>
      <c r="B31" s="57"/>
      <c r="C31" s="5" t="s">
        <v>50</v>
      </c>
      <c r="D31" s="5" t="s">
        <v>51</v>
      </c>
      <c r="E31" s="5" t="s">
        <v>52</v>
      </c>
      <c r="F31" s="5" t="s">
        <v>53</v>
      </c>
      <c r="G31" s="7">
        <v>0</v>
      </c>
      <c r="H31" s="7">
        <v>0</v>
      </c>
      <c r="I31" s="7">
        <v>0</v>
      </c>
      <c r="J31" s="6">
        <v>178230.18</v>
      </c>
      <c r="K31" s="7">
        <v>0</v>
      </c>
      <c r="L31" s="6">
        <v>-178230.18</v>
      </c>
      <c r="M31" s="7">
        <v>0</v>
      </c>
      <c r="N31" s="4"/>
    </row>
    <row r="32" spans="1:14" ht="17.2" customHeight="1" x14ac:dyDescent="0.25">
      <c r="A32" s="57"/>
      <c r="B32" s="57"/>
      <c r="C32" s="5" t="s">
        <v>21</v>
      </c>
      <c r="D32" s="5" t="s">
        <v>22</v>
      </c>
      <c r="E32" s="5" t="s">
        <v>23</v>
      </c>
      <c r="F32" s="5" t="s">
        <v>24</v>
      </c>
      <c r="G32" s="6">
        <v>2851.56</v>
      </c>
      <c r="H32" s="7">
        <v>0</v>
      </c>
      <c r="I32" s="6">
        <v>-2851.56</v>
      </c>
      <c r="J32" s="6">
        <v>75057.8</v>
      </c>
      <c r="K32" s="7">
        <v>0</v>
      </c>
      <c r="L32" s="6">
        <v>-75057.8</v>
      </c>
      <c r="M32" s="7">
        <v>0</v>
      </c>
      <c r="N32" s="4"/>
    </row>
    <row r="33" spans="1:14" ht="17.2" customHeight="1" x14ac:dyDescent="0.25">
      <c r="A33" s="57"/>
      <c r="B33" s="58"/>
      <c r="C33" s="5" t="s">
        <v>54</v>
      </c>
      <c r="D33" s="5" t="s">
        <v>55</v>
      </c>
      <c r="E33" s="5" t="s">
        <v>48</v>
      </c>
      <c r="F33" s="5" t="s">
        <v>49</v>
      </c>
      <c r="G33" s="6">
        <v>21633.41</v>
      </c>
      <c r="H33" s="7">
        <v>0</v>
      </c>
      <c r="I33" s="6">
        <v>-21633.41</v>
      </c>
      <c r="J33" s="6">
        <v>567206.18000000005</v>
      </c>
      <c r="K33" s="7">
        <v>0</v>
      </c>
      <c r="L33" s="6">
        <v>-567206.18000000005</v>
      </c>
      <c r="M33" s="7">
        <v>0</v>
      </c>
      <c r="N33" s="4"/>
    </row>
    <row r="34" spans="1:14" ht="17.2" customHeight="1" x14ac:dyDescent="0.25">
      <c r="A34" s="58"/>
      <c r="B34" s="59" t="s">
        <v>56</v>
      </c>
      <c r="C34" s="60"/>
      <c r="D34" s="60"/>
      <c r="E34" s="60"/>
      <c r="F34" s="61"/>
      <c r="G34" s="9">
        <v>335783.23</v>
      </c>
      <c r="H34" s="10">
        <v>0</v>
      </c>
      <c r="I34" s="9">
        <v>-335783.23</v>
      </c>
      <c r="J34" s="9">
        <v>2429877.11</v>
      </c>
      <c r="K34" s="10">
        <v>0</v>
      </c>
      <c r="L34" s="9">
        <v>-2429877.11</v>
      </c>
      <c r="M34" s="10">
        <v>0</v>
      </c>
      <c r="N34" s="8"/>
    </row>
    <row r="35" spans="1:14" ht="17.2" customHeight="1" x14ac:dyDescent="0.25">
      <c r="A35" s="52" t="s">
        <v>56</v>
      </c>
      <c r="B35" s="53"/>
      <c r="C35" s="53"/>
      <c r="D35" s="53"/>
      <c r="E35" s="53"/>
      <c r="F35" s="54"/>
      <c r="G35" s="12">
        <v>335783.23</v>
      </c>
      <c r="H35" s="13">
        <v>0</v>
      </c>
      <c r="I35" s="12">
        <v>-335783.23</v>
      </c>
      <c r="J35" s="12">
        <v>2429877.11</v>
      </c>
      <c r="K35" s="13">
        <v>0</v>
      </c>
      <c r="L35" s="12">
        <v>-2429877.11</v>
      </c>
      <c r="M35" s="13">
        <v>0</v>
      </c>
      <c r="N35" s="11"/>
    </row>
    <row r="36" spans="1:14" ht="12.9" x14ac:dyDescent="0.25">
      <c r="A36" s="55" t="s">
        <v>57</v>
      </c>
      <c r="B36" s="51"/>
      <c r="C36" s="51"/>
      <c r="D36" s="51"/>
      <c r="E36" s="51"/>
      <c r="F36" s="51"/>
      <c r="G36" s="51"/>
      <c r="H36" s="51"/>
      <c r="I36" s="51"/>
      <c r="J36" s="55" t="s">
        <v>58</v>
      </c>
      <c r="K36" s="51"/>
      <c r="L36" s="51"/>
      <c r="M36" s="51"/>
      <c r="N36" s="51"/>
    </row>
    <row r="37" spans="1:14" ht="12.8" customHeight="1" x14ac:dyDescent="0.25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</row>
    <row r="38" spans="1:14" ht="12.8" customHeight="1" x14ac:dyDescent="0.25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</row>
    <row r="39" spans="1:14" ht="12.9" x14ac:dyDescent="0.25">
      <c r="A39" s="14" t="s">
        <v>59</v>
      </c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</row>
  </sheetData>
  <mergeCells count="35">
    <mergeCell ref="A1:M8"/>
    <mergeCell ref="A9:E9"/>
    <mergeCell ref="F9:I9"/>
    <mergeCell ref="J9:N9"/>
    <mergeCell ref="A10:E11"/>
    <mergeCell ref="F10:G11"/>
    <mergeCell ref="J10:N11"/>
    <mergeCell ref="A12:E12"/>
    <mergeCell ref="F12:I12"/>
    <mergeCell ref="J12:N12"/>
    <mergeCell ref="A13:F13"/>
    <mergeCell ref="A15:A34"/>
    <mergeCell ref="B15:B22"/>
    <mergeCell ref="C16:C17"/>
    <mergeCell ref="D16:D17"/>
    <mergeCell ref="C20:C21"/>
    <mergeCell ref="D20:D21"/>
    <mergeCell ref="B23:B33"/>
    <mergeCell ref="C23:C24"/>
    <mergeCell ref="D23:D24"/>
    <mergeCell ref="C25:C26"/>
    <mergeCell ref="D25:D26"/>
    <mergeCell ref="B34:F34"/>
    <mergeCell ref="A35:F35"/>
    <mergeCell ref="A36:C36"/>
    <mergeCell ref="D36:I36"/>
    <mergeCell ref="J36:N36"/>
    <mergeCell ref="A37:C37"/>
    <mergeCell ref="D37:I37"/>
    <mergeCell ref="J37:N37"/>
    <mergeCell ref="A38:C38"/>
    <mergeCell ref="D38:I38"/>
    <mergeCell ref="J38:N38"/>
    <mergeCell ref="D39:I39"/>
    <mergeCell ref="J39:N39"/>
  </mergeCells>
  <pageMargins left="0.7" right="0.7" top="0.75" bottom="0.75" header="0.3" footer="0.3"/>
  <pageSetup scale="47" fitToHeight="2" orientation="landscape" r:id="rId1"/>
  <headerFooter>
    <oddHeader xml:space="preserve">&amp;R&amp;"Times New Roman,Regular"Exh. AIW-10
Dockets UE-200900, UG-200901, UE-200894
Page &amp;P of &amp;N&amp;"Tahoma,Regular"
</oddHeader>
    <oddFooter>&amp;L&amp;F ! 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2E2FD-0754-42B9-A8BC-F530C8989CCC}">
  <sheetPr>
    <pageSetUpPr fitToPage="1"/>
  </sheetPr>
  <dimension ref="A1:T93"/>
  <sheetViews>
    <sheetView tabSelected="1" view="pageLayout" zoomScaleNormal="75" workbookViewId="0">
      <selection sqref="A1:M8"/>
    </sheetView>
  </sheetViews>
  <sheetFormatPr defaultColWidth="8.796875" defaultRowHeight="12.8" customHeight="1" x14ac:dyDescent="0.25"/>
  <cols>
    <col min="1" max="1" width="22.59765625" style="15" bestFit="1" customWidth="1"/>
    <col min="2" max="2" width="25.09765625" style="15" bestFit="1" customWidth="1"/>
    <col min="3" max="3" width="17.59765625" style="15" bestFit="1" customWidth="1"/>
    <col min="4" max="4" width="32.796875" style="15" bestFit="1" customWidth="1"/>
    <col min="5" max="5" width="15" style="15" bestFit="1" customWidth="1"/>
    <col min="6" max="6" width="22.59765625" style="15" bestFit="1" customWidth="1"/>
    <col min="7" max="7" width="16.19921875" style="15" bestFit="1" customWidth="1"/>
    <col min="8" max="8" width="8.796875" style="15"/>
    <col min="9" max="9" width="17.59765625" style="15" bestFit="1" customWidth="1"/>
    <col min="10" max="10" width="18.8984375" style="15" bestFit="1" customWidth="1"/>
    <col min="11" max="11" width="13.796875" style="15" bestFit="1" customWidth="1"/>
    <col min="12" max="12" width="18.8984375" style="15" bestFit="1" customWidth="1"/>
    <col min="13" max="13" width="16.19921875" style="15" bestFit="1" customWidth="1"/>
    <col min="14" max="14" width="25.09765625" style="15" bestFit="1" customWidth="1"/>
    <col min="15" max="15" width="25.09765625" style="15" customWidth="1"/>
    <col min="16" max="18" width="8.796875" style="15"/>
    <col min="19" max="19" width="16.5" style="15" bestFit="1" customWidth="1"/>
    <col min="20" max="16384" width="8.796875" style="15"/>
  </cols>
  <sheetData>
    <row r="1" spans="1:14" ht="12.8" customHeight="1" x14ac:dyDescent="0.25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4" ht="12.8" customHeight="1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4" ht="12.8" customHeight="1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4" ht="12.8" customHeight="1" x14ac:dyDescent="0.25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4" ht="12.8" customHeight="1" x14ac:dyDescent="0.25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</row>
    <row r="6" spans="1:14" ht="12.8" customHeight="1" x14ac:dyDescent="0.25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</row>
    <row r="7" spans="1:14" ht="12.8" customHeight="1" x14ac:dyDescent="0.25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</row>
    <row r="8" spans="1:14" ht="12.8" customHeight="1" x14ac:dyDescent="0.25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</row>
    <row r="9" spans="1:14" ht="21.8" customHeight="1" thickBot="1" x14ac:dyDescent="0.3">
      <c r="A9" s="51"/>
      <c r="B9" s="51"/>
      <c r="C9" s="51"/>
      <c r="D9" s="51"/>
      <c r="E9" s="51"/>
      <c r="F9" s="62" t="s">
        <v>0</v>
      </c>
      <c r="G9" s="51"/>
      <c r="H9" s="51"/>
      <c r="I9" s="51"/>
      <c r="J9" s="63" t="s">
        <v>1</v>
      </c>
      <c r="K9" s="51"/>
      <c r="L9" s="51"/>
      <c r="M9" s="51"/>
      <c r="N9" s="51"/>
    </row>
    <row r="10" spans="1:14" ht="17.2" customHeight="1" thickBot="1" x14ac:dyDescent="0.3">
      <c r="A10" s="51" t="s">
        <v>60</v>
      </c>
      <c r="B10" s="51"/>
      <c r="C10" s="51"/>
      <c r="D10" s="51"/>
      <c r="E10" s="51"/>
      <c r="F10" s="51"/>
      <c r="G10" s="51"/>
      <c r="H10" s="1" t="s">
        <v>2</v>
      </c>
      <c r="J10" s="55" t="s">
        <v>4</v>
      </c>
      <c r="K10" s="51"/>
      <c r="L10" s="51"/>
      <c r="M10" s="51"/>
      <c r="N10" s="51"/>
    </row>
    <row r="11" spans="1:14" ht="17.2" customHeight="1" thickBot="1" x14ac:dyDescent="0.3">
      <c r="A11" s="51"/>
      <c r="B11" s="51"/>
      <c r="C11" s="51"/>
      <c r="D11" s="51"/>
      <c r="E11" s="51"/>
      <c r="F11" s="51"/>
      <c r="G11" s="51"/>
      <c r="H11" s="2" t="s">
        <v>3</v>
      </c>
      <c r="J11" s="51"/>
      <c r="K11" s="51"/>
      <c r="L11" s="51"/>
      <c r="M11" s="51"/>
      <c r="N11" s="51"/>
    </row>
    <row r="12" spans="1:14" ht="12.8" customHeight="1" thickBot="1" x14ac:dyDescent="0.3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</row>
    <row r="13" spans="1:14" ht="17.2" customHeight="1" thickBot="1" x14ac:dyDescent="0.3">
      <c r="A13" s="51"/>
      <c r="B13" s="51"/>
      <c r="C13" s="51"/>
      <c r="D13" s="51"/>
      <c r="E13" s="51"/>
      <c r="F13" s="51"/>
      <c r="G13" s="3" t="s">
        <v>5</v>
      </c>
      <c r="H13" s="3" t="s">
        <v>6</v>
      </c>
      <c r="I13" s="3" t="s">
        <v>7</v>
      </c>
      <c r="J13" s="3" t="s">
        <v>8</v>
      </c>
      <c r="K13" s="3" t="s">
        <v>9</v>
      </c>
      <c r="L13" s="3" t="s">
        <v>10</v>
      </c>
      <c r="M13" s="3" t="s">
        <v>11</v>
      </c>
      <c r="N13" s="3" t="s">
        <v>12</v>
      </c>
    </row>
    <row r="14" spans="1:14" ht="17.2" customHeight="1" thickBot="1" x14ac:dyDescent="0.3">
      <c r="A14" s="3" t="s">
        <v>13</v>
      </c>
      <c r="B14" s="3" t="s">
        <v>14</v>
      </c>
      <c r="C14" s="3" t="s">
        <v>15</v>
      </c>
      <c r="D14" s="3" t="s">
        <v>16</v>
      </c>
      <c r="E14" s="3" t="s">
        <v>17</v>
      </c>
      <c r="F14" s="3" t="s">
        <v>18</v>
      </c>
      <c r="G14" s="4"/>
      <c r="H14" s="4"/>
      <c r="I14" s="4"/>
      <c r="J14" s="4"/>
      <c r="K14" s="4"/>
      <c r="L14" s="4"/>
      <c r="M14" s="4"/>
      <c r="N14" s="4"/>
    </row>
    <row r="15" spans="1:14" ht="17.2" customHeight="1" thickBot="1" x14ac:dyDescent="0.3">
      <c r="A15" s="56" t="s">
        <v>19</v>
      </c>
      <c r="B15" s="56" t="s">
        <v>20</v>
      </c>
      <c r="C15" s="17" t="s">
        <v>21</v>
      </c>
      <c r="D15" s="17" t="s">
        <v>22</v>
      </c>
      <c r="E15" s="17" t="s">
        <v>23</v>
      </c>
      <c r="F15" s="17" t="s">
        <v>24</v>
      </c>
      <c r="G15" s="6">
        <v>4797.54</v>
      </c>
      <c r="H15" s="7">
        <v>0</v>
      </c>
      <c r="I15" s="6">
        <v>-4797.54</v>
      </c>
      <c r="J15" s="6">
        <v>108793.76</v>
      </c>
      <c r="K15" s="7">
        <v>0</v>
      </c>
      <c r="L15" s="6">
        <v>-108793.76</v>
      </c>
      <c r="M15" s="7">
        <v>0</v>
      </c>
      <c r="N15" s="4"/>
    </row>
    <row r="16" spans="1:14" ht="17.2" customHeight="1" thickBot="1" x14ac:dyDescent="0.3">
      <c r="A16" s="57"/>
      <c r="B16" s="57"/>
      <c r="C16" s="56" t="s">
        <v>25</v>
      </c>
      <c r="D16" s="56" t="s">
        <v>26</v>
      </c>
      <c r="E16" s="17" t="s">
        <v>27</v>
      </c>
      <c r="F16" s="17" t="s">
        <v>28</v>
      </c>
      <c r="G16" s="6">
        <v>5717.76</v>
      </c>
      <c r="H16" s="7">
        <v>0</v>
      </c>
      <c r="I16" s="6">
        <v>-5717.76</v>
      </c>
      <c r="J16" s="6">
        <v>5717.76</v>
      </c>
      <c r="K16" s="7">
        <v>0</v>
      </c>
      <c r="L16" s="6">
        <v>-5717.76</v>
      </c>
      <c r="M16" s="7">
        <v>0</v>
      </c>
      <c r="N16" s="4"/>
    </row>
    <row r="17" spans="1:14" ht="17.2" customHeight="1" thickBot="1" x14ac:dyDescent="0.3">
      <c r="A17" s="57"/>
      <c r="B17" s="57"/>
      <c r="C17" s="58"/>
      <c r="D17" s="58"/>
      <c r="E17" s="17" t="s">
        <v>29</v>
      </c>
      <c r="F17" s="17" t="s">
        <v>30</v>
      </c>
      <c r="G17" s="7">
        <v>0</v>
      </c>
      <c r="H17" s="7">
        <v>0</v>
      </c>
      <c r="I17" s="7">
        <v>0</v>
      </c>
      <c r="J17" s="6">
        <v>1962.22</v>
      </c>
      <c r="K17" s="7">
        <v>0</v>
      </c>
      <c r="L17" s="6">
        <v>-1962.22</v>
      </c>
      <c r="M17" s="7">
        <v>0</v>
      </c>
      <c r="N17" s="4"/>
    </row>
    <row r="18" spans="1:14" ht="17.2" customHeight="1" thickBot="1" x14ac:dyDescent="0.3">
      <c r="A18" s="57"/>
      <c r="B18" s="57"/>
      <c r="C18" s="17" t="s">
        <v>31</v>
      </c>
      <c r="D18" s="17" t="s">
        <v>32</v>
      </c>
      <c r="E18" s="17" t="s">
        <v>29</v>
      </c>
      <c r="F18" s="17" t="s">
        <v>30</v>
      </c>
      <c r="G18" s="7">
        <v>0</v>
      </c>
      <c r="H18" s="7">
        <v>0</v>
      </c>
      <c r="I18" s="7">
        <v>0</v>
      </c>
      <c r="J18" s="6">
        <v>339.6</v>
      </c>
      <c r="K18" s="7">
        <v>0</v>
      </c>
      <c r="L18" s="6">
        <v>-339.6</v>
      </c>
      <c r="M18" s="7">
        <v>0</v>
      </c>
      <c r="N18" s="4"/>
    </row>
    <row r="19" spans="1:14" ht="17.2" customHeight="1" thickBot="1" x14ac:dyDescent="0.3">
      <c r="A19" s="57"/>
      <c r="B19" s="57"/>
      <c r="C19" s="17" t="s">
        <v>33</v>
      </c>
      <c r="D19" s="17" t="s">
        <v>34</v>
      </c>
      <c r="E19" s="17" t="s">
        <v>35</v>
      </c>
      <c r="F19" s="17" t="s">
        <v>36</v>
      </c>
      <c r="G19" s="6">
        <v>7422.81</v>
      </c>
      <c r="H19" s="7">
        <v>0</v>
      </c>
      <c r="I19" s="6">
        <v>-7422.81</v>
      </c>
      <c r="J19" s="6">
        <v>84247.25</v>
      </c>
      <c r="K19" s="7">
        <v>0</v>
      </c>
      <c r="L19" s="6">
        <v>-84247.25</v>
      </c>
      <c r="M19" s="7">
        <v>0</v>
      </c>
      <c r="N19" s="4"/>
    </row>
    <row r="20" spans="1:14" ht="17.2" customHeight="1" thickBot="1" x14ac:dyDescent="0.3">
      <c r="A20" s="57"/>
      <c r="B20" s="57"/>
      <c r="C20" s="56" t="s">
        <v>37</v>
      </c>
      <c r="D20" s="56" t="s">
        <v>38</v>
      </c>
      <c r="E20" s="17" t="s">
        <v>39</v>
      </c>
      <c r="F20" s="17" t="s">
        <v>40</v>
      </c>
      <c r="G20" s="7">
        <v>0</v>
      </c>
      <c r="H20" s="7">
        <v>0</v>
      </c>
      <c r="I20" s="7">
        <v>0</v>
      </c>
      <c r="J20" s="6">
        <v>703.74</v>
      </c>
      <c r="K20" s="7">
        <v>0</v>
      </c>
      <c r="L20" s="6">
        <v>-703.74</v>
      </c>
      <c r="M20" s="7">
        <v>0</v>
      </c>
      <c r="N20" s="4"/>
    </row>
    <row r="21" spans="1:14" ht="17.2" customHeight="1" thickBot="1" x14ac:dyDescent="0.3">
      <c r="A21" s="57"/>
      <c r="B21" s="57"/>
      <c r="C21" s="58"/>
      <c r="D21" s="58"/>
      <c r="E21" s="17" t="s">
        <v>41</v>
      </c>
      <c r="F21" s="17" t="s">
        <v>42</v>
      </c>
      <c r="G21" s="6">
        <v>3622.56</v>
      </c>
      <c r="H21" s="7">
        <v>0</v>
      </c>
      <c r="I21" s="6">
        <v>-3622.56</v>
      </c>
      <c r="J21" s="6">
        <v>10792.09</v>
      </c>
      <c r="K21" s="7">
        <v>0</v>
      </c>
      <c r="L21" s="6">
        <v>-10792.09</v>
      </c>
      <c r="M21" s="7">
        <v>0</v>
      </c>
      <c r="N21" s="4"/>
    </row>
    <row r="22" spans="1:14" ht="17.2" customHeight="1" thickBot="1" x14ac:dyDescent="0.3">
      <c r="A22" s="57"/>
      <c r="B22" s="58"/>
      <c r="C22" s="17" t="s">
        <v>43</v>
      </c>
      <c r="D22" s="17" t="s">
        <v>44</v>
      </c>
      <c r="E22" s="17" t="s">
        <v>41</v>
      </c>
      <c r="F22" s="17" t="s">
        <v>42</v>
      </c>
      <c r="G22" s="6">
        <v>1811.28</v>
      </c>
      <c r="H22" s="7">
        <v>0</v>
      </c>
      <c r="I22" s="6">
        <v>-1811.28</v>
      </c>
      <c r="J22" s="6">
        <v>7245.1</v>
      </c>
      <c r="K22" s="7">
        <v>0</v>
      </c>
      <c r="L22" s="6">
        <v>-7245.1</v>
      </c>
      <c r="M22" s="7">
        <v>0</v>
      </c>
      <c r="N22" s="4"/>
    </row>
    <row r="23" spans="1:14" ht="17.2" customHeight="1" thickBot="1" x14ac:dyDescent="0.3">
      <c r="A23" s="57"/>
      <c r="B23" s="56" t="s">
        <v>45</v>
      </c>
      <c r="C23" s="56" t="s">
        <v>25</v>
      </c>
      <c r="D23" s="56" t="s">
        <v>26</v>
      </c>
      <c r="E23" s="17" t="s">
        <v>27</v>
      </c>
      <c r="F23" s="17" t="s">
        <v>28</v>
      </c>
      <c r="G23" s="6">
        <v>8135.29</v>
      </c>
      <c r="H23" s="7">
        <v>0</v>
      </c>
      <c r="I23" s="6">
        <v>-8135.29</v>
      </c>
      <c r="J23" s="6">
        <v>324789.36</v>
      </c>
      <c r="K23" s="7">
        <v>0</v>
      </c>
      <c r="L23" s="6">
        <v>-324789.36</v>
      </c>
      <c r="M23" s="7">
        <v>0</v>
      </c>
      <c r="N23" s="4"/>
    </row>
    <row r="24" spans="1:14" ht="17.2" customHeight="1" thickBot="1" x14ac:dyDescent="0.3">
      <c r="A24" s="57"/>
      <c r="B24" s="57"/>
      <c r="C24" s="58"/>
      <c r="D24" s="58"/>
      <c r="E24" s="17" t="s">
        <v>29</v>
      </c>
      <c r="F24" s="17" t="s">
        <v>30</v>
      </c>
      <c r="G24" s="6">
        <v>135878.01</v>
      </c>
      <c r="H24" s="7">
        <v>0</v>
      </c>
      <c r="I24" s="6">
        <v>-135878.01</v>
      </c>
      <c r="J24" s="6">
        <v>137372.74</v>
      </c>
      <c r="K24" s="7">
        <v>0</v>
      </c>
      <c r="L24" s="6">
        <v>-137372.74</v>
      </c>
      <c r="M24" s="7">
        <v>0</v>
      </c>
      <c r="N24" s="4"/>
    </row>
    <row r="25" spans="1:14" ht="17.2" customHeight="1" thickBot="1" x14ac:dyDescent="0.3">
      <c r="A25" s="57"/>
      <c r="B25" s="57"/>
      <c r="C25" s="56" t="s">
        <v>37</v>
      </c>
      <c r="D25" s="56" t="s">
        <v>38</v>
      </c>
      <c r="E25" s="17" t="s">
        <v>41</v>
      </c>
      <c r="F25" s="17" t="s">
        <v>42</v>
      </c>
      <c r="G25" s="6">
        <v>2673.43</v>
      </c>
      <c r="H25" s="7">
        <v>0</v>
      </c>
      <c r="I25" s="6">
        <v>-2673.43</v>
      </c>
      <c r="J25" s="6">
        <v>29052.69</v>
      </c>
      <c r="K25" s="7">
        <v>0</v>
      </c>
      <c r="L25" s="6">
        <v>-29052.69</v>
      </c>
      <c r="M25" s="7">
        <v>0</v>
      </c>
      <c r="N25" s="4"/>
    </row>
    <row r="26" spans="1:14" ht="17.2" customHeight="1" thickBot="1" x14ac:dyDescent="0.3">
      <c r="A26" s="57"/>
      <c r="B26" s="57"/>
      <c r="C26" s="58"/>
      <c r="D26" s="58"/>
      <c r="E26" s="17" t="s">
        <v>39</v>
      </c>
      <c r="F26" s="17" t="s">
        <v>40</v>
      </c>
      <c r="G26" s="7">
        <v>0</v>
      </c>
      <c r="H26" s="7">
        <v>0</v>
      </c>
      <c r="I26" s="7">
        <v>0</v>
      </c>
      <c r="J26" s="6">
        <v>545.41</v>
      </c>
      <c r="K26" s="7">
        <v>0</v>
      </c>
      <c r="L26" s="6">
        <v>-545.41</v>
      </c>
      <c r="M26" s="7">
        <v>0</v>
      </c>
      <c r="N26" s="4"/>
    </row>
    <row r="27" spans="1:14" ht="17.2" customHeight="1" thickBot="1" x14ac:dyDescent="0.3">
      <c r="A27" s="57"/>
      <c r="B27" s="57"/>
      <c r="C27" s="17" t="s">
        <v>43</v>
      </c>
      <c r="D27" s="17" t="s">
        <v>44</v>
      </c>
      <c r="E27" s="17" t="s">
        <v>41</v>
      </c>
      <c r="F27" s="17" t="s">
        <v>42</v>
      </c>
      <c r="G27" s="6">
        <v>13836.74</v>
      </c>
      <c r="H27" s="7">
        <v>0</v>
      </c>
      <c r="I27" s="6">
        <v>-13836.74</v>
      </c>
      <c r="J27" s="6">
        <v>59281.67</v>
      </c>
      <c r="K27" s="7">
        <v>0</v>
      </c>
      <c r="L27" s="6">
        <v>-59281.67</v>
      </c>
      <c r="M27" s="7">
        <v>0</v>
      </c>
      <c r="N27" s="4"/>
    </row>
    <row r="28" spans="1:14" ht="17.2" customHeight="1" thickBot="1" x14ac:dyDescent="0.3">
      <c r="A28" s="57"/>
      <c r="B28" s="57"/>
      <c r="C28" s="17" t="s">
        <v>33</v>
      </c>
      <c r="D28" s="17" t="s">
        <v>34</v>
      </c>
      <c r="E28" s="17" t="s">
        <v>35</v>
      </c>
      <c r="F28" s="17" t="s">
        <v>36</v>
      </c>
      <c r="G28" s="6">
        <v>5234.3</v>
      </c>
      <c r="H28" s="7">
        <v>0</v>
      </c>
      <c r="I28" s="6">
        <v>-5234.3</v>
      </c>
      <c r="J28" s="6">
        <v>63287.29</v>
      </c>
      <c r="K28" s="7">
        <v>0</v>
      </c>
      <c r="L28" s="6">
        <v>-63287.29</v>
      </c>
      <c r="M28" s="7">
        <v>0</v>
      </c>
      <c r="N28" s="4"/>
    </row>
    <row r="29" spans="1:14" ht="17.2" customHeight="1" thickBot="1" x14ac:dyDescent="0.3">
      <c r="A29" s="57"/>
      <c r="B29" s="57"/>
      <c r="C29" s="17" t="s">
        <v>31</v>
      </c>
      <c r="D29" s="17" t="s">
        <v>32</v>
      </c>
      <c r="E29" s="17" t="s">
        <v>29</v>
      </c>
      <c r="F29" s="17" t="s">
        <v>30</v>
      </c>
      <c r="G29" s="6">
        <v>103085.35</v>
      </c>
      <c r="H29" s="7">
        <v>0</v>
      </c>
      <c r="I29" s="6">
        <v>-103085.35</v>
      </c>
      <c r="J29" s="6">
        <v>103345.05</v>
      </c>
      <c r="K29" s="7">
        <v>0</v>
      </c>
      <c r="L29" s="6">
        <v>-103345.05</v>
      </c>
      <c r="M29" s="7">
        <v>0</v>
      </c>
      <c r="N29" s="4"/>
    </row>
    <row r="30" spans="1:14" ht="17.2" customHeight="1" thickBot="1" x14ac:dyDescent="0.3">
      <c r="A30" s="57"/>
      <c r="B30" s="57"/>
      <c r="C30" s="17" t="s">
        <v>46</v>
      </c>
      <c r="D30" s="17" t="s">
        <v>47</v>
      </c>
      <c r="E30" s="17" t="s">
        <v>48</v>
      </c>
      <c r="F30" s="17" t="s">
        <v>49</v>
      </c>
      <c r="G30" s="6">
        <v>19083.189999999999</v>
      </c>
      <c r="H30" s="7">
        <v>0</v>
      </c>
      <c r="I30" s="6">
        <v>-19083.189999999999</v>
      </c>
      <c r="J30" s="6">
        <v>671907.22</v>
      </c>
      <c r="K30" s="7">
        <v>0</v>
      </c>
      <c r="L30" s="6">
        <v>-671907.22</v>
      </c>
      <c r="M30" s="7">
        <v>0</v>
      </c>
      <c r="N30" s="4"/>
    </row>
    <row r="31" spans="1:14" ht="17.2" customHeight="1" thickBot="1" x14ac:dyDescent="0.3">
      <c r="A31" s="57"/>
      <c r="B31" s="57"/>
      <c r="C31" s="17" t="s">
        <v>50</v>
      </c>
      <c r="D31" s="17" t="s">
        <v>51</v>
      </c>
      <c r="E31" s="17" t="s">
        <v>52</v>
      </c>
      <c r="F31" s="17" t="s">
        <v>53</v>
      </c>
      <c r="G31" s="7">
        <v>0</v>
      </c>
      <c r="H31" s="7">
        <v>0</v>
      </c>
      <c r="I31" s="7">
        <v>0</v>
      </c>
      <c r="J31" s="6">
        <v>178230.18</v>
      </c>
      <c r="K31" s="7">
        <v>0</v>
      </c>
      <c r="L31" s="6">
        <v>-178230.18</v>
      </c>
      <c r="M31" s="7">
        <v>0</v>
      </c>
      <c r="N31" s="4"/>
    </row>
    <row r="32" spans="1:14" ht="17.2" customHeight="1" thickBot="1" x14ac:dyDescent="0.3">
      <c r="A32" s="57"/>
      <c r="B32" s="57"/>
      <c r="C32" s="17" t="s">
        <v>21</v>
      </c>
      <c r="D32" s="17" t="s">
        <v>22</v>
      </c>
      <c r="E32" s="17" t="s">
        <v>23</v>
      </c>
      <c r="F32" s="17" t="s">
        <v>24</v>
      </c>
      <c r="G32" s="6">
        <v>2851.56</v>
      </c>
      <c r="H32" s="7">
        <v>0</v>
      </c>
      <c r="I32" s="6">
        <v>-2851.56</v>
      </c>
      <c r="J32" s="6">
        <v>75057.8</v>
      </c>
      <c r="K32" s="7">
        <v>0</v>
      </c>
      <c r="L32" s="6">
        <v>-75057.8</v>
      </c>
      <c r="M32" s="7">
        <v>0</v>
      </c>
      <c r="N32" s="4"/>
    </row>
    <row r="33" spans="1:20" ht="17.2" customHeight="1" thickBot="1" x14ac:dyDescent="0.3">
      <c r="A33" s="57"/>
      <c r="B33" s="58"/>
      <c r="C33" s="17" t="s">
        <v>54</v>
      </c>
      <c r="D33" s="17" t="s">
        <v>55</v>
      </c>
      <c r="E33" s="17" t="s">
        <v>48</v>
      </c>
      <c r="F33" s="17" t="s">
        <v>49</v>
      </c>
      <c r="G33" s="6">
        <v>21633.41</v>
      </c>
      <c r="H33" s="7">
        <v>0</v>
      </c>
      <c r="I33" s="6">
        <v>-21633.41</v>
      </c>
      <c r="J33" s="6">
        <v>567206.18000000005</v>
      </c>
      <c r="K33" s="7">
        <v>0</v>
      </c>
      <c r="L33" s="6">
        <v>-567206.18000000005</v>
      </c>
      <c r="M33" s="7">
        <v>0</v>
      </c>
      <c r="N33" s="4"/>
    </row>
    <row r="34" spans="1:20" ht="17.2" customHeight="1" thickBot="1" x14ac:dyDescent="0.3">
      <c r="A34" s="58"/>
      <c r="B34" s="59" t="s">
        <v>56</v>
      </c>
      <c r="C34" s="60"/>
      <c r="D34" s="60"/>
      <c r="E34" s="60"/>
      <c r="F34" s="61"/>
      <c r="G34" s="9">
        <v>335783.23</v>
      </c>
      <c r="H34" s="10">
        <v>0</v>
      </c>
      <c r="I34" s="9">
        <v>-335783.23</v>
      </c>
      <c r="J34" s="9">
        <v>2429877.11</v>
      </c>
      <c r="K34" s="10">
        <v>0</v>
      </c>
      <c r="L34" s="9">
        <v>-2429877.11</v>
      </c>
      <c r="M34" s="10">
        <v>0</v>
      </c>
      <c r="N34" s="8"/>
    </row>
    <row r="35" spans="1:20" ht="17.2" customHeight="1" thickBot="1" x14ac:dyDescent="0.3">
      <c r="A35" s="52" t="s">
        <v>56</v>
      </c>
      <c r="B35" s="53"/>
      <c r="C35" s="53"/>
      <c r="D35" s="53"/>
      <c r="E35" s="53"/>
      <c r="F35" s="54"/>
      <c r="G35" s="12">
        <v>335783.23</v>
      </c>
      <c r="H35" s="13">
        <v>0</v>
      </c>
      <c r="I35" s="12">
        <v>-335783.23</v>
      </c>
      <c r="J35" s="12">
        <v>2429877.11</v>
      </c>
      <c r="K35" s="13">
        <v>0</v>
      </c>
      <c r="L35" s="12">
        <v>-2429877.11</v>
      </c>
      <c r="M35" s="13">
        <v>0</v>
      </c>
      <c r="N35" s="11"/>
    </row>
    <row r="36" spans="1:20" ht="12.9" x14ac:dyDescent="0.25">
      <c r="A36" s="55" t="s">
        <v>57</v>
      </c>
      <c r="B36" s="51"/>
      <c r="C36" s="51"/>
      <c r="D36" s="51"/>
      <c r="E36" s="51"/>
      <c r="F36" s="51"/>
      <c r="G36" s="51"/>
      <c r="H36" s="51"/>
      <c r="I36" s="51"/>
      <c r="J36" s="55" t="s">
        <v>58</v>
      </c>
      <c r="K36" s="51"/>
      <c r="L36" s="51"/>
      <c r="M36" s="51"/>
      <c r="N36" s="51"/>
    </row>
    <row r="37" spans="1:20" ht="12.8" customHeight="1" x14ac:dyDescent="0.25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</row>
    <row r="38" spans="1:20" ht="12.8" customHeight="1" x14ac:dyDescent="0.25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</row>
    <row r="39" spans="1:20" ht="14.55" thickBot="1" x14ac:dyDescent="0.3">
      <c r="A39" s="14" t="s">
        <v>59</v>
      </c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S39" s="18"/>
    </row>
    <row r="40" spans="1:20" ht="12.8" customHeight="1" x14ac:dyDescent="0.25">
      <c r="S40" s="18"/>
    </row>
    <row r="41" spans="1:20" ht="12.8" customHeight="1" x14ac:dyDescent="0.25">
      <c r="S41" s="18"/>
    </row>
    <row r="42" spans="1:20" ht="12.8" customHeight="1" x14ac:dyDescent="0.25">
      <c r="S42" s="18"/>
    </row>
    <row r="43" spans="1:20" ht="12.8" customHeight="1" x14ac:dyDescent="0.25">
      <c r="D43" s="64" t="s">
        <v>61</v>
      </c>
      <c r="E43" s="64"/>
      <c r="F43" s="64"/>
      <c r="G43" s="64"/>
      <c r="H43" s="64"/>
      <c r="I43" s="64"/>
      <c r="S43" s="18"/>
    </row>
    <row r="45" spans="1:20" ht="12.8" customHeight="1" x14ac:dyDescent="0.25">
      <c r="B45" s="19" t="s">
        <v>62</v>
      </c>
      <c r="S45" s="18" t="s">
        <v>63</v>
      </c>
    </row>
    <row r="46" spans="1:20" ht="17.2" customHeight="1" thickBot="1" x14ac:dyDescent="0.3">
      <c r="A46" s="51"/>
      <c r="B46" s="51"/>
      <c r="C46" s="51"/>
      <c r="D46" s="51"/>
      <c r="E46" s="51"/>
      <c r="F46" s="51"/>
      <c r="S46" s="18"/>
    </row>
    <row r="47" spans="1:20" ht="17.2" customHeight="1" thickBot="1" x14ac:dyDescent="0.3">
      <c r="A47" s="3" t="s">
        <v>13</v>
      </c>
      <c r="B47" s="3" t="s">
        <v>14</v>
      </c>
      <c r="C47" s="3" t="s">
        <v>15</v>
      </c>
      <c r="D47" s="3" t="s">
        <v>16</v>
      </c>
      <c r="E47" s="3" t="s">
        <v>17</v>
      </c>
      <c r="F47" s="3" t="s">
        <v>18</v>
      </c>
      <c r="G47" s="3" t="s">
        <v>5</v>
      </c>
      <c r="H47" s="3" t="s">
        <v>6</v>
      </c>
      <c r="I47" s="3" t="s">
        <v>7</v>
      </c>
      <c r="J47" s="3" t="s">
        <v>8</v>
      </c>
      <c r="K47" s="3" t="s">
        <v>9</v>
      </c>
      <c r="L47" s="3" t="s">
        <v>10</v>
      </c>
      <c r="M47" s="3" t="s">
        <v>11</v>
      </c>
      <c r="N47" s="3" t="s">
        <v>12</v>
      </c>
      <c r="S47" s="18"/>
      <c r="T47" s="19"/>
    </row>
    <row r="48" spans="1:20" ht="17.2" customHeight="1" thickBot="1" x14ac:dyDescent="0.3">
      <c r="A48" s="56" t="s">
        <v>19</v>
      </c>
      <c r="B48" s="17" t="s">
        <v>20</v>
      </c>
      <c r="C48" s="20" t="s">
        <v>31</v>
      </c>
      <c r="D48" s="20" t="s">
        <v>32</v>
      </c>
      <c r="E48" s="17" t="s">
        <v>29</v>
      </c>
      <c r="F48" s="17" t="s">
        <v>30</v>
      </c>
      <c r="G48" s="7">
        <v>0</v>
      </c>
      <c r="H48" s="7">
        <v>0</v>
      </c>
      <c r="I48" s="7">
        <v>0</v>
      </c>
      <c r="J48" s="21">
        <v>339.6</v>
      </c>
      <c r="K48" s="7">
        <v>0</v>
      </c>
      <c r="L48" s="6">
        <v>-339.6</v>
      </c>
      <c r="M48" s="7">
        <v>0</v>
      </c>
      <c r="N48" s="4"/>
      <c r="O48" s="15" t="s">
        <v>64</v>
      </c>
      <c r="S48" s="19"/>
      <c r="T48" s="19"/>
    </row>
    <row r="49" spans="1:20" ht="17.2" customHeight="1" thickBot="1" x14ac:dyDescent="0.3">
      <c r="A49" s="57"/>
      <c r="B49" s="17" t="s">
        <v>20</v>
      </c>
      <c r="C49" s="22" t="s">
        <v>43</v>
      </c>
      <c r="D49" s="22" t="s">
        <v>44</v>
      </c>
      <c r="E49" s="17" t="s">
        <v>41</v>
      </c>
      <c r="F49" s="17" t="s">
        <v>42</v>
      </c>
      <c r="G49" s="6">
        <v>1811.28</v>
      </c>
      <c r="H49" s="7">
        <v>0</v>
      </c>
      <c r="I49" s="6">
        <v>-1811.28</v>
      </c>
      <c r="J49" s="21">
        <v>7245.1</v>
      </c>
      <c r="K49" s="7">
        <v>0</v>
      </c>
      <c r="L49" s="6">
        <v>-7245.1</v>
      </c>
      <c r="M49" s="7">
        <v>0</v>
      </c>
      <c r="N49" s="4"/>
      <c r="O49" s="15" t="s">
        <v>65</v>
      </c>
      <c r="S49" s="19"/>
      <c r="T49" s="19"/>
    </row>
    <row r="50" spans="1:20" ht="17.2" customHeight="1" thickBot="1" x14ac:dyDescent="0.3">
      <c r="A50" s="57"/>
      <c r="B50" s="17" t="s">
        <v>45</v>
      </c>
      <c r="C50" s="22" t="s">
        <v>43</v>
      </c>
      <c r="D50" s="22" t="s">
        <v>44</v>
      </c>
      <c r="E50" s="17" t="s">
        <v>41</v>
      </c>
      <c r="F50" s="17" t="s">
        <v>42</v>
      </c>
      <c r="G50" s="6">
        <v>13836.74</v>
      </c>
      <c r="H50" s="7">
        <v>0</v>
      </c>
      <c r="I50" s="6">
        <v>-13836.74</v>
      </c>
      <c r="J50" s="21">
        <v>59281.67</v>
      </c>
      <c r="K50" s="7">
        <v>0</v>
      </c>
      <c r="L50" s="6">
        <v>-59281.67</v>
      </c>
      <c r="M50" s="7">
        <v>0</v>
      </c>
      <c r="N50" s="4"/>
      <c r="O50" s="15" t="s">
        <v>65</v>
      </c>
      <c r="S50" s="19"/>
      <c r="T50" s="19"/>
    </row>
    <row r="51" spans="1:20" ht="17.2" customHeight="1" thickBot="1" x14ac:dyDescent="0.3">
      <c r="A51" s="57"/>
      <c r="B51" s="17" t="s">
        <v>45</v>
      </c>
      <c r="C51" s="20" t="s">
        <v>31</v>
      </c>
      <c r="D51" s="20" t="s">
        <v>32</v>
      </c>
      <c r="E51" s="17" t="s">
        <v>29</v>
      </c>
      <c r="F51" s="17" t="s">
        <v>30</v>
      </c>
      <c r="G51" s="6">
        <v>103085.35</v>
      </c>
      <c r="H51" s="7">
        <v>0</v>
      </c>
      <c r="I51" s="6">
        <v>-103085.35</v>
      </c>
      <c r="J51" s="21">
        <v>103345.05</v>
      </c>
      <c r="K51" s="7">
        <v>0</v>
      </c>
      <c r="L51" s="6">
        <v>-103345.05</v>
      </c>
      <c r="M51" s="7">
        <v>0</v>
      </c>
      <c r="N51" s="4"/>
      <c r="O51" s="15" t="s">
        <v>64</v>
      </c>
      <c r="S51" s="19"/>
      <c r="T51" s="19"/>
    </row>
    <row r="52" spans="1:20" ht="17.2" customHeight="1" thickBot="1" x14ac:dyDescent="0.3">
      <c r="A52" s="57"/>
      <c r="B52" s="17" t="s">
        <v>45</v>
      </c>
      <c r="C52" s="22" t="s">
        <v>46</v>
      </c>
      <c r="D52" s="22" t="s">
        <v>47</v>
      </c>
      <c r="E52" s="17" t="s">
        <v>48</v>
      </c>
      <c r="F52" s="17" t="s">
        <v>49</v>
      </c>
      <c r="G52" s="6">
        <v>19083.189999999999</v>
      </c>
      <c r="H52" s="7">
        <v>0</v>
      </c>
      <c r="I52" s="6">
        <v>-19083.189999999999</v>
      </c>
      <c r="J52" s="21">
        <v>671907.22</v>
      </c>
      <c r="K52" s="7">
        <v>0</v>
      </c>
      <c r="L52" s="6">
        <v>-671907.22</v>
      </c>
      <c r="M52" s="7">
        <v>0</v>
      </c>
      <c r="N52" s="4"/>
      <c r="O52" s="15" t="s">
        <v>65</v>
      </c>
      <c r="S52" s="19"/>
      <c r="T52" s="19"/>
    </row>
    <row r="53" spans="1:20" ht="17.2" customHeight="1" thickBot="1" x14ac:dyDescent="0.3">
      <c r="A53" s="57"/>
      <c r="B53" s="17" t="s">
        <v>45</v>
      </c>
      <c r="C53" s="23" t="s">
        <v>54</v>
      </c>
      <c r="D53" s="23" t="s">
        <v>55</v>
      </c>
      <c r="E53" s="17" t="s">
        <v>48</v>
      </c>
      <c r="F53" s="17" t="s">
        <v>49</v>
      </c>
      <c r="G53" s="6">
        <v>21633.41</v>
      </c>
      <c r="H53" s="7">
        <v>0</v>
      </c>
      <c r="I53" s="6">
        <v>-21633.41</v>
      </c>
      <c r="J53" s="21">
        <v>567206.18000000005</v>
      </c>
      <c r="K53" s="7">
        <v>0</v>
      </c>
      <c r="L53" s="6">
        <v>-567206.18000000005</v>
      </c>
      <c r="M53" s="7">
        <v>0</v>
      </c>
      <c r="N53" s="4"/>
      <c r="O53" s="15" t="s">
        <v>66</v>
      </c>
      <c r="S53" s="19"/>
      <c r="T53" s="19"/>
    </row>
    <row r="54" spans="1:20" ht="17.2" customHeight="1" thickBot="1" x14ac:dyDescent="0.3">
      <c r="A54" s="57"/>
      <c r="B54" s="17" t="s">
        <v>20</v>
      </c>
      <c r="C54" s="24" t="s">
        <v>21</v>
      </c>
      <c r="D54" s="24" t="s">
        <v>22</v>
      </c>
      <c r="E54" s="17" t="s">
        <v>23</v>
      </c>
      <c r="F54" s="17" t="s">
        <v>24</v>
      </c>
      <c r="G54" s="6">
        <v>4797.54</v>
      </c>
      <c r="H54" s="7">
        <v>0</v>
      </c>
      <c r="I54" s="6">
        <v>-4797.54</v>
      </c>
      <c r="J54" s="6">
        <v>108793.76</v>
      </c>
      <c r="K54" s="7">
        <v>0</v>
      </c>
      <c r="L54" s="6">
        <v>-108793.76</v>
      </c>
      <c r="M54" s="7">
        <v>0</v>
      </c>
      <c r="N54" s="4"/>
      <c r="O54" s="15" t="s">
        <v>67</v>
      </c>
      <c r="S54" s="19"/>
      <c r="T54" s="19"/>
    </row>
    <row r="55" spans="1:20" ht="17.2" customHeight="1" thickBot="1" x14ac:dyDescent="0.3">
      <c r="A55" s="57"/>
      <c r="B55" s="17" t="s">
        <v>45</v>
      </c>
      <c r="C55" s="24" t="s">
        <v>21</v>
      </c>
      <c r="D55" s="24" t="s">
        <v>22</v>
      </c>
      <c r="E55" s="17" t="s">
        <v>23</v>
      </c>
      <c r="F55" s="17" t="s">
        <v>24</v>
      </c>
      <c r="G55" s="6">
        <v>2851.56</v>
      </c>
      <c r="H55" s="7">
        <v>0</v>
      </c>
      <c r="I55" s="6">
        <v>-2851.56</v>
      </c>
      <c r="J55" s="6">
        <v>75057.8</v>
      </c>
      <c r="K55" s="7">
        <v>0</v>
      </c>
      <c r="L55" s="6">
        <v>-75057.8</v>
      </c>
      <c r="M55" s="7">
        <v>0</v>
      </c>
      <c r="N55" s="4"/>
      <c r="O55" s="15" t="s">
        <v>67</v>
      </c>
      <c r="S55" s="19"/>
      <c r="T55" s="19"/>
    </row>
    <row r="56" spans="1:20" ht="17.2" customHeight="1" thickBot="1" x14ac:dyDescent="0.3">
      <c r="A56" s="57"/>
      <c r="B56" s="17" t="s">
        <v>20</v>
      </c>
      <c r="C56" s="23" t="s">
        <v>37</v>
      </c>
      <c r="D56" s="23" t="s">
        <v>38</v>
      </c>
      <c r="E56" s="17" t="s">
        <v>41</v>
      </c>
      <c r="F56" s="17" t="s">
        <v>42</v>
      </c>
      <c r="G56" s="6">
        <v>3622.56</v>
      </c>
      <c r="H56" s="7">
        <v>0</v>
      </c>
      <c r="I56" s="6">
        <v>-3622.56</v>
      </c>
      <c r="J56" s="21">
        <v>10792.09</v>
      </c>
      <c r="K56" s="7">
        <v>0</v>
      </c>
      <c r="L56" s="6">
        <v>-10792.09</v>
      </c>
      <c r="M56" s="7">
        <v>0</v>
      </c>
      <c r="N56" s="4"/>
      <c r="O56" s="15" t="s">
        <v>66</v>
      </c>
      <c r="S56" s="19"/>
      <c r="T56" s="19"/>
    </row>
    <row r="57" spans="1:20" ht="17.2" customHeight="1" thickBot="1" x14ac:dyDescent="0.3">
      <c r="A57" s="57"/>
      <c r="B57" s="17" t="s">
        <v>45</v>
      </c>
      <c r="C57" s="23" t="s">
        <v>37</v>
      </c>
      <c r="D57" s="23" t="s">
        <v>38</v>
      </c>
      <c r="E57" s="17" t="s">
        <v>41</v>
      </c>
      <c r="F57" s="17" t="s">
        <v>42</v>
      </c>
      <c r="G57" s="6">
        <v>2673.43</v>
      </c>
      <c r="H57" s="7">
        <v>0</v>
      </c>
      <c r="I57" s="6">
        <v>-2673.43</v>
      </c>
      <c r="J57" s="21">
        <v>29052.69</v>
      </c>
      <c r="K57" s="7">
        <v>0</v>
      </c>
      <c r="L57" s="6">
        <v>-29052.69</v>
      </c>
      <c r="M57" s="7">
        <v>0</v>
      </c>
      <c r="N57" s="4"/>
      <c r="O57" s="15" t="s">
        <v>66</v>
      </c>
      <c r="S57" s="19"/>
      <c r="T57" s="19"/>
    </row>
    <row r="58" spans="1:20" ht="17.2" customHeight="1" thickBot="1" x14ac:dyDescent="0.3">
      <c r="A58" s="57"/>
      <c r="B58" s="17" t="s">
        <v>20</v>
      </c>
      <c r="C58" s="23" t="s">
        <v>37</v>
      </c>
      <c r="D58" s="23" t="s">
        <v>38</v>
      </c>
      <c r="E58" s="17" t="s">
        <v>39</v>
      </c>
      <c r="F58" s="17" t="s">
        <v>40</v>
      </c>
      <c r="G58" s="7">
        <v>0</v>
      </c>
      <c r="H58" s="7">
        <v>0</v>
      </c>
      <c r="I58" s="7">
        <v>0</v>
      </c>
      <c r="J58" s="21">
        <v>703.74</v>
      </c>
      <c r="K58" s="7">
        <v>0</v>
      </c>
      <c r="L58" s="6">
        <v>-703.74</v>
      </c>
      <c r="M58" s="7">
        <v>0</v>
      </c>
      <c r="N58" s="4"/>
      <c r="O58" s="15" t="s">
        <v>66</v>
      </c>
      <c r="S58" s="19"/>
      <c r="T58" s="19"/>
    </row>
    <row r="59" spans="1:20" ht="17.2" customHeight="1" thickBot="1" x14ac:dyDescent="0.3">
      <c r="A59" s="57"/>
      <c r="B59" s="17" t="s">
        <v>45</v>
      </c>
      <c r="C59" s="23" t="s">
        <v>37</v>
      </c>
      <c r="D59" s="23" t="s">
        <v>38</v>
      </c>
      <c r="E59" s="17" t="s">
        <v>39</v>
      </c>
      <c r="F59" s="17" t="s">
        <v>40</v>
      </c>
      <c r="G59" s="7">
        <v>0</v>
      </c>
      <c r="H59" s="7">
        <v>0</v>
      </c>
      <c r="I59" s="7">
        <v>0</v>
      </c>
      <c r="J59" s="21">
        <v>545.41</v>
      </c>
      <c r="K59" s="7">
        <v>0</v>
      </c>
      <c r="L59" s="6">
        <v>-545.41</v>
      </c>
      <c r="M59" s="7">
        <v>0</v>
      </c>
      <c r="N59" s="4"/>
      <c r="O59" s="15" t="s">
        <v>66</v>
      </c>
      <c r="S59" s="19"/>
      <c r="T59" s="19"/>
    </row>
    <row r="60" spans="1:20" ht="17.2" customHeight="1" thickBot="1" x14ac:dyDescent="0.3">
      <c r="A60" s="57"/>
      <c r="B60" s="17" t="s">
        <v>45</v>
      </c>
      <c r="C60" s="20" t="s">
        <v>50</v>
      </c>
      <c r="D60" s="20" t="s">
        <v>51</v>
      </c>
      <c r="E60" s="17" t="s">
        <v>52</v>
      </c>
      <c r="F60" s="17" t="s">
        <v>53</v>
      </c>
      <c r="G60" s="7">
        <v>0</v>
      </c>
      <c r="H60" s="7">
        <v>0</v>
      </c>
      <c r="I60" s="7">
        <v>0</v>
      </c>
      <c r="J60" s="21">
        <v>178230.18</v>
      </c>
      <c r="K60" s="7">
        <v>0</v>
      </c>
      <c r="L60" s="6">
        <v>-178230.18</v>
      </c>
      <c r="M60" s="7">
        <v>0</v>
      </c>
      <c r="N60" s="4"/>
      <c r="O60" s="15" t="s">
        <v>64</v>
      </c>
      <c r="S60" s="19"/>
      <c r="T60" s="19"/>
    </row>
    <row r="61" spans="1:20" ht="17.2" customHeight="1" thickBot="1" x14ac:dyDescent="0.3">
      <c r="A61" s="57"/>
      <c r="B61" s="17" t="s">
        <v>20</v>
      </c>
      <c r="C61" s="20" t="s">
        <v>25</v>
      </c>
      <c r="D61" s="20" t="s">
        <v>26</v>
      </c>
      <c r="E61" s="17" t="s">
        <v>27</v>
      </c>
      <c r="F61" s="17" t="s">
        <v>28</v>
      </c>
      <c r="G61" s="6">
        <v>5717.76</v>
      </c>
      <c r="H61" s="7">
        <v>0</v>
      </c>
      <c r="I61" s="6">
        <v>-5717.76</v>
      </c>
      <c r="J61" s="21">
        <v>5717.76</v>
      </c>
      <c r="K61" s="7">
        <v>0</v>
      </c>
      <c r="L61" s="6">
        <v>-5717.76</v>
      </c>
      <c r="M61" s="7">
        <v>0</v>
      </c>
      <c r="N61" s="4"/>
      <c r="O61" s="15" t="s">
        <v>64</v>
      </c>
    </row>
    <row r="62" spans="1:20" ht="17.2" customHeight="1" thickBot="1" x14ac:dyDescent="0.3">
      <c r="A62" s="57"/>
      <c r="B62" s="17" t="s">
        <v>45</v>
      </c>
      <c r="C62" s="20" t="s">
        <v>25</v>
      </c>
      <c r="D62" s="20" t="s">
        <v>26</v>
      </c>
      <c r="E62" s="17" t="s">
        <v>27</v>
      </c>
      <c r="F62" s="17" t="s">
        <v>28</v>
      </c>
      <c r="G62" s="6">
        <v>8135.29</v>
      </c>
      <c r="H62" s="7">
        <v>0</v>
      </c>
      <c r="I62" s="6">
        <v>-8135.29</v>
      </c>
      <c r="J62" s="21">
        <v>324789.36</v>
      </c>
      <c r="K62" s="7">
        <v>0</v>
      </c>
      <c r="L62" s="6">
        <v>-324789.36</v>
      </c>
      <c r="M62" s="7">
        <v>0</v>
      </c>
      <c r="N62" s="4"/>
      <c r="O62" s="15" t="s">
        <v>64</v>
      </c>
    </row>
    <row r="63" spans="1:20" ht="17.2" customHeight="1" thickBot="1" x14ac:dyDescent="0.3">
      <c r="A63" s="57"/>
      <c r="B63" s="17" t="s">
        <v>20</v>
      </c>
      <c r="C63" s="23" t="s">
        <v>33</v>
      </c>
      <c r="D63" s="23" t="s">
        <v>34</v>
      </c>
      <c r="E63" s="17" t="s">
        <v>35</v>
      </c>
      <c r="F63" s="17" t="s">
        <v>36</v>
      </c>
      <c r="G63" s="6">
        <v>7422.81</v>
      </c>
      <c r="H63" s="7">
        <v>0</v>
      </c>
      <c r="I63" s="6">
        <v>-7422.81</v>
      </c>
      <c r="J63" s="21">
        <v>84247.25</v>
      </c>
      <c r="K63" s="7">
        <v>0</v>
      </c>
      <c r="L63" s="6">
        <v>-84247.25</v>
      </c>
      <c r="M63" s="7">
        <v>0</v>
      </c>
      <c r="N63" s="4"/>
      <c r="O63" s="15" t="s">
        <v>66</v>
      </c>
    </row>
    <row r="64" spans="1:20" ht="17.2" customHeight="1" thickBot="1" x14ac:dyDescent="0.3">
      <c r="A64" s="57"/>
      <c r="B64" s="17" t="s">
        <v>45</v>
      </c>
      <c r="C64" s="23" t="s">
        <v>33</v>
      </c>
      <c r="D64" s="23" t="s">
        <v>34</v>
      </c>
      <c r="E64" s="17" t="s">
        <v>35</v>
      </c>
      <c r="F64" s="17" t="s">
        <v>36</v>
      </c>
      <c r="G64" s="6">
        <v>5234.3</v>
      </c>
      <c r="H64" s="7">
        <v>0</v>
      </c>
      <c r="I64" s="6">
        <v>-5234.3</v>
      </c>
      <c r="J64" s="21">
        <v>63287.29</v>
      </c>
      <c r="K64" s="7">
        <v>0</v>
      </c>
      <c r="L64" s="6">
        <v>-63287.29</v>
      </c>
      <c r="M64" s="7">
        <v>0</v>
      </c>
      <c r="N64" s="4"/>
      <c r="O64" s="15" t="s">
        <v>66</v>
      </c>
    </row>
    <row r="65" spans="1:15" ht="17.2" customHeight="1" thickBot="1" x14ac:dyDescent="0.3">
      <c r="A65" s="57"/>
      <c r="B65" s="17" t="s">
        <v>20</v>
      </c>
      <c r="C65" s="20" t="s">
        <v>25</v>
      </c>
      <c r="D65" s="20" t="s">
        <v>26</v>
      </c>
      <c r="E65" s="17" t="s">
        <v>29</v>
      </c>
      <c r="F65" s="17" t="s">
        <v>30</v>
      </c>
      <c r="G65" s="7">
        <v>0</v>
      </c>
      <c r="H65" s="7">
        <v>0</v>
      </c>
      <c r="I65" s="7">
        <v>0</v>
      </c>
      <c r="J65" s="21">
        <v>1962.22</v>
      </c>
      <c r="K65" s="7">
        <v>0</v>
      </c>
      <c r="L65" s="6">
        <v>-1962.22</v>
      </c>
      <c r="M65" s="7">
        <v>0</v>
      </c>
      <c r="N65" s="4"/>
      <c r="O65" s="15" t="s">
        <v>64</v>
      </c>
    </row>
    <row r="66" spans="1:15" ht="17.2" customHeight="1" thickBot="1" x14ac:dyDescent="0.3">
      <c r="A66" s="57"/>
      <c r="B66" s="17" t="s">
        <v>45</v>
      </c>
      <c r="C66" s="20" t="s">
        <v>25</v>
      </c>
      <c r="D66" s="20" t="s">
        <v>26</v>
      </c>
      <c r="E66" s="17" t="s">
        <v>29</v>
      </c>
      <c r="F66" s="17" t="s">
        <v>30</v>
      </c>
      <c r="G66" s="6">
        <v>135878.01</v>
      </c>
      <c r="H66" s="7">
        <v>0</v>
      </c>
      <c r="I66" s="6">
        <v>-135878.01</v>
      </c>
      <c r="J66" s="21">
        <v>137372.74</v>
      </c>
      <c r="K66" s="7">
        <v>0</v>
      </c>
      <c r="L66" s="6">
        <v>-137372.74</v>
      </c>
      <c r="M66" s="7">
        <v>0</v>
      </c>
      <c r="N66" s="4"/>
      <c r="O66" s="15" t="s">
        <v>64</v>
      </c>
    </row>
    <row r="67" spans="1:15" ht="17.2" customHeight="1" thickBot="1" x14ac:dyDescent="0.3">
      <c r="A67" s="58"/>
      <c r="B67" s="59" t="s">
        <v>56</v>
      </c>
      <c r="C67" s="60"/>
      <c r="D67" s="60"/>
      <c r="E67" s="60"/>
      <c r="F67" s="61"/>
      <c r="G67" s="9">
        <v>335783.23</v>
      </c>
      <c r="H67" s="10">
        <v>0</v>
      </c>
      <c r="I67" s="9">
        <v>-335783.23</v>
      </c>
      <c r="J67" s="9">
        <v>2429877.11</v>
      </c>
      <c r="K67" s="10">
        <v>0</v>
      </c>
      <c r="L67" s="9">
        <v>-2429877.11</v>
      </c>
      <c r="M67" s="10">
        <v>0</v>
      </c>
      <c r="N67" s="8"/>
    </row>
    <row r="68" spans="1:15" ht="17.2" customHeight="1" thickBot="1" x14ac:dyDescent="0.3">
      <c r="A68" s="52" t="s">
        <v>56</v>
      </c>
      <c r="B68" s="53"/>
      <c r="C68" s="53"/>
      <c r="D68" s="53"/>
      <c r="E68" s="53"/>
      <c r="F68" s="54"/>
      <c r="G68" s="12">
        <v>335783.23</v>
      </c>
      <c r="H68" s="13">
        <v>0</v>
      </c>
      <c r="I68" s="12">
        <v>-335783.23</v>
      </c>
      <c r="J68" s="12">
        <v>2429877.11</v>
      </c>
      <c r="K68" s="13">
        <v>0</v>
      </c>
      <c r="L68" s="12">
        <v>-2429877.11</v>
      </c>
      <c r="M68" s="13">
        <v>0</v>
      </c>
      <c r="N68" s="11"/>
    </row>
    <row r="69" spans="1:15" ht="12.9" x14ac:dyDescent="0.25">
      <c r="A69" s="55" t="s">
        <v>57</v>
      </c>
      <c r="B69" s="51"/>
      <c r="C69" s="51"/>
      <c r="D69" s="51"/>
      <c r="E69" s="51"/>
      <c r="F69" s="51"/>
      <c r="G69" s="51"/>
      <c r="H69" s="51"/>
      <c r="I69" s="51"/>
      <c r="J69" s="55" t="s">
        <v>58</v>
      </c>
      <c r="K69" s="51"/>
      <c r="L69" s="51"/>
      <c r="M69" s="51"/>
      <c r="N69" s="51"/>
    </row>
    <row r="70" spans="1:15" ht="12.9" x14ac:dyDescent="0.25">
      <c r="A70" s="16"/>
      <c r="J70" s="16"/>
    </row>
    <row r="71" spans="1:15" ht="12.8" customHeight="1" x14ac:dyDescent="0.25">
      <c r="B71" s="15" t="s">
        <v>68</v>
      </c>
      <c r="I71" s="25" t="s">
        <v>69</v>
      </c>
      <c r="J71" s="25"/>
      <c r="K71" s="25"/>
    </row>
    <row r="72" spans="1:15" ht="12.8" customHeight="1" x14ac:dyDescent="0.25">
      <c r="B72" s="26" t="s">
        <v>90</v>
      </c>
      <c r="I72" s="27">
        <f>+J54+J55</f>
        <v>183851.56</v>
      </c>
    </row>
    <row r="73" spans="1:15" ht="12.8" customHeight="1" x14ac:dyDescent="0.25">
      <c r="B73" s="28" t="s">
        <v>70</v>
      </c>
      <c r="I73" s="29">
        <f>+J48+J51++J61+J62+J65+J66+J60</f>
        <v>751756.90999999992</v>
      </c>
    </row>
    <row r="74" spans="1:15" ht="12.8" customHeight="1" x14ac:dyDescent="0.25">
      <c r="B74" s="30" t="s">
        <v>71</v>
      </c>
      <c r="I74" s="31">
        <f>+J49+J50+J52</f>
        <v>738433.99</v>
      </c>
    </row>
    <row r="75" spans="1:15" ht="12.8" customHeight="1" x14ac:dyDescent="0.25">
      <c r="B75" s="32" t="s">
        <v>72</v>
      </c>
      <c r="I75" s="33">
        <f>+J53+J56+J57+J58+J59+J63+J64</f>
        <v>755834.65</v>
      </c>
    </row>
    <row r="76" spans="1:15" ht="12.8" customHeight="1" x14ac:dyDescent="0.3">
      <c r="I76" s="34">
        <f>SUM(I72:I75)</f>
        <v>2429877.11</v>
      </c>
    </row>
    <row r="77" spans="1:15" ht="12.4" customHeight="1" thickBot="1" x14ac:dyDescent="0.3">
      <c r="I77" s="35"/>
      <c r="M77" s="15" t="s">
        <v>73</v>
      </c>
    </row>
    <row r="78" spans="1:15" ht="12.4" customHeight="1" x14ac:dyDescent="0.3">
      <c r="I78" s="35"/>
      <c r="M78" s="36" t="s">
        <v>74</v>
      </c>
      <c r="N78" s="37"/>
    </row>
    <row r="79" spans="1:15" ht="12.4" customHeight="1" thickBot="1" x14ac:dyDescent="0.35">
      <c r="I79" s="35"/>
      <c r="M79" s="38">
        <v>0.6</v>
      </c>
      <c r="N79" s="39">
        <v>0.4</v>
      </c>
      <c r="O79" s="40" t="s">
        <v>75</v>
      </c>
    </row>
    <row r="80" spans="1:15" ht="12.4" customHeight="1" x14ac:dyDescent="0.3">
      <c r="I80" s="35"/>
      <c r="M80" s="36" t="s">
        <v>76</v>
      </c>
      <c r="N80" s="37"/>
    </row>
    <row r="81" spans="6:16" ht="12.4" customHeight="1" thickBot="1" x14ac:dyDescent="0.35">
      <c r="I81" s="35"/>
      <c r="M81" s="38">
        <v>0.7</v>
      </c>
      <c r="N81" s="39">
        <v>0.3</v>
      </c>
      <c r="O81" s="40" t="s">
        <v>77</v>
      </c>
    </row>
    <row r="82" spans="6:16" ht="12.8" customHeight="1" thickBot="1" x14ac:dyDescent="0.3">
      <c r="I82" s="35"/>
    </row>
    <row r="83" spans="6:16" ht="12.8" customHeight="1" x14ac:dyDescent="0.3">
      <c r="I83" s="35"/>
      <c r="M83" s="36" t="s">
        <v>78</v>
      </c>
      <c r="N83" s="37"/>
    </row>
    <row r="84" spans="6:16" ht="12.8" customHeight="1" thickBot="1" x14ac:dyDescent="0.35">
      <c r="I84" s="35"/>
      <c r="M84" s="41">
        <v>0.65639999999999998</v>
      </c>
      <c r="N84" s="42">
        <f>100%-M84</f>
        <v>0.34360000000000002</v>
      </c>
    </row>
    <row r="85" spans="6:16" ht="12.8" customHeight="1" x14ac:dyDescent="0.25">
      <c r="I85" s="35"/>
    </row>
    <row r="86" spans="6:16" ht="32.799999999999997" customHeight="1" x14ac:dyDescent="0.25">
      <c r="G86" s="43" t="s">
        <v>79</v>
      </c>
      <c r="L86" s="43" t="s">
        <v>80</v>
      </c>
      <c r="M86" s="25" t="s">
        <v>81</v>
      </c>
      <c r="N86" s="25" t="s">
        <v>82</v>
      </c>
      <c r="O86" s="44" t="s">
        <v>83</v>
      </c>
    </row>
    <row r="87" spans="6:16" ht="12.8" customHeight="1" x14ac:dyDescent="0.25">
      <c r="G87" s="15">
        <v>880</v>
      </c>
      <c r="J87" s="45" t="s">
        <v>84</v>
      </c>
      <c r="L87" s="46">
        <v>751756.91</v>
      </c>
      <c r="M87" s="44">
        <f>+J61+J62+J60+J65+J66</f>
        <v>648072.26</v>
      </c>
      <c r="N87" s="44">
        <f>+J48+J51</f>
        <v>103684.65000000001</v>
      </c>
      <c r="O87" s="44">
        <f>SUM(M87:N87)</f>
        <v>751756.91</v>
      </c>
      <c r="P87" s="15" t="s">
        <v>85</v>
      </c>
    </row>
    <row r="88" spans="6:16" ht="12.8" customHeight="1" thickBot="1" x14ac:dyDescent="0.3">
      <c r="J88" s="47" t="s">
        <v>34</v>
      </c>
      <c r="L88" s="46">
        <v>147534.54</v>
      </c>
      <c r="M88" s="44">
        <f>+J63+J64</f>
        <v>147534.54</v>
      </c>
      <c r="N88" s="44"/>
      <c r="O88" s="44">
        <f t="shared" ref="O88:O91" si="0">SUM(M88:N88)</f>
        <v>147534.54</v>
      </c>
      <c r="P88" s="15" t="s">
        <v>85</v>
      </c>
    </row>
    <row r="89" spans="6:16" ht="12.8" customHeight="1" x14ac:dyDescent="0.25">
      <c r="G89" s="15">
        <v>1300</v>
      </c>
      <c r="J89" s="48" t="s">
        <v>86</v>
      </c>
      <c r="L89" s="46">
        <v>1239113.3999999999</v>
      </c>
      <c r="M89" s="44">
        <f>+J53</f>
        <v>567206.18000000005</v>
      </c>
      <c r="N89" s="44">
        <f>+J52</f>
        <v>671907.22</v>
      </c>
      <c r="O89" s="44">
        <f t="shared" si="0"/>
        <v>1239113.3999999999</v>
      </c>
      <c r="P89" s="15" t="s">
        <v>85</v>
      </c>
    </row>
    <row r="90" spans="6:16" ht="12.8" customHeight="1" x14ac:dyDescent="0.25">
      <c r="F90" s="15" t="s">
        <v>87</v>
      </c>
      <c r="G90" s="15">
        <v>236</v>
      </c>
      <c r="J90" s="48" t="s">
        <v>88</v>
      </c>
      <c r="L90" s="46">
        <v>107620.70000000001</v>
      </c>
      <c r="M90" s="44">
        <f>+J56+J57+J58+J59</f>
        <v>41093.93</v>
      </c>
      <c r="N90" s="44">
        <f>+J49+J50</f>
        <v>66526.77</v>
      </c>
      <c r="O90" s="44">
        <f t="shared" si="0"/>
        <v>107620.70000000001</v>
      </c>
      <c r="P90" s="15" t="s">
        <v>85</v>
      </c>
    </row>
    <row r="91" spans="6:16" ht="12.8" customHeight="1" thickBot="1" x14ac:dyDescent="0.3">
      <c r="G91" s="49"/>
      <c r="J91" s="47" t="s">
        <v>22</v>
      </c>
      <c r="L91" s="35">
        <f>+J54+J55</f>
        <v>183851.56</v>
      </c>
      <c r="M91" s="50">
        <f>+L91*M81</f>
        <v>128696.09199999999</v>
      </c>
      <c r="N91" s="50">
        <f>+L91*N81</f>
        <v>55155.468000000001</v>
      </c>
      <c r="O91" s="50">
        <f t="shared" si="0"/>
        <v>183851.56</v>
      </c>
      <c r="P91" s="15" t="s">
        <v>89</v>
      </c>
    </row>
    <row r="92" spans="6:16" ht="12.8" customHeight="1" x14ac:dyDescent="0.3">
      <c r="G92" s="15">
        <f>SUM(G87:G91)</f>
        <v>2416</v>
      </c>
      <c r="M92" s="46">
        <f>SUM(M87:M91)</f>
        <v>1532603.0019999999</v>
      </c>
      <c r="N92" s="46">
        <f>SUM(N87:N91)</f>
        <v>897274.10800000001</v>
      </c>
      <c r="O92" s="34">
        <f>SUM(O87:O91)</f>
        <v>2429877.1100000003</v>
      </c>
    </row>
    <row r="93" spans="6:16" ht="12.8" customHeight="1" x14ac:dyDescent="0.25">
      <c r="N93" s="46">
        <f>+N92+M92</f>
        <v>2429877.11</v>
      </c>
    </row>
  </sheetData>
  <mergeCells count="43">
    <mergeCell ref="A1:M8"/>
    <mergeCell ref="A9:E9"/>
    <mergeCell ref="F9:I9"/>
    <mergeCell ref="J9:N9"/>
    <mergeCell ref="A10:E11"/>
    <mergeCell ref="F10:G11"/>
    <mergeCell ref="J10:N11"/>
    <mergeCell ref="B34:F34"/>
    <mergeCell ref="A12:E12"/>
    <mergeCell ref="F12:I12"/>
    <mergeCell ref="J12:N12"/>
    <mergeCell ref="A13:F13"/>
    <mergeCell ref="A15:A34"/>
    <mergeCell ref="B15:B22"/>
    <mergeCell ref="C16:C17"/>
    <mergeCell ref="D16:D17"/>
    <mergeCell ref="C20:C21"/>
    <mergeCell ref="D20:D21"/>
    <mergeCell ref="B23:B33"/>
    <mergeCell ref="C23:C24"/>
    <mergeCell ref="D23:D24"/>
    <mergeCell ref="C25:C26"/>
    <mergeCell ref="D25:D26"/>
    <mergeCell ref="D43:I43"/>
    <mergeCell ref="A35:F35"/>
    <mergeCell ref="A36:C36"/>
    <mergeCell ref="D36:I36"/>
    <mergeCell ref="J36:N36"/>
    <mergeCell ref="A37:C37"/>
    <mergeCell ref="D37:I37"/>
    <mergeCell ref="J37:N37"/>
    <mergeCell ref="A38:C38"/>
    <mergeCell ref="D38:I38"/>
    <mergeCell ref="J38:N38"/>
    <mergeCell ref="D39:I39"/>
    <mergeCell ref="J39:N39"/>
    <mergeCell ref="J69:N69"/>
    <mergeCell ref="A46:F46"/>
    <mergeCell ref="A48:A67"/>
    <mergeCell ref="B67:F67"/>
    <mergeCell ref="A68:F68"/>
    <mergeCell ref="A69:C69"/>
    <mergeCell ref="D69:I69"/>
  </mergeCells>
  <pageMargins left="0.7" right="0.7" top="0.52" bottom="0.31" header="0.3" footer="0.17"/>
  <pageSetup scale="37" fitToHeight="2" orientation="landscape" r:id="rId1"/>
  <headerFooter>
    <oddHeader xml:space="preserve">&amp;R&amp;"Times New Roman,Regular"Exh. AIW-10
Dockets UE-200900, UG-200901, UE-200894
Page &amp;P of &amp;N&amp;"Tahoma,Regular"
</oddHeader>
    <oddFooter>&amp;L&amp;F ! 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A77B5ED84937743973E7F67CD421E1E" ma:contentTypeVersion="52" ma:contentTypeDescription="" ma:contentTypeScope="" ma:versionID="5c3423d3119d0c9e52915902aa2dcee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Visibility xmlns="dc463f71-b30c-4ab2-9473-d307f9d35888">Full Visibility</Visibility>
    <DocumentSetType xmlns="dc463f71-b30c-4ab2-9473-d307f9d35888">Testimony</DocumentSetType>
    <IsConfidential xmlns="dc463f71-b30c-4ab2-9473-d307f9d35888">false</IsConfidential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2020-10-30T07:00:00+00:00</OpenedDate>
    <Date1 xmlns="dc463f71-b30c-4ab2-9473-d307f9d35888">2021-04-21T07:00:00+00:00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200900</DocketNumber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58CFB1AD-6D74-42A4-ABB3-0A4FB80A664B}"/>
</file>

<file path=customXml/itemProps2.xml><?xml version="1.0" encoding="utf-8"?>
<ds:datastoreItem xmlns:ds="http://schemas.openxmlformats.org/officeDocument/2006/customXml" ds:itemID="{435439FC-D5B5-41A9-92B7-01B6903CC3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9A00BC-3076-4A31-AEC9-6967E5EBDECC}">
  <ds:schemaRefs>
    <ds:schemaRef ds:uri="http://schemas.openxmlformats.org/package/2006/metadata/core-properties"/>
    <ds:schemaRef ds:uri="http://schemas.microsoft.com/office/2006/metadata/properties"/>
    <ds:schemaRef ds:uri="http://purl.org/dc/dcmitype/"/>
    <ds:schemaRef ds:uri="a0689114-bdb9-4146-803a-240f5368dce0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microsoft.com/sharepoint/v3/fields"/>
    <ds:schemaRef ds:uri="24f70c62-691b-492e-ba59-9d389529a97e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C90ADF86-B866-42FC-8C0B-C4328ED81B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As Filed</vt:lpstr>
      <vt:lpstr>ActualO&amp;MStaff DR 61 allocated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Staff’s Calculation of Wildfire O&amp;M allocated to Washington</dc:title>
  <dc:creator>Bentley, Sherry</dc:creator>
  <dc:description/>
  <cp:lastModifiedBy>White, Amy (UTC)</cp:lastModifiedBy>
  <cp:lastPrinted>2021-03-30T20:28:52Z</cp:lastPrinted>
  <dcterms:created xsi:type="dcterms:W3CDTF">2021-01-12T21:49:03Z</dcterms:created>
  <dcterms:modified xsi:type="dcterms:W3CDTF">2021-03-30T20:28:58Z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0x0101006E56B4D1795A2E4DB2F0B01679ED314A00EA77B5ED84937743973E7F67CD421E1E</vt:lpwstr>
  </property>
  <property fmtid="{D5CDD505-2E9C-101B-9397-08002B2CF9AE}" pid="5" name="_AdHocReviewCycleID">
    <vt:i4>1989549903</vt:i4>
  </property>
  <property fmtid="{D5CDD505-2E9C-101B-9397-08002B2CF9AE}" pid="6" name="_NewReviewCycle">
    <vt:lpwstr/>
  </property>
  <property fmtid="{D5CDD505-2E9C-101B-9397-08002B2CF9AE}" pid="7" name="_EmailSubject">
    <vt:lpwstr>WA DR Wildfire Plan (djames)</vt:lpwstr>
  </property>
  <property fmtid="{D5CDD505-2E9C-101B-9397-08002B2CF9AE}" pid="8" name="_AuthorEmail">
    <vt:lpwstr>dave.james@avistacorp.com</vt:lpwstr>
  </property>
  <property fmtid="{D5CDD505-2E9C-101B-9397-08002B2CF9AE}" pid="9" name="_AuthorEmailDisplayName">
    <vt:lpwstr>James, Dave</vt:lpwstr>
  </property>
  <property fmtid="{D5CDD505-2E9C-101B-9397-08002B2CF9AE}" pid="10" name="_ReviewingToolsShownOnce">
    <vt:lpwstr/>
  </property>
  <property fmtid="{D5CDD505-2E9C-101B-9397-08002B2CF9AE}" pid="11" name="DR Sort">
    <vt:r8>61</vt:r8>
  </property>
  <property fmtid="{D5CDD505-2E9C-101B-9397-08002B2CF9AE}" pid="12" name="DR Nos.">
    <vt:lpwstr>61</vt:lpwstr>
  </property>
  <property fmtid="{D5CDD505-2E9C-101B-9397-08002B2CF9AE}" pid="13" name="Requesting Party">
    <vt:lpwstr>Staff</vt:lpwstr>
  </property>
  <property fmtid="{D5CDD505-2E9C-101B-9397-08002B2CF9AE}" pid="14" name="Responding Party">
    <vt:lpwstr>Avista</vt:lpwstr>
  </property>
  <property fmtid="{D5CDD505-2E9C-101B-9397-08002B2CF9AE}" pid="15" name="Document Type">
    <vt:lpwstr>Response</vt:lpwstr>
  </property>
  <property fmtid="{D5CDD505-2E9C-101B-9397-08002B2CF9AE}" pid="17" name="EfsecDocumentType">
    <vt:lpwstr>Documents</vt:lpwstr>
  </property>
  <property fmtid="{D5CDD505-2E9C-101B-9397-08002B2CF9AE}" pid="23" name="IsOfficialRecord">
    <vt:bool>false</vt:bool>
  </property>
  <property fmtid="{D5CDD505-2E9C-101B-9397-08002B2CF9AE}" pid="24" name="IsVisibleToEfsecCouncil">
    <vt:bool>false</vt:bool>
  </property>
  <property fmtid="{D5CDD505-2E9C-101B-9397-08002B2CF9AE}" pid="32" name="_docset_NoMedatataSyncRequired">
    <vt:lpwstr>False</vt:lpwstr>
  </property>
  <property fmtid="{D5CDD505-2E9C-101B-9397-08002B2CF9AE}" pid="33" name="IsEFSEC">
    <vt:bool>false</vt:bool>
  </property>
</Properties>
</file>