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Bourdo\CBR Filing\"/>
    </mc:Choice>
  </mc:AlternateContent>
  <xr:revisionPtr revIDLastSave="0" documentId="13_ncr:1_{4E7767C0-8256-483A-A2BB-8121E07A8AB1}" xr6:coauthVersionLast="36" xr6:coauthVersionMax="36" xr10:uidLastSave="{00000000-0000-0000-0000-000000000000}"/>
  <bookViews>
    <workbookView xWindow="16370" yWindow="770" windowWidth="2850" windowHeight="7670" tabRatio="456" xr2:uid="{00000000-000D-0000-FFFF-FFFF00000000}"/>
  </bookViews>
  <sheets>
    <sheet name="2019 WA" sheetId="15" r:id="rId1"/>
    <sheet name="2018 OR" sheetId="2" state="hidden" r:id="rId2"/>
    <sheet name="2018 WA" sheetId="7" state="hidden" r:id="rId3"/>
    <sheet name="2018 Balance Sheet" sheetId="13" state="hidden" r:id="rId4"/>
  </sheets>
  <externalReferences>
    <externalReference r:id="rId5"/>
  </externalReferences>
  <definedNames>
    <definedName name="\p" localSheetId="0">#REF!</definedName>
    <definedName name="\p">#REF!</definedName>
    <definedName name="_PG3">#N/A</definedName>
    <definedName name="ASSET" localSheetId="0">#REF!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 localSheetId="0">#REF!</definedName>
    <definedName name="NORMALIZE">#REF!</definedName>
    <definedName name="ONCOR_ELECTRIC_DELIVERY_COMPANY" localSheetId="0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">'2018 OR'!$A$1:$CL$37</definedName>
    <definedName name="_xlnm.Print_Area" localSheetId="2">'2018 WA'!$A$1:$AZ$36</definedName>
    <definedName name="_xlnm.Print_Area" localSheetId="0">'2019 WA'!$A$1:$BL$36</definedName>
    <definedName name="ror_1">#N/A</definedName>
    <definedName name="ror_2">#N/A</definedName>
    <definedName name="sue">#N/A</definedName>
    <definedName name="WS3A2">#N/A</definedName>
  </definedNames>
  <calcPr calcId="191029"/>
</workbook>
</file>

<file path=xl/calcChain.xml><?xml version="1.0" encoding="utf-8"?>
<calcChain xmlns="http://schemas.openxmlformats.org/spreadsheetml/2006/main">
  <c r="CK41" i="2" l="1"/>
  <c r="AM19" i="7" l="1"/>
  <c r="CA41" i="2" l="1"/>
  <c r="CB41" i="2"/>
  <c r="CC41" i="2"/>
  <c r="CD41" i="2"/>
  <c r="CE41" i="2"/>
  <c r="CF41" i="2"/>
  <c r="CG41" i="2"/>
  <c r="CH41" i="2"/>
  <c r="CI41" i="2"/>
  <c r="CJ41" i="2"/>
  <c r="BZ41" i="2"/>
  <c r="CL22" i="2" l="1"/>
  <c r="CL24" i="2"/>
  <c r="AZ26" i="7" l="1"/>
  <c r="AZ27" i="7"/>
  <c r="AZ28" i="7"/>
  <c r="AO10" i="7" l="1"/>
  <c r="AP10" i="7"/>
  <c r="AQ10" i="7"/>
  <c r="AR10" i="7"/>
  <c r="AS10" i="7"/>
  <c r="AT10" i="7"/>
  <c r="AU10" i="7"/>
  <c r="AV10" i="7"/>
  <c r="AW10" i="7"/>
  <c r="AX10" i="7"/>
  <c r="AY10" i="7"/>
  <c r="AN10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10" i="7" l="1"/>
  <c r="BZ34" i="2"/>
  <c r="CA34" i="2"/>
  <c r="CB34" i="2"/>
  <c r="CC34" i="2"/>
  <c r="CD34" i="2"/>
  <c r="CE34" i="2"/>
  <c r="CF34" i="2"/>
  <c r="CG34" i="2"/>
  <c r="CH34" i="2"/>
  <c r="CI34" i="2"/>
  <c r="CJ34" i="2"/>
  <c r="CK34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BZ33" i="2" l="1"/>
  <c r="BZ37" i="2" s="1"/>
  <c r="BZ11" i="2" s="1"/>
  <c r="CA33" i="2"/>
  <c r="CA37" i="2" s="1"/>
  <c r="CA11" i="2" s="1"/>
  <c r="CB33" i="2"/>
  <c r="CB37" i="2" s="1"/>
  <c r="CB11" i="2" s="1"/>
  <c r="CC33" i="2"/>
  <c r="CC37" i="2" s="1"/>
  <c r="CC11" i="2" s="1"/>
  <c r="CD33" i="2"/>
  <c r="CD37" i="2" s="1"/>
  <c r="CD11" i="2" s="1"/>
  <c r="CE33" i="2"/>
  <c r="CE37" i="2" s="1"/>
  <c r="CE11" i="2" s="1"/>
  <c r="CF33" i="2"/>
  <c r="CF37" i="2" s="1"/>
  <c r="CF11" i="2" s="1"/>
  <c r="CG33" i="2"/>
  <c r="CG37" i="2" s="1"/>
  <c r="CG11" i="2" s="1"/>
  <c r="CH33" i="2"/>
  <c r="CH37" i="2" s="1"/>
  <c r="CH11" i="2" s="1"/>
  <c r="CI33" i="2"/>
  <c r="CI37" i="2" s="1"/>
  <c r="CI11" i="2" s="1"/>
  <c r="CJ33" i="2"/>
  <c r="CJ37" i="2" s="1"/>
  <c r="CJ11" i="2" s="1"/>
  <c r="CK33" i="2"/>
  <c r="BZ42" i="2"/>
  <c r="BZ9" i="2" s="1"/>
  <c r="CA42" i="2"/>
  <c r="CA9" i="2" s="1"/>
  <c r="CB42" i="2"/>
  <c r="CB9" i="2" s="1"/>
  <c r="CC42" i="2"/>
  <c r="CC9" i="2" s="1"/>
  <c r="CD42" i="2"/>
  <c r="CD9" i="2" s="1"/>
  <c r="CE42" i="2"/>
  <c r="CE9" i="2" s="1"/>
  <c r="CF42" i="2"/>
  <c r="CF9" i="2" s="1"/>
  <c r="CG42" i="2"/>
  <c r="CG9" i="2" s="1"/>
  <c r="CH42" i="2"/>
  <c r="CH9" i="2" s="1"/>
  <c r="CI42" i="2"/>
  <c r="CI9" i="2" s="1"/>
  <c r="CJ42" i="2"/>
  <c r="CJ9" i="2" s="1"/>
  <c r="CK42" i="2"/>
  <c r="CK9" i="2" s="1"/>
  <c r="CD40" i="2"/>
  <c r="CG40" i="2"/>
  <c r="CK40" i="2"/>
  <c r="AW9" i="7" l="1"/>
  <c r="CI13" i="2"/>
  <c r="CI16" i="2" s="1"/>
  <c r="AS9" i="7"/>
  <c r="CE13" i="2"/>
  <c r="CE16" i="2" s="1"/>
  <c r="AO9" i="7"/>
  <c r="CA13" i="2"/>
  <c r="CA18" i="2" s="1"/>
  <c r="CA29" i="2" s="1"/>
  <c r="AW12" i="7"/>
  <c r="AS12" i="7"/>
  <c r="AO12" i="7"/>
  <c r="AV9" i="7"/>
  <c r="CH13" i="2"/>
  <c r="CH16" i="2" s="1"/>
  <c r="AR9" i="7"/>
  <c r="CD13" i="2"/>
  <c r="CD16" i="2" s="1"/>
  <c r="AN9" i="7"/>
  <c r="BZ13" i="2"/>
  <c r="BZ18" i="2" s="1"/>
  <c r="BZ29" i="2" s="1"/>
  <c r="BZ16" i="2"/>
  <c r="AV12" i="7"/>
  <c r="AR12" i="7"/>
  <c r="AN12" i="7"/>
  <c r="AY9" i="7"/>
  <c r="AU9" i="7"/>
  <c r="CG13" i="2"/>
  <c r="CG16" i="2" s="1"/>
  <c r="AQ9" i="7"/>
  <c r="CC13" i="2"/>
  <c r="CC16" i="2" s="1"/>
  <c r="CK37" i="2"/>
  <c r="AU12" i="7"/>
  <c r="AQ12" i="7"/>
  <c r="CH40" i="2"/>
  <c r="AX9" i="7"/>
  <c r="CJ13" i="2"/>
  <c r="CJ16" i="2" s="1"/>
  <c r="AT9" i="7"/>
  <c r="CF13" i="2"/>
  <c r="CF16" i="2"/>
  <c r="AP9" i="7"/>
  <c r="CB13" i="2"/>
  <c r="CB18" i="2" s="1"/>
  <c r="CB29" i="2" s="1"/>
  <c r="CB16" i="2"/>
  <c r="AX12" i="7"/>
  <c r="AT12" i="7"/>
  <c r="CF18" i="2"/>
  <c r="CF29" i="2" s="1"/>
  <c r="AP12" i="7"/>
  <c r="CA40" i="2"/>
  <c r="CJ40" i="2"/>
  <c r="CF40" i="2"/>
  <c r="CB40" i="2"/>
  <c r="CI40" i="2"/>
  <c r="CE40" i="2"/>
  <c r="CC40" i="2"/>
  <c r="BZ40" i="2"/>
  <c r="CH18" i="2" l="1"/>
  <c r="CH29" i="2" s="1"/>
  <c r="CA16" i="2"/>
  <c r="CG18" i="2"/>
  <c r="CG29" i="2" s="1"/>
  <c r="CE18" i="2"/>
  <c r="CE29" i="2" s="1"/>
  <c r="CJ18" i="2"/>
  <c r="CJ29" i="2" s="1"/>
  <c r="AP14" i="7"/>
  <c r="AP20" i="7" s="1"/>
  <c r="AP34" i="7" s="1"/>
  <c r="CC18" i="2"/>
  <c r="CC29" i="2" s="1"/>
  <c r="AN14" i="7"/>
  <c r="AN20" i="7" s="1"/>
  <c r="AN34" i="7" s="1"/>
  <c r="CI27" i="2"/>
  <c r="CD27" i="2"/>
  <c r="CC27" i="2"/>
  <c r="CC30" i="2" s="1"/>
  <c r="CC19" i="2"/>
  <c r="AP18" i="7"/>
  <c r="CJ27" i="2"/>
  <c r="CJ30" i="2" s="1"/>
  <c r="CJ19" i="2"/>
  <c r="CK11" i="2"/>
  <c r="AQ14" i="7"/>
  <c r="AN18" i="7"/>
  <c r="CH27" i="2"/>
  <c r="CH30" i="2" s="1"/>
  <c r="CH19" i="2"/>
  <c r="CE27" i="2"/>
  <c r="CE30" i="2" s="1"/>
  <c r="CE19" i="2"/>
  <c r="CF27" i="2"/>
  <c r="CF30" i="2" s="1"/>
  <c r="CF19" i="2"/>
  <c r="CG27" i="2"/>
  <c r="CA27" i="2"/>
  <c r="CA30" i="2" s="1"/>
  <c r="CA19" i="2"/>
  <c r="AW14" i="7"/>
  <c r="AW21" i="7" s="1"/>
  <c r="AW35" i="7" s="1"/>
  <c r="CB27" i="2"/>
  <c r="CB30" i="2" s="1"/>
  <c r="CB19" i="2"/>
  <c r="AX14" i="7"/>
  <c r="AX21" i="7" s="1"/>
  <c r="AX35" i="7" s="1"/>
  <c r="CD18" i="2"/>
  <c r="CD29" i="2" s="1"/>
  <c r="BZ27" i="2"/>
  <c r="BZ30" i="2" s="1"/>
  <c r="BZ19" i="2"/>
  <c r="AV14" i="7"/>
  <c r="AS14" i="7"/>
  <c r="AT14" i="7"/>
  <c r="AT21" i="7" s="1"/>
  <c r="AT35" i="7" s="1"/>
  <c r="AU14" i="7"/>
  <c r="AU18" i="7" s="1"/>
  <c r="AR14" i="7"/>
  <c r="CI18" i="2"/>
  <c r="CI29" i="2" s="1"/>
  <c r="AO14" i="7"/>
  <c r="AO21" i="7" s="1"/>
  <c r="AO35" i="7" s="1"/>
  <c r="AB25" i="7"/>
  <c r="AC25" i="7"/>
  <c r="AD25" i="7"/>
  <c r="AE25" i="7"/>
  <c r="AF25" i="7"/>
  <c r="AG25" i="7"/>
  <c r="AH25" i="7"/>
  <c r="AI25" i="7"/>
  <c r="AJ25" i="7"/>
  <c r="AK25" i="7"/>
  <c r="AL25" i="7"/>
  <c r="AM25" i="7"/>
  <c r="AZ25" i="7" s="1"/>
  <c r="AN21" i="7" l="1"/>
  <c r="AN35" i="7" s="1"/>
  <c r="CG19" i="2"/>
  <c r="CG30" i="2"/>
  <c r="AN19" i="7"/>
  <c r="AN33" i="7" s="1"/>
  <c r="AP19" i="7"/>
  <c r="AP33" i="7" s="1"/>
  <c r="AP21" i="7"/>
  <c r="AP35" i="7" s="1"/>
  <c r="CD19" i="2"/>
  <c r="AU32" i="7"/>
  <c r="AV19" i="7"/>
  <c r="AV33" i="7" s="1"/>
  <c r="AV20" i="7"/>
  <c r="AV34" i="7" s="1"/>
  <c r="AQ20" i="7"/>
  <c r="AQ34" i="7" s="1"/>
  <c r="AQ19" i="7"/>
  <c r="AQ33" i="7" s="1"/>
  <c r="CI19" i="2"/>
  <c r="AR20" i="7"/>
  <c r="AR34" i="7" s="1"/>
  <c r="AR19" i="7"/>
  <c r="AR33" i="7" s="1"/>
  <c r="AU20" i="7"/>
  <c r="AU34" i="7" s="1"/>
  <c r="AU19" i="7"/>
  <c r="AU33" i="7" s="1"/>
  <c r="AS18" i="7"/>
  <c r="AS19" i="7"/>
  <c r="AS33" i="7" s="1"/>
  <c r="AS20" i="7"/>
  <c r="AS34" i="7" s="1"/>
  <c r="AV21" i="7"/>
  <c r="AV35" i="7" s="1"/>
  <c r="AQ21" i="7"/>
  <c r="AQ35" i="7" s="1"/>
  <c r="AY12" i="7"/>
  <c r="CK13" i="2"/>
  <c r="CI30" i="2"/>
  <c r="AR18" i="7"/>
  <c r="AU21" i="7"/>
  <c r="AU35" i="7" s="1"/>
  <c r="AS21" i="7"/>
  <c r="AS35" i="7" s="1"/>
  <c r="AW18" i="7"/>
  <c r="AW19" i="7"/>
  <c r="AW33" i="7" s="1"/>
  <c r="AW20" i="7"/>
  <c r="AW34" i="7" s="1"/>
  <c r="AN32" i="7"/>
  <c r="AN22" i="7"/>
  <c r="AO18" i="7"/>
  <c r="AO19" i="7"/>
  <c r="AO33" i="7" s="1"/>
  <c r="AO20" i="7"/>
  <c r="AO34" i="7" s="1"/>
  <c r="AR21" i="7"/>
  <c r="AR35" i="7" s="1"/>
  <c r="AT18" i="7"/>
  <c r="AT20" i="7"/>
  <c r="AT34" i="7" s="1"/>
  <c r="AT19" i="7"/>
  <c r="AT33" i="7" s="1"/>
  <c r="AV18" i="7"/>
  <c r="AX18" i="7"/>
  <c r="AX20" i="7"/>
  <c r="AX34" i="7" s="1"/>
  <c r="AX19" i="7"/>
  <c r="AX33" i="7" s="1"/>
  <c r="AQ18" i="7"/>
  <c r="AP32" i="7"/>
  <c r="CD30" i="2"/>
  <c r="CU62" i="2"/>
  <c r="CN62" i="2"/>
  <c r="CQ62" i="2"/>
  <c r="CY62" i="2"/>
  <c r="CZ62" i="2"/>
  <c r="CX62" i="2"/>
  <c r="CV62" i="2"/>
  <c r="CT62" i="2"/>
  <c r="CR62" i="2"/>
  <c r="CP62" i="2"/>
  <c r="AN36" i="7" l="1"/>
  <c r="AP22" i="7"/>
  <c r="AP36" i="7"/>
  <c r="AX32" i="7"/>
  <c r="AX36" i="7" s="1"/>
  <c r="AX22" i="7"/>
  <c r="AT32" i="7"/>
  <c r="AT36" i="7" s="1"/>
  <c r="AT22" i="7"/>
  <c r="AO32" i="7"/>
  <c r="AO36" i="7" s="1"/>
  <c r="AO22" i="7"/>
  <c r="AR32" i="7"/>
  <c r="AR36" i="7" s="1"/>
  <c r="AR22" i="7"/>
  <c r="AY14" i="7"/>
  <c r="AY21" i="7" s="1"/>
  <c r="AU22" i="7"/>
  <c r="AQ32" i="7"/>
  <c r="AQ36" i="7" s="1"/>
  <c r="AQ22" i="7"/>
  <c r="AV32" i="7"/>
  <c r="AV36" i="7" s="1"/>
  <c r="AV22" i="7"/>
  <c r="AW32" i="7"/>
  <c r="AW36" i="7" s="1"/>
  <c r="AW22" i="7"/>
  <c r="AU36" i="7"/>
  <c r="CK16" i="2"/>
  <c r="AS32" i="7"/>
  <c r="AS36" i="7" s="1"/>
  <c r="AS22" i="7"/>
  <c r="CK18" i="2"/>
  <c r="CW62" i="2"/>
  <c r="CS62" i="2"/>
  <c r="AY35" i="7" l="1"/>
  <c r="CK27" i="2"/>
  <c r="CK19" i="2"/>
  <c r="CK29" i="2"/>
  <c r="AY20" i="7"/>
  <c r="AY19" i="7"/>
  <c r="AY18" i="7"/>
  <c r="CO62" i="2"/>
  <c r="BN42" i="2"/>
  <c r="BN9" i="2" s="1"/>
  <c r="BN34" i="2"/>
  <c r="BO34" i="2"/>
  <c r="BP34" i="2"/>
  <c r="BQ34" i="2"/>
  <c r="BR34" i="2"/>
  <c r="BS34" i="2"/>
  <c r="BT34" i="2"/>
  <c r="BU34" i="2"/>
  <c r="BV34" i="2"/>
  <c r="BW34" i="2"/>
  <c r="BX34" i="2"/>
  <c r="BY34" i="2"/>
  <c r="CL34" i="2" s="1"/>
  <c r="BN35" i="2"/>
  <c r="BO35" i="2"/>
  <c r="BP35" i="2"/>
  <c r="BQ35" i="2"/>
  <c r="BR35" i="2"/>
  <c r="BS35" i="2"/>
  <c r="BT35" i="2"/>
  <c r="BU35" i="2"/>
  <c r="BV35" i="2"/>
  <c r="BW35" i="2"/>
  <c r="BX35" i="2"/>
  <c r="BY35" i="2"/>
  <c r="CL35" i="2" s="1"/>
  <c r="BN36" i="2"/>
  <c r="BO36" i="2"/>
  <c r="BP36" i="2"/>
  <c r="BQ36" i="2"/>
  <c r="BR36" i="2"/>
  <c r="BS36" i="2"/>
  <c r="BT36" i="2"/>
  <c r="BU36" i="2"/>
  <c r="BV36" i="2"/>
  <c r="BW36" i="2"/>
  <c r="BX36" i="2"/>
  <c r="BY36" i="2"/>
  <c r="CL36" i="2" s="1"/>
  <c r="BN41" i="2"/>
  <c r="BO41" i="2"/>
  <c r="BP41" i="2"/>
  <c r="BQ41" i="2"/>
  <c r="BR41" i="2"/>
  <c r="BS41" i="2"/>
  <c r="BT41" i="2"/>
  <c r="BU41" i="2"/>
  <c r="BV41" i="2"/>
  <c r="BW41" i="2"/>
  <c r="BX41" i="2"/>
  <c r="BY41" i="2"/>
  <c r="BO42" i="2"/>
  <c r="BO9" i="2" s="1"/>
  <c r="BP42" i="2"/>
  <c r="BP9" i="2" s="1"/>
  <c r="BQ42" i="2"/>
  <c r="BQ9" i="2" s="1"/>
  <c r="BR42" i="2"/>
  <c r="BR9" i="2" s="1"/>
  <c r="BS42" i="2"/>
  <c r="BS9" i="2" s="1"/>
  <c r="BT42" i="2"/>
  <c r="BT9" i="2" s="1"/>
  <c r="BU42" i="2"/>
  <c r="BU9" i="2" s="1"/>
  <c r="BV42" i="2"/>
  <c r="BV9" i="2" s="1"/>
  <c r="BW42" i="2"/>
  <c r="BW9" i="2" s="1"/>
  <c r="BX42" i="2"/>
  <c r="BX9" i="2" s="1"/>
  <c r="BY42" i="2"/>
  <c r="BY9" i="2" s="1"/>
  <c r="AD6" i="7"/>
  <c r="AE6" i="7"/>
  <c r="AF6" i="7"/>
  <c r="AG6" i="7"/>
  <c r="AH6" i="7"/>
  <c r="AI6" i="7"/>
  <c r="AJ6" i="7"/>
  <c r="AK6" i="7"/>
  <c r="AL6" i="7"/>
  <c r="AM6" i="7"/>
  <c r="AC6" i="7"/>
  <c r="CL9" i="2" l="1"/>
  <c r="AY33" i="7"/>
  <c r="AY34" i="7"/>
  <c r="AY32" i="7"/>
  <c r="AY22" i="7"/>
  <c r="CK30" i="2"/>
  <c r="BX40" i="2"/>
  <c r="BT40" i="2"/>
  <c r="BP40" i="2"/>
  <c r="AJ9" i="7"/>
  <c r="AF9" i="7"/>
  <c r="AB9" i="7"/>
  <c r="AM9" i="7"/>
  <c r="AZ9" i="7" s="1"/>
  <c r="AI9" i="7"/>
  <c r="AE9" i="7"/>
  <c r="AL9" i="7"/>
  <c r="AH9" i="7"/>
  <c r="AD9" i="7"/>
  <c r="AK9" i="7"/>
  <c r="AG9" i="7"/>
  <c r="AC9" i="7"/>
  <c r="BY40" i="2"/>
  <c r="BU40" i="2"/>
  <c r="BQ40" i="2"/>
  <c r="BP33" i="2"/>
  <c r="BP37" i="2" s="1"/>
  <c r="BP11" i="2" s="1"/>
  <c r="BW40" i="2"/>
  <c r="BS40" i="2"/>
  <c r="BV40" i="2"/>
  <c r="BR40" i="2"/>
  <c r="BU33" i="2"/>
  <c r="BU37" i="2" s="1"/>
  <c r="BU11" i="2" s="1"/>
  <c r="BT33" i="2"/>
  <c r="BT37" i="2" s="1"/>
  <c r="BT11" i="2" s="1"/>
  <c r="BY33" i="2"/>
  <c r="CL33" i="2" s="1"/>
  <c r="BX33" i="2"/>
  <c r="BX37" i="2" s="1"/>
  <c r="BX11" i="2" s="1"/>
  <c r="BR33" i="2"/>
  <c r="BR37" i="2" s="1"/>
  <c r="BR11" i="2" s="1"/>
  <c r="BV33" i="2"/>
  <c r="BV37" i="2" s="1"/>
  <c r="BV11" i="2" s="1"/>
  <c r="BQ33" i="2"/>
  <c r="BQ37" i="2" s="1"/>
  <c r="BQ11" i="2" s="1"/>
  <c r="BO40" i="2"/>
  <c r="BW33" i="2"/>
  <c r="BW37" i="2" s="1"/>
  <c r="BW11" i="2" s="1"/>
  <c r="BS33" i="2"/>
  <c r="BS37" i="2" s="1"/>
  <c r="BS11" i="2" s="1"/>
  <c r="BO33" i="2"/>
  <c r="BO37" i="2" s="1"/>
  <c r="BO11" i="2" s="1"/>
  <c r="BN40" i="2"/>
  <c r="BN33" i="2"/>
  <c r="AY36" i="7" l="1"/>
  <c r="BO13" i="2"/>
  <c r="BO16" i="2" s="1"/>
  <c r="BO27" i="2" s="1"/>
  <c r="AC12" i="7"/>
  <c r="BQ13" i="2"/>
  <c r="BQ18" i="2" s="1"/>
  <c r="BQ29" i="2" s="1"/>
  <c r="AE12" i="7"/>
  <c r="BY37" i="2"/>
  <c r="CL37" i="2" s="1"/>
  <c r="BS13" i="2"/>
  <c r="BS16" i="2" s="1"/>
  <c r="AG12" i="7"/>
  <c r="AG14" i="7" s="1"/>
  <c r="BV13" i="2"/>
  <c r="AJ12" i="7"/>
  <c r="BT13" i="2"/>
  <c r="BT18" i="2" s="1"/>
  <c r="BT29" i="2" s="1"/>
  <c r="AH12" i="7"/>
  <c r="BW13" i="2"/>
  <c r="BW16" i="2" s="1"/>
  <c r="BW27" i="2" s="1"/>
  <c r="AK12" i="7"/>
  <c r="AK14" i="7" s="1"/>
  <c r="BR13" i="2"/>
  <c r="BR18" i="2" s="1"/>
  <c r="BR29" i="2" s="1"/>
  <c r="AF12" i="7"/>
  <c r="AF14" i="7" s="1"/>
  <c r="BU13" i="2"/>
  <c r="AI12" i="7"/>
  <c r="AI14" i="7" s="1"/>
  <c r="BX13" i="2"/>
  <c r="AL12" i="7"/>
  <c r="BP13" i="2"/>
  <c r="AD12" i="7"/>
  <c r="BS27" i="2"/>
  <c r="BN37" i="2"/>
  <c r="CN63" i="2"/>
  <c r="BA41" i="2"/>
  <c r="BW18" i="2" l="1"/>
  <c r="BW29" i="2" s="1"/>
  <c r="BX16" i="2"/>
  <c r="AD14" i="7"/>
  <c r="AD21" i="7" s="1"/>
  <c r="AD35" i="7" s="1"/>
  <c r="BU16" i="2"/>
  <c r="BU27" i="2" s="1"/>
  <c r="AK18" i="7"/>
  <c r="AK19" i="7"/>
  <c r="AK33" i="7" s="1"/>
  <c r="AK20" i="7"/>
  <c r="AK34" i="7" s="1"/>
  <c r="BP16" i="2"/>
  <c r="AG18" i="7"/>
  <c r="AG20" i="7"/>
  <c r="AG34" i="7" s="1"/>
  <c r="AG19" i="7"/>
  <c r="AG33" i="7" s="1"/>
  <c r="AK21" i="7"/>
  <c r="AK35" i="7" s="1"/>
  <c r="BV16" i="2"/>
  <c r="BV27" i="2" s="1"/>
  <c r="AC14" i="7"/>
  <c r="AC21" i="7" s="1"/>
  <c r="AC35" i="7" s="1"/>
  <c r="BW30" i="2"/>
  <c r="AF18" i="7"/>
  <c r="AF19" i="7"/>
  <c r="AF33" i="7" s="1"/>
  <c r="AF20" i="7"/>
  <c r="AF34" i="7" s="1"/>
  <c r="BX18" i="2"/>
  <c r="BX29" i="2" s="1"/>
  <c r="AI18" i="7"/>
  <c r="AI19" i="7"/>
  <c r="AI33" i="7" s="1"/>
  <c r="AI20" i="7"/>
  <c r="AI34" i="7" s="1"/>
  <c r="BU18" i="2"/>
  <c r="BU29" i="2" s="1"/>
  <c r="AF21" i="7"/>
  <c r="AF35" i="7" s="1"/>
  <c r="BT16" i="2"/>
  <c r="BT19" i="2" s="1"/>
  <c r="BS18" i="2"/>
  <c r="BS29" i="2" s="1"/>
  <c r="BS30" i="2" s="1"/>
  <c r="AE14" i="7"/>
  <c r="AE21" i="7" s="1"/>
  <c r="AE35" i="7" s="1"/>
  <c r="BQ16" i="2"/>
  <c r="BQ27" i="2" s="1"/>
  <c r="BQ30" i="2" s="1"/>
  <c r="BP18" i="2"/>
  <c r="BP29" i="2" s="1"/>
  <c r="AL14" i="7"/>
  <c r="AI21" i="7"/>
  <c r="AI35" i="7" s="1"/>
  <c r="BR16" i="2"/>
  <c r="BR27" i="2" s="1"/>
  <c r="BR30" i="2" s="1"/>
  <c r="AJ14" i="7"/>
  <c r="AJ21" i="7" s="1"/>
  <c r="AJ35" i="7" s="1"/>
  <c r="BV18" i="2"/>
  <c r="BV29" i="2" s="1"/>
  <c r="AG21" i="7"/>
  <c r="AG35" i="7" s="1"/>
  <c r="AH14" i="7"/>
  <c r="AH21" i="7" s="1"/>
  <c r="AH35" i="7" s="1"/>
  <c r="BY11" i="2"/>
  <c r="BO18" i="2"/>
  <c r="CN65" i="2"/>
  <c r="CN66" i="2" s="1"/>
  <c r="BN11" i="2"/>
  <c r="BC41" i="2"/>
  <c r="BG41" i="2"/>
  <c r="BK41" i="2"/>
  <c r="CO63" i="2"/>
  <c r="CW63" i="2"/>
  <c r="BE41" i="2"/>
  <c r="BI41" i="2"/>
  <c r="BM41" i="2"/>
  <c r="CR63" i="2"/>
  <c r="CV63" i="2"/>
  <c r="CZ63" i="2"/>
  <c r="BF41" i="2"/>
  <c r="BJ41" i="2"/>
  <c r="CP63" i="2"/>
  <c r="CT63" i="2"/>
  <c r="CX63" i="2"/>
  <c r="CY63" i="2"/>
  <c r="BH41" i="2"/>
  <c r="CQ63" i="2"/>
  <c r="CS63" i="2"/>
  <c r="BL41" i="2"/>
  <c r="BD41" i="2"/>
  <c r="BM42" i="2"/>
  <c r="BM9" i="2" s="1"/>
  <c r="BB41" i="2"/>
  <c r="BM34" i="2"/>
  <c r="BM35" i="2"/>
  <c r="BM36" i="2"/>
  <c r="CL11" i="2" l="1"/>
  <c r="BR19" i="2"/>
  <c r="BV19" i="2"/>
  <c r="BW19" i="2"/>
  <c r="BO29" i="2"/>
  <c r="BO30" i="2" s="1"/>
  <c r="BO19" i="2"/>
  <c r="BX19" i="2"/>
  <c r="AG32" i="7"/>
  <c r="AG36" i="7" s="1"/>
  <c r="AG22" i="7"/>
  <c r="BU30" i="2"/>
  <c r="BX27" i="2"/>
  <c r="BX30" i="2" s="1"/>
  <c r="BS19" i="2"/>
  <c r="AB12" i="7"/>
  <c r="BY13" i="2"/>
  <c r="AM12" i="7"/>
  <c r="AZ12" i="7" s="1"/>
  <c r="AJ18" i="7"/>
  <c r="AJ20" i="7"/>
  <c r="AJ34" i="7" s="1"/>
  <c r="AJ19" i="7"/>
  <c r="AJ33" i="7" s="1"/>
  <c r="AL18" i="7"/>
  <c r="AL19" i="7"/>
  <c r="AL33" i="7" s="1"/>
  <c r="AL20" i="7"/>
  <c r="AL34" i="7" s="1"/>
  <c r="BQ19" i="2"/>
  <c r="BT27" i="2"/>
  <c r="BT30" i="2" s="1"/>
  <c r="AC18" i="7"/>
  <c r="AC19" i="7"/>
  <c r="AC33" i="7" s="1"/>
  <c r="AC20" i="7"/>
  <c r="AC34" i="7" s="1"/>
  <c r="BP19" i="2"/>
  <c r="BU19" i="2"/>
  <c r="AH18" i="7"/>
  <c r="AH19" i="7"/>
  <c r="AH33" i="7" s="1"/>
  <c r="AH20" i="7"/>
  <c r="AH34" i="7" s="1"/>
  <c r="AL21" i="7"/>
  <c r="AL35" i="7" s="1"/>
  <c r="AE18" i="7"/>
  <c r="AE19" i="7"/>
  <c r="AE33" i="7" s="1"/>
  <c r="AE20" i="7"/>
  <c r="AE34" i="7" s="1"/>
  <c r="AI32" i="7"/>
  <c r="AI36" i="7" s="1"/>
  <c r="AI22" i="7"/>
  <c r="AF32" i="7"/>
  <c r="AF36" i="7" s="1"/>
  <c r="AF22" i="7"/>
  <c r="BV30" i="2"/>
  <c r="BP27" i="2"/>
  <c r="BP30" i="2" s="1"/>
  <c r="AK32" i="7"/>
  <c r="AK36" i="7" s="1"/>
  <c r="AK22" i="7"/>
  <c r="AD18" i="7"/>
  <c r="AD20" i="7"/>
  <c r="AD34" i="7" s="1"/>
  <c r="AD19" i="7"/>
  <c r="AD33" i="7" s="1"/>
  <c r="CO65" i="2"/>
  <c r="CO66" i="2" s="1"/>
  <c r="CO68" i="2" s="1"/>
  <c r="CV65" i="2"/>
  <c r="CV66" i="2" s="1"/>
  <c r="CV68" i="2" s="1"/>
  <c r="CY65" i="2"/>
  <c r="CY66" i="2" s="1"/>
  <c r="CY68" i="2" s="1"/>
  <c r="CW65" i="2"/>
  <c r="CW66" i="2" s="1"/>
  <c r="CW68" i="2" s="1"/>
  <c r="BN13" i="2"/>
  <c r="BN16" i="2" s="1"/>
  <c r="CX65" i="2"/>
  <c r="CX66" i="2" s="1"/>
  <c r="CX68" i="2" s="1"/>
  <c r="CU63" i="2"/>
  <c r="CQ65" i="2"/>
  <c r="CQ66" i="2" s="1"/>
  <c r="CQ68" i="2" s="1"/>
  <c r="CP65" i="2"/>
  <c r="CP66" i="2" s="1"/>
  <c r="CP68" i="2" s="1"/>
  <c r="CS65" i="2"/>
  <c r="CS66" i="2" s="1"/>
  <c r="CS68" i="2" s="1"/>
  <c r="CZ65" i="2"/>
  <c r="CZ66" i="2" s="1"/>
  <c r="CZ68" i="2" s="1"/>
  <c r="CR65" i="2"/>
  <c r="CR66" i="2" s="1"/>
  <c r="CR68" i="2" s="1"/>
  <c r="CT65" i="2"/>
  <c r="CT66" i="2" s="1"/>
  <c r="CT68" i="2" s="1"/>
  <c r="BM40" i="2"/>
  <c r="CN68" i="2" s="1"/>
  <c r="BM33" i="2"/>
  <c r="BY18" i="2" l="1"/>
  <c r="CL18" i="2" s="1"/>
  <c r="CL13" i="2"/>
  <c r="BN18" i="2"/>
  <c r="BN29" i="2" s="1"/>
  <c r="AD32" i="7"/>
  <c r="AD36" i="7" s="1"/>
  <c r="AD22" i="7"/>
  <c r="AM14" i="7"/>
  <c r="AZ14" i="7" s="1"/>
  <c r="AJ32" i="7"/>
  <c r="AJ36" i="7" s="1"/>
  <c r="AJ22" i="7"/>
  <c r="BY16" i="2"/>
  <c r="CL16" i="2" s="1"/>
  <c r="AL32" i="7"/>
  <c r="AL36" i="7" s="1"/>
  <c r="AL22" i="7"/>
  <c r="BY29" i="2"/>
  <c r="CL29" i="2" s="1"/>
  <c r="AE32" i="7"/>
  <c r="AE36" i="7" s="1"/>
  <c r="AE22" i="7"/>
  <c r="AH32" i="7"/>
  <c r="AH36" i="7" s="1"/>
  <c r="AH22" i="7"/>
  <c r="AC32" i="7"/>
  <c r="AC36" i="7" s="1"/>
  <c r="AC22" i="7"/>
  <c r="AB14" i="7"/>
  <c r="AB21" i="7" s="1"/>
  <c r="AB35" i="7" s="1"/>
  <c r="CU65" i="2"/>
  <c r="CU66" i="2" s="1"/>
  <c r="CU68" i="2" s="1"/>
  <c r="BM37" i="2"/>
  <c r="P25" i="7"/>
  <c r="Q25" i="7"/>
  <c r="R25" i="7"/>
  <c r="S25" i="7"/>
  <c r="T25" i="7"/>
  <c r="U25" i="7"/>
  <c r="V25" i="7"/>
  <c r="W25" i="7"/>
  <c r="X25" i="7"/>
  <c r="Y25" i="7"/>
  <c r="Z25" i="7"/>
  <c r="AA25" i="7"/>
  <c r="AA9" i="7"/>
  <c r="BC34" i="2"/>
  <c r="BD34" i="2"/>
  <c r="BE34" i="2"/>
  <c r="BF34" i="2"/>
  <c r="BG34" i="2"/>
  <c r="BH34" i="2"/>
  <c r="BI34" i="2"/>
  <c r="BJ34" i="2"/>
  <c r="BK34" i="2"/>
  <c r="BL34" i="2"/>
  <c r="BC36" i="2"/>
  <c r="BD36" i="2"/>
  <c r="BE36" i="2"/>
  <c r="BF36" i="2"/>
  <c r="BG36" i="2"/>
  <c r="BH36" i="2"/>
  <c r="BI36" i="2"/>
  <c r="BJ36" i="2"/>
  <c r="BK36" i="2"/>
  <c r="BL36" i="2"/>
  <c r="BC35" i="2"/>
  <c r="BD35" i="2"/>
  <c r="BE35" i="2"/>
  <c r="BF35" i="2"/>
  <c r="BG35" i="2"/>
  <c r="BH35" i="2"/>
  <c r="BI35" i="2"/>
  <c r="BJ35" i="2"/>
  <c r="BK35" i="2"/>
  <c r="BL35" i="2"/>
  <c r="BB34" i="2"/>
  <c r="BB36" i="2"/>
  <c r="BB35" i="2"/>
  <c r="BY27" i="2" l="1"/>
  <c r="CL27" i="2" s="1"/>
  <c r="BY19" i="2"/>
  <c r="CL19" i="2" s="1"/>
  <c r="AB18" i="7"/>
  <c r="AB19" i="7"/>
  <c r="AB33" i="7" s="1"/>
  <c r="AB20" i="7"/>
  <c r="AB34" i="7" s="1"/>
  <c r="BY30" i="2"/>
  <c r="CL30" i="2" s="1"/>
  <c r="AM18" i="7"/>
  <c r="AZ18" i="7" s="1"/>
  <c r="AM20" i="7"/>
  <c r="AM21" i="7"/>
  <c r="BM11" i="2"/>
  <c r="BN27" i="2"/>
  <c r="BN19" i="2"/>
  <c r="BD33" i="2"/>
  <c r="BD37" i="2" s="1"/>
  <c r="BD11" i="2" s="1"/>
  <c r="BH33" i="2"/>
  <c r="BH37" i="2" s="1"/>
  <c r="BH11" i="2" s="1"/>
  <c r="BI33" i="2"/>
  <c r="BI37" i="2" s="1"/>
  <c r="BI11" i="2" s="1"/>
  <c r="BF33" i="2"/>
  <c r="BF37" i="2" s="1"/>
  <c r="BF11" i="2" s="1"/>
  <c r="BJ33" i="2"/>
  <c r="BJ37" i="2" s="1"/>
  <c r="BJ11" i="2" s="1"/>
  <c r="BE33" i="2"/>
  <c r="BE37" i="2" s="1"/>
  <c r="BE11" i="2" s="1"/>
  <c r="BC33" i="2"/>
  <c r="BC37" i="2" s="1"/>
  <c r="BC11" i="2" s="1"/>
  <c r="BG33" i="2"/>
  <c r="BG37" i="2" s="1"/>
  <c r="BG11" i="2" s="1"/>
  <c r="BI42" i="2"/>
  <c r="BI9" i="2" s="1"/>
  <c r="BL42" i="2"/>
  <c r="BL9" i="2" s="1"/>
  <c r="BD42" i="2"/>
  <c r="BD9" i="2" s="1"/>
  <c r="BB42" i="2"/>
  <c r="BB9" i="2" s="1"/>
  <c r="BK42" i="2"/>
  <c r="BK9" i="2" s="1"/>
  <c r="BG42" i="2"/>
  <c r="BG9" i="2" s="1"/>
  <c r="BC42" i="2"/>
  <c r="BC9" i="2" s="1"/>
  <c r="BE42" i="2"/>
  <c r="BE9" i="2" s="1"/>
  <c r="BH42" i="2"/>
  <c r="BH9" i="2" s="1"/>
  <c r="BJ42" i="2"/>
  <c r="BJ9" i="2" s="1"/>
  <c r="BF42" i="2"/>
  <c r="BF9" i="2" s="1"/>
  <c r="BL33" i="2"/>
  <c r="BL37" i="2" s="1"/>
  <c r="BL11" i="2" s="1"/>
  <c r="BB33" i="2"/>
  <c r="BB37" i="2" s="1"/>
  <c r="BB11" i="2" s="1"/>
  <c r="D25" i="7"/>
  <c r="E25" i="7"/>
  <c r="F25" i="7"/>
  <c r="G25" i="7"/>
  <c r="H25" i="7"/>
  <c r="I25" i="7"/>
  <c r="J25" i="7"/>
  <c r="K25" i="7"/>
  <c r="L25" i="7"/>
  <c r="M25" i="7"/>
  <c r="N25" i="7"/>
  <c r="O25" i="7"/>
  <c r="W9" i="7" l="1"/>
  <c r="R12" i="7"/>
  <c r="S9" i="7"/>
  <c r="V9" i="7"/>
  <c r="V14" i="7" s="1"/>
  <c r="V21" i="7" s="1"/>
  <c r="V35" i="7" s="1"/>
  <c r="Q9" i="7"/>
  <c r="Y9" i="7"/>
  <c r="X12" i="7"/>
  <c r="X14" i="7" s="1"/>
  <c r="AM35" i="7"/>
  <c r="AZ35" i="7" s="1"/>
  <c r="AZ21" i="7"/>
  <c r="U9" i="7"/>
  <c r="P9" i="7"/>
  <c r="T12" i="7"/>
  <c r="T14" i="7" s="1"/>
  <c r="AM34" i="7"/>
  <c r="AZ34" i="7" s="1"/>
  <c r="AZ20" i="7"/>
  <c r="S12" i="7"/>
  <c r="T9" i="7"/>
  <c r="R9" i="7"/>
  <c r="W12" i="7"/>
  <c r="AM33" i="7"/>
  <c r="AZ33" i="7" s="1"/>
  <c r="AZ19" i="7"/>
  <c r="Z12" i="7"/>
  <c r="X9" i="7"/>
  <c r="Z9" i="7"/>
  <c r="V12" i="7"/>
  <c r="AM32" i="7"/>
  <c r="AZ32" i="7" s="1"/>
  <c r="AM22" i="7"/>
  <c r="AZ22" i="7" s="1"/>
  <c r="AB32" i="7"/>
  <c r="AB36" i="7" s="1"/>
  <c r="AB22" i="7"/>
  <c r="AM36" i="7"/>
  <c r="AZ36" i="7" s="1"/>
  <c r="BM13" i="2"/>
  <c r="AA12" i="7"/>
  <c r="BN30" i="2"/>
  <c r="BK40" i="2"/>
  <c r="BK33" i="2"/>
  <c r="BK37" i="2" s="1"/>
  <c r="BK11" i="2" s="1"/>
  <c r="R14" i="7"/>
  <c r="R21" i="7" s="1"/>
  <c r="R35" i="7" s="1"/>
  <c r="BF40" i="2"/>
  <c r="BL40" i="2"/>
  <c r="Z14" i="7"/>
  <c r="Z21" i="7" s="1"/>
  <c r="Z35" i="7" s="1"/>
  <c r="BE40" i="2"/>
  <c r="BB40" i="2"/>
  <c r="BB13" i="2"/>
  <c r="BB16" i="2" s="1"/>
  <c r="BB27" i="2" s="1"/>
  <c r="BI40" i="2"/>
  <c r="BH40" i="2"/>
  <c r="BG40" i="2"/>
  <c r="BC40" i="2"/>
  <c r="BD40" i="2"/>
  <c r="BJ40" i="2"/>
  <c r="BD13" i="2"/>
  <c r="BD16" i="2" s="1"/>
  <c r="BD27" i="2" s="1"/>
  <c r="BL13" i="2"/>
  <c r="BL16" i="2" s="1"/>
  <c r="BL27" i="2" s="1"/>
  <c r="BH13" i="2"/>
  <c r="BH16" i="2" s="1"/>
  <c r="BH27" i="2" s="1"/>
  <c r="BI13" i="2"/>
  <c r="BI16" i="2" s="1"/>
  <c r="BI27" i="2" s="1"/>
  <c r="BE13" i="2"/>
  <c r="BE16" i="2" s="1"/>
  <c r="BE27" i="2" s="1"/>
  <c r="BF13" i="2"/>
  <c r="BF16" i="2" s="1"/>
  <c r="BF27" i="2" s="1"/>
  <c r="U12" i="7"/>
  <c r="BG13" i="2"/>
  <c r="BG18" i="2" s="1"/>
  <c r="BG29" i="2" s="1"/>
  <c r="Q12" i="7"/>
  <c r="BC13" i="2"/>
  <c r="BC16" i="2" s="1"/>
  <c r="BC27" i="2" s="1"/>
  <c r="S14" i="7"/>
  <c r="P12" i="7"/>
  <c r="BJ13" i="2"/>
  <c r="BJ16" i="2" s="1"/>
  <c r="BJ27" i="2" s="1"/>
  <c r="W14" i="7"/>
  <c r="W21" i="7" s="1"/>
  <c r="W35" i="7" s="1"/>
  <c r="AP34" i="2"/>
  <c r="AQ34" i="2"/>
  <c r="AR34" i="2"/>
  <c r="AS34" i="2"/>
  <c r="AT34" i="2"/>
  <c r="AU34" i="2"/>
  <c r="AV34" i="2"/>
  <c r="AW34" i="2"/>
  <c r="AX34" i="2"/>
  <c r="AY34" i="2"/>
  <c r="AZ34" i="2"/>
  <c r="BA34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AP41" i="2"/>
  <c r="AQ41" i="2"/>
  <c r="AR41" i="2"/>
  <c r="AS41" i="2"/>
  <c r="AT41" i="2"/>
  <c r="AU41" i="2"/>
  <c r="AV41" i="2"/>
  <c r="AW41" i="2"/>
  <c r="AX41" i="2"/>
  <c r="AY41" i="2"/>
  <c r="AZ41" i="2"/>
  <c r="BA33" i="2"/>
  <c r="AP42" i="2"/>
  <c r="AP9" i="2" s="1"/>
  <c r="AQ42" i="2"/>
  <c r="AQ9" i="2" s="1"/>
  <c r="AR42" i="2"/>
  <c r="AR9" i="2" s="1"/>
  <c r="AS42" i="2"/>
  <c r="AS9" i="2" s="1"/>
  <c r="AT42" i="2"/>
  <c r="AT9" i="2" s="1"/>
  <c r="AU42" i="2"/>
  <c r="AU9" i="2" s="1"/>
  <c r="AV42" i="2"/>
  <c r="AV9" i="2" s="1"/>
  <c r="AW42" i="2"/>
  <c r="AW9" i="2" s="1"/>
  <c r="AX42" i="2"/>
  <c r="AX9" i="2" s="1"/>
  <c r="AY42" i="2"/>
  <c r="AY9" i="2" s="1"/>
  <c r="AZ42" i="2"/>
  <c r="AZ9" i="2" s="1"/>
  <c r="BA42" i="2"/>
  <c r="BA9" i="2" s="1"/>
  <c r="Y12" i="7" l="1"/>
  <c r="Y14" i="7" s="1"/>
  <c r="AA14" i="7"/>
  <c r="AA18" i="7" s="1"/>
  <c r="BM18" i="2"/>
  <c r="BM29" i="2"/>
  <c r="BM16" i="2"/>
  <c r="V18" i="7"/>
  <c r="V32" i="7" s="1"/>
  <c r="BA37" i="2"/>
  <c r="V19" i="7"/>
  <c r="V33" i="7" s="1"/>
  <c r="V20" i="7"/>
  <c r="V34" i="7" s="1"/>
  <c r="BK13" i="2"/>
  <c r="BK18" i="2" s="1"/>
  <c r="BK29" i="2" s="1"/>
  <c r="BD18" i="2"/>
  <c r="BD29" i="2" s="1"/>
  <c r="BD30" i="2" s="1"/>
  <c r="BB18" i="2"/>
  <c r="BB29" i="2" s="1"/>
  <c r="BB30" i="2" s="1"/>
  <c r="R19" i="7"/>
  <c r="R33" i="7" s="1"/>
  <c r="Z18" i="7"/>
  <c r="Z32" i="7" s="1"/>
  <c r="R18" i="7"/>
  <c r="R32" i="7" s="1"/>
  <c r="R20" i="7"/>
  <c r="R34" i="7" s="1"/>
  <c r="Z19" i="7"/>
  <c r="Z33" i="7" s="1"/>
  <c r="Z20" i="7"/>
  <c r="Z34" i="7" s="1"/>
  <c r="BL18" i="2"/>
  <c r="BL29" i="2" s="1"/>
  <c r="BL30" i="2" s="1"/>
  <c r="BE18" i="2"/>
  <c r="BE29" i="2" s="1"/>
  <c r="BE30" i="2" s="1"/>
  <c r="BJ18" i="2"/>
  <c r="BJ29" i="2" s="1"/>
  <c r="BJ30" i="2" s="1"/>
  <c r="BG16" i="2"/>
  <c r="BG19" i="2" s="1"/>
  <c r="BD19" i="2"/>
  <c r="BH18" i="2"/>
  <c r="Y21" i="7"/>
  <c r="Y35" i="7" s="1"/>
  <c r="BF18" i="2"/>
  <c r="BI18" i="2"/>
  <c r="BI29" i="2" s="1"/>
  <c r="BI30" i="2" s="1"/>
  <c r="T19" i="7"/>
  <c r="T33" i="7" s="1"/>
  <c r="T18" i="7"/>
  <c r="T20" i="7"/>
  <c r="T34" i="7" s="1"/>
  <c r="P14" i="7"/>
  <c r="P21" i="7" s="1"/>
  <c r="P35" i="7" s="1"/>
  <c r="S19" i="7"/>
  <c r="S33" i="7" s="1"/>
  <c r="S18" i="7"/>
  <c r="S20" i="7"/>
  <c r="S34" i="7" s="1"/>
  <c r="Q14" i="7"/>
  <c r="X18" i="7"/>
  <c r="X20" i="7"/>
  <c r="X34" i="7" s="1"/>
  <c r="X19" i="7"/>
  <c r="X33" i="7" s="1"/>
  <c r="T21" i="7"/>
  <c r="T35" i="7" s="1"/>
  <c r="Y18" i="7"/>
  <c r="Y19" i="7"/>
  <c r="Y33" i="7" s="1"/>
  <c r="Y20" i="7"/>
  <c r="Y34" i="7" s="1"/>
  <c r="S21" i="7"/>
  <c r="S35" i="7" s="1"/>
  <c r="BC18" i="2"/>
  <c r="BC29" i="2" s="1"/>
  <c r="BC30" i="2" s="1"/>
  <c r="W18" i="7"/>
  <c r="W20" i="7"/>
  <c r="W34" i="7" s="1"/>
  <c r="W19" i="7"/>
  <c r="W33" i="7" s="1"/>
  <c r="X21" i="7"/>
  <c r="X35" i="7" s="1"/>
  <c r="U14" i="7"/>
  <c r="U21" i="7" s="1"/>
  <c r="U35" i="7" s="1"/>
  <c r="L9" i="7"/>
  <c r="H9" i="7"/>
  <c r="D9" i="7"/>
  <c r="O9" i="7"/>
  <c r="K9" i="7"/>
  <c r="G9" i="7"/>
  <c r="BA40" i="2"/>
  <c r="AW40" i="2"/>
  <c r="AS40" i="2"/>
  <c r="AW33" i="2"/>
  <c r="AW37" i="2" s="1"/>
  <c r="AW11" i="2" s="1"/>
  <c r="N9" i="7"/>
  <c r="J9" i="7"/>
  <c r="F9" i="7"/>
  <c r="AS33" i="2"/>
  <c r="AS37" i="2" s="1"/>
  <c r="AS11" i="2" s="1"/>
  <c r="M9" i="7"/>
  <c r="I9" i="7"/>
  <c r="E9" i="7"/>
  <c r="AZ40" i="2"/>
  <c r="AV40" i="2"/>
  <c r="AR40" i="2"/>
  <c r="AZ33" i="2"/>
  <c r="AZ37" i="2" s="1"/>
  <c r="AZ11" i="2" s="1"/>
  <c r="AV33" i="2"/>
  <c r="AV37" i="2" s="1"/>
  <c r="AV11" i="2" s="1"/>
  <c r="AR33" i="2"/>
  <c r="AR37" i="2" s="1"/>
  <c r="AR11" i="2" s="1"/>
  <c r="AY40" i="2"/>
  <c r="AU40" i="2"/>
  <c r="AQ40" i="2"/>
  <c r="AY33" i="2"/>
  <c r="AY37" i="2" s="1"/>
  <c r="AY11" i="2" s="1"/>
  <c r="AU33" i="2"/>
  <c r="AU37" i="2" s="1"/>
  <c r="AU11" i="2" s="1"/>
  <c r="AQ33" i="2"/>
  <c r="AQ37" i="2" s="1"/>
  <c r="AQ11" i="2" s="1"/>
  <c r="AX40" i="2"/>
  <c r="AT40" i="2"/>
  <c r="AP40" i="2"/>
  <c r="AX33" i="2"/>
  <c r="AX37" i="2" s="1"/>
  <c r="AX11" i="2" s="1"/>
  <c r="AT33" i="2"/>
  <c r="AT37" i="2" s="1"/>
  <c r="AT11" i="2" s="1"/>
  <c r="AP33" i="2"/>
  <c r="AP37" i="2" s="1"/>
  <c r="AP11" i="2" s="1"/>
  <c r="AO42" i="2"/>
  <c r="AA19" i="7" l="1"/>
  <c r="AA21" i="7"/>
  <c r="AT13" i="2"/>
  <c r="AT16" i="2" s="1"/>
  <c r="AR13" i="2"/>
  <c r="AR16" i="2" s="1"/>
  <c r="AS13" i="2"/>
  <c r="AS16" i="2" s="1"/>
  <c r="AU13" i="2"/>
  <c r="AU16" i="2" s="1"/>
  <c r="AA32" i="7"/>
  <c r="AA33" i="7"/>
  <c r="AA35" i="7"/>
  <c r="AA20" i="7"/>
  <c r="AA22" i="7" s="1"/>
  <c r="BM27" i="2"/>
  <c r="BM19" i="2"/>
  <c r="BA11" i="2"/>
  <c r="BB19" i="2"/>
  <c r="BL19" i="2"/>
  <c r="V22" i="7"/>
  <c r="V36" i="7"/>
  <c r="Z36" i="7"/>
  <c r="BE19" i="2"/>
  <c r="R36" i="7"/>
  <c r="BK16" i="2"/>
  <c r="BK27" i="2" s="1"/>
  <c r="BK30" i="2" s="1"/>
  <c r="Z22" i="7"/>
  <c r="R22" i="7"/>
  <c r="BG27" i="2"/>
  <c r="BG30" i="2" s="1"/>
  <c r="BJ19" i="2"/>
  <c r="BH29" i="2"/>
  <c r="BH30" i="2" s="1"/>
  <c r="BH19" i="2"/>
  <c r="BF29" i="2"/>
  <c r="BF30" i="2" s="1"/>
  <c r="BF19" i="2"/>
  <c r="BI19" i="2"/>
  <c r="W22" i="7"/>
  <c r="W32" i="7"/>
  <c r="W36" i="7" s="1"/>
  <c r="Q18" i="7"/>
  <c r="Q19" i="7"/>
  <c r="Q33" i="7" s="1"/>
  <c r="Q20" i="7"/>
  <c r="Q34" i="7" s="1"/>
  <c r="T32" i="7"/>
  <c r="T36" i="7" s="1"/>
  <c r="T22" i="7"/>
  <c r="Y32" i="7"/>
  <c r="Y36" i="7" s="1"/>
  <c r="Y22" i="7"/>
  <c r="X22" i="7"/>
  <c r="X32" i="7"/>
  <c r="X36" i="7" s="1"/>
  <c r="U18" i="7"/>
  <c r="U19" i="7"/>
  <c r="U33" i="7" s="1"/>
  <c r="U20" i="7"/>
  <c r="U34" i="7" s="1"/>
  <c r="S32" i="7"/>
  <c r="S36" i="7" s="1"/>
  <c r="S22" i="7"/>
  <c r="P19" i="7"/>
  <c r="P33" i="7" s="1"/>
  <c r="P18" i="7"/>
  <c r="P20" i="7"/>
  <c r="P34" i="7" s="1"/>
  <c r="BC19" i="2"/>
  <c r="Q21" i="7"/>
  <c r="Q35" i="7" s="1"/>
  <c r="AR27" i="2"/>
  <c r="AU27" i="2"/>
  <c r="L12" i="7"/>
  <c r="E12" i="7"/>
  <c r="N12" i="7"/>
  <c r="I12" i="7"/>
  <c r="AU18" i="2"/>
  <c r="AU29" i="2" s="1"/>
  <c r="AQ13" i="2"/>
  <c r="AQ16" i="2" s="1"/>
  <c r="D12" i="7"/>
  <c r="M12" i="7"/>
  <c r="F12" i="7"/>
  <c r="AR18" i="2"/>
  <c r="AR29" i="2" s="1"/>
  <c r="G12" i="7"/>
  <c r="AS18" i="2"/>
  <c r="AS29" i="2" s="1"/>
  <c r="AZ13" i="2"/>
  <c r="AZ16" i="2" s="1"/>
  <c r="AP13" i="2"/>
  <c r="AP16" i="2" s="1"/>
  <c r="H12" i="7"/>
  <c r="AT18" i="2"/>
  <c r="AT29" i="2" s="1"/>
  <c r="J12" i="7"/>
  <c r="AY13" i="2"/>
  <c r="AY16" i="2" s="1"/>
  <c r="AV13" i="2"/>
  <c r="AV16" i="2" s="1"/>
  <c r="K12" i="7"/>
  <c r="AS27" i="2"/>
  <c r="AW13" i="2"/>
  <c r="AW16" i="2" s="1"/>
  <c r="AT27" i="2"/>
  <c r="AX13" i="2"/>
  <c r="AX16" i="2" s="1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A34" i="7" l="1"/>
  <c r="BM30" i="2"/>
  <c r="BA13" i="2"/>
  <c r="O12" i="7"/>
  <c r="BK19" i="2"/>
  <c r="P22" i="7"/>
  <c r="P32" i="7"/>
  <c r="Q32" i="7"/>
  <c r="Q36" i="7" s="1"/>
  <c r="Q22" i="7"/>
  <c r="U32" i="7"/>
  <c r="U36" i="7" s="1"/>
  <c r="U22" i="7"/>
  <c r="AY18" i="2"/>
  <c r="AY29" i="2" s="1"/>
  <c r="AS19" i="2"/>
  <c r="AQ18" i="2"/>
  <c r="AQ29" i="2" s="1"/>
  <c r="AW27" i="2"/>
  <c r="AX27" i="2"/>
  <c r="AV27" i="2"/>
  <c r="AU19" i="2"/>
  <c r="AT30" i="2"/>
  <c r="AS30" i="2"/>
  <c r="AY27" i="2"/>
  <c r="AZ18" i="2"/>
  <c r="AZ29" i="2" s="1"/>
  <c r="AX18" i="2"/>
  <c r="AX29" i="2" s="1"/>
  <c r="AR30" i="2"/>
  <c r="AZ27" i="2"/>
  <c r="AU30" i="2"/>
  <c r="AT19" i="2"/>
  <c r="AW18" i="2"/>
  <c r="AW29" i="2" s="1"/>
  <c r="AV18" i="2"/>
  <c r="AV29" i="2" s="1"/>
  <c r="AP27" i="2"/>
  <c r="AP18" i="2"/>
  <c r="AP29" i="2" s="1"/>
  <c r="AQ27" i="2"/>
  <c r="AR19" i="2"/>
  <c r="AM22" i="2"/>
  <c r="AA36" i="7" l="1"/>
  <c r="AZ30" i="2"/>
  <c r="AY19" i="2"/>
  <c r="BA18" i="2"/>
  <c r="BA29" i="2" s="1"/>
  <c r="BA16" i="2"/>
  <c r="AY30" i="2"/>
  <c r="AQ19" i="2"/>
  <c r="P36" i="7"/>
  <c r="AQ30" i="2"/>
  <c r="AP19" i="2"/>
  <c r="AW19" i="2"/>
  <c r="AV30" i="2"/>
  <c r="AW30" i="2"/>
  <c r="AP30" i="2"/>
  <c r="AV19" i="2"/>
  <c r="AX30" i="2"/>
  <c r="AZ19" i="2"/>
  <c r="AX19" i="2"/>
  <c r="AN22" i="2"/>
  <c r="BA27" i="2" l="1"/>
  <c r="BA30" i="2" s="1"/>
  <c r="BA19" i="2"/>
  <c r="AO22" i="2"/>
  <c r="AI42" i="2"/>
  <c r="AH35" i="2"/>
  <c r="AG35" i="2"/>
  <c r="AD35" i="2"/>
  <c r="AH36" i="2"/>
  <c r="AE36" i="2"/>
  <c r="AD36" i="2"/>
  <c r="AF34" i="2"/>
  <c r="AE34" i="2"/>
  <c r="AE42" i="2"/>
  <c r="AE9" i="2" s="1"/>
  <c r="AH42" i="2"/>
  <c r="AH9" i="2" s="1"/>
  <c r="AD42" i="2"/>
  <c r="AD9" i="2" s="1"/>
  <c r="AO36" i="2"/>
  <c r="AN36" i="2"/>
  <c r="AM36" i="2"/>
  <c r="AL36" i="2"/>
  <c r="AK36" i="2"/>
  <c r="AJ36" i="2"/>
  <c r="AI36" i="2"/>
  <c r="AG36" i="2"/>
  <c r="AF36" i="2"/>
  <c r="AI35" i="2"/>
  <c r="AF35" i="2"/>
  <c r="AE35" i="2"/>
  <c r="AI34" i="2"/>
  <c r="AH34" i="2"/>
  <c r="AG34" i="2"/>
  <c r="AD34" i="2"/>
  <c r="AE6" i="2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C25" i="7" l="1"/>
  <c r="AZ6" i="2"/>
  <c r="AT6" i="2"/>
  <c r="AX6" i="2"/>
  <c r="BA6" i="2"/>
  <c r="AU6" i="2"/>
  <c r="AY6" i="2"/>
  <c r="AR6" i="2"/>
  <c r="AV6" i="2"/>
  <c r="AQ6" i="2"/>
  <c r="AS6" i="2"/>
  <c r="AW6" i="2"/>
  <c r="AJ42" i="2"/>
  <c r="AJ9" i="2" s="1"/>
  <c r="AO9" i="2"/>
  <c r="AI33" i="2"/>
  <c r="AJ35" i="2"/>
  <c r="AJ34" i="2"/>
  <c r="AI9" i="2"/>
  <c r="AE40" i="2"/>
  <c r="AH40" i="2"/>
  <c r="AG42" i="2"/>
  <c r="AG9" i="2" s="1"/>
  <c r="AF42" i="2"/>
  <c r="AF9" i="2" s="1"/>
  <c r="AD33" i="2"/>
  <c r="AD40" i="2"/>
  <c r="AG33" i="2"/>
  <c r="C9" i="7" l="1"/>
  <c r="AD37" i="2"/>
  <c r="AD11" i="2" s="1"/>
  <c r="AG37" i="2"/>
  <c r="AG11" i="2" s="1"/>
  <c r="AH33" i="2"/>
  <c r="AI37" i="2"/>
  <c r="AI11" i="2" s="1"/>
  <c r="AE33" i="2"/>
  <c r="AN42" i="2"/>
  <c r="AN9" i="2" s="1"/>
  <c r="AK42" i="2"/>
  <c r="AK9" i="2" s="1"/>
  <c r="AL42" i="2"/>
  <c r="AL9" i="2" s="1"/>
  <c r="AK34" i="2"/>
  <c r="AM42" i="2"/>
  <c r="AM9" i="2" s="1"/>
  <c r="AI40" i="2"/>
  <c r="AK35" i="2"/>
  <c r="AL34" i="2"/>
  <c r="AF40" i="2"/>
  <c r="AG40" i="2"/>
  <c r="AF33" i="2"/>
  <c r="AD13" i="2" l="1"/>
  <c r="AD16" i="2" s="1"/>
  <c r="AD27" i="2" s="1"/>
  <c r="AI13" i="2"/>
  <c r="AI18" i="2" s="1"/>
  <c r="AI29" i="2" s="1"/>
  <c r="AG13" i="2"/>
  <c r="AF37" i="2"/>
  <c r="AF11" i="2" s="1"/>
  <c r="AE37" i="2"/>
  <c r="AE11" i="2" s="1"/>
  <c r="AH37" i="2"/>
  <c r="AH11" i="2" s="1"/>
  <c r="AJ33" i="2"/>
  <c r="AJ40" i="2"/>
  <c r="AL35" i="2"/>
  <c r="AM34" i="2"/>
  <c r="AD18" i="2" l="1"/>
  <c r="AD29" i="2" s="1"/>
  <c r="AD30" i="2" s="1"/>
  <c r="AI16" i="2"/>
  <c r="AI19" i="2" s="1"/>
  <c r="AF13" i="2"/>
  <c r="AH13" i="2"/>
  <c r="AJ37" i="2"/>
  <c r="AJ11" i="2" s="1"/>
  <c r="AG18" i="2"/>
  <c r="AG29" i="2" s="1"/>
  <c r="AG16" i="2"/>
  <c r="AE13" i="2"/>
  <c r="AK33" i="2"/>
  <c r="AK40" i="2"/>
  <c r="AM35" i="2"/>
  <c r="AO34" i="2"/>
  <c r="AN34" i="2"/>
  <c r="AD19" i="2" l="1"/>
  <c r="AI27" i="2"/>
  <c r="AI30" i="2" s="1"/>
  <c r="AE16" i="2"/>
  <c r="AE18" i="2"/>
  <c r="AE29" i="2" s="1"/>
  <c r="AJ13" i="2"/>
  <c r="AJ16" i="2" s="1"/>
  <c r="AJ27" i="2" s="1"/>
  <c r="AF18" i="2"/>
  <c r="AF29" i="2" s="1"/>
  <c r="AF16" i="2"/>
  <c r="AK37" i="2"/>
  <c r="AK11" i="2" s="1"/>
  <c r="AG27" i="2"/>
  <c r="AG30" i="2" s="1"/>
  <c r="AG19" i="2"/>
  <c r="AH18" i="2"/>
  <c r="AH29" i="2" s="1"/>
  <c r="AH16" i="2"/>
  <c r="AO35" i="2"/>
  <c r="AN35" i="2"/>
  <c r="AK13" i="2" l="1"/>
  <c r="AK16" i="2" s="1"/>
  <c r="AK27" i="2" s="1"/>
  <c r="AF27" i="2"/>
  <c r="AF30" i="2" s="1"/>
  <c r="AF19" i="2"/>
  <c r="AH19" i="2"/>
  <c r="AH27" i="2"/>
  <c r="AH30" i="2" s="1"/>
  <c r="AJ18" i="2"/>
  <c r="AJ29" i="2" s="1"/>
  <c r="AJ30" i="2" s="1"/>
  <c r="AE27" i="2"/>
  <c r="AE30" i="2" s="1"/>
  <c r="AE19" i="2"/>
  <c r="AK18" i="2"/>
  <c r="AK29" i="2" s="1"/>
  <c r="AJ19" i="2" l="1"/>
  <c r="AK19" i="2"/>
  <c r="AK30" i="2"/>
  <c r="Y42" i="2" l="1"/>
  <c r="X42" i="2"/>
  <c r="W42" i="2"/>
  <c r="V42" i="2"/>
  <c r="U42" i="2"/>
  <c r="T42" i="2"/>
  <c r="S42" i="2"/>
  <c r="R42" i="2"/>
  <c r="Q42" i="2"/>
  <c r="AC35" i="2"/>
  <c r="AC36" i="2"/>
  <c r="AC34" i="2"/>
  <c r="AC42" i="2" l="1"/>
  <c r="AC9" i="2" s="1"/>
  <c r="Y9" i="2"/>
  <c r="X9" i="2"/>
  <c r="W9" i="2"/>
  <c r="V9" i="2"/>
  <c r="U9" i="2"/>
  <c r="T9" i="2"/>
  <c r="S9" i="2"/>
  <c r="R9" i="2"/>
  <c r="AB35" i="2"/>
  <c r="AA35" i="2"/>
  <c r="Z35" i="2"/>
  <c r="AB36" i="2"/>
  <c r="AA36" i="2"/>
  <c r="Z36" i="2"/>
  <c r="AB34" i="2"/>
  <c r="AA34" i="2"/>
  <c r="Z34" i="2"/>
  <c r="AA41" i="2" l="1"/>
  <c r="AA33" i="2" s="1"/>
  <c r="Z41" i="2"/>
  <c r="Z33" i="2" s="1"/>
  <c r="Z42" i="2"/>
  <c r="Z9" i="2" s="1"/>
  <c r="AB41" i="2"/>
  <c r="AB33" i="2" s="1"/>
  <c r="AB42" i="2"/>
  <c r="AB9" i="2" s="1"/>
  <c r="AA42" i="2"/>
  <c r="AA9" i="2" s="1"/>
  <c r="AC33" i="2"/>
  <c r="AC37" i="2" s="1"/>
  <c r="AC40" i="2"/>
  <c r="Z37" i="2" l="1"/>
  <c r="Z11" i="2" s="1"/>
  <c r="AA37" i="2"/>
  <c r="AA11" i="2" s="1"/>
  <c r="AC11" i="2"/>
  <c r="AB37" i="2"/>
  <c r="AB11" i="2" s="1"/>
  <c r="Z40" i="2"/>
  <c r="AB40" i="2"/>
  <c r="AA40" i="2"/>
  <c r="P42" i="2" l="1"/>
  <c r="O42" i="2"/>
  <c r="N42" i="2"/>
  <c r="M42" i="2"/>
  <c r="L42" i="2"/>
  <c r="K42" i="2"/>
  <c r="J42" i="2"/>
  <c r="Y35" i="2"/>
  <c r="W35" i="2"/>
  <c r="Y36" i="2"/>
  <c r="Y34" i="2"/>
  <c r="X34" i="2"/>
  <c r="X36" i="2"/>
  <c r="X35" i="2"/>
  <c r="W36" i="2"/>
  <c r="W34" i="2"/>
  <c r="X41" i="2" l="1"/>
  <c r="X40" i="2" s="1"/>
  <c r="Y41" i="2"/>
  <c r="Y40" i="2" s="1"/>
  <c r="W41" i="2"/>
  <c r="W33" i="2" s="1"/>
  <c r="W37" i="2" l="1"/>
  <c r="W11" i="2" s="1"/>
  <c r="X33" i="2"/>
  <c r="W40" i="2"/>
  <c r="Y33" i="2"/>
  <c r="Y37" i="2" l="1"/>
  <c r="Y11" i="2" s="1"/>
  <c r="X37" i="2"/>
  <c r="X11" i="2" s="1"/>
  <c r="V41" i="2" l="1"/>
  <c r="U41" i="2"/>
  <c r="U40" i="2" s="1"/>
  <c r="V36" i="2"/>
  <c r="V35" i="2"/>
  <c r="V34" i="2"/>
  <c r="U36" i="2"/>
  <c r="U35" i="2"/>
  <c r="U34" i="2"/>
  <c r="V40" i="2" l="1"/>
  <c r="V33" i="2"/>
  <c r="U33" i="2"/>
  <c r="U37" i="2" l="1"/>
  <c r="U11" i="2" s="1"/>
  <c r="V37" i="2"/>
  <c r="V11" i="2" s="1"/>
  <c r="Z22" i="2"/>
  <c r="U6" i="2"/>
  <c r="V6" i="2" s="1"/>
  <c r="W6" i="2" s="1"/>
  <c r="X6" i="2" s="1"/>
  <c r="Y6" i="2" s="1"/>
  <c r="Z6" i="2" s="1"/>
  <c r="AA6" i="2" s="1"/>
  <c r="AB6" i="2" s="1"/>
  <c r="AC6" i="2" s="1"/>
  <c r="AA22" i="2" l="1"/>
  <c r="T41" i="2"/>
  <c r="T40" i="2" s="1"/>
  <c r="S41" i="2"/>
  <c r="S33" i="2" s="1"/>
  <c r="R41" i="2"/>
  <c r="R33" i="2" s="1"/>
  <c r="T35" i="2"/>
  <c r="S35" i="2"/>
  <c r="R35" i="2"/>
  <c r="T36" i="2"/>
  <c r="T34" i="2"/>
  <c r="R34" i="2"/>
  <c r="Q35" i="2"/>
  <c r="P35" i="2"/>
  <c r="O35" i="2"/>
  <c r="N35" i="2"/>
  <c r="M35" i="2"/>
  <c r="L35" i="2"/>
  <c r="K35" i="2"/>
  <c r="J35" i="2"/>
  <c r="I35" i="2"/>
  <c r="H35" i="2"/>
  <c r="G35" i="2"/>
  <c r="F35" i="2"/>
  <c r="S34" i="2"/>
  <c r="S36" i="2"/>
  <c r="R36" i="2"/>
  <c r="R37" i="2" l="1"/>
  <c r="R11" i="2" s="1"/>
  <c r="S37" i="2"/>
  <c r="S11" i="2" s="1"/>
  <c r="T33" i="2"/>
  <c r="U13" i="2"/>
  <c r="R40" i="2"/>
  <c r="S40" i="2"/>
  <c r="T37" i="2" l="1"/>
  <c r="T11" i="2" s="1"/>
  <c r="V13" i="2"/>
  <c r="U16" i="2"/>
  <c r="U18" i="2"/>
  <c r="U29" i="2" s="1"/>
  <c r="S13" i="2"/>
  <c r="S16" i="2" s="1"/>
  <c r="R13" i="2"/>
  <c r="R16" i="2" s="1"/>
  <c r="T13" i="2" l="1"/>
  <c r="T16" i="2" s="1"/>
  <c r="V16" i="2"/>
  <c r="V18" i="2"/>
  <c r="V29" i="2" s="1"/>
  <c r="U19" i="2"/>
  <c r="W13" i="2"/>
  <c r="W18" i="2" s="1"/>
  <c r="W29" i="2" s="1"/>
  <c r="R18" i="2"/>
  <c r="R29" i="2" s="1"/>
  <c r="S18" i="2"/>
  <c r="S29" i="2" s="1"/>
  <c r="Q22" i="2"/>
  <c r="T18" i="2" l="1"/>
  <c r="T29" i="2" s="1"/>
  <c r="W16" i="2"/>
  <c r="W19" i="2" s="1"/>
  <c r="S19" i="2"/>
  <c r="R22" i="2"/>
  <c r="X13" i="2"/>
  <c r="X18" i="2" s="1"/>
  <c r="X29" i="2" s="1"/>
  <c r="V19" i="2"/>
  <c r="R19" i="2"/>
  <c r="Q41" i="2"/>
  <c r="T19" i="2" l="1"/>
  <c r="X16" i="2"/>
  <c r="S22" i="2"/>
  <c r="R27" i="2"/>
  <c r="R30" i="2" s="1"/>
  <c r="Y13" i="2"/>
  <c r="Q40" i="2"/>
  <c r="X19" i="2" l="1"/>
  <c r="T22" i="2"/>
  <c r="S27" i="2"/>
  <c r="S30" i="2" s="1"/>
  <c r="Y16" i="2"/>
  <c r="Y18" i="2"/>
  <c r="Y29" i="2" s="1"/>
  <c r="Z13" i="2"/>
  <c r="Z18" i="2" s="1"/>
  <c r="Z29" i="2" s="1"/>
  <c r="Q36" i="2"/>
  <c r="Q34" i="2"/>
  <c r="Q33" i="2"/>
  <c r="Q24" i="2"/>
  <c r="Q9" i="2"/>
  <c r="Z16" i="2" l="1"/>
  <c r="Z27" i="2" s="1"/>
  <c r="Z30" i="2" s="1"/>
  <c r="Y19" i="2"/>
  <c r="Y27" i="2"/>
  <c r="Y30" i="2" s="1"/>
  <c r="AA13" i="2"/>
  <c r="AA18" i="2" s="1"/>
  <c r="AA29" i="2" s="1"/>
  <c r="U22" i="2"/>
  <c r="T27" i="2"/>
  <c r="T30" i="2" s="1"/>
  <c r="Q37" i="2"/>
  <c r="Q11" i="2" s="1"/>
  <c r="P9" i="2"/>
  <c r="P41" i="2"/>
  <c r="P33" i="2" s="1"/>
  <c r="P36" i="2"/>
  <c r="P34" i="2"/>
  <c r="O9" i="2"/>
  <c r="O41" i="2"/>
  <c r="O33" i="2" s="1"/>
  <c r="O36" i="2"/>
  <c r="O34" i="2"/>
  <c r="N41" i="2"/>
  <c r="N33" i="2" s="1"/>
  <c r="N36" i="2"/>
  <c r="N34" i="2"/>
  <c r="Z19" i="2" l="1"/>
  <c r="AA16" i="2"/>
  <c r="AA19" i="2" s="1"/>
  <c r="V22" i="2"/>
  <c r="U27" i="2"/>
  <c r="U30" i="2" s="1"/>
  <c r="AB13" i="2"/>
  <c r="AB18" i="2" s="1"/>
  <c r="AB29" i="2" s="1"/>
  <c r="Q13" i="2"/>
  <c r="Q18" i="2" s="1"/>
  <c r="Q29" i="2" s="1"/>
  <c r="O40" i="2"/>
  <c r="O37" i="2"/>
  <c r="O11" i="2" s="1"/>
  <c r="N40" i="2"/>
  <c r="N37" i="2"/>
  <c r="N11" i="2" s="1"/>
  <c r="P37" i="2"/>
  <c r="P11" i="2" s="1"/>
  <c r="P40" i="2"/>
  <c r="N9" i="2"/>
  <c r="L34" i="2"/>
  <c r="K36" i="2"/>
  <c r="M36" i="2"/>
  <c r="M34" i="2"/>
  <c r="L36" i="2"/>
  <c r="K34" i="2"/>
  <c r="AA27" i="2" l="1"/>
  <c r="AA30" i="2" s="1"/>
  <c r="AB16" i="2"/>
  <c r="AC13" i="2"/>
  <c r="W22" i="2"/>
  <c r="V27" i="2"/>
  <c r="V30" i="2" s="1"/>
  <c r="O13" i="2"/>
  <c r="O16" i="2" s="1"/>
  <c r="O27" i="2" s="1"/>
  <c r="P13" i="2"/>
  <c r="P16" i="2" s="1"/>
  <c r="P27" i="2" s="1"/>
  <c r="Q16" i="2"/>
  <c r="Q19" i="2" s="1"/>
  <c r="N13" i="2"/>
  <c r="N16" i="2" s="1"/>
  <c r="N27" i="2" s="1"/>
  <c r="L41" i="2"/>
  <c r="L40" i="2" s="1"/>
  <c r="M41" i="2"/>
  <c r="M40" i="2" s="1"/>
  <c r="K41" i="2"/>
  <c r="K40" i="2" s="1"/>
  <c r="X22" i="2" l="1"/>
  <c r="AC16" i="2"/>
  <c r="AC18" i="2"/>
  <c r="AC29" i="2" s="1"/>
  <c r="W27" i="2"/>
  <c r="W30" i="2" s="1"/>
  <c r="AB19" i="2"/>
  <c r="AB27" i="2"/>
  <c r="AB30" i="2" s="1"/>
  <c r="O18" i="2"/>
  <c r="O29" i="2" s="1"/>
  <c r="O30" i="2" s="1"/>
  <c r="P18" i="2"/>
  <c r="P29" i="2" s="1"/>
  <c r="P30" i="2" s="1"/>
  <c r="Q27" i="2"/>
  <c r="Q30" i="2" s="1"/>
  <c r="N18" i="2"/>
  <c r="N29" i="2" s="1"/>
  <c r="N30" i="2" s="1"/>
  <c r="M33" i="2"/>
  <c r="M37" i="2" s="1"/>
  <c r="L33" i="2"/>
  <c r="L37" i="2" s="1"/>
  <c r="K33" i="2"/>
  <c r="K37" i="2" s="1"/>
  <c r="P19" i="2" l="1"/>
  <c r="X27" i="2"/>
  <c r="X30" i="2" s="1"/>
  <c r="O19" i="2"/>
  <c r="AC27" i="2"/>
  <c r="AC30" i="2" s="1"/>
  <c r="AC19" i="2"/>
  <c r="N19" i="2"/>
  <c r="M11" i="2"/>
  <c r="M9" i="2"/>
  <c r="L11" i="2"/>
  <c r="L9" i="2"/>
  <c r="K11" i="2"/>
  <c r="K9" i="2"/>
  <c r="M13" i="2" l="1"/>
  <c r="M16" i="2" s="1"/>
  <c r="L13" i="2"/>
  <c r="L16" i="2" s="1"/>
  <c r="K13" i="2"/>
  <c r="K16" i="2" s="1"/>
  <c r="M18" i="2" l="1"/>
  <c r="M29" i="2" s="1"/>
  <c r="L18" i="2"/>
  <c r="L29" i="2" s="1"/>
  <c r="M27" i="2"/>
  <c r="L27" i="2"/>
  <c r="K27" i="2"/>
  <c r="K18" i="2"/>
  <c r="K29" i="2" s="1"/>
  <c r="M30" i="2" l="1"/>
  <c r="K30" i="2"/>
  <c r="K19" i="2"/>
  <c r="L19" i="2"/>
  <c r="L30" i="2"/>
  <c r="M19" i="2"/>
  <c r="J36" i="2"/>
  <c r="I36" i="2"/>
  <c r="H36" i="2"/>
  <c r="G36" i="2"/>
  <c r="F36" i="2"/>
  <c r="J34" i="2"/>
  <c r="I34" i="2"/>
  <c r="H34" i="2"/>
  <c r="G34" i="2"/>
  <c r="F34" i="2"/>
  <c r="J9" i="2"/>
  <c r="I42" i="2"/>
  <c r="I9" i="2" s="1"/>
  <c r="H42" i="2"/>
  <c r="H9" i="2" s="1"/>
  <c r="G42" i="2"/>
  <c r="G9" i="2" s="1"/>
  <c r="F42" i="2"/>
  <c r="F9" i="2" s="1"/>
  <c r="J41" i="2"/>
  <c r="J33" i="2" s="1"/>
  <c r="I41" i="2"/>
  <c r="I33" i="2" s="1"/>
  <c r="H41" i="2"/>
  <c r="H33" i="2" s="1"/>
  <c r="G41" i="2"/>
  <c r="F41" i="2"/>
  <c r="F33" i="2" s="1"/>
  <c r="J37" i="2" l="1"/>
  <c r="J11" i="2" s="1"/>
  <c r="I37" i="2"/>
  <c r="I11" i="2" s="1"/>
  <c r="F37" i="2"/>
  <c r="F11" i="2" s="1"/>
  <c r="G40" i="2"/>
  <c r="H37" i="2"/>
  <c r="H11" i="2" s="1"/>
  <c r="G33" i="2"/>
  <c r="G37" i="2" s="1"/>
  <c r="G11" i="2" s="1"/>
  <c r="F40" i="2"/>
  <c r="J40" i="2"/>
  <c r="I40" i="2"/>
  <c r="H40" i="2"/>
  <c r="I13" i="2" l="1"/>
  <c r="I18" i="2" s="1"/>
  <c r="I29" i="2" s="1"/>
  <c r="F13" i="2"/>
  <c r="F18" i="2" s="1"/>
  <c r="F29" i="2" s="1"/>
  <c r="J13" i="2"/>
  <c r="J18" i="2" s="1"/>
  <c r="J29" i="2" s="1"/>
  <c r="H13" i="2"/>
  <c r="H18" i="2" s="1"/>
  <c r="H29" i="2" s="1"/>
  <c r="G13" i="2"/>
  <c r="G18" i="2" s="1"/>
  <c r="G29" i="2" s="1"/>
  <c r="F16" i="2" l="1"/>
  <c r="F19" i="2" s="1"/>
  <c r="I16" i="2"/>
  <c r="I19" i="2" s="1"/>
  <c r="H16" i="2"/>
  <c r="H19" i="2" s="1"/>
  <c r="J16" i="2"/>
  <c r="J27" i="2" s="1"/>
  <c r="J30" i="2" s="1"/>
  <c r="G16" i="2"/>
  <c r="G19" i="2" s="1"/>
  <c r="H27" i="2" l="1"/>
  <c r="H30" i="2" s="1"/>
  <c r="J19" i="2"/>
  <c r="I27" i="2"/>
  <c r="I30" i="2" s="1"/>
  <c r="C20" i="7" l="1"/>
  <c r="C19" i="7"/>
  <c r="C1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F6" i="2" l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7" i="2" s="1"/>
  <c r="A98" i="2" s="1"/>
  <c r="A99" i="2" s="1"/>
  <c r="A100" i="2" s="1"/>
  <c r="A101" i="2" s="1"/>
  <c r="A102" i="2" s="1"/>
  <c r="H14" i="7"/>
  <c r="H21" i="7" l="1"/>
  <c r="H35" i="7" s="1"/>
  <c r="H19" i="7"/>
  <c r="H33" i="7" s="1"/>
  <c r="H20" i="7"/>
  <c r="H34" i="7" s="1"/>
  <c r="D14" i="7"/>
  <c r="D21" i="7" s="1"/>
  <c r="D35" i="7" s="1"/>
  <c r="F14" i="7"/>
  <c r="J14" i="7"/>
  <c r="J21" i="7" s="1"/>
  <c r="J35" i="7" s="1"/>
  <c r="H18" i="7"/>
  <c r="I14" i="7" l="1"/>
  <c r="I21" i="7" s="1"/>
  <c r="I35" i="7" s="1"/>
  <c r="J18" i="7"/>
  <c r="J19" i="7"/>
  <c r="J33" i="7" s="1"/>
  <c r="J20" i="7"/>
  <c r="J34" i="7" s="1"/>
  <c r="D19" i="7"/>
  <c r="D33" i="7" s="1"/>
  <c r="D20" i="7"/>
  <c r="D34" i="7" s="1"/>
  <c r="D18" i="7"/>
  <c r="E14" i="7"/>
  <c r="F19" i="7"/>
  <c r="F33" i="7" s="1"/>
  <c r="F20" i="7"/>
  <c r="F34" i="7" s="1"/>
  <c r="F18" i="7"/>
  <c r="H32" i="7"/>
  <c r="H36" i="7" s="1"/>
  <c r="H22" i="7"/>
  <c r="F21" i="7"/>
  <c r="F35" i="7" s="1"/>
  <c r="K14" i="7"/>
  <c r="G14" i="7"/>
  <c r="G21" i="7" s="1"/>
  <c r="G35" i="7" s="1"/>
  <c r="G18" i="7" l="1"/>
  <c r="G20" i="7"/>
  <c r="G34" i="7" s="1"/>
  <c r="G19" i="7"/>
  <c r="G33" i="7" s="1"/>
  <c r="I18" i="7"/>
  <c r="I19" i="7"/>
  <c r="I33" i="7" s="1"/>
  <c r="I20" i="7"/>
  <c r="I34" i="7" s="1"/>
  <c r="F22" i="7"/>
  <c r="F32" i="7"/>
  <c r="F36" i="7" s="1"/>
  <c r="E20" i="7"/>
  <c r="E34" i="7" s="1"/>
  <c r="E19" i="7"/>
  <c r="E33" i="7" s="1"/>
  <c r="E18" i="7"/>
  <c r="K20" i="7"/>
  <c r="K34" i="7" s="1"/>
  <c r="K19" i="7"/>
  <c r="K33" i="7" s="1"/>
  <c r="K18" i="7"/>
  <c r="E21" i="7"/>
  <c r="E35" i="7" s="1"/>
  <c r="D22" i="7"/>
  <c r="K21" i="7"/>
  <c r="K35" i="7" s="1"/>
  <c r="J32" i="7"/>
  <c r="J36" i="7" s="1"/>
  <c r="J22" i="7"/>
  <c r="I32" i="7" l="1"/>
  <c r="I36" i="7" s="1"/>
  <c r="I22" i="7"/>
  <c r="G32" i="7"/>
  <c r="G36" i="7" s="1"/>
  <c r="G22" i="7"/>
  <c r="E22" i="7"/>
  <c r="K22" i="7"/>
  <c r="K32" i="7"/>
  <c r="K36" i="7" s="1"/>
  <c r="F22" i="2" l="1"/>
  <c r="D32" i="7" l="1"/>
  <c r="D36" i="7" s="1"/>
  <c r="G22" i="2"/>
  <c r="F27" i="2"/>
  <c r="F30" i="2" s="1"/>
  <c r="G27" i="2" l="1"/>
  <c r="G30" i="2" s="1"/>
  <c r="E32" i="7" l="1"/>
  <c r="E36" i="7" l="1"/>
  <c r="AO33" i="2" l="1"/>
  <c r="AO37" i="2" l="1"/>
  <c r="AO11" i="2" s="1"/>
  <c r="AO40" i="2"/>
  <c r="O14" i="7" l="1"/>
  <c r="O21" i="7" s="1"/>
  <c r="O35" i="7" s="1"/>
  <c r="C12" i="7"/>
  <c r="C21" i="7" s="1"/>
  <c r="AO13" i="2"/>
  <c r="AO16" i="2" s="1"/>
  <c r="AO27" i="2" s="1"/>
  <c r="AN40" i="2"/>
  <c r="O19" i="7" l="1"/>
  <c r="O33" i="7" s="1"/>
  <c r="O18" i="7"/>
  <c r="O32" i="7" s="1"/>
  <c r="O20" i="7"/>
  <c r="O34" i="7" s="1"/>
  <c r="AO18" i="2"/>
  <c r="AO29" i="2" s="1"/>
  <c r="AO30" i="2" s="1"/>
  <c r="AN33" i="2"/>
  <c r="O22" i="7" l="1"/>
  <c r="AN37" i="2"/>
  <c r="AN11" i="2" s="1"/>
  <c r="AO19" i="2"/>
  <c r="O36" i="7"/>
  <c r="AM40" i="2"/>
  <c r="AN13" i="2" l="1"/>
  <c r="AN16" i="2" s="1"/>
  <c r="AN27" i="2" s="1"/>
  <c r="AM33" i="2"/>
  <c r="AN18" i="2" l="1"/>
  <c r="AM37" i="2"/>
  <c r="AM11" i="2" s="1"/>
  <c r="N14" i="7"/>
  <c r="AL40" i="2"/>
  <c r="AM13" i="2" l="1"/>
  <c r="AM16" i="2" s="1"/>
  <c r="AM27" i="2" s="1"/>
  <c r="M14" i="7"/>
  <c r="N18" i="7"/>
  <c r="N20" i="7"/>
  <c r="N34" i="7" s="1"/>
  <c r="N19" i="7"/>
  <c r="N33" i="7" s="1"/>
  <c r="N21" i="7"/>
  <c r="N35" i="7" s="1"/>
  <c r="AN29" i="2"/>
  <c r="AN30" i="2" s="1"/>
  <c r="AN19" i="2"/>
  <c r="AL33" i="2"/>
  <c r="N32" i="7" l="1"/>
  <c r="N36" i="7" s="1"/>
  <c r="N22" i="7"/>
  <c r="AL37" i="2"/>
  <c r="AL11" i="2" s="1"/>
  <c r="AM18" i="2"/>
  <c r="AM29" i="2" s="1"/>
  <c r="AM30" i="2" s="1"/>
  <c r="M21" i="7"/>
  <c r="M35" i="7" s="1"/>
  <c r="M19" i="7"/>
  <c r="M33" i="7" s="1"/>
  <c r="M20" i="7"/>
  <c r="M34" i="7" s="1"/>
  <c r="M18" i="7"/>
  <c r="AL13" i="2" l="1"/>
  <c r="AL16" i="2" s="1"/>
  <c r="AL27" i="2" s="1"/>
  <c r="M22" i="7"/>
  <c r="M32" i="7"/>
  <c r="M36" i="7" s="1"/>
  <c r="AM19" i="2"/>
  <c r="AL18" i="2" l="1"/>
  <c r="AL29" i="2" s="1"/>
  <c r="AL30" i="2" s="1"/>
  <c r="L14" i="7"/>
  <c r="AL19" i="2" l="1"/>
  <c r="L21" i="7"/>
  <c r="L35" i="7" s="1"/>
  <c r="L19" i="7"/>
  <c r="L33" i="7" s="1"/>
  <c r="L20" i="7"/>
  <c r="L34" i="7" s="1"/>
  <c r="L18" i="7"/>
  <c r="L22" i="7" l="1"/>
  <c r="L32" i="7"/>
  <c r="L3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Walker, Kyle T.</author>
  </authors>
  <commentList>
    <comment ref="C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see Embedded Cost of Debt Folder within the Earnings Test 2016 folder</t>
        </r>
      </text>
    </comment>
  </commentList>
</comments>
</file>

<file path=xl/sharedStrings.xml><?xml version="1.0" encoding="utf-8"?>
<sst xmlns="http://schemas.openxmlformats.org/spreadsheetml/2006/main" count="3810" uniqueCount="2221">
  <si>
    <t>NCS BEX Standard BS3 Query</t>
  </si>
  <si>
    <t>Cumulative Balance</t>
  </si>
  <si>
    <t>G/L Account</t>
  </si>
  <si>
    <t>UTIL PLANT IN SVCE</t>
  </si>
  <si>
    <t>PROP HELD/FUT USE</t>
  </si>
  <si>
    <t>COMPL CONST NOT CLAS</t>
  </si>
  <si>
    <t>CONST WORK IN PROGR</t>
  </si>
  <si>
    <t>CWIP UTILITY</t>
  </si>
  <si>
    <t>GAS STORED UNDRGRD-B</t>
  </si>
  <si>
    <t>GAS STORED UNDRGRD-A</t>
  </si>
  <si>
    <t>GAS STORED UNDRGRD-R</t>
  </si>
  <si>
    <t>GAS STORED UNDRGRD-S</t>
  </si>
  <si>
    <t>GAS STORED UNDGRRD-S</t>
  </si>
  <si>
    <t>GAS STORED UNDRGRD-N</t>
  </si>
  <si>
    <t>RWIP-REMOVAL-B CHARG</t>
  </si>
  <si>
    <t>SWIP-SALV UTILITY PL</t>
  </si>
  <si>
    <t>SWIP-SALV TRANSP C C</t>
  </si>
  <si>
    <t>SWIP-SALV POWER EQUI</t>
  </si>
  <si>
    <t>ACCUM DEPRN UTILITY</t>
  </si>
  <si>
    <t>DEP PROV-UTIL PLANT</t>
  </si>
  <si>
    <t>DEP PROV-TRANS EQUIP</t>
  </si>
  <si>
    <t>A/D-TRANS EQUIP PROV</t>
  </si>
  <si>
    <t>A/D-POWER EQUIP PROV</t>
  </si>
  <si>
    <t>DEP PROV-POWER EQUIP</t>
  </si>
  <si>
    <t>NON-UTIL PROP-DOCK</t>
  </si>
  <si>
    <t>NON-UTIL PROP-LAND</t>
  </si>
  <si>
    <t>NON-UTIL PROP-OIL ST</t>
  </si>
  <si>
    <t>NON-UTIL PROP-APPL C</t>
  </si>
  <si>
    <t>NON-UTIL PROP-STORAG</t>
  </si>
  <si>
    <t>NON-UTIL PROP-GARDEN</t>
  </si>
  <si>
    <t>NON-UTIL PROP-MISC</t>
  </si>
  <si>
    <t>CONST WORK IN PROGRE</t>
  </si>
  <si>
    <t>GAS STD UNGRD-ST HEL</t>
  </si>
  <si>
    <t>CWIP NON UTILITY</t>
  </si>
  <si>
    <t>SWIP-SALV NON UTILIT</t>
  </si>
  <si>
    <t>DEP PROV-DOCK/OIL TK</t>
  </si>
  <si>
    <t>DEP PROV-INT STOR</t>
  </si>
  <si>
    <t>ACCUM DEP NONUTILITY</t>
  </si>
  <si>
    <t>CASH - WELLS FARGO G</t>
  </si>
  <si>
    <t>CASH - BANK OF AMERI</t>
  </si>
  <si>
    <t>US BANK 2901 - REMIT</t>
  </si>
  <si>
    <t>US BANK 2919 - ELECT</t>
  </si>
  <si>
    <t>US BANK 2927 - SECUR</t>
  </si>
  <si>
    <t>US BANK 9971 - ONLIN</t>
  </si>
  <si>
    <t>US BANK 2950 - CONCE</t>
  </si>
  <si>
    <t>CASH - WELLS - PAYRO</t>
  </si>
  <si>
    <t>CASH - WELLS - AP</t>
  </si>
  <si>
    <t>CASH - WF GAS STORAG</t>
  </si>
  <si>
    <t>RECLASS - O/S CHECKS</t>
  </si>
  <si>
    <t>EMPLOYEE EXP ADV</t>
  </si>
  <si>
    <t>PAYROLL ADVANCES 09</t>
  </si>
  <si>
    <t>WORKING FUNDS - LAND</t>
  </si>
  <si>
    <t>WORKING FUNDS - APPL</t>
  </si>
  <si>
    <t>WKING FUNDS - ENG -</t>
  </si>
  <si>
    <t>WKING FUNDS-VEHICLE</t>
  </si>
  <si>
    <t>WORKING FUNDS - WC</t>
  </si>
  <si>
    <t>TEMP CASH INVEST</t>
  </si>
  <si>
    <t>TEMP CASH INVEST MAR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</si>
  <si>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</si>
  <si>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</si>
  <si>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</si>
  <si>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</si>
  <si>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</si>
  <si>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</si>
  <si>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A/R GST TAX PAID</t>
  </si>
  <si>
    <t>A/R-GENERAL</t>
  </si>
  <si>
    <t>A/R-GAP</t>
  </si>
  <si>
    <t>A/R OTHER</t>
  </si>
  <si>
    <t>A/R - INTERSTATE STO</t>
  </si>
  <si>
    <t>A/R Palomar</t>
  </si>
  <si>
    <t>A/R - P CARDS</t>
  </si>
  <si>
    <t>A/R LIFE INSURANCE</t>
  </si>
  <si>
    <t>A/R - EMPLOYEE POSTA</t>
  </si>
  <si>
    <t>ACCRUED REVENUES</t>
  </si>
  <si>
    <t>ACCRUED REV UNBILLED</t>
  </si>
  <si>
    <t>PROV-UNCOLL RESIDEN</t>
  </si>
  <si>
    <t>PROV-UNCOLL COMMER</t>
  </si>
  <si>
    <t>PROV-UNCOLL IND FIRM</t>
  </si>
  <si>
    <t>PROV-UNCOLL IND INT</t>
  </si>
  <si>
    <t>PROV-UNCOLL UNBILLED</t>
  </si>
  <si>
    <t>PROV-UNCOLL MISC</t>
  </si>
  <si>
    <t>ASSET CONS. RECLASS</t>
  </si>
  <si>
    <t>FAS133 S.T. REG LOSS</t>
  </si>
  <si>
    <t>PHY OPT-ST LOSS REG</t>
  </si>
  <si>
    <t>FAS 133 S.T. GAIN SW</t>
  </si>
  <si>
    <t>FASFAS 133 S.T. GAIN</t>
  </si>
  <si>
    <t>PHYSICAL OPT-ST GAIN</t>
  </si>
  <si>
    <t>UNDRGRD STG MIST BRU</t>
  </si>
  <si>
    <t>UNDRGRD STG-J P. 2F</t>
  </si>
  <si>
    <t>LNG STORAGE-GASCO</t>
  </si>
  <si>
    <t>LNG STORAGE-PLYMOUTH</t>
  </si>
  <si>
    <t>LNG STORAGE-NEWPORT</t>
  </si>
  <si>
    <t>UNDRGRD STG - OPTN</t>
  </si>
  <si>
    <t>MAT &amp; SUPPLIES-GEN</t>
  </si>
  <si>
    <t>PURCHASED APPL-PTLD-</t>
  </si>
  <si>
    <t>MAT &amp; SUPP-GAR TOOLS</t>
  </si>
  <si>
    <t>MAT &amp; SUPPLIES-GARAG</t>
  </si>
  <si>
    <t>MAT &amp; SUPPLIES-POSTA</t>
  </si>
  <si>
    <t>MAT &amp; SUPPLIES-ODORA</t>
  </si>
  <si>
    <t>INVENTORY-OFFICE SUP</t>
  </si>
  <si>
    <t>MAT &amp; SUPP-DIESEL AU</t>
  </si>
  <si>
    <t>MAT &amp; SUPP-UNLEADED</t>
  </si>
  <si>
    <t>MAT &amp; SUPP-SMPE</t>
  </si>
  <si>
    <t>CONVERSION INV BALAN</t>
  </si>
  <si>
    <t>STORES EXP-INV ADJ</t>
  </si>
  <si>
    <t>STORES EXP-FREIGHT</t>
  </si>
  <si>
    <t>PREPMTS-NOTE DISC</t>
  </si>
  <si>
    <t>VIRTUAL STORAGE</t>
  </si>
  <si>
    <t>PREPMTS-PROP TAXES</t>
  </si>
  <si>
    <t>PREPMTS-OTHER TAXES</t>
  </si>
  <si>
    <t>PREPD LEASES &amp; MAINT</t>
  </si>
  <si>
    <t>PREPMTS-NETWORK OPER</t>
  </si>
  <si>
    <t>PREPMTS-INSURANCE</t>
  </si>
  <si>
    <t>PREPMTS-MISC</t>
  </si>
  <si>
    <t>PREPMTS-NPC DEM CHGE</t>
  </si>
  <si>
    <t>PREPMTS-DEC-NOV DEM</t>
  </si>
  <si>
    <t>US BANK-OLGA INVEST</t>
  </si>
  <si>
    <t>US BANK-OLIEE INVEST</t>
  </si>
  <si>
    <t>SMART ENERGY INVEST</t>
  </si>
  <si>
    <t>DEBT ISSUANCE COST</t>
  </si>
  <si>
    <t>A/R INTER NNG FIN</t>
  </si>
  <si>
    <t>A/R INTER NW BIOGAS</t>
  </si>
  <si>
    <t>INVEST IN NNG FINL</t>
  </si>
  <si>
    <t>INVEST - NWN ENERGY</t>
  </si>
  <si>
    <t>INVEST - GILL RANCH</t>
  </si>
  <si>
    <t>UNAMTZD LOSS 9.80%</t>
  </si>
  <si>
    <t>UNAMTZD LOSS 9.125%</t>
  </si>
  <si>
    <t>UNAMTZD LOSS 9.75%</t>
  </si>
  <si>
    <t>UNAMTZD EXPENSE 5.62</t>
  </si>
  <si>
    <t>FAS133 L.T. REG LOSS</t>
  </si>
  <si>
    <t>PHY OPT-LT LOSS REG</t>
  </si>
  <si>
    <t>FAS 109 DFED ASSET</t>
  </si>
  <si>
    <t>2003 ENVIR INV-GASCO</t>
  </si>
  <si>
    <t>2003 ENVIR INV-EUGEN</t>
  </si>
  <si>
    <t>2003 ENVIR INV-WACKE</t>
  </si>
  <si>
    <t>2003 ENVIR INV-PORTL</t>
  </si>
  <si>
    <t>2003 ENVIR INV-FRONT</t>
  </si>
  <si>
    <t>OREGON STEEL MILLS</t>
  </si>
  <si>
    <t>CENTRAL SERVICE CENT</t>
  </si>
  <si>
    <t>FR AMERICAN SCHOOL</t>
  </si>
  <si>
    <t>TUALATIN UNDERGROUND</t>
  </si>
  <si>
    <t>GASCO - WASH</t>
  </si>
  <si>
    <t>CENT SERV CENT-WASH</t>
  </si>
  <si>
    <t>TARBODY - WASH</t>
  </si>
  <si>
    <t>PDX HARBOR - WASH</t>
  </si>
  <si>
    <t>SILTRONIC - WASH</t>
  </si>
  <si>
    <t>DBP PENSION COSTS</t>
  </si>
  <si>
    <t>FAS 106 COSTS</t>
  </si>
  <si>
    <t>WACOG - ACCR. OR</t>
  </si>
  <si>
    <t>DEMAND - ACCR OR</t>
  </si>
  <si>
    <t>DEMAND - ACCR COOS B</t>
  </si>
  <si>
    <t>WACOG - ACCR. WA</t>
  </si>
  <si>
    <t>DEMAND - ACCR WA</t>
  </si>
  <si>
    <t>UNBILLED REVENUE INC</t>
  </si>
  <si>
    <t>TEMP HOLDING-RATES</t>
  </si>
  <si>
    <t>DEF OR INDSTRIAL DSM</t>
  </si>
  <si>
    <t>DEF WA GREAT PROGRAM</t>
  </si>
  <si>
    <t>AMORT WA GREAT PRGM</t>
  </si>
  <si>
    <t>DEFER OR PUC FEE</t>
  </si>
  <si>
    <t>AMORT OR PUC FEE</t>
  </si>
  <si>
    <t>OR DEFERRED WARM</t>
  </si>
  <si>
    <t>INTERVENER FUNDING</t>
  </si>
  <si>
    <t>NWIGU INTERVENOR MAT</t>
  </si>
  <si>
    <t>DEFER- INTERV ISSUE</t>
  </si>
  <si>
    <t>AMORT - CUB INTERVEN</t>
  </si>
  <si>
    <t>AMORT - NWIGU INTERV</t>
  </si>
  <si>
    <t>SMART ENERGY DEFEF</t>
  </si>
  <si>
    <t>WA ENERGY EFFICIENCY</t>
  </si>
  <si>
    <t>WA - AUDIT RESIDENTI</t>
  </si>
  <si>
    <t>WA - LOW INCOME WEAT</t>
  </si>
  <si>
    <t>WA - WA - LIEE AMORT</t>
  </si>
  <si>
    <t>PENSION BALANCING-OR</t>
  </si>
  <si>
    <t>FAS133 L.T. GAIN SW&amp;</t>
  </si>
  <si>
    <t>FAS 133 L.T. GAIN PH</t>
  </si>
  <si>
    <t>INVEST IN NW BIOGAS</t>
  </si>
  <si>
    <t>INVEST - NW BIOGAS</t>
  </si>
  <si>
    <t>INVEST - PALOMAR PIP</t>
  </si>
  <si>
    <t>INVEST - VANCOUVER</t>
  </si>
  <si>
    <t>UNAMT DEBT DIS 9.05%</t>
  </si>
  <si>
    <t>UNAMT DEBT DIS 8.31%</t>
  </si>
  <si>
    <t>UNAMT DEBT DIS 6.52%</t>
  </si>
  <si>
    <t>UNAMT DEBT DIS 7.05%</t>
  </si>
  <si>
    <t>UNAMT DEBT DIS 7.00%</t>
  </si>
  <si>
    <t>UNAMT DEBT DIS 6.65%</t>
  </si>
  <si>
    <t>UNAMT DEBT DIS 6.60%</t>
  </si>
  <si>
    <t>UNAMT DEBT DIS 7.63%</t>
  </si>
  <si>
    <t>UNAMT DEBT DIS 7.74%</t>
  </si>
  <si>
    <t>UNAMT DEBT DIS 7.85%</t>
  </si>
  <si>
    <t>UNAMT DEBT DIS 7.72%</t>
  </si>
  <si>
    <t>UNAMT DEBT DIS 5.82%</t>
  </si>
  <si>
    <t>UNAMT DEBT DISC 5.66</t>
  </si>
  <si>
    <t>UNAMT DEBT DISC 5.62</t>
  </si>
  <si>
    <t>UNAMT DEBT DISC 5.25</t>
  </si>
  <si>
    <t>UNAMT DEBT DISC 5.37</t>
  </si>
  <si>
    <t>UNAMT DEBT DISC3.176</t>
  </si>
  <si>
    <t>UNAMT DEBT EXP LOC</t>
  </si>
  <si>
    <t>2007 SHELF REGISTRAT</t>
  </si>
  <si>
    <t>SHELF REGISTRATION</t>
  </si>
  <si>
    <t>DELL LEASE DEFERRED</t>
  </si>
  <si>
    <t>CIS SUSPENSE</t>
  </si>
  <si>
    <t>SUSPENSE</t>
  </si>
  <si>
    <t>CLEARING</t>
  </si>
  <si>
    <t>CLEARING - MULT CNTY</t>
  </si>
  <si>
    <t>ACCOUNT ADJUSTMENTS</t>
  </si>
  <si>
    <t>CAPITAL IO SETTLE</t>
  </si>
  <si>
    <t>NON-UTILITY LEASEHOL</t>
  </si>
  <si>
    <t>AMT OF NON-UTILITY L</t>
  </si>
  <si>
    <t>OPS LEASEHOLD IMPROV</t>
  </si>
  <si>
    <t>AMORT - OPS LEASEHOL</t>
  </si>
  <si>
    <t>ALBANY LEASEHOLD IMP</t>
  </si>
  <si>
    <t>AMORT - ALB LEASEHOL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</si>
  <si>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</si>
  <si>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</si>
  <si>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</si>
  <si>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</si>
  <si>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</si>
  <si>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</si>
  <si>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</si>
  <si>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</si>
  <si>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</si>
  <si>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</si>
  <si>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</si>
  <si>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</si>
  <si>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</si>
  <si>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</si>
  <si>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</si>
  <si>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</si>
  <si>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</si>
  <si>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</si>
  <si>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</si>
  <si>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</si>
  <si>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</si>
  <si>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</si>
  <si>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</si>
  <si>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</si>
  <si>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</si>
  <si>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</si>
  <si>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</si>
  <si>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</si>
  <si>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</si>
  <si>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</si>
  <si>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5.82%-2032</t>
  </si>
  <si>
    <t>SEC MTN'S 5.66%-2033</t>
  </si>
  <si>
    <t>SEC MTN'S 5.62%-2023</t>
  </si>
  <si>
    <t>SEC MTN'S 4.70%-2015</t>
  </si>
  <si>
    <t>SEC MTN'S 5.25%-2035</t>
  </si>
  <si>
    <t>SEC MTN'S 5.15%-2016</t>
  </si>
  <si>
    <t>SEC MTN'S 5.37%-2020</t>
  </si>
  <si>
    <t>SEC MTN'S3.176%-2021</t>
  </si>
  <si>
    <t>N/P COM PAPER</t>
  </si>
  <si>
    <t>GR/IR</t>
  </si>
  <si>
    <t>A/P VOUCHERS</t>
  </si>
  <si>
    <t>CLN ENERGY WORKS PDX</t>
  </si>
  <si>
    <t>A/P ACCRUED INV</t>
  </si>
  <si>
    <t>A/P-TRADE-INV GEN</t>
  </si>
  <si>
    <t>A/P OFFICE PAYROLL</t>
  </si>
  <si>
    <t>A/P HOURLY PAYROLL</t>
  </si>
  <si>
    <t>KEY GOAL BONUS ACCRU</t>
  </si>
  <si>
    <t>PERFORMANCE BONUS AC</t>
  </si>
  <si>
    <t>A/P HOURLY PTO-BARGA</t>
  </si>
  <si>
    <t>DEMAND CHARGE EQUALI</t>
  </si>
  <si>
    <t>OTHER OVERHEAD EXEC</t>
  </si>
  <si>
    <t>OTHER OVERHEAD ALLOC</t>
  </si>
  <si>
    <t>OT/DB OVERHEAD ALLOC</t>
  </si>
  <si>
    <t>A/P TAX LEVY/GARNISH</t>
  </si>
  <si>
    <t>A/P UNION DUES-GAS W</t>
  </si>
  <si>
    <t>A/P UNION DUES-OFFIC</t>
  </si>
  <si>
    <t>A/P NW RESOURCE CR U</t>
  </si>
  <si>
    <t>A/P EMP SAVING BOND</t>
  </si>
  <si>
    <t>A/P NGPAC</t>
  </si>
  <si>
    <t>A/P EMP SAVINGS PLAN</t>
  </si>
  <si>
    <t>A/P UN WAY-GENERAL</t>
  </si>
  <si>
    <t>A/P BLACK UNITED FUN</t>
  </si>
  <si>
    <t>A/P ENVIRON FUND</t>
  </si>
  <si>
    <t>A/P PARKING</t>
  </si>
  <si>
    <t>A/P EQUAL PAY BAL</t>
  </si>
  <si>
    <t>COG LIABILITY</t>
  </si>
  <si>
    <t>A/P GAS TRANSP IMBAL</t>
  </si>
  <si>
    <t>A/P MELODY TEPPOLA</t>
  </si>
  <si>
    <t>A/P WORK FOR ART</t>
  </si>
  <si>
    <t>A/P LTIP &amp; PERF AWAR</t>
  </si>
  <si>
    <t>RECLASS - CHECK O/D</t>
  </si>
  <si>
    <t>TX COL PAY-FED W/H</t>
  </si>
  <si>
    <t>TX COL PAY-SOC SEC W</t>
  </si>
  <si>
    <t>TX COL PAY-ST W/H</t>
  </si>
  <si>
    <t>TX COL PAY-FED W/H P</t>
  </si>
  <si>
    <t>TX COL PAY-ST W/H PE</t>
  </si>
  <si>
    <t>TX COL PAY-CALIF W/H</t>
  </si>
  <si>
    <t>TX COL PAY-MEDICARE</t>
  </si>
  <si>
    <t>TAX ACC-OPER PROP-OR</t>
  </si>
  <si>
    <t>TAX ACC-OPER PROP-WA</t>
  </si>
  <si>
    <t>TAX ACC-BUSINESS-WA</t>
  </si>
  <si>
    <t>TAX ACC-COMPENSATING</t>
  </si>
  <si>
    <t>TAX ACC-FRAN-WA</t>
  </si>
  <si>
    <t>TAX ACC-FRAN-UNBLD</t>
  </si>
  <si>
    <t>TAX ACC-FRAN-UNB WAR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</si>
  <si>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</si>
  <si>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</si>
  <si>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</si>
  <si>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</si>
  <si>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</si>
  <si>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</si>
  <si>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</si>
  <si>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</si>
  <si>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</si>
  <si>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</si>
  <si>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ACC-UNEMP-OR GS</t>
  </si>
  <si>
    <t>TAX ACC-FED UNEMP-OR</t>
  </si>
  <si>
    <t>TAX ACC-PAYROLL SEVE</t>
  </si>
  <si>
    <t>TAX ACC BONUS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</si>
  <si>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</si>
  <si>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</si>
  <si>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</si>
  <si>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</si>
  <si>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</si>
  <si>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</si>
  <si>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</si>
  <si>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</si>
  <si>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</si>
  <si>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</si>
  <si>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</si>
  <si>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</si>
  <si>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</si>
  <si>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</si>
  <si>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</si>
  <si>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</si>
  <si>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</si>
  <si>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</si>
  <si>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</si>
  <si>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</si>
  <si>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</si>
  <si>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</si>
  <si>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</si>
  <si>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</si>
  <si>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</si>
  <si>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</si>
  <si>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</si>
  <si>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</si>
  <si>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</si>
  <si>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</si>
  <si>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</si>
  <si>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</si>
  <si>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</si>
  <si>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</si>
  <si>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</si>
  <si>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</si>
  <si>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</si>
  <si>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</si>
  <si>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</si>
  <si>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</si>
  <si>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</si>
  <si>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</si>
  <si>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</si>
  <si>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</si>
  <si>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</si>
  <si>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</si>
  <si>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</si>
  <si>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</si>
  <si>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</si>
  <si>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</si>
  <si>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</si>
  <si>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</si>
  <si>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</si>
  <si>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</si>
  <si>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</si>
  <si>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</si>
  <si>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</si>
  <si>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</si>
  <si>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</si>
  <si>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</si>
  <si>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</si>
  <si>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</si>
  <si>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</si>
  <si>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</si>
  <si>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</si>
  <si>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</si>
  <si>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</si>
  <si>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</si>
  <si>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</si>
  <si>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</si>
  <si>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</si>
  <si>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</si>
  <si>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</si>
  <si>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</si>
  <si>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</si>
  <si>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</si>
  <si>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</si>
  <si>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</si>
  <si>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</si>
  <si>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</si>
  <si>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</si>
  <si>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</si>
  <si>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</si>
  <si>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</si>
  <si>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</si>
  <si>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</si>
  <si>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</si>
  <si>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</si>
  <si>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</si>
  <si>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</si>
  <si>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</si>
  <si>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</si>
  <si>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</si>
  <si>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</si>
  <si>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</si>
  <si>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</si>
  <si>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</si>
  <si>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</si>
  <si>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FRAN TAX - DAMASCUS</t>
  </si>
  <si>
    <t>WASH EXCISE TAX PYMN</t>
  </si>
  <si>
    <t>FRANCHISE TAX - WA</t>
  </si>
  <si>
    <t>INT ACC-9.05% BND-20</t>
  </si>
  <si>
    <t>INT ACC-COMMIT COMMI</t>
  </si>
  <si>
    <t>INT ACC-8.26% NOTES</t>
  </si>
  <si>
    <t>INT ACC-8.31% NOTES</t>
  </si>
  <si>
    <t>INT ACC-6.52% NOTES</t>
  </si>
  <si>
    <t>INT ACC-7.05% NOTE</t>
  </si>
  <si>
    <t>INT ACC-7.00% NOTE</t>
  </si>
  <si>
    <t>INT ACC-6.65% NOTE</t>
  </si>
  <si>
    <t>INT ACC-6.60% NOTE</t>
  </si>
  <si>
    <t>INT ACC-7.63% NOTE</t>
  </si>
  <si>
    <t>INT ACC-7.74% NOTE</t>
  </si>
  <si>
    <t>INT ACC-7.85% NOTE</t>
  </si>
  <si>
    <t>INT ACC-7.72% NOTE</t>
  </si>
  <si>
    <t>INT ACC-5.82% NOTE</t>
  </si>
  <si>
    <t xml:space="preserve"> INT ACC-5.66% NOTE</t>
  </si>
  <si>
    <t>INT ACC-5.62% NOTE</t>
  </si>
  <si>
    <t>INT ACC-4.7% NOTE</t>
  </si>
  <si>
    <t>INT ACC-5.25% NOTE</t>
  </si>
  <si>
    <t>INT ACC-5.15% NOTE</t>
  </si>
  <si>
    <t>INT ACC-5.37%, 2020</t>
  </si>
  <si>
    <t>INT ACC-3.95%, 2014</t>
  </si>
  <si>
    <t>INT ACC-3.176%, 2021</t>
  </si>
  <si>
    <t>LIABILITY CONS RECL</t>
  </si>
  <si>
    <t>FAS 133 ST REG GNS</t>
  </si>
  <si>
    <t>PHY OPT ST GAINS REG</t>
  </si>
  <si>
    <t>FAS133 S.T.  LOSS SW</t>
  </si>
  <si>
    <t>FAS133 S.T. LOSS PHY</t>
  </si>
  <si>
    <t>PHY OPT ST LOSSES</t>
  </si>
  <si>
    <t>DIVIDENDS DECLARED</t>
  </si>
  <si>
    <t>CUSTOMER DEPOSITS</t>
  </si>
  <si>
    <t>UNPAID DEPOSIT INT</t>
  </si>
  <si>
    <t>APPLIED INITIAL DEPO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</si>
  <si>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</si>
  <si>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</si>
  <si>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</si>
  <si>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</si>
  <si>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</si>
  <si>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</si>
  <si>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</si>
  <si>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</si>
  <si>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</si>
  <si>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</si>
  <si>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</si>
  <si>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</si>
  <si>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</si>
  <si>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</si>
  <si>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</si>
  <si>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CAP LEASE CUR DELL</t>
  </si>
  <si>
    <t>ESRIP LIABILITY CURR</t>
  </si>
  <si>
    <t>FAS 106 LIABILITY CU</t>
  </si>
  <si>
    <t>OPTIMIZATION LIAB</t>
  </si>
  <si>
    <t>VS&amp;H O/H ALLOCATION</t>
  </si>
  <si>
    <t>ENVIRON. LIAB. RECLA</t>
  </si>
  <si>
    <t>OTHER LIAB-UNCL OTHE</t>
  </si>
  <si>
    <t>OTHER LIAB-W/C SHIRR</t>
  </si>
  <si>
    <t>OTHER LIAB-EST W/C C</t>
  </si>
  <si>
    <t>OTHER LIAB-W/C GAUTH</t>
  </si>
  <si>
    <t>OTHER LIAB-UNCL CUST</t>
  </si>
  <si>
    <t>OTHER LIA-WC MCRAE</t>
  </si>
  <si>
    <t>OTHER LIAB-WK COMP</t>
  </si>
  <si>
    <t>DEALER DEPOSITS - FI</t>
  </si>
  <si>
    <t>DEPOSITS-DISTRIBUTOR</t>
  </si>
  <si>
    <t>DEALER DEPOSITS HVAC</t>
  </si>
  <si>
    <t>NEW CONSTRUCTION</t>
  </si>
  <si>
    <t>OSU / U OF O SPONSOR</t>
  </si>
  <si>
    <t>NATE TRAINING &amp; TEST</t>
  </si>
  <si>
    <t>ENERGY ASSIST - DUKE</t>
  </si>
  <si>
    <t>SMART ENERGY LIABILI</t>
  </si>
  <si>
    <t>ENERGY ASSISTANCE LI</t>
  </si>
  <si>
    <t>OR HEAT/WILLIAM</t>
  </si>
  <si>
    <t>DEFD REVENUE</t>
  </si>
  <si>
    <t>APP CTR FIN DEP WFB</t>
  </si>
  <si>
    <t>PR CLR TO 602-04580</t>
  </si>
  <si>
    <t>PR CLR TO 602-64580</t>
  </si>
  <si>
    <t>PR CLR TO 602-02005</t>
  </si>
  <si>
    <t>PR CLR TO 602-62005</t>
  </si>
  <si>
    <t>PR CLR TO 603-04610</t>
  </si>
  <si>
    <t>NBU $100 CREDIT PLAN</t>
  </si>
  <si>
    <t>PAYROLL MISC</t>
  </si>
  <si>
    <t>PR CLR TO 603-64610</t>
  </si>
  <si>
    <t>DEFD INV TAX CREDIT</t>
  </si>
  <si>
    <t>DEF INC TAX-PROP 109</t>
  </si>
  <si>
    <t>DEF INC TAX-OR RATE</t>
  </si>
  <si>
    <t>DEF INC TAX-PRE 1981</t>
  </si>
  <si>
    <t>DEF INC TAX-UTIL-REV</t>
  </si>
  <si>
    <t>DEF INC TAX-NON UTIL</t>
  </si>
  <si>
    <t>DEF INC TAX-UTIL-DEP</t>
  </si>
  <si>
    <t>DEF INC TAX-UTIL-OTH</t>
  </si>
  <si>
    <t>DEF INC TAX-STOR DEP</t>
  </si>
  <si>
    <t>DEF INC TAX- OCI FED</t>
  </si>
  <si>
    <t>DEF ORE TAX-KB</t>
  </si>
  <si>
    <t>DEF INC TAX FED - DB</t>
  </si>
  <si>
    <t>DEF ORE TAX-INV GEN</t>
  </si>
  <si>
    <t>DEF INC TAX FED - FA</t>
  </si>
  <si>
    <t>DEF INC TAX STATE -</t>
  </si>
  <si>
    <t>ASSET RETIRE OBLIGTN</t>
  </si>
  <si>
    <t>ACCUM COR NONUTILITY</t>
  </si>
  <si>
    <t>FAS 133 LT REG GNS</t>
  </si>
  <si>
    <t>CUST CONTR - RES NEW</t>
  </si>
  <si>
    <t>CUST CONTR - RES CON</t>
  </si>
  <si>
    <t>CUST CONTR - M/F NEW</t>
  </si>
  <si>
    <t>CUST CONTR - M/F CON</t>
  </si>
  <si>
    <t>CUST CONTR - COMM NE</t>
  </si>
  <si>
    <t>CUST CONTR - COMM CO</t>
  </si>
  <si>
    <t>CUST CONTR - OR IND</t>
  </si>
  <si>
    <t>FAS133 L.T. LOSS SW&amp;</t>
  </si>
  <si>
    <t>FAS133 L.T. LOSS PHY</t>
  </si>
  <si>
    <t>PHY OPTIONS LT LOSS</t>
  </si>
  <si>
    <t>ESRIP LIABILITY LONG</t>
  </si>
  <si>
    <t>SERP LIABILITY LONG</t>
  </si>
  <si>
    <t>DBP PENSION LIABILIT</t>
  </si>
  <si>
    <t>FAS 106 LIABILITY LO</t>
  </si>
  <si>
    <t>ENVIR INV-GASCO</t>
  </si>
  <si>
    <t>ENVIR INV-WACKER</t>
  </si>
  <si>
    <t>ENVIR INV - PORTLAND</t>
  </si>
  <si>
    <t>ENVIRON. LIABILITIES</t>
  </si>
  <si>
    <t>AUTO SELF-INSURANCE</t>
  </si>
  <si>
    <t>INJ &amp; DAMAGE RES-OPE</t>
  </si>
  <si>
    <t>INJ &amp; DAMAGE RES-CON</t>
  </si>
  <si>
    <t>INJ &amp; DAMAGE RES-HR</t>
  </si>
  <si>
    <t>INJ &amp; DAM RES-EXTRAO</t>
  </si>
  <si>
    <t>INJ &amp; DAM RES-EXT-GA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</si>
  <si>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</si>
  <si>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</si>
  <si>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</si>
  <si>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</si>
  <si>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</si>
  <si>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</si>
  <si>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</si>
  <si>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</si>
  <si>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</si>
  <si>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</si>
  <si>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</si>
  <si>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</si>
  <si>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</si>
  <si>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</si>
  <si>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ACC LIAB-EXEMPT VACA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</si>
  <si>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</si>
  <si>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</si>
  <si>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</si>
  <si>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</si>
  <si>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</si>
  <si>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</si>
  <si>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</si>
  <si>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</si>
  <si>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</si>
  <si>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</si>
  <si>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</si>
  <si>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</si>
  <si>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</si>
  <si>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</si>
  <si>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</si>
  <si>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</si>
  <si>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</si>
  <si>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</si>
  <si>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</si>
  <si>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</si>
  <si>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</si>
  <si>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</si>
  <si>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</si>
  <si>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</si>
  <si>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</si>
  <si>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</si>
  <si>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</si>
  <si>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</si>
  <si>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</si>
  <si>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</si>
  <si>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</si>
  <si>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</si>
  <si>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</si>
  <si>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</si>
  <si>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Less</t>
  </si>
  <si>
    <t>Equity (sum lines 42 through 57)</t>
  </si>
  <si>
    <t>NWN/263012</t>
  </si>
  <si>
    <t>NWN/263002</t>
  </si>
  <si>
    <t>NWN/262159</t>
  </si>
  <si>
    <t>NWN/262157</t>
  </si>
  <si>
    <t>NWN/262156</t>
  </si>
  <si>
    <t>NWN/262155</t>
  </si>
  <si>
    <t>NWN/262154</t>
  </si>
  <si>
    <t>NWN/262153</t>
  </si>
  <si>
    <t>NWN/262152</t>
  </si>
  <si>
    <t>NWN/262151</t>
  </si>
  <si>
    <t>NWN/262150</t>
  </si>
  <si>
    <t>NWN/262149</t>
  </si>
  <si>
    <t>NWN/262148</t>
  </si>
  <si>
    <t>NWN/262147</t>
  </si>
  <si>
    <t>NWN/262146</t>
  </si>
  <si>
    <t>NWN/262145</t>
  </si>
  <si>
    <t>NWN/262144</t>
  </si>
  <si>
    <t>NWN/262143</t>
  </si>
  <si>
    <t>NWN/262140</t>
  </si>
  <si>
    <t>NWN/262004</t>
  </si>
  <si>
    <t>NWN/262003</t>
  </si>
  <si>
    <t>NWN/262002</t>
  </si>
  <si>
    <t>NWN/262001</t>
  </si>
  <si>
    <t>NWN/261001</t>
  </si>
  <si>
    <t>NWN/253000</t>
  </si>
  <si>
    <t>NWN/228402</t>
  </si>
  <si>
    <t>NWN/228400</t>
  </si>
  <si>
    <t>NWN/186144</t>
  </si>
  <si>
    <t>NWN/186143</t>
  </si>
  <si>
    <t>NWN/186140</t>
  </si>
  <si>
    <t>NWN/228306</t>
  </si>
  <si>
    <t>NWN/228304</t>
  </si>
  <si>
    <t>NWN/228302</t>
  </si>
  <si>
    <t>NWN/228300</t>
  </si>
  <si>
    <t>NWN/262635</t>
  </si>
  <si>
    <t>NWN/262630</t>
  </si>
  <si>
    <t>NWN/252043</t>
  </si>
  <si>
    <t>NWN/252034</t>
  </si>
  <si>
    <t>NWN/252033</t>
  </si>
  <si>
    <t>NWN/252032</t>
  </si>
  <si>
    <t>NWN/252031</t>
  </si>
  <si>
    <t>NWN/252024</t>
  </si>
  <si>
    <t>NWN/252023</t>
  </si>
  <si>
    <t>NWN/252022</t>
  </si>
  <si>
    <t>NWN/252021</t>
  </si>
  <si>
    <t>NWN/252014</t>
  </si>
  <si>
    <t>NWN/252013</t>
  </si>
  <si>
    <t>NWN/252012</t>
  </si>
  <si>
    <t>NWN/252011</t>
  </si>
  <si>
    <t>NWN/254635</t>
  </si>
  <si>
    <t>NWN/254630</t>
  </si>
  <si>
    <t>NWN/122100</t>
  </si>
  <si>
    <t>NWN/108100</t>
  </si>
  <si>
    <t>NWN/254001</t>
  </si>
  <si>
    <t>NWN/283307</t>
  </si>
  <si>
    <t>NWN/283306</t>
  </si>
  <si>
    <t>NWN/283305</t>
  </si>
  <si>
    <t>NWN/283304</t>
  </si>
  <si>
    <t>NWN/283300</t>
  </si>
  <si>
    <t>NWN/283097</t>
  </si>
  <si>
    <t>NWN/283096</t>
  </si>
  <si>
    <t>NWN/283082</t>
  </si>
  <si>
    <t>NWN/283081</t>
  </si>
  <si>
    <t>NWN/283072</t>
  </si>
  <si>
    <t>NWN/283071</t>
  </si>
  <si>
    <t>NWN/283062</t>
  </si>
  <si>
    <t>NWN/283061</t>
  </si>
  <si>
    <t>NWN/283032</t>
  </si>
  <si>
    <t>NWN/283031</t>
  </si>
  <si>
    <t>NWN/283022</t>
  </si>
  <si>
    <t>NWN/283021</t>
  </si>
  <si>
    <t>NWN/283016</t>
  </si>
  <si>
    <t>NWN/283015</t>
  </si>
  <si>
    <t>NWN/283014</t>
  </si>
  <si>
    <t>NWN/283013</t>
  </si>
  <si>
    <t>NWN/255084</t>
  </si>
  <si>
    <t>NWN/243000</t>
  </si>
  <si>
    <t>NWN/242999</t>
  </si>
  <si>
    <t>NWN/242990</t>
  </si>
  <si>
    <t>NWN/242980</t>
  </si>
  <si>
    <t>NWN/242926</t>
  </si>
  <si>
    <t>NWN/242920</t>
  </si>
  <si>
    <t>NWN/242916</t>
  </si>
  <si>
    <t>NWN/242910</t>
  </si>
  <si>
    <t>NWN/242145</t>
  </si>
  <si>
    <t>NWN/242140</t>
  </si>
  <si>
    <t>NWN/242108</t>
  </si>
  <si>
    <t>NWN/242107</t>
  </si>
  <si>
    <t>NWN/242105</t>
  </si>
  <si>
    <t>NWN/242104</t>
  </si>
  <si>
    <t>NWN/242102</t>
  </si>
  <si>
    <t>NWN/242101</t>
  </si>
  <si>
    <t>NWN/242100</t>
  </si>
  <si>
    <t>NWN/242075</t>
  </si>
  <si>
    <t>NWN/242074</t>
  </si>
  <si>
    <t>NWN/242073</t>
  </si>
  <si>
    <t>NWN/242072</t>
  </si>
  <si>
    <t>NWN/242066</t>
  </si>
  <si>
    <t>NWN/242064</t>
  </si>
  <si>
    <t>NWN/242057</t>
  </si>
  <si>
    <t>NWN/242018</t>
  </si>
  <si>
    <t>NWN/242017</t>
  </si>
  <si>
    <t>NWN/242011</t>
  </si>
  <si>
    <t>NWN/242010</t>
  </si>
  <si>
    <t>NWN/242008</t>
  </si>
  <si>
    <t>NWN/242003</t>
  </si>
  <si>
    <t>NWN/242000</t>
  </si>
  <si>
    <t>NWN/232209</t>
  </si>
  <si>
    <t>NWN/232199</t>
  </si>
  <si>
    <t>NWN/232132</t>
  </si>
  <si>
    <t>NWN/228106</t>
  </si>
  <si>
    <t>NWN/228100</t>
  </si>
  <si>
    <t>NWN/243048</t>
  </si>
  <si>
    <t>NWN/241364</t>
  </si>
  <si>
    <t>NWN/241351</t>
  </si>
  <si>
    <t>NWN/241350</t>
  </si>
  <si>
    <t>NWN/241344</t>
  </si>
  <si>
    <t>NWN/241343</t>
  </si>
  <si>
    <t>NWN/241327</t>
  </si>
  <si>
    <t>NWN/241326</t>
  </si>
  <si>
    <t>NWN/241316</t>
  </si>
  <si>
    <t>NWN/241232</t>
  </si>
  <si>
    <t>NWN/241230</t>
  </si>
  <si>
    <t>NWN/241229</t>
  </si>
  <si>
    <t>NWN/241226</t>
  </si>
  <si>
    <t>NWN/241225</t>
  </si>
  <si>
    <t>NWN/241218</t>
  </si>
  <si>
    <t>NWN/241214</t>
  </si>
  <si>
    <t>NWN/241200</t>
  </si>
  <si>
    <t>NWN/241198</t>
  </si>
  <si>
    <t>NWN/241196</t>
  </si>
  <si>
    <t>NWN/241195</t>
  </si>
  <si>
    <t>NWN/241194</t>
  </si>
  <si>
    <t>NWN/241192</t>
  </si>
  <si>
    <t>NWN/241191</t>
  </si>
  <si>
    <t>NWN/241190</t>
  </si>
  <si>
    <t>NWN/241189</t>
  </si>
  <si>
    <t>NWN/241187</t>
  </si>
  <si>
    <t>NWN/241186</t>
  </si>
  <si>
    <t>NWN/241185</t>
  </si>
  <si>
    <t>NWN/241184</t>
  </si>
  <si>
    <t>NWN/241183</t>
  </si>
  <si>
    <t>NWN/241182</t>
  </si>
  <si>
    <t>NWN/241181</t>
  </si>
  <si>
    <t>NWN/241180</t>
  </si>
  <si>
    <t>NWN/241179</t>
  </si>
  <si>
    <t>NWN/241175</t>
  </si>
  <si>
    <t>NWN/241174</t>
  </si>
  <si>
    <t>NWN/241173</t>
  </si>
  <si>
    <t>NWN/241172</t>
  </si>
  <si>
    <t>NWN/241167</t>
  </si>
  <si>
    <t>NWN/241166</t>
  </si>
  <si>
    <t>NWN/241165</t>
  </si>
  <si>
    <t>NWN/241162</t>
  </si>
  <si>
    <t>NWN/241161</t>
  </si>
  <si>
    <t>NWN/241160</t>
  </si>
  <si>
    <t>NWN/241158</t>
  </si>
  <si>
    <t>NWN/241156</t>
  </si>
  <si>
    <t>NWN/241155</t>
  </si>
  <si>
    <t>NWN/241154</t>
  </si>
  <si>
    <t>NWN/241152</t>
  </si>
  <si>
    <t>NWN/241147</t>
  </si>
  <si>
    <t>NWN/241146</t>
  </si>
  <si>
    <t>NWN/241145</t>
  </si>
  <si>
    <t>NWN/241142</t>
  </si>
  <si>
    <t>NWN/241141</t>
  </si>
  <si>
    <t>NWN/241140</t>
  </si>
  <si>
    <t>NWN/241139</t>
  </si>
  <si>
    <t>NWN/241137</t>
  </si>
  <si>
    <t>NWN/241136</t>
  </si>
  <si>
    <t>NWN/241135</t>
  </si>
  <si>
    <t>NWN/241134</t>
  </si>
  <si>
    <t>NWN/241133</t>
  </si>
  <si>
    <t>NWN/241130</t>
  </si>
  <si>
    <t>NWN/241129</t>
  </si>
  <si>
    <t>NWN/241128</t>
  </si>
  <si>
    <t>NWN/241124</t>
  </si>
  <si>
    <t>NWN/241123</t>
  </si>
  <si>
    <t>NWN/241122</t>
  </si>
  <si>
    <t>NWN/241121</t>
  </si>
  <si>
    <t>NWN/241120</t>
  </si>
  <si>
    <t>NWN/241119</t>
  </si>
  <si>
    <t>NWN/241118</t>
  </si>
  <si>
    <t>NWN/241115</t>
  </si>
  <si>
    <t>NWN/241114</t>
  </si>
  <si>
    <t>NWN/241113</t>
  </si>
  <si>
    <t>NWN/241112</t>
  </si>
  <si>
    <t>NWN/241111</t>
  </si>
  <si>
    <t>NWN/241110</t>
  </si>
  <si>
    <t>NWN/241109</t>
  </si>
  <si>
    <t>NWN/241108</t>
  </si>
  <si>
    <t>NWN/241107</t>
  </si>
  <si>
    <t>NWN/241105</t>
  </si>
  <si>
    <t>NWN/241104</t>
  </si>
  <si>
    <t>NWN/241103</t>
  </si>
  <si>
    <t>NWN/241102</t>
  </si>
  <si>
    <t>NWN/241101</t>
  </si>
  <si>
    <t>NWN/235005</t>
  </si>
  <si>
    <t>NWN/235001</t>
  </si>
  <si>
    <t>NWN/235000</t>
  </si>
  <si>
    <t>NWN/238000</t>
  </si>
  <si>
    <t>NWN/262648</t>
  </si>
  <si>
    <t>NWN/262645</t>
  </si>
  <si>
    <t>NWN/262640</t>
  </si>
  <si>
    <t>NWN/254647</t>
  </si>
  <si>
    <t>NWN/254645</t>
  </si>
  <si>
    <t>NWN/254640</t>
  </si>
  <si>
    <t>NWN/254000</t>
  </si>
  <si>
    <t>NWN/237104</t>
  </si>
  <si>
    <t>NWN/237103</t>
  </si>
  <si>
    <t>NWN/237102</t>
  </si>
  <si>
    <t>NWN/237101</t>
  </si>
  <si>
    <t>NWN/237100</t>
  </si>
  <si>
    <t>NWN/237099</t>
  </si>
  <si>
    <t>NWN/237097</t>
  </si>
  <si>
    <t>NWN/237095</t>
  </si>
  <si>
    <t>NWN/237094</t>
  </si>
  <si>
    <t>NWN/237088</t>
  </si>
  <si>
    <t>NWN/237087</t>
  </si>
  <si>
    <t>NWN/237086</t>
  </si>
  <si>
    <t>NWN/237085</t>
  </si>
  <si>
    <t>NWN/237081</t>
  </si>
  <si>
    <t>NWN/237080</t>
  </si>
  <si>
    <t>NWN/237079</t>
  </si>
  <si>
    <t>NWN/237078</t>
  </si>
  <si>
    <t>NWN/237076</t>
  </si>
  <si>
    <t>NWN/237075</t>
  </si>
  <si>
    <t>NWN/237074</t>
  </si>
  <si>
    <t>NWN/237073</t>
  </si>
  <si>
    <t>NWN/237072</t>
  </si>
  <si>
    <t>NWN/237032</t>
  </si>
  <si>
    <t>NWN/237026</t>
  </si>
  <si>
    <t>NWN/236999</t>
  </si>
  <si>
    <t>NWN/236995</t>
  </si>
  <si>
    <t>NWN/236232</t>
  </si>
  <si>
    <t>NWN/236230</t>
  </si>
  <si>
    <t>NWN/236229</t>
  </si>
  <si>
    <t>NWN/236226</t>
  </si>
  <si>
    <t>NWN/236225</t>
  </si>
  <si>
    <t>NWN/236218</t>
  </si>
  <si>
    <t>NWN/236217</t>
  </si>
  <si>
    <t>NWN/236215</t>
  </si>
  <si>
    <t>NWN/236214</t>
  </si>
  <si>
    <t>NWN/236213</t>
  </si>
  <si>
    <t>NWN/236200</t>
  </si>
  <si>
    <t>NWN/236199</t>
  </si>
  <si>
    <t>NWN/236198</t>
  </si>
  <si>
    <t>NWN/236197</t>
  </si>
  <si>
    <t>NWN/236196</t>
  </si>
  <si>
    <t>NWN/236195</t>
  </si>
  <si>
    <t>NWN/236194</t>
  </si>
  <si>
    <t>NWN/236193</t>
  </si>
  <si>
    <t>NWN/236192</t>
  </si>
  <si>
    <t>NWN/236191</t>
  </si>
  <si>
    <t>NWN/236190</t>
  </si>
  <si>
    <t>NWN/236189</t>
  </si>
  <si>
    <t>NWN/236187</t>
  </si>
  <si>
    <t>NWN/236186</t>
  </si>
  <si>
    <t>NWN/236185</t>
  </si>
  <si>
    <t>NWN/236184</t>
  </si>
  <si>
    <t>NWN/236183</t>
  </si>
  <si>
    <t>NWN/236182</t>
  </si>
  <si>
    <t>NWN/236181</t>
  </si>
  <si>
    <t>NWN/236180</t>
  </si>
  <si>
    <t>NWN/236179</t>
  </si>
  <si>
    <t>NWN/236177</t>
  </si>
  <si>
    <t>NWN/236176</t>
  </si>
  <si>
    <t>NWN/236175</t>
  </si>
  <si>
    <t>NWN/236174</t>
  </si>
  <si>
    <t>NWN/236173</t>
  </si>
  <si>
    <t>NWN/236172</t>
  </si>
  <si>
    <t>NWN/236171</t>
  </si>
  <si>
    <t>NWN/236170</t>
  </si>
  <si>
    <t>NWN/236169</t>
  </si>
  <si>
    <t>NWN/236168</t>
  </si>
  <si>
    <t>NWN/236167</t>
  </si>
  <si>
    <t>NWN/236166</t>
  </si>
  <si>
    <t>NWN/236165</t>
  </si>
  <si>
    <t>NWN/236163</t>
  </si>
  <si>
    <t>NWN/236162</t>
  </si>
  <si>
    <t>NWN/236161</t>
  </si>
  <si>
    <t>NWN/236160</t>
  </si>
  <si>
    <t>NWN/236159</t>
  </si>
  <si>
    <t>NWN/236158</t>
  </si>
  <si>
    <t>NWN/236156</t>
  </si>
  <si>
    <t>NWN/236155</t>
  </si>
  <si>
    <t>NWN/236154</t>
  </si>
  <si>
    <t>NWN/236153</t>
  </si>
  <si>
    <t>NWN/236152</t>
  </si>
  <si>
    <t>NWN/236149</t>
  </si>
  <si>
    <t>NWN/236148</t>
  </si>
  <si>
    <t>NWN/236147</t>
  </si>
  <si>
    <t>NWN/236146</t>
  </si>
  <si>
    <t>NWN/236145</t>
  </si>
  <si>
    <t>NWN/236142</t>
  </si>
  <si>
    <t>NWN/236141</t>
  </si>
  <si>
    <t>NWN/236140</t>
  </si>
  <si>
    <t>NWN/236139</t>
  </si>
  <si>
    <t>NWN/236138</t>
  </si>
  <si>
    <t>NWN/236137</t>
  </si>
  <si>
    <t>NWN/236136</t>
  </si>
  <si>
    <t>NWN/236135</t>
  </si>
  <si>
    <t>NWN/236134</t>
  </si>
  <si>
    <t>NWN/236133</t>
  </si>
  <si>
    <t>NWN/236132</t>
  </si>
  <si>
    <t>NWN/236131</t>
  </si>
  <si>
    <t>NWN/236130</t>
  </si>
  <si>
    <t>NWN/236129</t>
  </si>
  <si>
    <t>NWN/236128</t>
  </si>
  <si>
    <t>NWN/236125</t>
  </si>
  <si>
    <t>NWN/236124</t>
  </si>
  <si>
    <t>NWN/236123</t>
  </si>
  <si>
    <t>NWN/236122</t>
  </si>
  <si>
    <t>NWN/236121</t>
  </si>
  <si>
    <t>NWN/236120</t>
  </si>
  <si>
    <t>NWN/236119</t>
  </si>
  <si>
    <t>NWN/236118</t>
  </si>
  <si>
    <t>NWN/236117</t>
  </si>
  <si>
    <t>NWN/236115</t>
  </si>
  <si>
    <t>NWN/236114</t>
  </si>
  <si>
    <t>NWN/236113</t>
  </si>
  <si>
    <t>NWN/236112</t>
  </si>
  <si>
    <t>NWN/236111</t>
  </si>
  <si>
    <t>NWN/236110</t>
  </si>
  <si>
    <t>NWN/236109</t>
  </si>
  <si>
    <t>NWN/236108</t>
  </si>
  <si>
    <t>NWN/236107</t>
  </si>
  <si>
    <t>NWN/236106</t>
  </si>
  <si>
    <t>NWN/236105</t>
  </si>
  <si>
    <t>NWN/236104</t>
  </si>
  <si>
    <t>NWN/236103</t>
  </si>
  <si>
    <t>NWN/236102</t>
  </si>
  <si>
    <t>NWN/236101</t>
  </si>
  <si>
    <t>NWN/236100</t>
  </si>
  <si>
    <t>NWN/236078</t>
  </si>
  <si>
    <t>NWN/236076</t>
  </si>
  <si>
    <t>NWN/236069</t>
  </si>
  <si>
    <t>NWN/236067</t>
  </si>
  <si>
    <t>NWN/236066</t>
  </si>
  <si>
    <t>NWN/236064</t>
  </si>
  <si>
    <t>NWN/236062</t>
  </si>
  <si>
    <t>NWN/236059</t>
  </si>
  <si>
    <t>NWN/236058</t>
  </si>
  <si>
    <t>NWN/236057</t>
  </si>
  <si>
    <t>NWN/236056</t>
  </si>
  <si>
    <t>NWN/236055</t>
  </si>
  <si>
    <t>NWN/236054</t>
  </si>
  <si>
    <t>NWN/236053</t>
  </si>
  <si>
    <t>NWN/236052</t>
  </si>
  <si>
    <t>NWN/236051</t>
  </si>
  <si>
    <t>NWN/236050</t>
  </si>
  <si>
    <t>NWN/236047</t>
  </si>
  <si>
    <t>NWN/236046</t>
  </si>
  <si>
    <t>NWN/236045</t>
  </si>
  <si>
    <t>NWN/236038</t>
  </si>
  <si>
    <t>NWN/236037</t>
  </si>
  <si>
    <t>NWN/236028</t>
  </si>
  <si>
    <t>NWN/236027</t>
  </si>
  <si>
    <t>NWN/236016</t>
  </si>
  <si>
    <t>NWN/236015</t>
  </si>
  <si>
    <t>NWN/236012</t>
  </si>
  <si>
    <t>NWN/236011</t>
  </si>
  <si>
    <t>NWN/241041</t>
  </si>
  <si>
    <t>NWN/241031</t>
  </si>
  <si>
    <t>NWN/241023</t>
  </si>
  <si>
    <t>NWN/241013</t>
  </si>
  <si>
    <t>NWN/241012</t>
  </si>
  <si>
    <t>NWN/241011</t>
  </si>
  <si>
    <t>NWN/241007</t>
  </si>
  <si>
    <t>NWN/241006</t>
  </si>
  <si>
    <t>NWN/241003</t>
  </si>
  <si>
    <t>NWN/241002</t>
  </si>
  <si>
    <t>NWN/241001</t>
  </si>
  <si>
    <t>NWN/232999</t>
  </si>
  <si>
    <t>NWN/232450</t>
  </si>
  <si>
    <t>NWN/232400</t>
  </si>
  <si>
    <t>NWN/232249</t>
  </si>
  <si>
    <t>NWN/232242</t>
  </si>
  <si>
    <t>NWN/232239</t>
  </si>
  <si>
    <t>NWN/232235</t>
  </si>
  <si>
    <t>NWN/232233</t>
  </si>
  <si>
    <t>NWN/232232</t>
  </si>
  <si>
    <t>NWN/232230</t>
  </si>
  <si>
    <t>NWN/232223</t>
  </si>
  <si>
    <t>NWN/232222</t>
  </si>
  <si>
    <t>NWN/232221</t>
  </si>
  <si>
    <t>NWN/232220</t>
  </si>
  <si>
    <t>NWN/232219</t>
  </si>
  <si>
    <t>NWN/232218</t>
  </si>
  <si>
    <t>NWN/232217</t>
  </si>
  <si>
    <t>NWN/232213</t>
  </si>
  <si>
    <t>NWN/232212</t>
  </si>
  <si>
    <t>NWN/232211</t>
  </si>
  <si>
    <t>NWN/232202</t>
  </si>
  <si>
    <t>NWN/232109</t>
  </si>
  <si>
    <t>NWN/232100</t>
  </si>
  <si>
    <t>NWN/232099</t>
  </si>
  <si>
    <t>NWN/232098</t>
  </si>
  <si>
    <t>NWN/232040</t>
  </si>
  <si>
    <t>NWN/232032</t>
  </si>
  <si>
    <t>NWN/232031</t>
  </si>
  <si>
    <t>NWN/232028</t>
  </si>
  <si>
    <t>NWN/232027</t>
  </si>
  <si>
    <t>NWN/232026</t>
  </si>
  <si>
    <t>NWN/232025</t>
  </si>
  <si>
    <t>NWN/232024</t>
  </si>
  <si>
    <t>NWN/232022</t>
  </si>
  <si>
    <t>NWN/232021</t>
  </si>
  <si>
    <t>NWN/232017</t>
  </si>
  <si>
    <t>NWN/232014</t>
  </si>
  <si>
    <t>NWN/232010</t>
  </si>
  <si>
    <t>NWN/232001</t>
  </si>
  <si>
    <t>NWN/232000</t>
  </si>
  <si>
    <t>NWN/239001</t>
  </si>
  <si>
    <t>NWN/231002</t>
  </si>
  <si>
    <t>NWN/221104</t>
  </si>
  <si>
    <t>NWN/221102</t>
  </si>
  <si>
    <t>NWN/221100</t>
  </si>
  <si>
    <t>NWN/221099</t>
  </si>
  <si>
    <t>NWN/221097</t>
  </si>
  <si>
    <t>NWN/221095</t>
  </si>
  <si>
    <t>NWN/221094</t>
  </si>
  <si>
    <t>NWN/221088</t>
  </si>
  <si>
    <t>NWN/221087</t>
  </si>
  <si>
    <t>NWN/221086</t>
  </si>
  <si>
    <t>NWN/221085</t>
  </si>
  <si>
    <t>NWN/221081</t>
  </si>
  <si>
    <t>NWN/221080</t>
  </si>
  <si>
    <t>NWN/221079</t>
  </si>
  <si>
    <t>NWN/221076</t>
  </si>
  <si>
    <t>NWN/221075</t>
  </si>
  <si>
    <t>NWN/221074</t>
  </si>
  <si>
    <t>NWN/221073</t>
  </si>
  <si>
    <t>NWN/221072</t>
  </si>
  <si>
    <t>NWN/221026</t>
  </si>
  <si>
    <t>NWN/221001</t>
  </si>
  <si>
    <t>NWN/216999</t>
  </si>
  <si>
    <t>NWN/216100</t>
  </si>
  <si>
    <t>NWN/216018</t>
  </si>
  <si>
    <t>NWN/216016</t>
  </si>
  <si>
    <t>NWN/216000</t>
  </si>
  <si>
    <t>NWN/218000</t>
  </si>
  <si>
    <t>NWN/212001</t>
  </si>
  <si>
    <t>NWN/210000</t>
  </si>
  <si>
    <t>NWN/209000</t>
  </si>
  <si>
    <t>NWN/207004</t>
  </si>
  <si>
    <t>NWN/207003</t>
  </si>
  <si>
    <t>NWN/207001</t>
  </si>
  <si>
    <t>NWN/214001</t>
  </si>
  <si>
    <t>NWN/201100</t>
  </si>
  <si>
    <t>NWN/201000</t>
  </si>
  <si>
    <t>NWN/234042</t>
  </si>
  <si>
    <t>NWN/186043</t>
  </si>
  <si>
    <t>NWN/186042</t>
  </si>
  <si>
    <t>NWN/186028</t>
  </si>
  <si>
    <t>NWN/186026</t>
  </si>
  <si>
    <t>NWN/186006</t>
  </si>
  <si>
    <t>NWN/186005</t>
  </si>
  <si>
    <t>NWN/184999</t>
  </si>
  <si>
    <t>NWN/184900</t>
  </si>
  <si>
    <t>NWN/184100</t>
  </si>
  <si>
    <t>NWN/184000</t>
  </si>
  <si>
    <t>NWN/199999</t>
  </si>
  <si>
    <t>NWN/199998</t>
  </si>
  <si>
    <t>NWN/186900</t>
  </si>
  <si>
    <t>NWN/186801</t>
  </si>
  <si>
    <t>NWN/186800</t>
  </si>
  <si>
    <t>NWN/181999</t>
  </si>
  <si>
    <t>NWN/181998</t>
  </si>
  <si>
    <t>NWN/181500</t>
  </si>
  <si>
    <t>NWN/181104</t>
  </si>
  <si>
    <t>NWN/181102</t>
  </si>
  <si>
    <t>NWN/181100</t>
  </si>
  <si>
    <t>NWN/181097</t>
  </si>
  <si>
    <t>NWN/181095</t>
  </si>
  <si>
    <t>NWN/181094</t>
  </si>
  <si>
    <t>NWN/181088</t>
  </si>
  <si>
    <t>NWN/181087</t>
  </si>
  <si>
    <t>NWN/181086</t>
  </si>
  <si>
    <t>NWN/181085</t>
  </si>
  <si>
    <t>NWN/181081</t>
  </si>
  <si>
    <t>NWN/181080</t>
  </si>
  <si>
    <t>NWN/181079</t>
  </si>
  <si>
    <t>NWN/181076</t>
  </si>
  <si>
    <t>NWN/181075</t>
  </si>
  <si>
    <t>NWN/181074</t>
  </si>
  <si>
    <t>NWN/181073</t>
  </si>
  <si>
    <t>NWN/181026</t>
  </si>
  <si>
    <t>NWN/181000</t>
  </si>
  <si>
    <t>NWN/124109</t>
  </si>
  <si>
    <t>NWN/124108</t>
  </si>
  <si>
    <t>NWN/124107</t>
  </si>
  <si>
    <t>NWN/124104</t>
  </si>
  <si>
    <t>NWN/124103</t>
  </si>
  <si>
    <t>NWN/124102</t>
  </si>
  <si>
    <t>NWN/124101</t>
  </si>
  <si>
    <t>NWN/124100</t>
  </si>
  <si>
    <t>NWN/124301</t>
  </si>
  <si>
    <t>NWN/124059</t>
  </si>
  <si>
    <t>NWN/124040</t>
  </si>
  <si>
    <t>NWN/123020</t>
  </si>
  <si>
    <t>NWN/186635</t>
  </si>
  <si>
    <t>NWN/186630</t>
  </si>
  <si>
    <t>NWN/186500</t>
  </si>
  <si>
    <t>NWN/186370</t>
  </si>
  <si>
    <t>NWN/186316</t>
  </si>
  <si>
    <t>NWN/186315</t>
  </si>
  <si>
    <t>NWN/186314</t>
  </si>
  <si>
    <t>NWN/186312</t>
  </si>
  <si>
    <t>NWN/186310</t>
  </si>
  <si>
    <t>NWN/186304</t>
  </si>
  <si>
    <t>NWN/186288</t>
  </si>
  <si>
    <t>NWN/186286</t>
  </si>
  <si>
    <t>NWN/186284</t>
  </si>
  <si>
    <t>NWN/186278</t>
  </si>
  <si>
    <t>NWN/186277</t>
  </si>
  <si>
    <t>NWN/186276</t>
  </si>
  <si>
    <t>NWN/186275</t>
  </si>
  <si>
    <t>NWN/186271</t>
  </si>
  <si>
    <t>NWN/186270</t>
  </si>
  <si>
    <t>NWN/186248</t>
  </si>
  <si>
    <t>NWN/186237</t>
  </si>
  <si>
    <t>NWN/186236</t>
  </si>
  <si>
    <t>NWN/186235</t>
  </si>
  <si>
    <t>NWN/186234</t>
  </si>
  <si>
    <t>NWN/186233</t>
  </si>
  <si>
    <t>NWN/186232</t>
  </si>
  <si>
    <t>NWN/186221</t>
  </si>
  <si>
    <t>NWN/186203</t>
  </si>
  <si>
    <t>NWN/191451</t>
  </si>
  <si>
    <t>NWN/191450</t>
  </si>
  <si>
    <t>NWN/191431</t>
  </si>
  <si>
    <t>NWN/191430</t>
  </si>
  <si>
    <t>NWN/191421</t>
  </si>
  <si>
    <t>NWN/191420</t>
  </si>
  <si>
    <t>NWN/191417</t>
  </si>
  <si>
    <t>NWN/191411</t>
  </si>
  <si>
    <t>NWN/191410</t>
  </si>
  <si>
    <t>NWN/191401</t>
  </si>
  <si>
    <t>NWN/191400</t>
  </si>
  <si>
    <t>NWN/186406</t>
  </si>
  <si>
    <t>NWN/186404</t>
  </si>
  <si>
    <t>NWN/186179</t>
  </si>
  <si>
    <t>NWN/186178</t>
  </si>
  <si>
    <t>NWN/186177</t>
  </si>
  <si>
    <t>NWN/186176</t>
  </si>
  <si>
    <t>NWN/186175</t>
  </si>
  <si>
    <t>NWN/186160</t>
  </si>
  <si>
    <t>NWN/186158</t>
  </si>
  <si>
    <t>NWN/186155</t>
  </si>
  <si>
    <t>NWN/186154</t>
  </si>
  <si>
    <t>NWN/186153</t>
  </si>
  <si>
    <t>NWN/186152</t>
  </si>
  <si>
    <t>NWN/186151</t>
  </si>
  <si>
    <t>NWN/186149</t>
  </si>
  <si>
    <t>NWN/186148</t>
  </si>
  <si>
    <t>NWN/186147</t>
  </si>
  <si>
    <t>NWN/186146</t>
  </si>
  <si>
    <t>NWN/186145</t>
  </si>
  <si>
    <t>NWN/186016</t>
  </si>
  <si>
    <t>NWN/192637</t>
  </si>
  <si>
    <t>NWN/192635</t>
  </si>
  <si>
    <t>NWN/192630</t>
  </si>
  <si>
    <t>NWN/189013</t>
  </si>
  <si>
    <t>NWN/189008</t>
  </si>
  <si>
    <t>NWN/189007</t>
  </si>
  <si>
    <t>NWN/189006</t>
  </si>
  <si>
    <t>NWN/124062</t>
  </si>
  <si>
    <t>NWN/123410</t>
  </si>
  <si>
    <t>NWN/123016</t>
  </si>
  <si>
    <t>NWN/146096</t>
  </si>
  <si>
    <t>NWN/146016</t>
  </si>
  <si>
    <t>NWN/146060</t>
  </si>
  <si>
    <t>NWN/146050</t>
  </si>
  <si>
    <t>NWN/146042</t>
  </si>
  <si>
    <t>NWN/146040</t>
  </si>
  <si>
    <t>NWN/146031</t>
  </si>
  <si>
    <t>NWN/174000</t>
  </si>
  <si>
    <t>NWN/136105</t>
  </si>
  <si>
    <t>NWN/136104</t>
  </si>
  <si>
    <t>NWN/136100</t>
  </si>
  <si>
    <t>NWN/165131</t>
  </si>
  <si>
    <t>NWN/165130</t>
  </si>
  <si>
    <t>NWN/165070</t>
  </si>
  <si>
    <t>NWN/165031</t>
  </si>
  <si>
    <t>NWN/165020</t>
  </si>
  <si>
    <t>NWN/165018</t>
  </si>
  <si>
    <t>NWN/165015</t>
  </si>
  <si>
    <t>NWN/165012</t>
  </si>
  <si>
    <t>NWN/165011</t>
  </si>
  <si>
    <t>NWN/165010</t>
  </si>
  <si>
    <t>NWN/165009</t>
  </si>
  <si>
    <t>NWN/165008</t>
  </si>
  <si>
    <t>NWN/163003</t>
  </si>
  <si>
    <t>NWN/163002</t>
  </si>
  <si>
    <t>NWN/154666</t>
  </si>
  <si>
    <t>NWN/154085</t>
  </si>
  <si>
    <t>NWN/154073</t>
  </si>
  <si>
    <t>NWN/154071</t>
  </si>
  <si>
    <t>NWN/154050</t>
  </si>
  <si>
    <t>NWN/154040</t>
  </si>
  <si>
    <t>NWN/154039</t>
  </si>
  <si>
    <t>NWN/154010</t>
  </si>
  <si>
    <t>NWN/154007</t>
  </si>
  <si>
    <t>NWN/154005</t>
  </si>
  <si>
    <t>NWN/154003</t>
  </si>
  <si>
    <t>NWN/154001</t>
  </si>
  <si>
    <t>NWN/164032</t>
  </si>
  <si>
    <t>NWN/164023</t>
  </si>
  <si>
    <t>NWN/164022</t>
  </si>
  <si>
    <t>NWN/164021</t>
  </si>
  <si>
    <t>NWN/164016</t>
  </si>
  <si>
    <t>NWN/164012</t>
  </si>
  <si>
    <t>NWN/186647</t>
  </si>
  <si>
    <t>NWN/186645</t>
  </si>
  <si>
    <t>NWN/186640</t>
  </si>
  <si>
    <t>NWN/192647</t>
  </si>
  <si>
    <t>NWN/192645</t>
  </si>
  <si>
    <t>NWN/192640</t>
  </si>
  <si>
    <t>NWN/182301</t>
  </si>
  <si>
    <t>NWN/144025</t>
  </si>
  <si>
    <t>NWN/144021</t>
  </si>
  <si>
    <t>NWN/144020</t>
  </si>
  <si>
    <t>NWN/144014</t>
  </si>
  <si>
    <t>NWN/144013</t>
  </si>
  <si>
    <t>NWN/144012</t>
  </si>
  <si>
    <t>NWN/144011</t>
  </si>
  <si>
    <t>NWN/173003</t>
  </si>
  <si>
    <t>NWN/173001</t>
  </si>
  <si>
    <t>NWN/143028</t>
  </si>
  <si>
    <t>NWN/143026</t>
  </si>
  <si>
    <t>NWN/143025</t>
  </si>
  <si>
    <t>NWN/143022</t>
  </si>
  <si>
    <t>NWN/143020</t>
  </si>
  <si>
    <t>NWN/143019</t>
  </si>
  <si>
    <t>NWN/143016</t>
  </si>
  <si>
    <t>NWN/143011</t>
  </si>
  <si>
    <t>NWN/143009</t>
  </si>
  <si>
    <t>NWN/143006</t>
  </si>
  <si>
    <t>NWN/143001</t>
  </si>
  <si>
    <t>NWN/142107</t>
  </si>
  <si>
    <t>NWN/142103</t>
  </si>
  <si>
    <t>NWN/142102</t>
  </si>
  <si>
    <t>NWN/142101</t>
  </si>
  <si>
    <t>NWN/142032</t>
  </si>
  <si>
    <t>NWN/142010</t>
  </si>
  <si>
    <t>NWN/142001</t>
  </si>
  <si>
    <t>NWN/136032</t>
  </si>
  <si>
    <t>NWN/136002</t>
  </si>
  <si>
    <t>NWN/135140</t>
  </si>
  <si>
    <t>NWN/135137</t>
  </si>
  <si>
    <t>NWN/135135</t>
  </si>
  <si>
    <t>NWN/135122</t>
  </si>
  <si>
    <t>NWN/135121</t>
  </si>
  <si>
    <t>NWN/135112</t>
  </si>
  <si>
    <t>NWN/135110</t>
  </si>
  <si>
    <t>NWN/135009</t>
  </si>
  <si>
    <t>NWN/135002</t>
  </si>
  <si>
    <t>NWN/134036</t>
  </si>
  <si>
    <t>NWN/131999</t>
  </si>
  <si>
    <t>NWN/131060</t>
  </si>
  <si>
    <t>NWN/131052</t>
  </si>
  <si>
    <t>NWN/131051</t>
  </si>
  <si>
    <t>NWN/131045</t>
  </si>
  <si>
    <t>NWN/131044</t>
  </si>
  <si>
    <t>NWN/131042</t>
  </si>
  <si>
    <t>NWN/131041</t>
  </si>
  <si>
    <t>NWN/131040</t>
  </si>
  <si>
    <t>NWN/131006</t>
  </si>
  <si>
    <t>NWN/131001</t>
  </si>
  <si>
    <t>NWN/122029</t>
  </si>
  <si>
    <t>NWN/122028</t>
  </si>
  <si>
    <t>NWN/122027</t>
  </si>
  <si>
    <t>NWN/122002</t>
  </si>
  <si>
    <t>NWN/121707</t>
  </si>
  <si>
    <t>NWN/121117</t>
  </si>
  <si>
    <t>NWN/121107</t>
  </si>
  <si>
    <t>NWN/121045</t>
  </si>
  <si>
    <t>NWN/121044</t>
  </si>
  <si>
    <t>NWN/121008</t>
  </si>
  <si>
    <t>NWN/121007</t>
  </si>
  <si>
    <t>NWN/121003</t>
  </si>
  <si>
    <t>NWN/121002</t>
  </si>
  <si>
    <t>NWN/121001</t>
  </si>
  <si>
    <t>NWN/108015</t>
  </si>
  <si>
    <t>NWN/108014</t>
  </si>
  <si>
    <t>NWN/108013</t>
  </si>
  <si>
    <t>NWN/108012</t>
  </si>
  <si>
    <t>NWN/108011</t>
  </si>
  <si>
    <t>NWN/108010</t>
  </si>
  <si>
    <t>NWN/108004</t>
  </si>
  <si>
    <t>NWN/108003</t>
  </si>
  <si>
    <t>NWN/108002</t>
  </si>
  <si>
    <t>NWN/108001</t>
  </si>
  <si>
    <t>NWN/117008</t>
  </si>
  <si>
    <t>NWN/117007</t>
  </si>
  <si>
    <t>NWN/117006</t>
  </si>
  <si>
    <t>NWN/117005</t>
  </si>
  <si>
    <t>NWN/117004</t>
  </si>
  <si>
    <t>NWN/117003</t>
  </si>
  <si>
    <t>NWN/117002</t>
  </si>
  <si>
    <t>NWN/117001</t>
  </si>
  <si>
    <t>NWN/107707</t>
  </si>
  <si>
    <t>NWN/107000</t>
  </si>
  <si>
    <t>NWN/106000</t>
  </si>
  <si>
    <t>NWN/105000</t>
  </si>
  <si>
    <t>NWN/101000</t>
  </si>
  <si>
    <t>Overall Result</t>
  </si>
  <si>
    <t>$</t>
  </si>
  <si>
    <t>CUR REG ASSETS - TAX</t>
  </si>
  <si>
    <t>WA-ENVIRON RECOVERY</t>
  </si>
  <si>
    <t>Short Term Debt</t>
  </si>
  <si>
    <t>PRVT BOND 4.00%-2042</t>
  </si>
  <si>
    <t>NORTHWEST ENERGY COR</t>
  </si>
  <si>
    <t>#</t>
  </si>
  <si>
    <t>SEC MTN'S3.542%-2023</t>
  </si>
  <si>
    <t>Long Term Debt (Sum lines 58 - 88)</t>
  </si>
  <si>
    <t xml:space="preserve">13 Month </t>
  </si>
  <si>
    <t>Average</t>
  </si>
  <si>
    <t>ENV SEC DEF REG INT</t>
  </si>
  <si>
    <t>SEC DEF INT REV DMND</t>
  </si>
  <si>
    <t>SEC DEF INT REV IND</t>
  </si>
  <si>
    <t>SEC INT ADJ COM DECG</t>
  </si>
  <si>
    <t>SEC INT ADJ RES DECG</t>
  </si>
  <si>
    <t>Amort-SEC Def. Int</t>
  </si>
  <si>
    <t>SEC DEFD REG PEN INT</t>
  </si>
  <si>
    <t>Fiscal year/period</t>
  </si>
  <si>
    <t>Balance Sheet Acct</t>
  </si>
  <si>
    <t>ASSETS</t>
  </si>
  <si>
    <t>PLANT</t>
  </si>
  <si>
    <t>UTILITY PLANT - NET</t>
  </si>
  <si>
    <t>UTILITY PLANT &amp; GAS</t>
  </si>
  <si>
    <t>UTILITY PLANT</t>
  </si>
  <si>
    <t>GAS STORED UNDERGROU</t>
  </si>
  <si>
    <t>LESS:ACCUMULATED DEP</t>
  </si>
  <si>
    <t>OTHER PROPERTY</t>
  </si>
  <si>
    <t>NON-UTILITY PROPERTY</t>
  </si>
  <si>
    <t>600 COMP OVRHL-COST</t>
  </si>
  <si>
    <t>NWN/121200</t>
  </si>
  <si>
    <t>LESS: ACCUM DEP - NO</t>
  </si>
  <si>
    <t>NWN/122026</t>
  </si>
  <si>
    <t>CURRENT ASSETS</t>
  </si>
  <si>
    <t>CASH &amp; TEMPORARY INV</t>
  </si>
  <si>
    <t>NWN Health Reimburse</t>
  </si>
  <si>
    <t>NWN/131025</t>
  </si>
  <si>
    <t>Treasury WF Clearing</t>
  </si>
  <si>
    <t>NWN/131530</t>
  </si>
  <si>
    <t>Accts Pay WF Clearin</t>
  </si>
  <si>
    <t>NWN/131540</t>
  </si>
  <si>
    <t>Accts Pay WF-AP Clea</t>
  </si>
  <si>
    <t>NWN/131541</t>
  </si>
  <si>
    <t>Payroll WF Clearing</t>
  </si>
  <si>
    <t>NWN/131550</t>
  </si>
  <si>
    <t>Towers Watson Clring</t>
  </si>
  <si>
    <t>NWN/131555</t>
  </si>
  <si>
    <t>Pmt Proc Cash Cleari</t>
  </si>
  <si>
    <t>NWN/131600</t>
  </si>
  <si>
    <t>Gen Actg USB Clearin</t>
  </si>
  <si>
    <t>NWN/131621</t>
  </si>
  <si>
    <t>Appl Ctr BofA Cleari</t>
  </si>
  <si>
    <t>NWN/131710</t>
  </si>
  <si>
    <t>EDC &amp; ESRIP CASH</t>
  </si>
  <si>
    <t>DDC CASH</t>
  </si>
  <si>
    <t>NWN/134037</t>
  </si>
  <si>
    <t>SUPP TRUST CASH</t>
  </si>
  <si>
    <t>NWN/134038</t>
  </si>
  <si>
    <t>WORKING FUNDS - SHWD</t>
  </si>
  <si>
    <t>ACCOUNTS RECEIVABLE</t>
  </si>
  <si>
    <t>A/R Vehicle Parts Re</t>
  </si>
  <si>
    <t>NWN/142005</t>
  </si>
  <si>
    <t>A/R-CITY OF INDEPEND</t>
  </si>
  <si>
    <t>A/R-CITY OF VANCOUVE</t>
  </si>
  <si>
    <t>A/R - WC MCRAE</t>
  </si>
  <si>
    <t>ACCRUED REVENUE</t>
  </si>
  <si>
    <t>ALLOWANCE FOR UNCOLL</t>
  </si>
  <si>
    <t>REGULATORY ASSETS -</t>
  </si>
  <si>
    <t>REG ASSETS - OTHER</t>
  </si>
  <si>
    <t>NWN/182302</t>
  </si>
  <si>
    <t>ENV ASSET ST RECLASS</t>
  </si>
  <si>
    <t>NWN/182303</t>
  </si>
  <si>
    <t>REG ASSET - FV OF DE</t>
  </si>
  <si>
    <t>FV OF DERIVATIVES -</t>
  </si>
  <si>
    <t>INVENTORIES OF GAS &amp;</t>
  </si>
  <si>
    <t>INVENTORY - GAS</t>
  </si>
  <si>
    <t>STORAGE-TRANS CAN</t>
  </si>
  <si>
    <t>NWN/164017</t>
  </si>
  <si>
    <t>INVENTORY - MATERIAL</t>
  </si>
  <si>
    <t>INCOME TAX RECLASS</t>
  </si>
  <si>
    <t>PREPAIDS &amp; OTHER</t>
  </si>
  <si>
    <t>PREPAIDS</t>
  </si>
  <si>
    <t>Prepaid Income Tax</t>
  </si>
  <si>
    <t>NWN/165013</t>
  </si>
  <si>
    <t>VIRTUAL STORAGE-TMC</t>
  </si>
  <si>
    <t>NWN/165014</t>
  </si>
  <si>
    <t>PREPAID NT SYSTEM EX</t>
  </si>
  <si>
    <t>PREPMTS-BONUS</t>
  </si>
  <si>
    <t>NWN/165019</t>
  </si>
  <si>
    <t>PRE-PD ANNUAL TRIMET</t>
  </si>
  <si>
    <t>NWN/165021</t>
  </si>
  <si>
    <t>PPD STORAGE RENT</t>
  </si>
  <si>
    <t>NWN/165071</t>
  </si>
  <si>
    <t>OTHER CURRENT - CASH</t>
  </si>
  <si>
    <t>INVESTMENT IN SUBSID</t>
  </si>
  <si>
    <t>INTERCOMPANY RECEIVA</t>
  </si>
  <si>
    <t>A/R INTERCO. NNGFC</t>
  </si>
  <si>
    <t>NWN/123030</t>
  </si>
  <si>
    <t>INVESTMENTS, DEFERRE</t>
  </si>
  <si>
    <t>REG ASSET - LONG TER</t>
  </si>
  <si>
    <t>UNAMORTIZED LOSS ON</t>
  </si>
  <si>
    <t>INCOME TAX ASSET</t>
  </si>
  <si>
    <t>REG REC. - ENVIRONME</t>
  </si>
  <si>
    <t>TAR DEPOSIT EARLY AC</t>
  </si>
  <si>
    <t>GASCO INTEREST RESER</t>
  </si>
  <si>
    <t>NWN/186159</t>
  </si>
  <si>
    <t>OR-ENVIRON RECOVERY</t>
  </si>
  <si>
    <t>ENV BASE RATE DEFERR</t>
  </si>
  <si>
    <t>NWN/186161</t>
  </si>
  <si>
    <t>NWN/186180</t>
  </si>
  <si>
    <t>ENVIR WA Int &amp; Spend</t>
  </si>
  <si>
    <t>NWN/186181</t>
  </si>
  <si>
    <t>ENVIRO POST PRUDENCE</t>
  </si>
  <si>
    <t>NWN/186182</t>
  </si>
  <si>
    <t>ENVIRON. SRRM AMORT.</t>
  </si>
  <si>
    <t>NWN/186183</t>
  </si>
  <si>
    <t>PENSIONS - LONG TERM</t>
  </si>
  <si>
    <t>DEFERRED GAS COST RE</t>
  </si>
  <si>
    <t>AMORT OR WACOG</t>
  </si>
  <si>
    <t>AMORT OR DEMAND</t>
  </si>
  <si>
    <t>AMORT WA  WACOG</t>
  </si>
  <si>
    <t>AMORT WA DEMAND</t>
  </si>
  <si>
    <t>OR DEMAND ACCR VOLU</t>
  </si>
  <si>
    <t>OR WAGOC EQUAL 00-0</t>
  </si>
  <si>
    <t>NWN/191452</t>
  </si>
  <si>
    <t>REG ASSETS - LT - OT</t>
  </si>
  <si>
    <t>NWN/186231</t>
  </si>
  <si>
    <t>AMORT OR DSM-INDUSTR</t>
  </si>
  <si>
    <t>OR DEF WARM - Res</t>
  </si>
  <si>
    <t>NWN/186238</t>
  </si>
  <si>
    <t>OR DEF WARM - Com</t>
  </si>
  <si>
    <t>NWN/186244</t>
  </si>
  <si>
    <t>WS Pen Reg Asset-OR</t>
  </si>
  <si>
    <t>NWN/186250</t>
  </si>
  <si>
    <t>West States CP - OR</t>
  </si>
  <si>
    <t>NWN/186251</t>
  </si>
  <si>
    <t>WS Pen Reg Asset-WA</t>
  </si>
  <si>
    <t>NWN/186254</t>
  </si>
  <si>
    <t>West States CP - WA</t>
  </si>
  <si>
    <t>NWN/186257</t>
  </si>
  <si>
    <t>NWN/186272</t>
  </si>
  <si>
    <t>NWN/186273</t>
  </si>
  <si>
    <t>NWN/186274</t>
  </si>
  <si>
    <t>DECOUP DEF OR - RES</t>
  </si>
  <si>
    <t>AMORT OR DECOUP-RES</t>
  </si>
  <si>
    <t>WA-OR SITES RESERVE</t>
  </si>
  <si>
    <t>NWN/186280</t>
  </si>
  <si>
    <t>WA-OR SITES DEFERRAL</t>
  </si>
  <si>
    <t>NWN/186281</t>
  </si>
  <si>
    <t>OR INSUR CARRYFWD</t>
  </si>
  <si>
    <t>NWN/186282</t>
  </si>
  <si>
    <t>SB 844 Deferral</t>
  </si>
  <si>
    <t>NWN/186285</t>
  </si>
  <si>
    <t>SB 844 Reserve</t>
  </si>
  <si>
    <t>NWN/186287</t>
  </si>
  <si>
    <t>AMORT SCH 178 RESID.</t>
  </si>
  <si>
    <t>NWN/186311</t>
  </si>
  <si>
    <t>AMORT WA DSM</t>
  </si>
  <si>
    <t>NWN/186375</t>
  </si>
  <si>
    <t>OTHER INVESTMENTS</t>
  </si>
  <si>
    <t>INVESTMENT IN LIFE I</t>
  </si>
  <si>
    <t>CSV EDC LIFE INSUR</t>
  </si>
  <si>
    <t>CSV DDC W/ TOLI</t>
  </si>
  <si>
    <t>CSV COLI 6/19 YE</t>
  </si>
  <si>
    <t>CSV COLI 12/31 YE</t>
  </si>
  <si>
    <t>CSV ESRIP W/ TOLI</t>
  </si>
  <si>
    <t>CSV TODD LIFE INSUR</t>
  </si>
  <si>
    <t>SUP TRUST DC PLAN</t>
  </si>
  <si>
    <t>NWN/124110</t>
  </si>
  <si>
    <t>NWN/124111</t>
  </si>
  <si>
    <t>SUP TRUST SERP PLAN</t>
  </si>
  <si>
    <t>NWN/124112</t>
  </si>
  <si>
    <t>NWN/124113</t>
  </si>
  <si>
    <t>OTHER ASSETS</t>
  </si>
  <si>
    <t>OTHER ASSETS - MISC.</t>
  </si>
  <si>
    <t>CLEARING ACCOUNTS</t>
  </si>
  <si>
    <t>PRELIMINARY SURVEYS</t>
  </si>
  <si>
    <t>NWN/183002</t>
  </si>
  <si>
    <t>VANCOUVER LEASEHOLD</t>
  </si>
  <si>
    <t>NWN/186008</t>
  </si>
  <si>
    <t>CAPITALIZATION AND L</t>
  </si>
  <si>
    <t>INTERCOMPANY LIABILI</t>
  </si>
  <si>
    <t>A/P TAX SHARE-NW ENE</t>
  </si>
  <si>
    <t>NWN/234905</t>
  </si>
  <si>
    <t>NWN/234915</t>
  </si>
  <si>
    <t>NWN/234920</t>
  </si>
  <si>
    <t>NWN/234925</t>
  </si>
  <si>
    <t>CAPITALIZATION</t>
  </si>
  <si>
    <t>TOTAL STOCK AND RETA</t>
  </si>
  <si>
    <t>TOTAL COMMON STOCK</t>
  </si>
  <si>
    <t>PREMIUM AND INSTALL</t>
  </si>
  <si>
    <t>ACCUM. OTHER COMP. I</t>
  </si>
  <si>
    <t>LONG TERM DEBT</t>
  </si>
  <si>
    <t>UNAMT DEBT DISC4.000</t>
  </si>
  <si>
    <t>NWN/181105</t>
  </si>
  <si>
    <t>UNAMT DEBT DISC3.542</t>
  </si>
  <si>
    <t>NWN/181106</t>
  </si>
  <si>
    <t>UNAMT DEBT DISC 1.54</t>
  </si>
  <si>
    <t>NWN/181107</t>
  </si>
  <si>
    <t>UNAMT DEBT DISC 3.21</t>
  </si>
  <si>
    <t>UNAMT DEBT DISC 4.13</t>
  </si>
  <si>
    <t>NWN/181109</t>
  </si>
  <si>
    <t>MRTG 22 SUPP INDENTU</t>
  </si>
  <si>
    <t>NWN/181996</t>
  </si>
  <si>
    <t>2016 SHELF REGISTRAT</t>
  </si>
  <si>
    <t>NWN/181997</t>
  </si>
  <si>
    <t>NWN/221105</t>
  </si>
  <si>
    <t>NWN/221106</t>
  </si>
  <si>
    <t>SEC MTN'S1.54%-2018</t>
  </si>
  <si>
    <t>NWN/221107</t>
  </si>
  <si>
    <t>SEC MTN'S3.21%-2026</t>
  </si>
  <si>
    <t>NWN/221108</t>
  </si>
  <si>
    <t>SEC MTN'S4.13%-2046</t>
  </si>
  <si>
    <t>NWN/221109</t>
  </si>
  <si>
    <t>CURRENT LIABILITIES</t>
  </si>
  <si>
    <t>NOTES PAYABLE</t>
  </si>
  <si>
    <t>CURRENT PORTION OF L</t>
  </si>
  <si>
    <t>ACCOUNTS PAYABLE</t>
  </si>
  <si>
    <t>A/P PENSION</t>
  </si>
  <si>
    <t>FLEX SPENDING ACCT</t>
  </si>
  <si>
    <t>HEALTH SAVINGS ACCT</t>
  </si>
  <si>
    <t>OTHER BONUS LIAB</t>
  </si>
  <si>
    <t>Safety Gear Enhanc F</t>
  </si>
  <si>
    <t>NWN/232500</t>
  </si>
  <si>
    <t>TAXES ACCRUED</t>
  </si>
  <si>
    <t>NWN/236998</t>
  </si>
  <si>
    <t>INTEREST ACCRUED</t>
  </si>
  <si>
    <t>INT ACC-4.00%, 2042</t>
  </si>
  <si>
    <t>NWN/237105</t>
  </si>
  <si>
    <t>INT ACC-3.542%, 2023</t>
  </si>
  <si>
    <t>NWN/237106</t>
  </si>
  <si>
    <t>INT ACC-1.545%, 2018</t>
  </si>
  <si>
    <t>NWN/237107</t>
  </si>
  <si>
    <t>INT ACC-3.211%, 2026</t>
  </si>
  <si>
    <t>NWN/237108</t>
  </si>
  <si>
    <t>INT ACC-4.136%, 2046</t>
  </si>
  <si>
    <t>NWN/237109</t>
  </si>
  <si>
    <t>REG LIABILITIES - CU</t>
  </si>
  <si>
    <t>REG LIAB - ST - OTHE</t>
  </si>
  <si>
    <t>STOR MARGIN SHARE-OR</t>
  </si>
  <si>
    <t>NWN/254301</t>
  </si>
  <si>
    <t>STOR MARGIN SHARE-WA</t>
  </si>
  <si>
    <t>NWN/254302</t>
  </si>
  <si>
    <t>UNREALIZED OPTIMIZAT</t>
  </si>
  <si>
    <t>NWN/254304</t>
  </si>
  <si>
    <t>REG LIAB. - FV OF DE</t>
  </si>
  <si>
    <t>OTHER CURRENT &amp; ACCR</t>
  </si>
  <si>
    <t>CUSTOMERS' DEPOSITS</t>
  </si>
  <si>
    <t>FRANCHISE TAXES - CU</t>
  </si>
  <si>
    <t>NWN/241117</t>
  </si>
  <si>
    <t>FRAN TAX - Gladstone</t>
  </si>
  <si>
    <t>NWN/241131</t>
  </si>
  <si>
    <t>NWN/241132</t>
  </si>
  <si>
    <t>NWN/241168</t>
  </si>
  <si>
    <t>NWN/241193</t>
  </si>
  <si>
    <t>NWN/241197</t>
  </si>
  <si>
    <t>NWN/241199</t>
  </si>
  <si>
    <t>NWN/241213</t>
  </si>
  <si>
    <t>CAPITAL LEASES - CUR</t>
  </si>
  <si>
    <t>OTHER CURRENT LIABIL</t>
  </si>
  <si>
    <t>SERP LIABILITY CP</t>
  </si>
  <si>
    <t>NWN/228102</t>
  </si>
  <si>
    <t>OTHER LIAB-W/C Powel</t>
  </si>
  <si>
    <t>NWN/242016</t>
  </si>
  <si>
    <t>ACCRUED DOE FEE</t>
  </si>
  <si>
    <t>NWN/242059</t>
  </si>
  <si>
    <t>West States C.P.</t>
  </si>
  <si>
    <t>NWN/242063</t>
  </si>
  <si>
    <t>PUBLIC PURPOSE-OLGA</t>
  </si>
  <si>
    <t>PUBLIC PURPOSE-OGEE</t>
  </si>
  <si>
    <t>PUBLIC PURPOSE-OLIEE</t>
  </si>
  <si>
    <t>LONG TERM LIABILITIE</t>
  </si>
  <si>
    <t>DEF INCOME TAX LIAB</t>
  </si>
  <si>
    <t>DEFERRED INVESTMENT</t>
  </si>
  <si>
    <t>DEFERRED TAXES &amp; INV</t>
  </si>
  <si>
    <t>REGULATORY LIABILITY</t>
  </si>
  <si>
    <t>REG LIAB - LT - OTHE</t>
  </si>
  <si>
    <t>LT STOR MRGN SH - OR</t>
  </si>
  <si>
    <t>NWN/254311</t>
  </si>
  <si>
    <t>ASSET RETIREMENT OBL</t>
  </si>
  <si>
    <t>NWN/108102</t>
  </si>
  <si>
    <t>NWN/122102</t>
  </si>
  <si>
    <t>REG LIABILITY - FV O</t>
  </si>
  <si>
    <t>CUSTOMER ADVANCES</t>
  </si>
  <si>
    <t>CUST CONTR - M/F CO</t>
  </si>
  <si>
    <t>NWN/252041</t>
  </si>
  <si>
    <t>NWN/262638</t>
  </si>
  <si>
    <t>PENSION LIABILITY</t>
  </si>
  <si>
    <t>OTHER LIABILITES</t>
  </si>
  <si>
    <t>ENVIRONMENTAL LIABIL</t>
  </si>
  <si>
    <t>GASCO PRE 2003</t>
  </si>
  <si>
    <t>NWN/186130</t>
  </si>
  <si>
    <t>SILTRONIC PRE 2003</t>
  </si>
  <si>
    <t>NWN/186133</t>
  </si>
  <si>
    <t>HARBOR PRE 2003</t>
  </si>
  <si>
    <t>NWN/186134</t>
  </si>
  <si>
    <t>CAPITAL LEASE - LT</t>
  </si>
  <si>
    <t>OTHER LIABILITIES -</t>
  </si>
  <si>
    <t>DCP - EXEC AND DIR</t>
  </si>
  <si>
    <t>DDCP</t>
  </si>
  <si>
    <t>Western States Liab</t>
  </si>
  <si>
    <t>NWN/253201</t>
  </si>
  <si>
    <t>West States LT-contr</t>
  </si>
  <si>
    <t>NWN/253205</t>
  </si>
  <si>
    <t>INJ &amp; DAM RES-EUG</t>
  </si>
  <si>
    <t>NWN/262142</t>
  </si>
  <si>
    <t>INJ &amp; DAM RES-FRONT</t>
  </si>
  <si>
    <t>RES OFFSET - FR AMER</t>
  </si>
  <si>
    <t>NWN/107666</t>
  </si>
  <si>
    <t>CS EXP - Issuance</t>
  </si>
  <si>
    <t>NWN/214002</t>
  </si>
  <si>
    <t>RESIDENTIAL</t>
  </si>
  <si>
    <t>NWN/400100</t>
  </si>
  <si>
    <t>COMMERCIAL</t>
  </si>
  <si>
    <t>NWN/400200</t>
  </si>
  <si>
    <t>FIRM</t>
  </si>
  <si>
    <t>NWN/400300</t>
  </si>
  <si>
    <t>INDUSTRIAL</t>
  </si>
  <si>
    <t>NWN/400400</t>
  </si>
  <si>
    <t>UNBILLED</t>
  </si>
  <si>
    <t>NWN/400600</t>
  </si>
  <si>
    <t>NWN/401200</t>
  </si>
  <si>
    <t>NWN/401300</t>
  </si>
  <si>
    <t>INTERRUPTIBLE</t>
  </si>
  <si>
    <t>NWN/401400</t>
  </si>
  <si>
    <t>BALANCING CHR</t>
  </si>
  <si>
    <t>NWN/401800</t>
  </si>
  <si>
    <t>OVERRUN</t>
  </si>
  <si>
    <t>NWN/401900</t>
  </si>
  <si>
    <t>RATE ADJUSTMENT</t>
  </si>
  <si>
    <t>NWN/402000</t>
  </si>
  <si>
    <t>MISC GAS REVENUE</t>
  </si>
  <si>
    <t>NWN/403000</t>
  </si>
  <si>
    <t>INTEREST INCOME</t>
  </si>
  <si>
    <t>NWN/411000</t>
  </si>
  <si>
    <t>AFUDC - DEBT</t>
  </si>
  <si>
    <t>NWN/411200</t>
  </si>
  <si>
    <t>AFUDC - EQUITY</t>
  </si>
  <si>
    <t>NWN/411201</t>
  </si>
  <si>
    <t>MERCHANDISE SALES</t>
  </si>
  <si>
    <t>NWN/413000</t>
  </si>
  <si>
    <t>RENT INCOME</t>
  </si>
  <si>
    <t>NWN/414000</t>
  </si>
  <si>
    <t>STORAGE INCOME</t>
  </si>
  <si>
    <t>NWN/415000</t>
  </si>
  <si>
    <t>MISC NON OP</t>
  </si>
  <si>
    <t>NWN/416000</t>
  </si>
  <si>
    <t>INCOME FROM SUB</t>
  </si>
  <si>
    <t>NWN/421000</t>
  </si>
  <si>
    <t>NWN/450100</t>
  </si>
  <si>
    <t>NWN/450200</t>
  </si>
  <si>
    <t>INDUSTRIAL - FIRM</t>
  </si>
  <si>
    <t>NWN/450300</t>
  </si>
  <si>
    <t>INDUSTRIAL - INTERRU</t>
  </si>
  <si>
    <t>NWN/450400</t>
  </si>
  <si>
    <t>NWN/460100</t>
  </si>
  <si>
    <t>NWN/460200</t>
  </si>
  <si>
    <t>NWN/460300</t>
  </si>
  <si>
    <t>NWN/460400</t>
  </si>
  <si>
    <t>NWN/461200</t>
  </si>
  <si>
    <t>NWN/461300</t>
  </si>
  <si>
    <t>NWN/461400</t>
  </si>
  <si>
    <t>SALARY PAYROLL</t>
  </si>
  <si>
    <t>NWN/500100</t>
  </si>
  <si>
    <t>SALARY  OVERTIME</t>
  </si>
  <si>
    <t>NWN/500106</t>
  </si>
  <si>
    <t>HOURLY PAYROLL</t>
  </si>
  <si>
    <t>NWN/500300</t>
  </si>
  <si>
    <t>HOURLY DOUBLE PAY</t>
  </si>
  <si>
    <t>NWN/500301</t>
  </si>
  <si>
    <t>HOURLY REGULAR  PAY</t>
  </si>
  <si>
    <t>NWN/500305</t>
  </si>
  <si>
    <t>HOURLY OVERTIME PAY</t>
  </si>
  <si>
    <t>NWN/500306</t>
  </si>
  <si>
    <t>P/T HOURLY PAYROLL</t>
  </si>
  <si>
    <t>NWN/500400</t>
  </si>
  <si>
    <t>SALARY BONUS PAYROLL</t>
  </si>
  <si>
    <t>NWN/500500</t>
  </si>
  <si>
    <t>HOURLY BONUS PAYROLL</t>
  </si>
  <si>
    <t>NWN/500700</t>
  </si>
  <si>
    <t>SALARY P/T PAYROLL</t>
  </si>
  <si>
    <t>NWN/500800</t>
  </si>
  <si>
    <t>VACATION, SICK &amp; HOL</t>
  </si>
  <si>
    <t>NWN/500900</t>
  </si>
  <si>
    <t>PAYROLL OVERHEAD</t>
  </si>
  <si>
    <t>NWN/501000</t>
  </si>
  <si>
    <t>CONSTRUCTION OH</t>
  </si>
  <si>
    <t>NWN/501001</t>
  </si>
  <si>
    <t>CONSTRUCTION OH - CI</t>
  </si>
  <si>
    <t>NWN/501002</t>
  </si>
  <si>
    <t>CONS OH - OVER (UNDE</t>
  </si>
  <si>
    <t>NWN/501003</t>
  </si>
  <si>
    <t>PAYROLL OH - OFFICER</t>
  </si>
  <si>
    <t>NWN/501005</t>
  </si>
  <si>
    <t>EDUCATION</t>
  </si>
  <si>
    <t>NWN/501100</t>
  </si>
  <si>
    <t>AUTO ALLOWANCE</t>
  </si>
  <si>
    <t>NWN/501200</t>
  </si>
  <si>
    <t>COMMISSIONS</t>
  </si>
  <si>
    <t>NWN/501300</t>
  </si>
  <si>
    <t>MATERIALS</t>
  </si>
  <si>
    <t>NWN/501400</t>
  </si>
  <si>
    <t>MATERIALS - CONS INV</t>
  </si>
  <si>
    <t>NWN/501401</t>
  </si>
  <si>
    <t>MATERIALS -CONS PIPE</t>
  </si>
  <si>
    <t>NWN/501402</t>
  </si>
  <si>
    <t>MAT CONS -PIPE SCRAP</t>
  </si>
  <si>
    <t>NWN/501403</t>
  </si>
  <si>
    <t>MATERIALS - PIPE</t>
  </si>
  <si>
    <t>NWN/501404</t>
  </si>
  <si>
    <t>MATERIALS - PRODUCTI</t>
  </si>
  <si>
    <t>NWN/501411</t>
  </si>
  <si>
    <t>MATERIALS - GRAVEL</t>
  </si>
  <si>
    <t>NWN/501414</t>
  </si>
  <si>
    <t>MATERIALS - OTHER</t>
  </si>
  <si>
    <t>NWN/501415</t>
  </si>
  <si>
    <t>MATERIALS - FTGS &amp; V</t>
  </si>
  <si>
    <t>NWN/501416</t>
  </si>
  <si>
    <t>GAUGES AND INSTRMNTS</t>
  </si>
  <si>
    <t>NWN/501450</t>
  </si>
  <si>
    <t>MATERIALS - AGGREG</t>
  </si>
  <si>
    <t>NWN/501459</t>
  </si>
  <si>
    <t>MATERIALS - SAND</t>
  </si>
  <si>
    <t>NWN/501470</t>
  </si>
  <si>
    <t>MILEAGE REIMBURSE</t>
  </si>
  <si>
    <t>NWN/501500</t>
  </si>
  <si>
    <t>TRANSPORTATION</t>
  </si>
  <si>
    <t>NWN/501600</t>
  </si>
  <si>
    <t>EQUIPMENT</t>
  </si>
  <si>
    <t>NWN/501700</t>
  </si>
  <si>
    <t>NWN/501800</t>
  </si>
  <si>
    <t>DUES/MEMBERSHIP</t>
  </si>
  <si>
    <t>NWN/501900</t>
  </si>
  <si>
    <t>OFFICE CONTRACT WORK</t>
  </si>
  <si>
    <t>NWN/502000</t>
  </si>
  <si>
    <t>OTHER CONTRACT WORK</t>
  </si>
  <si>
    <t>NWN/502100</t>
  </si>
  <si>
    <t>DRILLING</t>
  </si>
  <si>
    <t>NWN/502104</t>
  </si>
  <si>
    <t>NWN/502105</t>
  </si>
  <si>
    <t>ENVIRONMENTAL</t>
  </si>
  <si>
    <t>NWN/502106</t>
  </si>
  <si>
    <t>WATER SUPPLY</t>
  </si>
  <si>
    <t>NWN/502107</t>
  </si>
  <si>
    <t>DIRECTIONAL DRILLING</t>
  </si>
  <si>
    <t>NWN/502111</t>
  </si>
  <si>
    <t>SURVEYS</t>
  </si>
  <si>
    <t>NWN/502113</t>
  </si>
  <si>
    <t>SIDEBOOM</t>
  </si>
  <si>
    <t>NWN/502115</t>
  </si>
  <si>
    <t>TRACKHOE</t>
  </si>
  <si>
    <t>NWN/502116</t>
  </si>
  <si>
    <t>BID MAIN WORK</t>
  </si>
  <si>
    <t>NWN/502125</t>
  </si>
  <si>
    <t>DIRECTIONAL BORE</t>
  </si>
  <si>
    <t>NWN/502126</t>
  </si>
  <si>
    <t>FENCING</t>
  </si>
  <si>
    <t>NWN/502127</t>
  </si>
  <si>
    <t>WELDING</t>
  </si>
  <si>
    <t>NWN/502129</t>
  </si>
  <si>
    <t>CONCRETE PAVING</t>
  </si>
  <si>
    <t>NWN/502134</t>
  </si>
  <si>
    <t>OTHER CONTRACTING</t>
  </si>
  <si>
    <t>NWN/502140</t>
  </si>
  <si>
    <t>VACUUM TRUCK</t>
  </si>
  <si>
    <t>NWN/502160</t>
  </si>
  <si>
    <t>DUMP TRUCK</t>
  </si>
  <si>
    <t>NWN/502165</t>
  </si>
  <si>
    <t>FLAGGING</t>
  </si>
  <si>
    <t>NWN/502170</t>
  </si>
  <si>
    <t>GEO LOGICAL  SVC</t>
  </si>
  <si>
    <t>NWN/502171</t>
  </si>
  <si>
    <t>ASPHALT PAVING</t>
  </si>
  <si>
    <t>NWN/502180</t>
  </si>
  <si>
    <t>SAW CUTS</t>
  </si>
  <si>
    <t>NWN/502195</t>
  </si>
  <si>
    <t>TRANSPORTATION SERVI</t>
  </si>
  <si>
    <t>NWN/502199</t>
  </si>
  <si>
    <t>BENEFITS</t>
  </si>
  <si>
    <t>NWN/502200</t>
  </si>
  <si>
    <t>BENEFIT-ENHANCED401K</t>
  </si>
  <si>
    <t>NWN/502220</t>
  </si>
  <si>
    <t>RENTS AND LEASES</t>
  </si>
  <si>
    <t>NWN/502300</t>
  </si>
  <si>
    <t>TOOLS AND EQUIP RENT</t>
  </si>
  <si>
    <t>NWN/502302</t>
  </si>
  <si>
    <t>EASEMENTS</t>
  </si>
  <si>
    <t>NWN/502330</t>
  </si>
  <si>
    <t>LARGE EQUIPMENT RENT</t>
  </si>
  <si>
    <t>NWN/502357</t>
  </si>
  <si>
    <t>STORAGE LEASES</t>
  </si>
  <si>
    <t>NWN/502390</t>
  </si>
  <si>
    <t>MISCELLANEOUS</t>
  </si>
  <si>
    <t>NWN/502400</t>
  </si>
  <si>
    <t>NWN/502401</t>
  </si>
  <si>
    <t>P CARD UNCODED CHARG</t>
  </si>
  <si>
    <t>NWN/502466</t>
  </si>
  <si>
    <t>BANK CHARGES</t>
  </si>
  <si>
    <t>NWN/502500</t>
  </si>
  <si>
    <t>UTILITIES</t>
  </si>
  <si>
    <t>NWN/502600</t>
  </si>
  <si>
    <t>TELEPHONE</t>
  </si>
  <si>
    <t>NWN/502700</t>
  </si>
  <si>
    <t>POSTAGE</t>
  </si>
  <si>
    <t>NWN/502800</t>
  </si>
  <si>
    <t>COMPANY GAS USE</t>
  </si>
  <si>
    <t>NWN/502900</t>
  </si>
  <si>
    <t>OFFICE SUPPLIES</t>
  </si>
  <si>
    <t>NWN/503000</t>
  </si>
  <si>
    <t>PRINTING</t>
  </si>
  <si>
    <t>NWN/503100</t>
  </si>
  <si>
    <t>BOOKS AND MAGAZINES</t>
  </si>
  <si>
    <t>NWN/503200</t>
  </si>
  <si>
    <t>REFRESHMENTS</t>
  </si>
  <si>
    <t>NWN/503300</t>
  </si>
  <si>
    <t>TOOL EXPENSE</t>
  </si>
  <si>
    <t>NWN/503400</t>
  </si>
  <si>
    <t>MOTOR OIL</t>
  </si>
  <si>
    <t>NWN/503500</t>
  </si>
  <si>
    <t>COPIER LEASE/MAINT</t>
  </si>
  <si>
    <t>NWN/503600</t>
  </si>
  <si>
    <t>DEPRECIATION</t>
  </si>
  <si>
    <t>NWN/503700</t>
  </si>
  <si>
    <t>TAXES</t>
  </si>
  <si>
    <t>NWN/503800</t>
  </si>
  <si>
    <t>TAXES-OTHER</t>
  </si>
  <si>
    <t>NWN/503806</t>
  </si>
  <si>
    <t>INC TAX-FED STORAGE</t>
  </si>
  <si>
    <t>NWN/503811</t>
  </si>
  <si>
    <t>INC TAX-FEDL NONOP</t>
  </si>
  <si>
    <t>NWN/503812</t>
  </si>
  <si>
    <t>NWN/503813</t>
  </si>
  <si>
    <t>NONOP OR EXC TAX</t>
  </si>
  <si>
    <t>NWN/503816</t>
  </si>
  <si>
    <t>OR EXCISE TAX-NONOP</t>
  </si>
  <si>
    <t>NWN/503817</t>
  </si>
  <si>
    <t>NWN/503818</t>
  </si>
  <si>
    <t>DEFD EXCISE TAX-OR</t>
  </si>
  <si>
    <t>NWN/503819</t>
  </si>
  <si>
    <t>DEFD FED STORAGE TAX</t>
  </si>
  <si>
    <t>NWN/503820</t>
  </si>
  <si>
    <t>DEFD FEDL INC TAX</t>
  </si>
  <si>
    <t>NWN/503821</t>
  </si>
  <si>
    <t>DEFD NONOP TAX-FED</t>
  </si>
  <si>
    <t>NWN/503822</t>
  </si>
  <si>
    <t>NWN/503824</t>
  </si>
  <si>
    <t>OR DEFD EX TAX-NONOP</t>
  </si>
  <si>
    <t>NWN/503825</t>
  </si>
  <si>
    <t>DEFD EX TAX CR-OR</t>
  </si>
  <si>
    <t>NWN/503826</t>
  </si>
  <si>
    <t>DEFD EXCISE TAX-OR-C</t>
  </si>
  <si>
    <t>NWN/503827</t>
  </si>
  <si>
    <t>DEFD FEDL INC TAX-CR</t>
  </si>
  <si>
    <t>NWN/503828</t>
  </si>
  <si>
    <t>DEFD INC TAX CR-FEDL</t>
  </si>
  <si>
    <t>NWN/503829</t>
  </si>
  <si>
    <t>TAXES -WA CAPITAL CO</t>
  </si>
  <si>
    <t>NWN/503840</t>
  </si>
  <si>
    <t>INSURANCE</t>
  </si>
  <si>
    <t>NWN/503900</t>
  </si>
  <si>
    <t>CASH DISCOUNT</t>
  </si>
  <si>
    <t>NWN/504000</t>
  </si>
  <si>
    <t>PAYSTATION COMMISSIO</t>
  </si>
  <si>
    <t>NWN/504100</t>
  </si>
  <si>
    <t xml:space="preserve"> REGULATORY DEFEERAL</t>
  </si>
  <si>
    <t>NWN/504200</t>
  </si>
  <si>
    <t>CASH RECEIPTS</t>
  </si>
  <si>
    <t>NWN/504300</t>
  </si>
  <si>
    <t>BENEFITS - BU HEALTH</t>
  </si>
  <si>
    <t>NWN/504305</t>
  </si>
  <si>
    <t>AMORTIZATION</t>
  </si>
  <si>
    <t>NWN/504400</t>
  </si>
  <si>
    <t>BAD DEBT EXPENSE</t>
  </si>
  <si>
    <t>NWN/504500</t>
  </si>
  <si>
    <t>DEALER RELATIONS</t>
  </si>
  <si>
    <t>NWN/504600</t>
  </si>
  <si>
    <t>PARKING</t>
  </si>
  <si>
    <t>NWN/504700</t>
  </si>
  <si>
    <t>LAUNDRY</t>
  </si>
  <si>
    <t>NWN/504800</t>
  </si>
  <si>
    <t>UNIFORMS</t>
  </si>
  <si>
    <t>NWN/504900</t>
  </si>
  <si>
    <t>LEGAL FEES</t>
  </si>
  <si>
    <t>NWN/505000</t>
  </si>
  <si>
    <t>PROFESSIONAL SERVICE</t>
  </si>
  <si>
    <t>NWN/505100</t>
  </si>
  <si>
    <t>ADVERTISING</t>
  </si>
  <si>
    <t>NWN/505200</t>
  </si>
  <si>
    <t>CUSTOMER RECOVERY</t>
  </si>
  <si>
    <t>NWN/505300</t>
  </si>
  <si>
    <t>NWN/505400</t>
  </si>
  <si>
    <t>REPAIRS AND MAINT</t>
  </si>
  <si>
    <t>NWN/505500</t>
  </si>
  <si>
    <t>SOFTWARE MAINT</t>
  </si>
  <si>
    <t>NWN/505600</t>
  </si>
  <si>
    <t>COLLECTION FEES</t>
  </si>
  <si>
    <t>NWN/505700</t>
  </si>
  <si>
    <t>MEAL TICKETS</t>
  </si>
  <si>
    <t>NWN/505800</t>
  </si>
  <si>
    <t>HARDWARE MAINT</t>
  </si>
  <si>
    <t>NWN/505900</t>
  </si>
  <si>
    <t>PENSION CONTRIBUTION</t>
  </si>
  <si>
    <t>NWN/506000</t>
  </si>
  <si>
    <t>SECURITY</t>
  </si>
  <si>
    <t>NWN/506100</t>
  </si>
  <si>
    <t>PERMITS AND FEES</t>
  </si>
  <si>
    <t>NWN/506200</t>
  </si>
  <si>
    <t>CONS PERMITS - REG</t>
  </si>
  <si>
    <t>NWN/506245</t>
  </si>
  <si>
    <t>CELLULAR PHONES</t>
  </si>
  <si>
    <t>NWN/506300</t>
  </si>
  <si>
    <t>DONATIONS</t>
  </si>
  <si>
    <t>NWN/506400</t>
  </si>
  <si>
    <t>UNLEADED FUEL</t>
  </si>
  <si>
    <t>NWN/506500</t>
  </si>
  <si>
    <t>DIESEL FUEL</t>
  </si>
  <si>
    <t>NWN/506600</t>
  </si>
  <si>
    <t>INVENTORY ADJUSTMENT</t>
  </si>
  <si>
    <t>NWN/506800</t>
  </si>
  <si>
    <t>PLANT TRANSFERS</t>
  </si>
  <si>
    <t>NWN/506801</t>
  </si>
  <si>
    <t>DAMAGES</t>
  </si>
  <si>
    <t>NWN/506810</t>
  </si>
  <si>
    <t>REBATES</t>
  </si>
  <si>
    <t>NWN/507000</t>
  </si>
  <si>
    <t xml:space="preserve"> RESEARCH AND DEV</t>
  </si>
  <si>
    <t>NWN/507100</t>
  </si>
  <si>
    <t>DIRECTOR FEES</t>
  </si>
  <si>
    <t>NWN/507400</t>
  </si>
  <si>
    <t>CORPORATE IDENTITY</t>
  </si>
  <si>
    <t>NWN/507500</t>
  </si>
  <si>
    <t>SMALL TOOLS</t>
  </si>
  <si>
    <t>NWN/507700</t>
  </si>
  <si>
    <t>5-ORDER DISTRIBUTION</t>
  </si>
  <si>
    <t>NWN/508000</t>
  </si>
  <si>
    <t>ADMINISTRATIVE EXPEN</t>
  </si>
  <si>
    <t>NWN/508400</t>
  </si>
  <si>
    <t>SHARED SERVICES COST</t>
  </si>
  <si>
    <t>NWN/508410</t>
  </si>
  <si>
    <t>NWN/509100</t>
  </si>
  <si>
    <t>MEALS AND ENTERTAIN</t>
  </si>
  <si>
    <t>NWN/512100</t>
  </si>
  <si>
    <t>TRAVEL IN TERRITORY</t>
  </si>
  <si>
    <t>NWN/512200</t>
  </si>
  <si>
    <t>CONFERENCE TRAVEL</t>
  </si>
  <si>
    <t>NWN/513100</t>
  </si>
  <si>
    <t>BUSINESS TRAVEL</t>
  </si>
  <si>
    <t>NWN/513200</t>
  </si>
  <si>
    <t>EMPLOYEE AWARDS</t>
  </si>
  <si>
    <t>NWN/522000</t>
  </si>
  <si>
    <t>EMPLOYEE AWRDS MLS &amp;</t>
  </si>
  <si>
    <t>NWN/522100</t>
  </si>
  <si>
    <t>NON EMPLOYEE GIFTS</t>
  </si>
  <si>
    <t>NWN/522200</t>
  </si>
  <si>
    <t>BUILDER SIGNS</t>
  </si>
  <si>
    <t>NWN/524100</t>
  </si>
  <si>
    <t>CLAIMS &amp; ACCRUALS</t>
  </si>
  <si>
    <t>NWN/524200</t>
  </si>
  <si>
    <t>INTEREST EXPENSE</t>
  </si>
  <si>
    <t>NWN/530100</t>
  </si>
  <si>
    <t>DIVIDEND EXPENSE</t>
  </si>
  <si>
    <t>NWN/530200</t>
  </si>
  <si>
    <t>AFUDC DEBT</t>
  </si>
  <si>
    <t>NWN/531200</t>
  </si>
  <si>
    <t>AFUDC EQUITY</t>
  </si>
  <si>
    <t>NWN/531201</t>
  </si>
  <si>
    <t>DEMAND CHARGES</t>
  </si>
  <si>
    <t>NWN/540100</t>
  </si>
  <si>
    <t>COMMODITY CHARGES</t>
  </si>
  <si>
    <t>NWN/540200</t>
  </si>
  <si>
    <t>EQUALIZATION</t>
  </si>
  <si>
    <t>NWN/540300</t>
  </si>
  <si>
    <t>LNG</t>
  </si>
  <si>
    <t>NWN/540600</t>
  </si>
  <si>
    <t>NWN/540700</t>
  </si>
  <si>
    <t>DEFERRAL</t>
  </si>
  <si>
    <t>NWN/540800</t>
  </si>
  <si>
    <t>UNDERGROUND STORAGE</t>
  </si>
  <si>
    <t>NWN/540900</t>
  </si>
  <si>
    <t>COMMODITY AMORT</t>
  </si>
  <si>
    <t>NWN/541000</t>
  </si>
  <si>
    <t>DMG Write-Offs</t>
  </si>
  <si>
    <t>NWN/561000</t>
  </si>
  <si>
    <t>ORDERS NOT SOLD W/O</t>
  </si>
  <si>
    <t>NWN/562000</t>
  </si>
  <si>
    <t>INTERCO PAYROLL</t>
  </si>
  <si>
    <t>NWN/589999</t>
  </si>
  <si>
    <t>MISC. EXPENSE BUDGET</t>
  </si>
  <si>
    <t>NWN/599900</t>
  </si>
  <si>
    <t>CAPITAL ORD SETTLE</t>
  </si>
  <si>
    <t>NWN/599999</t>
  </si>
  <si>
    <t>(13mo. AMA)</t>
  </si>
  <si>
    <t>N.Mist COH Reg. Liab</t>
  </si>
  <si>
    <t>NWN/254002</t>
  </si>
  <si>
    <t>state tax</t>
  </si>
  <si>
    <t>state taxable</t>
  </si>
  <si>
    <t>federal taxable</t>
  </si>
  <si>
    <t>federal tax</t>
  </si>
  <si>
    <t>Check:</t>
  </si>
  <si>
    <t>Deferred Interest Tax Calculation</t>
  </si>
  <si>
    <t>Pre Tax</t>
  </si>
  <si>
    <t>PREPMTS-NETWORK HARD</t>
  </si>
  <si>
    <t>SEC DEF INT RV DEMND</t>
  </si>
  <si>
    <t>NWN/191412</t>
  </si>
  <si>
    <t>CWIP - 250 Taylor HQ</t>
  </si>
  <si>
    <t>NWN/107700</t>
  </si>
  <si>
    <t>A/R-CITY OF COTTAGE</t>
  </si>
  <si>
    <t>NWN/143053</t>
  </si>
  <si>
    <t>WC INS Recover - ST</t>
  </si>
  <si>
    <t>NWN/174100</t>
  </si>
  <si>
    <t>NWN/146920</t>
  </si>
  <si>
    <t>Tax - AFUDC Eq Rec</t>
  </si>
  <si>
    <t>NWN/186020</t>
  </si>
  <si>
    <t>SEC DEF INT RV WACOG</t>
  </si>
  <si>
    <t>NWN/191402</t>
  </si>
  <si>
    <t>Amort OR DEF WARM R</t>
  </si>
  <si>
    <t>NWN/186239</t>
  </si>
  <si>
    <t>Amort OR DEF WARM C</t>
  </si>
  <si>
    <t>NWN/186245</t>
  </si>
  <si>
    <t>ISS STUDY DEFERRAL</t>
  </si>
  <si>
    <t>NWN/186420</t>
  </si>
  <si>
    <t>PHYSICAL OPT-LT GAIN</t>
  </si>
  <si>
    <t>NWN/186637</t>
  </si>
  <si>
    <t>WC INS Recover - LT</t>
  </si>
  <si>
    <t>NWN/174101</t>
  </si>
  <si>
    <t>LG COMP MAINT 17 Cst</t>
  </si>
  <si>
    <t>NWN/186802</t>
  </si>
  <si>
    <t>NWN/186803</t>
  </si>
  <si>
    <t>LH Imp-250 Taylor HQ</t>
  </si>
  <si>
    <t>NWN/186021</t>
  </si>
  <si>
    <t>MATERIALS - TUBING</t>
  </si>
  <si>
    <t>NWN/501412</t>
  </si>
  <si>
    <t>OPEN HOLE LOGGING</t>
  </si>
  <si>
    <t>NWN/502112</t>
  </si>
  <si>
    <t>TRUCKING AND HAULING</t>
  </si>
  <si>
    <t>NWN/502114</t>
  </si>
  <si>
    <t>INSPECTION</t>
  </si>
  <si>
    <t>NWN/502118</t>
  </si>
  <si>
    <t>PIPELINE CONSTRCTION</t>
  </si>
  <si>
    <t>NWN/502185</t>
  </si>
  <si>
    <t>TAXES-PROPERTY</t>
  </si>
  <si>
    <t>NWN/503808</t>
  </si>
  <si>
    <t>CLOTHING</t>
  </si>
  <si>
    <t>NWN/504950</t>
  </si>
  <si>
    <t>UNAMT DEBT DISC 2.82</t>
  </si>
  <si>
    <t>NWN/181110</t>
  </si>
  <si>
    <t>NWN/181111</t>
  </si>
  <si>
    <t>UNAMT DEBT DISC 3.68</t>
  </si>
  <si>
    <t>NWN/181112</t>
  </si>
  <si>
    <t>SEC MTN'S2.822%-2027</t>
  </si>
  <si>
    <t>NWN/221110</t>
  </si>
  <si>
    <t>SEC MTN'S3.68%-2047</t>
  </si>
  <si>
    <t>NWN/221112</t>
  </si>
  <si>
    <t>ACCRUED SEVERANCE</t>
  </si>
  <si>
    <t>TAX ACC-FED-2017</t>
  </si>
  <si>
    <t>TAX ACC-CA-2017</t>
  </si>
  <si>
    <t>NWN/236087</t>
  </si>
  <si>
    <t>INT ACC-2.822%, 2027</t>
  </si>
  <si>
    <t>NWN/237110</t>
  </si>
  <si>
    <t>INT ACC-3.685%, 2047</t>
  </si>
  <si>
    <t>NWN/237112</t>
  </si>
  <si>
    <t>NWN/241153</t>
  </si>
  <si>
    <t>NWN/241159</t>
  </si>
  <si>
    <t>FRAN TAX - LA CENTER</t>
  </si>
  <si>
    <t>NWN/241419</t>
  </si>
  <si>
    <t>O/L - WC Reclass- ST</t>
  </si>
  <si>
    <t>NWN/242019</t>
  </si>
  <si>
    <t>PHY OPT LT GAINS REG</t>
  </si>
  <si>
    <t>NWN/254637</t>
  </si>
  <si>
    <t>O/L - WC Reclass- LT</t>
  </si>
  <si>
    <t>NWN/228200</t>
  </si>
  <si>
    <t>CWIPLiab-250TaylorHQ</t>
  </si>
  <si>
    <t>NWN/253700</t>
  </si>
  <si>
    <t>2018 Earnings Test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</si>
  <si>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</si>
  <si>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</si>
  <si>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</si>
  <si>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</si>
  <si>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</si>
  <si>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</si>
  <si>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</si>
  <si>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</si>
  <si>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</si>
  <si>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</si>
  <si>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</si>
  <si>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</si>
  <si>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X</t>
  </si>
  <si>
    <t>PLANT RECLASS-LEASE</t>
  </si>
  <si>
    <t>NWN/101500</t>
  </si>
  <si>
    <t>RESERVE ADJ FOR AMOR</t>
  </si>
  <si>
    <t>NWN/108009</t>
  </si>
  <si>
    <t>PLANT RECLASS-DEPR</t>
  </si>
  <si>
    <t>NWN/108500</t>
  </si>
  <si>
    <t>600 Comp Maint-Costs</t>
  </si>
  <si>
    <t>NWN/121201</t>
  </si>
  <si>
    <t>600 Comp Maint-Amort</t>
  </si>
  <si>
    <t>NWN/121202</t>
  </si>
  <si>
    <t>A/R - WC POWELL</t>
  </si>
  <si>
    <t>NWN/143029</t>
  </si>
  <si>
    <t>GAS STRD-WRK GAS-NMI</t>
  </si>
  <si>
    <t>NWN/164013</t>
  </si>
  <si>
    <t>INVEN RESERVE - UTIL</t>
  </si>
  <si>
    <t>NWN/154038</t>
  </si>
  <si>
    <t>INVEN RESERVE - APP</t>
  </si>
  <si>
    <t>Cash in Escrow</t>
  </si>
  <si>
    <t>NWN/134200</t>
  </si>
  <si>
    <t>PROP HELD FOR SALE</t>
  </si>
  <si>
    <t>NWN/174008</t>
  </si>
  <si>
    <t>A/R INTERCO-NWNEN</t>
  </si>
  <si>
    <t>A/R INTERCO-NWNWTR</t>
  </si>
  <si>
    <t>NWN/146035</t>
  </si>
  <si>
    <t>A/R INTERCO - GRS</t>
  </si>
  <si>
    <t>A/R INTERCO-NWNGS</t>
  </si>
  <si>
    <t>A/R TAX SHARE-NW ENE</t>
  </si>
  <si>
    <t>NWN/146905</t>
  </si>
  <si>
    <t>A/R TAX SHARE-NWNGS</t>
  </si>
  <si>
    <t>A/R INTERCO-HLD</t>
  </si>
  <si>
    <t>NWN/146010</t>
  </si>
  <si>
    <t>A/R INTERCO - NNGFC</t>
  </si>
  <si>
    <t>A/R TAX SHARE-NNGFC</t>
  </si>
  <si>
    <t>A/R TAX SHARE-HLD</t>
  </si>
  <si>
    <t>NWN/146800</t>
  </si>
  <si>
    <t>INVEST IN NNGFC</t>
  </si>
  <si>
    <t>INVEST IN SUB-HLD</t>
  </si>
  <si>
    <t>NWN/123017</t>
  </si>
  <si>
    <t>INVEST IN NWN WATER</t>
  </si>
  <si>
    <t>NWN/123060</t>
  </si>
  <si>
    <t>OR COM 31 DECOUP DEF</t>
  </si>
  <si>
    <t>NWN/186265</t>
  </si>
  <si>
    <t>SEC ADJ COM 31 D DEF</t>
  </si>
  <si>
    <t>NWN/186268</t>
  </si>
  <si>
    <t>OR COMM 3 DECOUP DEF</t>
  </si>
  <si>
    <t>OR COMM 3 DECOUP AMO</t>
  </si>
  <si>
    <t>Long Term Prepaids</t>
  </si>
  <si>
    <t>NWN/165900</t>
  </si>
  <si>
    <t>LEASE RECEIVABLE- LT</t>
  </si>
  <si>
    <t>NWN/172500</t>
  </si>
  <si>
    <t>PDX CNG PRJ - TAX CR</t>
  </si>
  <si>
    <t>NWN/186031</t>
  </si>
  <si>
    <t>Def Ince-Sng Fam Con</t>
  </si>
  <si>
    <t>NWN/186700</t>
  </si>
  <si>
    <t>Acc Amort - DI - SFC</t>
  </si>
  <si>
    <t>NWN/186701</t>
  </si>
  <si>
    <t>Def Ince-Mltf Mult M</t>
  </si>
  <si>
    <t>NWN/186710</t>
  </si>
  <si>
    <t>Acc Amort - DI - MMM</t>
  </si>
  <si>
    <t>NWN/186711</t>
  </si>
  <si>
    <t>COMP MAINT 2009 Cost</t>
  </si>
  <si>
    <t>COMP MAINT AMORT2013</t>
  </si>
  <si>
    <t>LRG COMP MAINT AMORT</t>
  </si>
  <si>
    <t>N LNG COMP MAINT Exp</t>
  </si>
  <si>
    <t>NWN/186804</t>
  </si>
  <si>
    <t>N LNG COMP MAINT Amo</t>
  </si>
  <si>
    <t>NWN/186805</t>
  </si>
  <si>
    <t>Mist 500 Compr Main</t>
  </si>
  <si>
    <t>NWN/186806</t>
  </si>
  <si>
    <t>Mist600Comp Maint-18</t>
  </si>
  <si>
    <t>NWN/186808</t>
  </si>
  <si>
    <t>Mist 600 Comp Amort</t>
  </si>
  <si>
    <t>NWN/186809</t>
  </si>
  <si>
    <t>NWN/186810</t>
  </si>
  <si>
    <t>NWN/186811</t>
  </si>
  <si>
    <t>A/P INTERCO-HLD</t>
  </si>
  <si>
    <t>NWN/234010</t>
  </si>
  <si>
    <t>A/P INTERCO-NWNGS</t>
  </si>
  <si>
    <t>A/P TAX SHARE-HLD</t>
  </si>
  <si>
    <t>NWN/234800</t>
  </si>
  <si>
    <t>A/P TAX SHARE-GRS</t>
  </si>
  <si>
    <t>A/P TAX SHARE-NWNGS</t>
  </si>
  <si>
    <t>A/P TAX SHARE-NWNEN</t>
  </si>
  <si>
    <t>APIC - OTHER</t>
  </si>
  <si>
    <t>NWN/207010</t>
  </si>
  <si>
    <t>FURNITURE</t>
  </si>
  <si>
    <t>ENGINEERING</t>
  </si>
  <si>
    <t>CONTROLS INSTALLATIO</t>
  </si>
  <si>
    <t>NWN/502121</t>
  </si>
  <si>
    <t>CONTRACT CONS LABOR</t>
  </si>
  <si>
    <t>NWN/502150</t>
  </si>
  <si>
    <t>CIAC RECEIPTS</t>
  </si>
  <si>
    <t>INC TAX - FED OPER</t>
  </si>
  <si>
    <t>STAT EXCISE TAX-OPER</t>
  </si>
  <si>
    <t>DEFD STATE TAX</t>
  </si>
  <si>
    <t>CNG FUEL</t>
  </si>
  <si>
    <t>NWN/506700</t>
  </si>
  <si>
    <t xml:space="preserve"> INVENTORY DIFF</t>
  </si>
  <si>
    <t>P CARD SUSPENSE</t>
  </si>
  <si>
    <t>NWN/566666</t>
  </si>
  <si>
    <t>UNAMT DEBT DISC 4.11</t>
  </si>
  <si>
    <t>NWN/181113</t>
  </si>
  <si>
    <t>SEC MTN'S4.11%-2048</t>
  </si>
  <si>
    <t>NWN/221113</t>
  </si>
  <si>
    <t>N/P BANK LOAN</t>
  </si>
  <si>
    <t>NWN/231003</t>
  </si>
  <si>
    <t>A/P OREGON FOOD BANK</t>
  </si>
  <si>
    <t>TAX ACC-FED-2018</t>
  </si>
  <si>
    <t>TAX ACC-ST-2017</t>
  </si>
  <si>
    <t>TAX ACC-ST-2018</t>
  </si>
  <si>
    <t>TAX ACC-CALIF. SUI</t>
  </si>
  <si>
    <t>NWN/236061</t>
  </si>
  <si>
    <t>TAX ACC-CA-2018</t>
  </si>
  <si>
    <t>NWN/236088</t>
  </si>
  <si>
    <t>TAX ACC-MULT CO</t>
  </si>
  <si>
    <t>INT ACC-4.11%, 2048</t>
  </si>
  <si>
    <t>NWN/237113</t>
  </si>
  <si>
    <t>DefIncTax-EDIT Remea</t>
  </si>
  <si>
    <t>NWN/283012</t>
  </si>
  <si>
    <t>DEFINCTAX-AFUDC-FED</t>
  </si>
  <si>
    <t>NWN/283018</t>
  </si>
  <si>
    <t>DEFINCTAX-AFUDC - ST</t>
  </si>
  <si>
    <t>NWN/283019</t>
  </si>
  <si>
    <t>DEF INC TAX- OCI ST</t>
  </si>
  <si>
    <t>Tax - EDIT -Plant LT</t>
  </si>
  <si>
    <t>NWN/254100</t>
  </si>
  <si>
    <t>Tax - EDIT -Other LT</t>
  </si>
  <si>
    <t>NWN/254105</t>
  </si>
  <si>
    <t>Tax -EDIT-Gas Res LT</t>
  </si>
  <si>
    <t>NWN/254110</t>
  </si>
  <si>
    <t>Tx Rfrm Df-OR ROO-LT</t>
  </si>
  <si>
    <t>NWN/254115</t>
  </si>
  <si>
    <t>Tx Rfrm Df-WA ROO-LT</t>
  </si>
  <si>
    <t>NWN/254120</t>
  </si>
  <si>
    <t>Tx Rfrm Df-OR Rsv-LT</t>
  </si>
  <si>
    <t>NWN/254125</t>
  </si>
  <si>
    <t>Tx Rfrm Df-WA Rsv-LT</t>
  </si>
  <si>
    <t>NWN/254130</t>
  </si>
  <si>
    <t>CAP LS NON-CUR Meter</t>
  </si>
  <si>
    <t>NWN/227586</t>
  </si>
  <si>
    <t>2018 Commission Basis Reprt</t>
  </si>
  <si>
    <t>2019 Commission Basis Reprt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</si>
</sst>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_(* #,##0_);_(* \(#,##0\);_(* &quot;-&quot;??_);_(@_)"/>
    <numFmt numFmtId="168" formatCode="#,##0.00;\-#,##0.00;#,##0.00;@"/>
  </numFmts>
  <fonts count="6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Tahoma"/>
      <family val="2"/>
    </font>
    <font>
      <b/>
      <sz val="10"/>
      <color rgb="FFFF0000"/>
      <name val="Tahoma"/>
      <family val="2"/>
    </font>
    <font>
      <sz val="10"/>
      <name val="Courier"/>
      <family val="3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36" fillId="0" borderId="0">
      <alignment vertical="top"/>
    </xf>
    <xf numFmtId="4" fontId="36" fillId="0" borderId="0" applyFill="0" applyBorder="0" applyProtection="0">
      <alignment horizontal="right" vertical="top"/>
    </xf>
    <xf numFmtId="3" fontId="36" fillId="0" borderId="0" applyFont="0" applyFill="0" applyBorder="0" applyAlignment="0" applyProtection="0">
      <alignment vertical="top"/>
    </xf>
    <xf numFmtId="0" fontId="36" fillId="0" borderId="0" applyFont="0" applyFill="0" applyBorder="0" applyAlignment="0" applyProtection="0">
      <alignment vertical="top"/>
    </xf>
    <xf numFmtId="5" fontId="36" fillId="0" borderId="0">
      <alignment vertical="top"/>
    </xf>
    <xf numFmtId="5" fontId="36" fillId="0" borderId="0" applyFont="0" applyFill="0" applyBorder="0" applyAlignment="0" applyProtection="0">
      <alignment vertical="top"/>
    </xf>
    <xf numFmtId="0" fontId="36" fillId="0" borderId="0">
      <alignment vertical="top"/>
    </xf>
    <xf numFmtId="15" fontId="36" fillId="0" borderId="0" applyFont="0" applyFill="0" applyBorder="0" applyAlignment="0" applyProtection="0">
      <alignment vertical="top"/>
    </xf>
    <xf numFmtId="2" fontId="36" fillId="0" borderId="0" applyFont="0" applyFill="0" applyBorder="0" applyAlignment="0" applyProtection="0">
      <alignment vertical="top"/>
    </xf>
    <xf numFmtId="0" fontId="36" fillId="0" borderId="0">
      <alignment horizontal="right" vertical="top"/>
    </xf>
    <xf numFmtId="0" fontId="37" fillId="0" borderId="0">
      <alignment vertical="top"/>
    </xf>
    <xf numFmtId="0" fontId="8" fillId="0" borderId="0"/>
    <xf numFmtId="0" fontId="36" fillId="0" borderId="0"/>
    <xf numFmtId="3" fontId="37" fillId="0" borderId="16">
      <alignment vertical="top"/>
    </xf>
    <xf numFmtId="9" fontId="36" fillId="0" borderId="0" applyFill="0" applyBorder="0" applyAlignment="0" applyProtection="0">
      <alignment vertical="top"/>
    </xf>
    <xf numFmtId="10" fontId="36" fillId="0" borderId="0" applyFont="0" applyFill="0" applyBorder="0" applyAlignment="0" applyProtection="0">
      <alignment vertical="top"/>
    </xf>
    <xf numFmtId="0" fontId="36" fillId="0" borderId="0" applyFont="0" applyFill="0" applyBorder="0" applyAlignment="0" applyProtection="0">
      <alignment vertical="top"/>
    </xf>
    <xf numFmtId="0" fontId="31" fillId="0" borderId="0"/>
    <xf numFmtId="9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40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40" fillId="0" borderId="0"/>
    <xf numFmtId="166" fontId="40" fillId="0" borderId="0"/>
    <xf numFmtId="166" fontId="40" fillId="0" borderId="0"/>
    <xf numFmtId="166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3" fillId="0" borderId="1" applyNumberFormat="0" applyFill="0" applyAlignment="0" applyProtection="0"/>
    <xf numFmtId="0" fontId="44" fillId="0" borderId="2" applyNumberFormat="0" applyFill="0" applyAlignment="0" applyProtection="0"/>
    <xf numFmtId="0" fontId="4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3" borderId="0" applyNumberFormat="0" applyBorder="0" applyAlignment="0" applyProtection="0"/>
    <xf numFmtId="0" fontId="48" fillId="4" borderId="0" applyNumberFormat="0" applyBorder="0" applyAlignment="0" applyProtection="0"/>
    <xf numFmtId="0" fontId="49" fillId="5" borderId="4" applyNumberFormat="0" applyAlignment="0" applyProtection="0"/>
    <xf numFmtId="0" fontId="50" fillId="6" borderId="5" applyNumberFormat="0" applyAlignment="0" applyProtection="0"/>
    <xf numFmtId="0" fontId="51" fillId="6" borderId="4" applyNumberFormat="0" applyAlignment="0" applyProtection="0"/>
    <xf numFmtId="0" fontId="52" fillId="0" borderId="6" applyNumberFormat="0" applyFill="0" applyAlignment="0" applyProtection="0"/>
    <xf numFmtId="0" fontId="53" fillId="7" borderId="7" applyNumberFormat="0" applyAlignment="0" applyProtection="0"/>
    <xf numFmtId="0" fontId="5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4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1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70">
    <xf numFmtId="0" fontId="0" fillId="0" borderId="0" xfId="0"/>
    <xf numFmtId="37" fontId="25" fillId="0" borderId="0" xfId="0" applyNumberFormat="1" applyFont="1" applyFill="1" applyBorder="1" applyAlignment="1">
      <alignment horizontal="left" vertical="center"/>
    </xf>
    <xf numFmtId="37" fontId="25" fillId="0" borderId="0" xfId="0" applyNumberFormat="1" applyFont="1" applyFill="1" applyBorder="1" applyAlignment="1">
      <alignment horizontal="right" vertical="center"/>
    </xf>
    <xf numFmtId="0" fontId="26" fillId="0" borderId="0" xfId="0" applyFont="1"/>
    <xf numFmtId="37" fontId="0" fillId="0" borderId="0" xfId="0" applyNumberFormat="1"/>
    <xf numFmtId="0" fontId="27" fillId="0" borderId="0" xfId="0" applyFont="1"/>
    <xf numFmtId="0" fontId="26" fillId="0" borderId="0" xfId="0" applyFont="1" applyFill="1"/>
    <xf numFmtId="0" fontId="0" fillId="0" borderId="0" xfId="0" applyFill="1"/>
    <xf numFmtId="37" fontId="26" fillId="0" borderId="0" xfId="0" applyNumberFormat="1" applyFont="1" applyAlignment="1">
      <alignment horizontal="center"/>
    </xf>
    <xf numFmtId="0" fontId="26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37" fontId="26" fillId="0" borderId="10" xfId="0" applyNumberFormat="1" applyFont="1" applyBorder="1" applyAlignment="1">
      <alignment horizontal="center" vertical="top"/>
    </xf>
    <xf numFmtId="0" fontId="26" fillId="0" borderId="10" xfId="0" applyFont="1" applyFill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30" fillId="0" borderId="0" xfId="0" applyFont="1"/>
    <xf numFmtId="37" fontId="31" fillId="0" borderId="0" xfId="0" applyNumberFormat="1" applyFont="1"/>
    <xf numFmtId="0" fontId="31" fillId="0" borderId="0" xfId="0" applyFont="1"/>
    <xf numFmtId="37" fontId="31" fillId="0" borderId="10" xfId="0" applyNumberFormat="1" applyFont="1" applyFill="1" applyBorder="1"/>
    <xf numFmtId="37" fontId="32" fillId="0" borderId="0" xfId="0" applyNumberFormat="1" applyFont="1"/>
    <xf numFmtId="37" fontId="31" fillId="0" borderId="11" xfId="0" applyNumberFormat="1" applyFont="1" applyBorder="1"/>
    <xf numFmtId="37" fontId="31" fillId="0" borderId="0" xfId="0" applyNumberFormat="1" applyFont="1" applyBorder="1"/>
    <xf numFmtId="37" fontId="31" fillId="0" borderId="0" xfId="1" applyNumberFormat="1" applyFont="1" applyBorder="1"/>
    <xf numFmtId="10" fontId="31" fillId="0" borderId="0" xfId="1" applyNumberFormat="1" applyFont="1" applyFill="1" applyBorder="1"/>
    <xf numFmtId="10" fontId="31" fillId="0" borderId="0" xfId="1" applyNumberFormat="1" applyFont="1" applyFill="1" applyBorder="1" applyProtection="1"/>
    <xf numFmtId="10" fontId="31" fillId="0" borderId="12" xfId="1" applyNumberFormat="1" applyFont="1" applyFill="1" applyBorder="1"/>
    <xf numFmtId="10" fontId="0" fillId="0" borderId="0" xfId="1" applyNumberFormat="1" applyFont="1"/>
    <xf numFmtId="10" fontId="31" fillId="0" borderId="0" xfId="1" applyNumberFormat="1" applyFont="1" applyAlignment="1">
      <alignment vertical="top"/>
    </xf>
    <xf numFmtId="10" fontId="31" fillId="0" borderId="10" xfId="1" applyNumberFormat="1" applyFont="1" applyBorder="1" applyAlignment="1">
      <alignment vertical="top"/>
    </xf>
    <xf numFmtId="0" fontId="33" fillId="0" borderId="0" xfId="0" applyFont="1"/>
    <xf numFmtId="0" fontId="26" fillId="33" borderId="13" xfId="0" applyFont="1" applyFill="1" applyBorder="1" applyAlignment="1">
      <alignment horizontal="left"/>
    </xf>
    <xf numFmtId="0" fontId="0" fillId="33" borderId="14" xfId="0" applyFill="1" applyBorder="1"/>
    <xf numFmtId="37" fontId="0" fillId="33" borderId="14" xfId="0" applyNumberFormat="1" applyFill="1" applyBorder="1"/>
    <xf numFmtId="49" fontId="0" fillId="0" borderId="0" xfId="0" applyNumberFormat="1"/>
    <xf numFmtId="165" fontId="34" fillId="0" borderId="0" xfId="1" applyNumberFormat="1" applyFont="1" applyFill="1" applyAlignment="1">
      <alignment vertical="top"/>
    </xf>
    <xf numFmtId="10" fontId="34" fillId="0" borderId="0" xfId="1" applyNumberFormat="1" applyFont="1" applyAlignment="1">
      <alignment vertical="top"/>
    </xf>
    <xf numFmtId="37" fontId="0" fillId="0" borderId="10" xfId="0" applyNumberFormat="1" applyBorder="1"/>
    <xf numFmtId="0" fontId="0" fillId="0" borderId="0" xfId="0" applyNumberFormat="1" applyFont="1" applyFill="1" applyBorder="1" applyAlignment="1">
      <alignment horizontal="center"/>
    </xf>
    <xf numFmtId="37" fontId="25" fillId="0" borderId="0" xfId="0" applyNumberFormat="1" applyFont="1" applyFill="1" applyBorder="1" applyAlignment="1">
      <alignment horizontal="center" vertical="center"/>
    </xf>
    <xf numFmtId="0" fontId="35" fillId="0" borderId="0" xfId="0" applyFont="1" applyAlignment="1"/>
    <xf numFmtId="37" fontId="0" fillId="0" borderId="0" xfId="0" applyNumberFormat="1" applyBorder="1"/>
    <xf numFmtId="0" fontId="26" fillId="0" borderId="0" xfId="61" applyFont="1"/>
    <xf numFmtId="0" fontId="31" fillId="0" borderId="0" xfId="61"/>
    <xf numFmtId="0" fontId="26" fillId="0" borderId="0" xfId="61" applyFont="1" applyAlignment="1">
      <alignment horizontal="center" vertical="top"/>
    </xf>
    <xf numFmtId="0" fontId="26" fillId="0" borderId="10" xfId="61" applyFont="1" applyBorder="1" applyAlignment="1">
      <alignment horizontal="center" vertical="top"/>
    </xf>
    <xf numFmtId="0" fontId="26" fillId="0" borderId="10" xfId="61" applyFont="1" applyFill="1" applyBorder="1" applyAlignment="1">
      <alignment horizontal="center" vertical="top"/>
    </xf>
    <xf numFmtId="0" fontId="29" fillId="0" borderId="0" xfId="61" applyFont="1" applyAlignment="1">
      <alignment horizontal="center"/>
    </xf>
    <xf numFmtId="0" fontId="30" fillId="0" borderId="0" xfId="61" applyFont="1"/>
    <xf numFmtId="0" fontId="31" fillId="0" borderId="0" xfId="61" applyFont="1"/>
    <xf numFmtId="164" fontId="31" fillId="0" borderId="0" xfId="61" applyNumberFormat="1" applyFont="1" applyBorder="1"/>
    <xf numFmtId="165" fontId="31" fillId="0" borderId="0" xfId="62" applyNumberFormat="1" applyFont="1" applyBorder="1"/>
    <xf numFmtId="10" fontId="31" fillId="0" borderId="0" xfId="61" applyNumberFormat="1" applyFont="1" applyFill="1" applyBorder="1"/>
    <xf numFmtId="10" fontId="31" fillId="0" borderId="0" xfId="61" applyNumberFormat="1" applyFont="1" applyFill="1" applyBorder="1" applyProtection="1"/>
    <xf numFmtId="10" fontId="31" fillId="0" borderId="12" xfId="61" applyNumberFormat="1" applyFont="1" applyFill="1" applyBorder="1"/>
    <xf numFmtId="165" fontId="31" fillId="0" borderId="0" xfId="62" applyNumberFormat="1" applyFont="1" applyAlignment="1">
      <alignment vertical="top"/>
    </xf>
    <xf numFmtId="10" fontId="31" fillId="0" borderId="0" xfId="59" applyNumberFormat="1" applyFont="1" applyBorder="1">
      <alignment vertical="top"/>
    </xf>
    <xf numFmtId="10" fontId="31" fillId="0" borderId="0" xfId="59" applyNumberFormat="1" applyFont="1">
      <alignment vertical="top"/>
    </xf>
    <xf numFmtId="10" fontId="31" fillId="0" borderId="0" xfId="62" applyNumberFormat="1" applyFont="1" applyAlignment="1">
      <alignment vertical="top"/>
    </xf>
    <xf numFmtId="10" fontId="31" fillId="0" borderId="10" xfId="59" applyNumberFormat="1" applyFont="1" applyBorder="1">
      <alignment vertical="top"/>
    </xf>
    <xf numFmtId="10" fontId="31" fillId="0" borderId="10" xfId="62" applyNumberFormat="1" applyFont="1" applyBorder="1" applyAlignment="1">
      <alignment vertical="top"/>
    </xf>
    <xf numFmtId="10" fontId="31" fillId="0" borderId="0" xfId="61" applyNumberFormat="1"/>
    <xf numFmtId="0" fontId="31" fillId="0" borderId="0" xfId="61" applyAlignment="1">
      <alignment horizontal="center"/>
    </xf>
    <xf numFmtId="0" fontId="39" fillId="0" borderId="0" xfId="61" applyFont="1"/>
    <xf numFmtId="37" fontId="0" fillId="0" borderId="0" xfId="0" applyNumberFormat="1" applyFill="1"/>
    <xf numFmtId="37" fontId="0" fillId="33" borderId="15" xfId="0" applyNumberFormat="1" applyFill="1" applyBorder="1"/>
    <xf numFmtId="37" fontId="31" fillId="0" borderId="0" xfId="61" applyNumberFormat="1" applyFont="1"/>
    <xf numFmtId="37" fontId="31" fillId="0" borderId="0" xfId="61" applyNumberFormat="1"/>
    <xf numFmtId="37" fontId="38" fillId="0" borderId="0" xfId="61" applyNumberFormat="1" applyFont="1"/>
    <xf numFmtId="37" fontId="32" fillId="0" borderId="0" xfId="61" applyNumberFormat="1" applyFont="1"/>
    <xf numFmtId="37" fontId="31" fillId="0" borderId="10" xfId="61" applyNumberFormat="1" applyFont="1" applyBorder="1"/>
    <xf numFmtId="37" fontId="31" fillId="0" borderId="10" xfId="61" applyNumberFormat="1" applyBorder="1"/>
    <xf numFmtId="37" fontId="31" fillId="0" borderId="11" xfId="61" applyNumberFormat="1" applyFont="1" applyBorder="1"/>
    <xf numFmtId="43" fontId="31" fillId="0" borderId="0" xfId="63" applyFont="1"/>
    <xf numFmtId="37" fontId="0" fillId="33" borderId="0" xfId="0" applyNumberFormat="1" applyFill="1" applyBorder="1"/>
    <xf numFmtId="49" fontId="25" fillId="0" borderId="0" xfId="0" applyNumberFormat="1" applyFont="1" applyFill="1" applyBorder="1" applyAlignment="1">
      <alignment horizontal="left" vertical="center"/>
    </xf>
    <xf numFmtId="0" fontId="21" fillId="0" borderId="0" xfId="0" applyFont="1"/>
    <xf numFmtId="10" fontId="31" fillId="0" borderId="0" xfId="1" applyNumberFormat="1" applyFont="1" applyFill="1" applyBorder="1" applyAlignment="1">
      <alignment vertical="top"/>
    </xf>
    <xf numFmtId="0" fontId="29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Fill="1" applyAlignment="1">
      <alignment horizontal="center"/>
    </xf>
    <xf numFmtId="0" fontId="27" fillId="0" borderId="0" xfId="61" quotePrefix="1" applyFont="1" applyAlignment="1">
      <alignment horizontal="center" vertical="top"/>
    </xf>
    <xf numFmtId="0" fontId="27" fillId="0" borderId="0" xfId="61" applyFont="1"/>
    <xf numFmtId="37" fontId="38" fillId="0" borderId="0" xfId="61" applyNumberFormat="1" applyFont="1" applyFill="1"/>
    <xf numFmtId="165" fontId="38" fillId="0" borderId="0" xfId="62" applyNumberFormat="1" applyFont="1" applyFill="1" applyAlignment="1">
      <alignment vertical="top"/>
    </xf>
    <xf numFmtId="49" fontId="0" fillId="0" borderId="0" xfId="0" applyNumberFormat="1" applyFill="1"/>
    <xf numFmtId="10" fontId="34" fillId="0" borderId="0" xfId="1" applyNumberFormat="1" applyFont="1" applyFill="1" applyAlignment="1">
      <alignment vertical="top"/>
    </xf>
    <xf numFmtId="10" fontId="0" fillId="0" borderId="0" xfId="1" applyNumberFormat="1" applyFont="1" applyFill="1"/>
    <xf numFmtId="37" fontId="0" fillId="0" borderId="27" xfId="0" applyNumberFormat="1" applyBorder="1"/>
    <xf numFmtId="167" fontId="0" fillId="0" borderId="0" xfId="63" applyNumberFormat="1" applyFont="1" applyFill="1"/>
    <xf numFmtId="0" fontId="0" fillId="0" borderId="28" xfId="0" applyBorder="1"/>
    <xf numFmtId="37" fontId="0" fillId="0" borderId="26" xfId="0" applyNumberFormat="1" applyBorder="1"/>
    <xf numFmtId="165" fontId="31" fillId="0" borderId="0" xfId="1" applyNumberFormat="1" applyFont="1" applyFill="1" applyAlignment="1">
      <alignment vertical="top"/>
    </xf>
    <xf numFmtId="37" fontId="0" fillId="0" borderId="25" xfId="0" applyNumberFormat="1" applyBorder="1"/>
    <xf numFmtId="37" fontId="0" fillId="0" borderId="31" xfId="0" applyNumberFormat="1" applyBorder="1"/>
    <xf numFmtId="37" fontId="0" fillId="0" borderId="30" xfId="0" applyNumberFormat="1" applyBorder="1"/>
    <xf numFmtId="0" fontId="0" fillId="0" borderId="29" xfId="0" applyBorder="1"/>
    <xf numFmtId="0" fontId="0" fillId="0" borderId="0" xfId="0" applyBorder="1"/>
    <xf numFmtId="37" fontId="0" fillId="0" borderId="28" xfId="0" applyNumberFormat="1" applyBorder="1"/>
    <xf numFmtId="37" fontId="0" fillId="0" borderId="29" xfId="0" applyNumberFormat="1" applyBorder="1"/>
    <xf numFmtId="37" fontId="0" fillId="0" borderId="32" xfId="0" applyNumberFormat="1" applyBorder="1"/>
    <xf numFmtId="167" fontId="0" fillId="34" borderId="25" xfId="63" applyNumberFormat="1" applyFont="1" applyFill="1" applyBorder="1"/>
    <xf numFmtId="37" fontId="25" fillId="34" borderId="26" xfId="0" applyNumberFormat="1" applyFont="1" applyFill="1" applyBorder="1" applyAlignment="1">
      <alignment horizontal="right" vertical="center"/>
    </xf>
    <xf numFmtId="37" fontId="25" fillId="34" borderId="27" xfId="0" applyNumberFormat="1" applyFont="1" applyFill="1" applyBorder="1" applyAlignment="1">
      <alignment horizontal="right" vertical="center"/>
    </xf>
    <xf numFmtId="167" fontId="0" fillId="34" borderId="28" xfId="63" applyNumberFormat="1" applyFont="1" applyFill="1" applyBorder="1"/>
    <xf numFmtId="37" fontId="25" fillId="34" borderId="0" xfId="0" applyNumberFormat="1" applyFont="1" applyFill="1" applyBorder="1" applyAlignment="1">
      <alignment horizontal="right" vertical="center"/>
    </xf>
    <xf numFmtId="37" fontId="25" fillId="34" borderId="29" xfId="0" applyNumberFormat="1" applyFont="1" applyFill="1" applyBorder="1" applyAlignment="1">
      <alignment horizontal="right" vertical="center"/>
    </xf>
    <xf numFmtId="167" fontId="0" fillId="34" borderId="30" xfId="63" applyNumberFormat="1" applyFont="1" applyFill="1" applyBorder="1"/>
    <xf numFmtId="37" fontId="25" fillId="34" borderId="31" xfId="0" applyNumberFormat="1" applyFont="1" applyFill="1" applyBorder="1" applyAlignment="1">
      <alignment horizontal="right" vertical="center"/>
    </xf>
    <xf numFmtId="37" fontId="25" fillId="34" borderId="32" xfId="0" applyNumberFormat="1" applyFont="1" applyFill="1" applyBorder="1" applyAlignment="1">
      <alignment horizontal="right" vertical="center"/>
    </xf>
    <xf numFmtId="165" fontId="31" fillId="0" borderId="0" xfId="62" applyNumberFormat="1" applyFont="1" applyFill="1" applyAlignment="1">
      <alignment vertical="top"/>
    </xf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0" borderId="0" xfId="0" applyNumberFormat="1"/>
    <xf numFmtId="1" fontId="0" fillId="0" borderId="0" xfId="0" applyNumberFormat="1" applyFont="1" applyFill="1" applyBorder="1" applyAlignment="1"/>
    <xf numFmtId="5" fontId="62" fillId="0" borderId="33" xfId="0" applyNumberFormat="1" applyFont="1" applyFill="1" applyBorder="1"/>
    <xf numFmtId="5" fontId="62" fillId="0" borderId="33" xfId="0" applyNumberFormat="1" applyFont="1" applyBorder="1"/>
    <xf numFmtId="37" fontId="31" fillId="0" borderId="33" xfId="61" applyNumberFormat="1" applyBorder="1"/>
    <xf numFmtId="10" fontId="31" fillId="0" borderId="0" xfId="1" applyNumberFormat="1" applyFont="1"/>
    <xf numFmtId="0" fontId="27" fillId="0" borderId="0" xfId="61" applyFont="1" applyAlignment="1">
      <alignment horizontal="center" vertical="top"/>
    </xf>
    <xf numFmtId="49" fontId="59" fillId="35" borderId="0" xfId="0" applyNumberFormat="1" applyFont="1" applyFill="1" applyAlignment="1">
      <alignment wrapText="1"/>
    </xf>
    <xf numFmtId="0" fontId="60" fillId="0" borderId="0" xfId="0" applyFont="1" applyAlignment="1">
      <alignment wrapText="1"/>
    </xf>
    <xf numFmtId="49" fontId="61" fillId="36" borderId="19" xfId="0" applyNumberFormat="1" applyFont="1" applyFill="1" applyBorder="1" applyAlignment="1">
      <alignment horizontal="right" vertical="center" wrapText="1"/>
    </xf>
    <xf numFmtId="49" fontId="61" fillId="36" borderId="19" xfId="0" applyNumberFormat="1" applyFont="1" applyFill="1" applyBorder="1" applyAlignment="1">
      <alignment horizontal="left" vertical="center" wrapText="1"/>
    </xf>
    <xf numFmtId="49" fontId="61" fillId="37" borderId="19" xfId="0" applyNumberFormat="1" applyFont="1" applyFill="1" applyBorder="1" applyAlignment="1">
      <alignment horizontal="left" vertical="center" wrapText="1"/>
    </xf>
    <xf numFmtId="49" fontId="61" fillId="37" borderId="19" xfId="0" applyNumberFormat="1" applyFont="1" applyFill="1" applyBorder="1" applyAlignment="1">
      <alignment horizontal="right" vertical="center" wrapText="1"/>
    </xf>
    <xf numFmtId="168" fontId="61" fillId="37" borderId="19" xfId="0" applyNumberFormat="1" applyFont="1" applyFill="1" applyBorder="1" applyAlignment="1">
      <alignment horizontal="right" vertical="center" wrapText="1"/>
    </xf>
    <xf numFmtId="49" fontId="61" fillId="38" borderId="19" xfId="0" applyNumberFormat="1" applyFont="1" applyFill="1" applyBorder="1" applyAlignment="1">
      <alignment horizontal="left" vertical="center" wrapText="1"/>
    </xf>
    <xf numFmtId="49" fontId="0" fillId="38" borderId="19" xfId="0" applyNumberFormat="1" applyFill="1" applyBorder="1" applyAlignment="1">
      <alignment horizontal="left" vertical="center" wrapText="1"/>
    </xf>
    <xf numFmtId="168" fontId="61" fillId="39" borderId="19" xfId="0" applyNumberFormat="1" applyFont="1" applyFill="1" applyBorder="1" applyAlignment="1">
      <alignment horizontal="right" vertical="center" wrapText="1"/>
    </xf>
    <xf numFmtId="49" fontId="61" fillId="40" borderId="19" xfId="0" applyNumberFormat="1" applyFont="1" applyFill="1" applyBorder="1" applyAlignment="1">
      <alignment horizontal="left" vertical="center" wrapText="1" indent="1"/>
    </xf>
    <xf numFmtId="168" fontId="61" fillId="35" borderId="19" xfId="0" applyNumberFormat="1" applyFont="1" applyFill="1" applyBorder="1" applyAlignment="1">
      <alignment horizontal="right" vertical="center" wrapText="1"/>
    </xf>
    <xf numFmtId="49" fontId="61" fillId="41" borderId="19" xfId="0" applyNumberFormat="1" applyFont="1" applyFill="1" applyBorder="1" applyAlignment="1">
      <alignment horizontal="left" vertical="center" wrapText="1" indent="2"/>
    </xf>
    <xf numFmtId="49" fontId="61" fillId="41" borderId="19" xfId="0" applyNumberFormat="1" applyFont="1" applyFill="1" applyBorder="1" applyAlignment="1">
      <alignment horizontal="left" vertical="center" wrapText="1"/>
    </xf>
    <xf numFmtId="49" fontId="61" fillId="41" borderId="19" xfId="0" applyNumberFormat="1" applyFont="1" applyFill="1" applyBorder="1" applyAlignment="1">
      <alignment horizontal="left" vertical="center" wrapText="1" indent="3"/>
    </xf>
    <xf numFmtId="49" fontId="61" fillId="41" borderId="19" xfId="0" applyNumberFormat="1" applyFont="1" applyFill="1" applyBorder="1" applyAlignment="1">
      <alignment horizontal="left" vertical="center" wrapText="1" indent="4"/>
    </xf>
    <xf numFmtId="49" fontId="61" fillId="41" borderId="19" xfId="0" applyNumberFormat="1" applyFont="1" applyFill="1" applyBorder="1" applyAlignment="1">
      <alignment horizontal="left" vertical="center" wrapText="1" indent="5"/>
    </xf>
    <xf numFmtId="37" fontId="25" fillId="34" borderId="25" xfId="0" applyNumberFormat="1" applyFont="1" applyFill="1" applyBorder="1" applyAlignment="1">
      <alignment horizontal="right" vertical="center"/>
    </xf>
    <xf numFmtId="37" fontId="25" fillId="34" borderId="28" xfId="0" applyNumberFormat="1" applyFont="1" applyFill="1" applyBorder="1" applyAlignment="1">
      <alignment horizontal="right" vertical="center"/>
    </xf>
    <xf numFmtId="37" fontId="25" fillId="34" borderId="30" xfId="0" applyNumberFormat="1" applyFont="1" applyFill="1" applyBorder="1" applyAlignment="1">
      <alignment horizontal="right" vertical="center"/>
    </xf>
    <xf numFmtId="49" fontId="0" fillId="40" borderId="19" xfId="0" applyNumberFormat="1" applyFill="1" applyBorder="1" applyAlignment="1">
      <alignment horizontal="left" vertical="center" wrapText="1"/>
    </xf>
    <xf numFmtId="49" fontId="0" fillId="41" borderId="19" xfId="0" applyNumberFormat="1" applyFill="1" applyBorder="1" applyAlignment="1">
      <alignment horizontal="left" vertical="center" wrapText="1"/>
    </xf>
    <xf numFmtId="4" fontId="61" fillId="39" borderId="19" xfId="0" applyNumberFormat="1" applyFont="1" applyFill="1" applyBorder="1" applyAlignment="1">
      <alignment horizontal="right" vertical="center" wrapText="1"/>
    </xf>
    <xf numFmtId="4" fontId="61" fillId="35" borderId="19" xfId="0" applyNumberFormat="1" applyFont="1" applyFill="1" applyBorder="1" applyAlignment="1">
      <alignment horizontal="right" vertical="center" wrapText="1"/>
    </xf>
    <xf numFmtId="1" fontId="61" fillId="38" borderId="19" xfId="0" applyNumberFormat="1" applyFont="1" applyFill="1" applyBorder="1" applyAlignment="1">
      <alignment horizontal="left" vertical="center" wrapText="1"/>
    </xf>
    <xf numFmtId="1" fontId="61" fillId="40" borderId="19" xfId="0" applyNumberFormat="1" applyFont="1" applyFill="1" applyBorder="1" applyAlignment="1">
      <alignment horizontal="left" vertical="center" wrapText="1"/>
    </xf>
    <xf numFmtId="1" fontId="61" fillId="41" borderId="19" xfId="0" applyNumberFormat="1" applyFont="1" applyFill="1" applyBorder="1" applyAlignment="1">
      <alignment horizontal="left" vertical="center" wrapText="1"/>
    </xf>
    <xf numFmtId="165" fontId="31" fillId="0" borderId="0" xfId="1" applyNumberFormat="1" applyFont="1" applyAlignment="1">
      <alignment vertical="top"/>
    </xf>
    <xf numFmtId="37" fontId="34" fillId="0" borderId="33" xfId="0" applyNumberFormat="1" applyFont="1" applyBorder="1"/>
    <xf numFmtId="37" fontId="31" fillId="0" borderId="33" xfId="0" applyNumberFormat="1" applyFont="1" applyBorder="1"/>
    <xf numFmtId="37" fontId="31" fillId="0" borderId="0" xfId="61" applyNumberFormat="1" applyFont="1" applyBorder="1"/>
    <xf numFmtId="0" fontId="26" fillId="0" borderId="0" xfId="61" quotePrefix="1" applyFont="1" applyAlignment="1">
      <alignment horizontal="center" vertical="top"/>
    </xf>
    <xf numFmtId="0" fontId="31" fillId="0" borderId="0" xfId="61" applyFont="1" applyAlignment="1">
      <alignment horizontal="center"/>
    </xf>
    <xf numFmtId="37" fontId="31" fillId="0" borderId="0" xfId="61" applyNumberFormat="1" applyFont="1" applyFill="1" applyBorder="1"/>
    <xf numFmtId="5" fontId="63" fillId="0" borderId="0" xfId="0" applyNumberFormat="1" applyFont="1" applyFill="1" applyBorder="1"/>
    <xf numFmtId="5" fontId="63" fillId="0" borderId="0" xfId="0" applyNumberFormat="1" applyFont="1" applyBorder="1"/>
    <xf numFmtId="10" fontId="31" fillId="0" borderId="0" xfId="61" applyNumberFormat="1" applyFont="1"/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49" fontId="0" fillId="36" borderId="17" xfId="0" applyNumberFormat="1" applyFill="1" applyBorder="1" applyAlignment="1">
      <alignment horizontal="left" vertical="center" wrapText="1"/>
    </xf>
    <xf numFmtId="49" fontId="0" fillId="36" borderId="18" xfId="0" applyNumberFormat="1" applyFill="1" applyBorder="1" applyAlignment="1">
      <alignment horizontal="left" vertical="center" wrapText="1"/>
    </xf>
    <xf numFmtId="49" fontId="0" fillId="36" borderId="20" xfId="0" applyNumberFormat="1" applyFill="1" applyBorder="1" applyAlignment="1">
      <alignment horizontal="left" vertical="center" wrapText="1"/>
    </xf>
    <xf numFmtId="49" fontId="0" fillId="36" borderId="21" xfId="0" applyNumberFormat="1" applyFill="1" applyBorder="1" applyAlignment="1">
      <alignment horizontal="left" vertical="center" wrapText="1"/>
    </xf>
    <xf numFmtId="49" fontId="61" fillId="36" borderId="22" xfId="0" applyNumberFormat="1" applyFont="1" applyFill="1" applyBorder="1" applyAlignment="1">
      <alignment horizontal="left" vertical="center" wrapText="1"/>
    </xf>
    <xf numFmtId="49" fontId="61" fillId="36" borderId="23" xfId="0" applyNumberFormat="1" applyFont="1" applyFill="1" applyBorder="1" applyAlignment="1">
      <alignment horizontal="left" vertical="center" wrapText="1"/>
    </xf>
    <xf numFmtId="49" fontId="61" fillId="37" borderId="22" xfId="0" applyNumberFormat="1" applyFont="1" applyFill="1" applyBorder="1" applyAlignment="1">
      <alignment horizontal="left" vertical="center" wrapText="1"/>
    </xf>
    <xf numFmtId="49" fontId="61" fillId="37" borderId="24" xfId="0" applyNumberFormat="1" applyFont="1" applyFill="1" applyBorder="1" applyAlignment="1">
      <alignment horizontal="left" vertical="center" wrapText="1"/>
    </xf>
    <xf numFmtId="49" fontId="61" fillId="37" borderId="23" xfId="0" applyNumberFormat="1" applyFont="1" applyFill="1" applyBorder="1" applyAlignment="1">
      <alignment horizontal="left" vertical="center" wrapText="1"/>
    </xf>
  </cellXfs>
  <cellStyles count="212">
    <cellStyle name="20% - Accent1" xfId="20" builtinId="30" customBuiltin="1"/>
    <cellStyle name="20% - Accent1 2" xfId="161" xr:uid="{00000000-0005-0000-0000-000001000000}"/>
    <cellStyle name="20% - Accent1 3" xfId="186" xr:uid="{00000000-0005-0000-0000-000002000000}"/>
    <cellStyle name="20% - Accent1 4" xfId="200" xr:uid="{00000000-0005-0000-0000-000003000000}"/>
    <cellStyle name="20% - Accent2" xfId="24" builtinId="34" customBuiltin="1"/>
    <cellStyle name="20% - Accent2 2" xfId="165" xr:uid="{00000000-0005-0000-0000-000005000000}"/>
    <cellStyle name="20% - Accent2 3" xfId="188" xr:uid="{00000000-0005-0000-0000-000006000000}"/>
    <cellStyle name="20% - Accent2 4" xfId="202" xr:uid="{00000000-0005-0000-0000-000007000000}"/>
    <cellStyle name="20% - Accent3" xfId="28" builtinId="38" customBuiltin="1"/>
    <cellStyle name="20% - Accent3 2" xfId="169" xr:uid="{00000000-0005-0000-0000-000009000000}"/>
    <cellStyle name="20% - Accent3 3" xfId="190" xr:uid="{00000000-0005-0000-0000-00000A000000}"/>
    <cellStyle name="20% - Accent3 4" xfId="204" xr:uid="{00000000-0005-0000-0000-00000B000000}"/>
    <cellStyle name="20% - Accent4" xfId="32" builtinId="42" customBuiltin="1"/>
    <cellStyle name="20% - Accent4 2" xfId="173" xr:uid="{00000000-0005-0000-0000-00000D000000}"/>
    <cellStyle name="20% - Accent4 3" xfId="192" xr:uid="{00000000-0005-0000-0000-00000E000000}"/>
    <cellStyle name="20% - Accent4 4" xfId="206" xr:uid="{00000000-0005-0000-0000-00000F000000}"/>
    <cellStyle name="20% - Accent5" xfId="36" builtinId="46" customBuiltin="1"/>
    <cellStyle name="20% - Accent5 2" xfId="177" xr:uid="{00000000-0005-0000-0000-000011000000}"/>
    <cellStyle name="20% - Accent5 3" xfId="194" xr:uid="{00000000-0005-0000-0000-000012000000}"/>
    <cellStyle name="20% - Accent5 4" xfId="208" xr:uid="{00000000-0005-0000-0000-000013000000}"/>
    <cellStyle name="20% - Accent6" xfId="40" builtinId="50" customBuiltin="1"/>
    <cellStyle name="20% - Accent6 2" xfId="181" xr:uid="{00000000-0005-0000-0000-000015000000}"/>
    <cellStyle name="20% - Accent6 3" xfId="196" xr:uid="{00000000-0005-0000-0000-000016000000}"/>
    <cellStyle name="20% - Accent6 4" xfId="210" xr:uid="{00000000-0005-0000-0000-000017000000}"/>
    <cellStyle name="40% - Accent1" xfId="21" builtinId="31" customBuiltin="1"/>
    <cellStyle name="40% - Accent1 2" xfId="162" xr:uid="{00000000-0005-0000-0000-000019000000}"/>
    <cellStyle name="40% - Accent1 3" xfId="187" xr:uid="{00000000-0005-0000-0000-00001A000000}"/>
    <cellStyle name="40% - Accent1 4" xfId="201" xr:uid="{00000000-0005-0000-0000-00001B000000}"/>
    <cellStyle name="40% - Accent2" xfId="25" builtinId="35" customBuiltin="1"/>
    <cellStyle name="40% - Accent2 2" xfId="166" xr:uid="{00000000-0005-0000-0000-00001D000000}"/>
    <cellStyle name="40% - Accent2 3" xfId="189" xr:uid="{00000000-0005-0000-0000-00001E000000}"/>
    <cellStyle name="40% - Accent2 4" xfId="203" xr:uid="{00000000-0005-0000-0000-00001F000000}"/>
    <cellStyle name="40% - Accent3" xfId="29" builtinId="39" customBuiltin="1"/>
    <cellStyle name="40% - Accent3 2" xfId="170" xr:uid="{00000000-0005-0000-0000-000021000000}"/>
    <cellStyle name="40% - Accent3 3" xfId="191" xr:uid="{00000000-0005-0000-0000-000022000000}"/>
    <cellStyle name="40% - Accent3 4" xfId="205" xr:uid="{00000000-0005-0000-0000-000023000000}"/>
    <cellStyle name="40% - Accent4" xfId="33" builtinId="43" customBuiltin="1"/>
    <cellStyle name="40% - Accent4 2" xfId="174" xr:uid="{00000000-0005-0000-0000-000025000000}"/>
    <cellStyle name="40% - Accent4 3" xfId="193" xr:uid="{00000000-0005-0000-0000-000026000000}"/>
    <cellStyle name="40% - Accent4 4" xfId="207" xr:uid="{00000000-0005-0000-0000-000027000000}"/>
    <cellStyle name="40% - Accent5" xfId="37" builtinId="47" customBuiltin="1"/>
    <cellStyle name="40% - Accent5 2" xfId="178" xr:uid="{00000000-0005-0000-0000-000029000000}"/>
    <cellStyle name="40% - Accent5 3" xfId="195" xr:uid="{00000000-0005-0000-0000-00002A000000}"/>
    <cellStyle name="40% - Accent5 4" xfId="209" xr:uid="{00000000-0005-0000-0000-00002B000000}"/>
    <cellStyle name="40% - Accent6" xfId="41" builtinId="51" customBuiltin="1"/>
    <cellStyle name="40% - Accent6 2" xfId="182" xr:uid="{00000000-0005-0000-0000-00002D000000}"/>
    <cellStyle name="40% - Accent6 3" xfId="197" xr:uid="{00000000-0005-0000-0000-00002E000000}"/>
    <cellStyle name="40% - Accent6 4" xfId="211" xr:uid="{00000000-0005-0000-0000-00002F000000}"/>
    <cellStyle name="60% - Accent1" xfId="22" builtinId="32" customBuiltin="1"/>
    <cellStyle name="60% - Accent1 2" xfId="163" xr:uid="{00000000-0005-0000-0000-000031000000}"/>
    <cellStyle name="60% - Accent2" xfId="26" builtinId="36" customBuiltin="1"/>
    <cellStyle name="60% - Accent2 2" xfId="167" xr:uid="{00000000-0005-0000-0000-000033000000}"/>
    <cellStyle name="60% - Accent3" xfId="30" builtinId="40" customBuiltin="1"/>
    <cellStyle name="60% - Accent3 2" xfId="171" xr:uid="{00000000-0005-0000-0000-000035000000}"/>
    <cellStyle name="60% - Accent4" xfId="34" builtinId="44" customBuiltin="1"/>
    <cellStyle name="60% - Accent4 2" xfId="175" xr:uid="{00000000-0005-0000-0000-000037000000}"/>
    <cellStyle name="60% - Accent5" xfId="38" builtinId="48" customBuiltin="1"/>
    <cellStyle name="60% - Accent5 2" xfId="179" xr:uid="{00000000-0005-0000-0000-000039000000}"/>
    <cellStyle name="60% - Accent6" xfId="42" builtinId="52" customBuiltin="1"/>
    <cellStyle name="60% - Accent6 2" xfId="183" xr:uid="{00000000-0005-0000-0000-00003B000000}"/>
    <cellStyle name="Accent1" xfId="19" builtinId="29" customBuiltin="1"/>
    <cellStyle name="Accent1 2" xfId="160" xr:uid="{00000000-0005-0000-0000-00003D000000}"/>
    <cellStyle name="Accent2" xfId="23" builtinId="33" customBuiltin="1"/>
    <cellStyle name="Accent2 2" xfId="164" xr:uid="{00000000-0005-0000-0000-00003F000000}"/>
    <cellStyle name="Accent3" xfId="27" builtinId="37" customBuiltin="1"/>
    <cellStyle name="Accent3 2" xfId="168" xr:uid="{00000000-0005-0000-0000-000041000000}"/>
    <cellStyle name="Accent4" xfId="31" builtinId="41" customBuiltin="1"/>
    <cellStyle name="Accent4 2" xfId="172" xr:uid="{00000000-0005-0000-0000-000043000000}"/>
    <cellStyle name="Accent5" xfId="35" builtinId="45" customBuiltin="1"/>
    <cellStyle name="Accent5 2" xfId="176" xr:uid="{00000000-0005-0000-0000-000045000000}"/>
    <cellStyle name="Accent6" xfId="39" builtinId="49" customBuiltin="1"/>
    <cellStyle name="Accent6 2" xfId="180" xr:uid="{00000000-0005-0000-0000-000047000000}"/>
    <cellStyle name="Bad" xfId="8" builtinId="27" customBuiltin="1"/>
    <cellStyle name="Bad 2" xfId="149" xr:uid="{00000000-0005-0000-0000-000049000000}"/>
    <cellStyle name="Calculation" xfId="12" builtinId="22" customBuiltin="1"/>
    <cellStyle name="Calculation 2" xfId="153" xr:uid="{00000000-0005-0000-0000-00004B000000}"/>
    <cellStyle name="Check Cell" xfId="14" builtinId="23" customBuiltin="1"/>
    <cellStyle name="Check Cell 2" xfId="155" xr:uid="{00000000-0005-0000-0000-00004D000000}"/>
    <cellStyle name="coma 5" xfId="44" xr:uid="{00000000-0005-0000-0000-00004E000000}"/>
    <cellStyle name="Comma" xfId="63" builtinId="3"/>
    <cellStyle name="Comma [0] 2" xfId="72" xr:uid="{00000000-0005-0000-0000-000050000000}"/>
    <cellStyle name="Comma 2" xfId="45" xr:uid="{00000000-0005-0000-0000-000051000000}"/>
    <cellStyle name="Comma 3" xfId="69" xr:uid="{00000000-0005-0000-0000-000052000000}"/>
    <cellStyle name="Comma 3 2" xfId="75" xr:uid="{00000000-0005-0000-0000-000053000000}"/>
    <cellStyle name="Comma 3 3" xfId="76" xr:uid="{00000000-0005-0000-0000-000054000000}"/>
    <cellStyle name="Comma 4" xfId="71" xr:uid="{00000000-0005-0000-0000-000055000000}"/>
    <cellStyle name="Comma0" xfId="46" xr:uid="{00000000-0005-0000-0000-000056000000}"/>
    <cellStyle name="Comma4" xfId="47" xr:uid="{00000000-0005-0000-0000-000057000000}"/>
    <cellStyle name="currency 0" xfId="48" xr:uid="{00000000-0005-0000-0000-000058000000}"/>
    <cellStyle name="Currency0" xfId="49" xr:uid="{00000000-0005-0000-0000-000059000000}"/>
    <cellStyle name="Currency4" xfId="50" xr:uid="{00000000-0005-0000-0000-00005A000000}"/>
    <cellStyle name="Date" xfId="51" xr:uid="{00000000-0005-0000-0000-00005B000000}"/>
    <cellStyle name="Explanatory Text" xfId="17" builtinId="53" customBuiltin="1"/>
    <cellStyle name="Explanatory Text 2" xfId="158" xr:uid="{00000000-0005-0000-0000-00005D000000}"/>
    <cellStyle name="Fixed" xfId="52" xr:uid="{00000000-0005-0000-0000-00005E000000}"/>
    <cellStyle name="Good" xfId="7" builtinId="26" customBuiltin="1"/>
    <cellStyle name="Good 2" xfId="148" xr:uid="{00000000-0005-0000-0000-000060000000}"/>
    <cellStyle name="Heading 1" xfId="3" builtinId="16" customBuiltin="1"/>
    <cellStyle name="Heading 1 2" xfId="144" xr:uid="{00000000-0005-0000-0000-000062000000}"/>
    <cellStyle name="Heading 2" xfId="4" builtinId="17" customBuiltin="1"/>
    <cellStyle name="Heading 2 2" xfId="145" xr:uid="{00000000-0005-0000-0000-000064000000}"/>
    <cellStyle name="Heading 3" xfId="5" builtinId="18" customBuiltin="1"/>
    <cellStyle name="Heading 3 2" xfId="146" xr:uid="{00000000-0005-0000-0000-000066000000}"/>
    <cellStyle name="Heading 4" xfId="6" builtinId="19" customBuiltin="1"/>
    <cellStyle name="Heading 4 2" xfId="147" xr:uid="{00000000-0005-0000-0000-000068000000}"/>
    <cellStyle name="hidden" xfId="53" xr:uid="{00000000-0005-0000-0000-000069000000}"/>
    <cellStyle name="hide" xfId="54" xr:uid="{00000000-0005-0000-0000-00006A000000}"/>
    <cellStyle name="Input" xfId="10" builtinId="20" customBuiltin="1"/>
    <cellStyle name="Input 2" xfId="151" xr:uid="{00000000-0005-0000-0000-00006C000000}"/>
    <cellStyle name="Linked Cell" xfId="13" builtinId="24" customBuiltin="1"/>
    <cellStyle name="Linked Cell 2" xfId="154" xr:uid="{00000000-0005-0000-0000-00006E000000}"/>
    <cellStyle name="Neutral" xfId="9" builtinId="28" customBuiltin="1"/>
    <cellStyle name="Neutral 2" xfId="150" xr:uid="{00000000-0005-0000-0000-000070000000}"/>
    <cellStyle name="Normal" xfId="0" builtinId="0"/>
    <cellStyle name="Normal 2" xfId="55" xr:uid="{00000000-0005-0000-0000-000072000000}"/>
    <cellStyle name="Normal 2 2" xfId="77" xr:uid="{00000000-0005-0000-0000-000073000000}"/>
    <cellStyle name="Normal 2 3" xfId="78" xr:uid="{00000000-0005-0000-0000-000074000000}"/>
    <cellStyle name="Normal 2 4" xfId="79" xr:uid="{00000000-0005-0000-0000-000075000000}"/>
    <cellStyle name="Normal 2 5" xfId="80" xr:uid="{00000000-0005-0000-0000-000076000000}"/>
    <cellStyle name="Normal 3" xfId="56" xr:uid="{00000000-0005-0000-0000-000077000000}"/>
    <cellStyle name="Normal 4" xfId="43" xr:uid="{00000000-0005-0000-0000-000078000000}"/>
    <cellStyle name="Normal 4 10" xfId="134" xr:uid="{00000000-0005-0000-0000-000079000000}"/>
    <cellStyle name="Normal 4 11" xfId="139" xr:uid="{00000000-0005-0000-0000-00007A000000}"/>
    <cellStyle name="Normal 4 2" xfId="67" xr:uid="{00000000-0005-0000-0000-00007B000000}"/>
    <cellStyle name="Normal 4 2 2" xfId="81" xr:uid="{00000000-0005-0000-0000-00007C000000}"/>
    <cellStyle name="Normal 4 2 2 2" xfId="82" xr:uid="{00000000-0005-0000-0000-00007D000000}"/>
    <cellStyle name="Normal 4 2 3" xfId="83" xr:uid="{00000000-0005-0000-0000-00007E000000}"/>
    <cellStyle name="Normal 4 2 3 2" xfId="84" xr:uid="{00000000-0005-0000-0000-00007F000000}"/>
    <cellStyle name="Normal 4 2 4" xfId="85" xr:uid="{00000000-0005-0000-0000-000080000000}"/>
    <cellStyle name="Normal 4 2 4 2" xfId="86" xr:uid="{00000000-0005-0000-0000-000081000000}"/>
    <cellStyle name="Normal 4 2 5" xfId="87" xr:uid="{00000000-0005-0000-0000-000082000000}"/>
    <cellStyle name="Normal 4 2 5 2" xfId="88" xr:uid="{00000000-0005-0000-0000-000083000000}"/>
    <cellStyle name="Normal 4 2 6" xfId="89" xr:uid="{00000000-0005-0000-0000-000084000000}"/>
    <cellStyle name="Normal 4 2 6 2" xfId="90" xr:uid="{00000000-0005-0000-0000-000085000000}"/>
    <cellStyle name="Normal 4 2 7" xfId="91" xr:uid="{00000000-0005-0000-0000-000086000000}"/>
    <cellStyle name="Normal 4 3" xfId="92" xr:uid="{00000000-0005-0000-0000-000087000000}"/>
    <cellStyle name="Normal 4 3 2" xfId="93" xr:uid="{00000000-0005-0000-0000-000088000000}"/>
    <cellStyle name="Normal 4 3 2 2" xfId="94" xr:uid="{00000000-0005-0000-0000-000089000000}"/>
    <cellStyle name="Normal 4 3 3" xfId="95" xr:uid="{00000000-0005-0000-0000-00008A000000}"/>
    <cellStyle name="Normal 4 3 3 2" xfId="96" xr:uid="{00000000-0005-0000-0000-00008B000000}"/>
    <cellStyle name="Normal 4 3 4" xfId="97" xr:uid="{00000000-0005-0000-0000-00008C000000}"/>
    <cellStyle name="Normal 4 3 4 2" xfId="98" xr:uid="{00000000-0005-0000-0000-00008D000000}"/>
    <cellStyle name="Normal 4 3 5" xfId="99" xr:uid="{00000000-0005-0000-0000-00008E000000}"/>
    <cellStyle name="Normal 4 3 5 2" xfId="100" xr:uid="{00000000-0005-0000-0000-00008F000000}"/>
    <cellStyle name="Normal 4 3 6" xfId="101" xr:uid="{00000000-0005-0000-0000-000090000000}"/>
    <cellStyle name="Normal 4 3 6 2" xfId="102" xr:uid="{00000000-0005-0000-0000-000091000000}"/>
    <cellStyle name="Normal 4 3 7" xfId="103" xr:uid="{00000000-0005-0000-0000-000092000000}"/>
    <cellStyle name="Normal 4 4" xfId="104" xr:uid="{00000000-0005-0000-0000-000093000000}"/>
    <cellStyle name="Normal 4 4 2" xfId="105" xr:uid="{00000000-0005-0000-0000-000094000000}"/>
    <cellStyle name="Normal 4 5" xfId="106" xr:uid="{00000000-0005-0000-0000-000095000000}"/>
    <cellStyle name="Normal 4 5 2" xfId="107" xr:uid="{00000000-0005-0000-0000-000096000000}"/>
    <cellStyle name="Normal 4 6" xfId="108" xr:uid="{00000000-0005-0000-0000-000097000000}"/>
    <cellStyle name="Normal 4 6 2" xfId="109" xr:uid="{00000000-0005-0000-0000-000098000000}"/>
    <cellStyle name="Normal 4 7" xfId="110" xr:uid="{00000000-0005-0000-0000-000099000000}"/>
    <cellStyle name="Normal 4 7 2" xfId="111" xr:uid="{00000000-0005-0000-0000-00009A000000}"/>
    <cellStyle name="Normal 4 8" xfId="112" xr:uid="{00000000-0005-0000-0000-00009B000000}"/>
    <cellStyle name="Normal 4 8 2" xfId="113" xr:uid="{00000000-0005-0000-0000-00009C000000}"/>
    <cellStyle name="Normal 4 9" xfId="73" xr:uid="{00000000-0005-0000-0000-00009D000000}"/>
    <cellStyle name="Normal 4 9 2" xfId="136" xr:uid="{00000000-0005-0000-0000-00009E000000}"/>
    <cellStyle name="Normal 4 9 3" xfId="141" xr:uid="{00000000-0005-0000-0000-00009F000000}"/>
    <cellStyle name="Normal 5" xfId="61" xr:uid="{00000000-0005-0000-0000-0000A0000000}"/>
    <cellStyle name="Normal 5 2" xfId="68" xr:uid="{00000000-0005-0000-0000-0000A1000000}"/>
    <cellStyle name="Normal 5 2 2" xfId="114" xr:uid="{00000000-0005-0000-0000-0000A2000000}"/>
    <cellStyle name="Normal 5 3" xfId="115" xr:uid="{00000000-0005-0000-0000-0000A3000000}"/>
    <cellStyle name="Normal 5 3 2" xfId="116" xr:uid="{00000000-0005-0000-0000-0000A4000000}"/>
    <cellStyle name="Normal 5 4" xfId="117" xr:uid="{00000000-0005-0000-0000-0000A5000000}"/>
    <cellStyle name="Normal 5 4 2" xfId="118" xr:uid="{00000000-0005-0000-0000-0000A6000000}"/>
    <cellStyle name="Normal 5 5" xfId="119" xr:uid="{00000000-0005-0000-0000-0000A7000000}"/>
    <cellStyle name="Normal 5 5 2" xfId="120" xr:uid="{00000000-0005-0000-0000-0000A8000000}"/>
    <cellStyle name="Normal 5 6" xfId="121" xr:uid="{00000000-0005-0000-0000-0000A9000000}"/>
    <cellStyle name="Normal 5 6 2" xfId="122" xr:uid="{00000000-0005-0000-0000-0000AA000000}"/>
    <cellStyle name="Normal 5 7" xfId="74" xr:uid="{00000000-0005-0000-0000-0000AB000000}"/>
    <cellStyle name="Normal 5 7 2" xfId="137" xr:uid="{00000000-0005-0000-0000-0000AC000000}"/>
    <cellStyle name="Normal 5 7 3" xfId="142" xr:uid="{00000000-0005-0000-0000-0000AD000000}"/>
    <cellStyle name="Normal 5 8" xfId="135" xr:uid="{00000000-0005-0000-0000-0000AE000000}"/>
    <cellStyle name="Normal 5 9" xfId="140" xr:uid="{00000000-0005-0000-0000-0000AF000000}"/>
    <cellStyle name="Normal 6" xfId="64" xr:uid="{00000000-0005-0000-0000-0000B0000000}"/>
    <cellStyle name="Normal 6 2" xfId="123" xr:uid="{00000000-0005-0000-0000-0000B1000000}"/>
    <cellStyle name="Normal 6 2 2" xfId="124" xr:uid="{00000000-0005-0000-0000-0000B2000000}"/>
    <cellStyle name="Normal 6 3" xfId="125" xr:uid="{00000000-0005-0000-0000-0000B3000000}"/>
    <cellStyle name="Normal 6 3 2" xfId="126" xr:uid="{00000000-0005-0000-0000-0000B4000000}"/>
    <cellStyle name="Normal 6 4" xfId="127" xr:uid="{00000000-0005-0000-0000-0000B5000000}"/>
    <cellStyle name="Normal 6 4 2" xfId="128" xr:uid="{00000000-0005-0000-0000-0000B6000000}"/>
    <cellStyle name="Normal 6 5" xfId="129" xr:uid="{00000000-0005-0000-0000-0000B7000000}"/>
    <cellStyle name="Normal 6 5 2" xfId="130" xr:uid="{00000000-0005-0000-0000-0000B8000000}"/>
    <cellStyle name="Normal 6 6" xfId="65" xr:uid="{00000000-0005-0000-0000-0000B9000000}"/>
    <cellStyle name="Normal 6 6 2" xfId="131" xr:uid="{00000000-0005-0000-0000-0000BA000000}"/>
    <cellStyle name="Normal 6 6 3" xfId="133" xr:uid="{00000000-0005-0000-0000-0000BB000000}"/>
    <cellStyle name="Normal 6 6 4" xfId="138" xr:uid="{00000000-0005-0000-0000-0000BC000000}"/>
    <cellStyle name="Normal 6 7" xfId="132" xr:uid="{00000000-0005-0000-0000-0000BD000000}"/>
    <cellStyle name="Normal 7" xfId="143" xr:uid="{00000000-0005-0000-0000-0000BE000000}"/>
    <cellStyle name="Normal 8" xfId="184" xr:uid="{00000000-0005-0000-0000-0000BF000000}"/>
    <cellStyle name="Normal 9" xfId="198" xr:uid="{00000000-0005-0000-0000-0000C0000000}"/>
    <cellStyle name="Note" xfId="16" builtinId="10" customBuiltin="1"/>
    <cellStyle name="Note 2" xfId="157" xr:uid="{00000000-0005-0000-0000-0000C2000000}"/>
    <cellStyle name="Note 3" xfId="185" xr:uid="{00000000-0005-0000-0000-0000C3000000}"/>
    <cellStyle name="Note 4" xfId="199" xr:uid="{00000000-0005-0000-0000-0000C4000000}"/>
    <cellStyle name="Outline" xfId="57" xr:uid="{00000000-0005-0000-0000-0000C5000000}"/>
    <cellStyle name="Output" xfId="11" builtinId="21" customBuiltin="1"/>
    <cellStyle name="Output 2" xfId="152" xr:uid="{00000000-0005-0000-0000-0000C7000000}"/>
    <cellStyle name="Percent" xfId="1" builtinId="5"/>
    <cellStyle name="Percent 2" xfId="58" xr:uid="{00000000-0005-0000-0000-0000C9000000}"/>
    <cellStyle name="Percent 2 2" xfId="66" xr:uid="{00000000-0005-0000-0000-0000CA000000}"/>
    <cellStyle name="Percent 3" xfId="62" xr:uid="{00000000-0005-0000-0000-0000CB000000}"/>
    <cellStyle name="Percent 4" xfId="70" xr:uid="{00000000-0005-0000-0000-0000CC000000}"/>
    <cellStyle name="Percent2" xfId="59" xr:uid="{00000000-0005-0000-0000-0000CD000000}"/>
    <cellStyle name="percent3" xfId="60" xr:uid="{00000000-0005-0000-0000-0000CE000000}"/>
    <cellStyle name="Title" xfId="2" builtinId="15" customBuiltin="1"/>
    <cellStyle name="Total" xfId="18" builtinId="25" customBuiltin="1"/>
    <cellStyle name="Total 2" xfId="159" xr:uid="{00000000-0005-0000-0000-0000D1000000}"/>
    <cellStyle name="Warning Text" xfId="15" builtinId="11" customBuiltin="1"/>
    <cellStyle name="Warning Text 2" xfId="156" xr:uid="{00000000-0005-0000-0000-0000D3000000}"/>
  </cellStyles>
  <dxfs count="0"/>
  <tableStyles count="0" defaultTableStyle="TableStyleMedium2" defaultPivotStyle="PivotStyleLight16"/>
  <colors>
    <mruColors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1"/>
  <sheetViews>
    <sheetView showGridLines="0" tabSelected="1" zoomScale="90" zoomScaleNormal="90" zoomScaleSheetLayoutView="90" workbookViewId="0">
      <pane xSplit="2" ySplit="7" topLeftCell="AY8" activePane="bottomRight" state="frozen"/>
      <selection pane="topRight" activeCell="C1" sqref="C1"/>
      <selection pane="bottomLeft" activeCell="A8" sqref="A8"/>
      <selection pane="bottomRight" activeCell="BA8" sqref="BA8"/>
    </sheetView>
  </sheetViews>
  <sheetFormatPr defaultColWidth="15.7265625" defaultRowHeight="12.5" outlineLevelCol="1" x14ac:dyDescent="0.25"/>
  <cols>
    <col min="1" max="1" width="5.7265625" style="47" customWidth="1"/>
    <col min="2" max="2" width="29.81640625" style="47" bestFit="1" customWidth="1"/>
    <col min="3" max="14" width="15.7265625" style="47" hidden="1" customWidth="1" outlineLevel="1"/>
    <col min="15" max="15" width="18.7265625" style="47" hidden="1" customWidth="1" outlineLevel="1" collapsed="1"/>
    <col min="16" max="18" width="18.7265625" style="47" hidden="1" customWidth="1" outlineLevel="1"/>
    <col min="19" max="25" width="17.7265625" style="47" hidden="1" customWidth="1" outlineLevel="1"/>
    <col min="26" max="50" width="18.7265625" style="47" hidden="1" customWidth="1" outlineLevel="1"/>
    <col min="51" max="51" width="18.7265625" style="47" customWidth="1" collapsed="1"/>
    <col min="52" max="63" width="18.7265625" style="47" customWidth="1"/>
    <col min="64" max="16384" width="15.7265625" style="47"/>
  </cols>
  <sheetData>
    <row r="1" spans="1:64" x14ac:dyDescent="0.25">
      <c r="A1" s="40" t="s">
        <v>549</v>
      </c>
    </row>
    <row r="2" spans="1:64" x14ac:dyDescent="0.25">
      <c r="A2" s="40" t="s">
        <v>550</v>
      </c>
    </row>
    <row r="3" spans="1:64" x14ac:dyDescent="0.25">
      <c r="A3" s="40" t="s">
        <v>2220</v>
      </c>
    </row>
    <row r="4" spans="1:64" x14ac:dyDescent="0.25">
      <c r="A4" s="40" t="s">
        <v>551</v>
      </c>
      <c r="E4" s="40"/>
    </row>
    <row r="6" spans="1:64" x14ac:dyDescent="0.25">
      <c r="C6" s="151">
        <v>2014</v>
      </c>
      <c r="D6" s="42">
        <v>2015</v>
      </c>
      <c r="E6" s="42">
        <v>2015</v>
      </c>
      <c r="F6" s="42">
        <v>2015</v>
      </c>
      <c r="G6" s="42">
        <v>2015</v>
      </c>
      <c r="H6" s="42">
        <v>2015</v>
      </c>
      <c r="I6" s="42">
        <v>2015</v>
      </c>
      <c r="J6" s="42">
        <v>2015</v>
      </c>
      <c r="K6" s="42">
        <v>2015</v>
      </c>
      <c r="L6" s="42">
        <v>2015</v>
      </c>
      <c r="M6" s="42">
        <v>2015</v>
      </c>
      <c r="N6" s="42">
        <v>2015</v>
      </c>
      <c r="O6" s="42">
        <v>2015</v>
      </c>
      <c r="P6" s="42">
        <v>2016</v>
      </c>
      <c r="Q6" s="42">
        <v>2016</v>
      </c>
      <c r="R6" s="42">
        <v>2016</v>
      </c>
      <c r="S6" s="42">
        <v>2016</v>
      </c>
      <c r="T6" s="42">
        <v>2016</v>
      </c>
      <c r="U6" s="42">
        <v>2016</v>
      </c>
      <c r="V6" s="42">
        <v>2016</v>
      </c>
      <c r="W6" s="42">
        <v>2016</v>
      </c>
      <c r="X6" s="42">
        <v>2016</v>
      </c>
      <c r="Y6" s="42">
        <v>2016</v>
      </c>
      <c r="Z6" s="42">
        <v>2016</v>
      </c>
      <c r="AA6" s="42">
        <v>2016</v>
      </c>
      <c r="AB6" s="42">
        <v>2017</v>
      </c>
      <c r="AC6" s="42">
        <v>2017</v>
      </c>
      <c r="AD6" s="42">
        <v>2017</v>
      </c>
      <c r="AE6" s="42">
        <v>2017</v>
      </c>
      <c r="AF6" s="42">
        <v>2017</v>
      </c>
      <c r="AG6" s="42">
        <v>2017</v>
      </c>
      <c r="AH6" s="42">
        <v>2017</v>
      </c>
      <c r="AI6" s="42">
        <v>2017</v>
      </c>
      <c r="AJ6" s="42">
        <v>2017</v>
      </c>
      <c r="AK6" s="42">
        <v>2017</v>
      </c>
      <c r="AL6" s="42">
        <v>2017</v>
      </c>
      <c r="AM6" s="42">
        <v>2017</v>
      </c>
      <c r="AN6" s="42">
        <v>2018</v>
      </c>
      <c r="AO6" s="42">
        <v>2018</v>
      </c>
      <c r="AP6" s="42">
        <v>2018</v>
      </c>
      <c r="AQ6" s="42">
        <v>2018</v>
      </c>
      <c r="AR6" s="42">
        <v>2018</v>
      </c>
      <c r="AS6" s="42">
        <v>2018</v>
      </c>
      <c r="AT6" s="42">
        <v>2018</v>
      </c>
      <c r="AU6" s="42">
        <v>2018</v>
      </c>
      <c r="AV6" s="42">
        <v>2018</v>
      </c>
      <c r="AW6" s="42">
        <v>2018</v>
      </c>
      <c r="AX6" s="42">
        <v>2018</v>
      </c>
      <c r="AY6" s="42">
        <v>2018</v>
      </c>
      <c r="AZ6" s="42">
        <v>2019</v>
      </c>
      <c r="BA6" s="42">
        <v>2019</v>
      </c>
      <c r="BB6" s="42">
        <v>2019</v>
      </c>
      <c r="BC6" s="42">
        <v>2019</v>
      </c>
      <c r="BD6" s="42">
        <v>2019</v>
      </c>
      <c r="BE6" s="42">
        <v>2019</v>
      </c>
      <c r="BF6" s="42">
        <v>2019</v>
      </c>
      <c r="BG6" s="42">
        <v>2019</v>
      </c>
      <c r="BH6" s="42">
        <v>2019</v>
      </c>
      <c r="BI6" s="42">
        <v>2019</v>
      </c>
      <c r="BJ6" s="42">
        <v>2019</v>
      </c>
      <c r="BK6" s="42">
        <v>2019</v>
      </c>
      <c r="BL6" s="152" t="s">
        <v>1983</v>
      </c>
    </row>
    <row r="7" spans="1:64" x14ac:dyDescent="0.25">
      <c r="C7" s="43" t="s">
        <v>553</v>
      </c>
      <c r="D7" s="43" t="s">
        <v>554</v>
      </c>
      <c r="E7" s="43" t="s">
        <v>555</v>
      </c>
      <c r="F7" s="43" t="s">
        <v>556</v>
      </c>
      <c r="G7" s="43" t="s">
        <v>557</v>
      </c>
      <c r="H7" s="43" t="s">
        <v>558</v>
      </c>
      <c r="I7" s="43" t="s">
        <v>559</v>
      </c>
      <c r="J7" s="43" t="s">
        <v>560</v>
      </c>
      <c r="K7" s="43" t="s">
        <v>561</v>
      </c>
      <c r="L7" s="43" t="s">
        <v>562</v>
      </c>
      <c r="M7" s="43" t="s">
        <v>563</v>
      </c>
      <c r="N7" s="43" t="s">
        <v>564</v>
      </c>
      <c r="O7" s="43" t="s">
        <v>553</v>
      </c>
      <c r="P7" s="43" t="s">
        <v>554</v>
      </c>
      <c r="Q7" s="43" t="s">
        <v>555</v>
      </c>
      <c r="R7" s="43" t="s">
        <v>556</v>
      </c>
      <c r="S7" s="43" t="s">
        <v>557</v>
      </c>
      <c r="T7" s="43" t="s">
        <v>558</v>
      </c>
      <c r="U7" s="43" t="s">
        <v>559</v>
      </c>
      <c r="V7" s="43" t="s">
        <v>560</v>
      </c>
      <c r="W7" s="43" t="s">
        <v>561</v>
      </c>
      <c r="X7" s="43" t="s">
        <v>562</v>
      </c>
      <c r="Y7" s="43" t="s">
        <v>563</v>
      </c>
      <c r="Z7" s="43" t="s">
        <v>564</v>
      </c>
      <c r="AA7" s="43" t="s">
        <v>553</v>
      </c>
      <c r="AB7" s="43" t="s">
        <v>554</v>
      </c>
      <c r="AC7" s="43" t="s">
        <v>555</v>
      </c>
      <c r="AD7" s="43" t="s">
        <v>556</v>
      </c>
      <c r="AE7" s="43" t="s">
        <v>557</v>
      </c>
      <c r="AF7" s="43" t="s">
        <v>558</v>
      </c>
      <c r="AG7" s="43" t="s">
        <v>559</v>
      </c>
      <c r="AH7" s="43" t="s">
        <v>560</v>
      </c>
      <c r="AI7" s="43" t="s">
        <v>561</v>
      </c>
      <c r="AJ7" s="43" t="s">
        <v>562</v>
      </c>
      <c r="AK7" s="43" t="s">
        <v>563</v>
      </c>
      <c r="AL7" s="43" t="s">
        <v>564</v>
      </c>
      <c r="AM7" s="43" t="s">
        <v>553</v>
      </c>
      <c r="AN7" s="43" t="s">
        <v>554</v>
      </c>
      <c r="AO7" s="43" t="s">
        <v>555</v>
      </c>
      <c r="AP7" s="43" t="s">
        <v>556</v>
      </c>
      <c r="AQ7" s="43" t="s">
        <v>557</v>
      </c>
      <c r="AR7" s="43" t="s">
        <v>558</v>
      </c>
      <c r="AS7" s="43" t="s">
        <v>559</v>
      </c>
      <c r="AT7" s="43" t="s">
        <v>560</v>
      </c>
      <c r="AU7" s="43" t="s">
        <v>561</v>
      </c>
      <c r="AV7" s="43" t="s">
        <v>562</v>
      </c>
      <c r="AW7" s="43" t="s">
        <v>563</v>
      </c>
      <c r="AX7" s="43" t="s">
        <v>564</v>
      </c>
      <c r="AY7" s="43" t="s">
        <v>553</v>
      </c>
      <c r="AZ7" s="43" t="s">
        <v>554</v>
      </c>
      <c r="BA7" s="43" t="s">
        <v>555</v>
      </c>
      <c r="BB7" s="43" t="s">
        <v>556</v>
      </c>
      <c r="BC7" s="43" t="s">
        <v>557</v>
      </c>
      <c r="BD7" s="43" t="s">
        <v>558</v>
      </c>
      <c r="BE7" s="43" t="s">
        <v>559</v>
      </c>
      <c r="BF7" s="43" t="s">
        <v>560</v>
      </c>
      <c r="BG7" s="43" t="s">
        <v>561</v>
      </c>
      <c r="BH7" s="43" t="s">
        <v>562</v>
      </c>
      <c r="BI7" s="43" t="s">
        <v>563</v>
      </c>
      <c r="BJ7" s="43" t="s">
        <v>564</v>
      </c>
      <c r="BK7" s="43" t="s">
        <v>553</v>
      </c>
      <c r="BL7" s="44" t="s">
        <v>565</v>
      </c>
    </row>
    <row r="8" spans="1:64" x14ac:dyDescent="0.25">
      <c r="A8" s="45">
        <v>1</v>
      </c>
      <c r="B8" s="46" t="s">
        <v>566</v>
      </c>
    </row>
    <row r="9" spans="1:64" x14ac:dyDescent="0.25">
      <c r="A9" s="45">
        <v>2</v>
      </c>
      <c r="B9" s="47" t="s">
        <v>572</v>
      </c>
      <c r="C9" s="150">
        <v>601700000</v>
      </c>
      <c r="D9" s="150">
        <v>601700000</v>
      </c>
      <c r="E9" s="150">
        <v>601700000</v>
      </c>
      <c r="F9" s="150">
        <v>601700000</v>
      </c>
      <c r="G9" s="150">
        <v>601700000</v>
      </c>
      <c r="H9" s="150">
        <v>601700000</v>
      </c>
      <c r="I9" s="150">
        <v>561700000</v>
      </c>
      <c r="J9" s="150">
        <v>561700000</v>
      </c>
      <c r="K9" s="150">
        <v>561700000</v>
      </c>
      <c r="L9" s="150">
        <v>561700000</v>
      </c>
      <c r="M9" s="150">
        <v>561700000</v>
      </c>
      <c r="N9" s="150">
        <v>561700000</v>
      </c>
      <c r="O9" s="150">
        <v>561700000</v>
      </c>
      <c r="P9" s="150">
        <v>561700000</v>
      </c>
      <c r="Q9" s="150">
        <v>561700000</v>
      </c>
      <c r="R9" s="150">
        <v>561700000</v>
      </c>
      <c r="S9" s="150">
        <v>561700000</v>
      </c>
      <c r="T9" s="150">
        <v>561700000</v>
      </c>
      <c r="U9" s="150">
        <v>561700000</v>
      </c>
      <c r="V9" s="150">
        <v>561700000</v>
      </c>
      <c r="W9" s="150">
        <v>561700000</v>
      </c>
      <c r="X9" s="150">
        <v>561700000</v>
      </c>
      <c r="Y9" s="150">
        <v>561700000</v>
      </c>
      <c r="Z9" s="150">
        <v>561700000</v>
      </c>
      <c r="AA9" s="150">
        <v>686700000</v>
      </c>
      <c r="AB9" s="150">
        <v>686700000</v>
      </c>
      <c r="AC9" s="150">
        <v>686700000</v>
      </c>
      <c r="AD9" s="150">
        <v>686700000</v>
      </c>
      <c r="AE9" s="150">
        <v>686700000</v>
      </c>
      <c r="AF9" s="150">
        <v>686700000</v>
      </c>
      <c r="AG9" s="150">
        <v>686700000</v>
      </c>
      <c r="AH9" s="150">
        <v>686700000</v>
      </c>
      <c r="AI9" s="150">
        <v>686700000</v>
      </c>
      <c r="AJ9" s="150">
        <v>686700000</v>
      </c>
      <c r="AK9" s="150">
        <v>686700000</v>
      </c>
      <c r="AL9" s="150">
        <v>686700000</v>
      </c>
      <c r="AM9" s="150">
        <v>686700000</v>
      </c>
      <c r="AN9" s="150">
        <v>786700000</v>
      </c>
      <c r="AO9" s="150">
        <v>786700000</v>
      </c>
      <c r="AP9" s="150">
        <v>764700000</v>
      </c>
      <c r="AQ9" s="150">
        <v>764700000</v>
      </c>
      <c r="AR9" s="150">
        <v>764700000</v>
      </c>
      <c r="AS9" s="150">
        <v>764700000</v>
      </c>
      <c r="AT9" s="150">
        <v>764700000</v>
      </c>
      <c r="AU9" s="150">
        <v>764700000</v>
      </c>
      <c r="AV9" s="150">
        <v>814700000</v>
      </c>
      <c r="AW9" s="150">
        <v>814700000</v>
      </c>
      <c r="AX9" s="150">
        <v>814700000</v>
      </c>
      <c r="AY9" s="150">
        <v>739700000</v>
      </c>
      <c r="AZ9" s="150">
        <v>739700000</v>
      </c>
      <c r="BA9" s="150">
        <v>739700000</v>
      </c>
      <c r="BB9" s="150">
        <v>739700000</v>
      </c>
      <c r="BC9" s="150">
        <v>739700000</v>
      </c>
      <c r="BD9" s="150">
        <v>739700000</v>
      </c>
      <c r="BE9" s="150">
        <v>879700000</v>
      </c>
      <c r="BF9" s="150">
        <v>879700000</v>
      </c>
      <c r="BG9" s="150">
        <v>879700000</v>
      </c>
      <c r="BH9" s="150">
        <v>869700000</v>
      </c>
      <c r="BI9" s="150">
        <v>869700000</v>
      </c>
      <c r="BJ9" s="150">
        <v>869700000</v>
      </c>
      <c r="BK9" s="150">
        <v>849700000</v>
      </c>
      <c r="BL9" s="150">
        <v>811783333.33333337</v>
      </c>
    </row>
    <row r="10" spans="1:64" ht="14.5" x14ac:dyDescent="0.35">
      <c r="A10" s="45">
        <v>3</v>
      </c>
      <c r="B10" s="47" t="s">
        <v>1295</v>
      </c>
      <c r="C10" s="153">
        <v>6939236.8327223007</v>
      </c>
      <c r="D10" s="153">
        <v>7564209.8387544975</v>
      </c>
      <c r="E10" s="153">
        <v>6744686.3280023411</v>
      </c>
      <c r="F10" s="153">
        <v>6136546.654586372</v>
      </c>
      <c r="G10" s="153">
        <v>3825009.3930701474</v>
      </c>
      <c r="H10" s="153">
        <v>3831987.5912174708</v>
      </c>
      <c r="I10" s="153">
        <v>4158337.6905271239</v>
      </c>
      <c r="J10" s="153">
        <v>3685049.8668486718</v>
      </c>
      <c r="K10" s="153">
        <v>5385603.7251340169</v>
      </c>
      <c r="L10" s="153">
        <v>7548522.2004360911</v>
      </c>
      <c r="M10" s="153">
        <v>6979588.0317599699</v>
      </c>
      <c r="N10" s="153">
        <v>8982872.8128322605</v>
      </c>
      <c r="O10" s="154">
        <v>142363995.75489998</v>
      </c>
      <c r="P10" s="155">
        <v>127197006.94409791</v>
      </c>
      <c r="Q10" s="155">
        <v>125785292.16907519</v>
      </c>
      <c r="R10" s="155">
        <v>115104912.04346998</v>
      </c>
      <c r="S10" s="155">
        <v>88770103.780734003</v>
      </c>
      <c r="T10" s="155">
        <v>92482075.015638977</v>
      </c>
      <c r="U10" s="155">
        <v>91977193.046303973</v>
      </c>
      <c r="V10" s="155">
        <v>85729429.083763987</v>
      </c>
      <c r="W10" s="155">
        <v>96296199.367777988</v>
      </c>
      <c r="X10" s="155">
        <v>90650070.547830015</v>
      </c>
      <c r="Y10" s="155">
        <v>91140672.200224012</v>
      </c>
      <c r="Z10" s="155">
        <v>124326838.12285</v>
      </c>
      <c r="AA10" s="20">
        <v>53300000</v>
      </c>
      <c r="AB10" s="20">
        <v>9997268.2400000002</v>
      </c>
      <c r="AC10" s="20">
        <v>0.04</v>
      </c>
      <c r="AD10" s="20">
        <v>0.04</v>
      </c>
      <c r="AE10" s="20">
        <v>0.04</v>
      </c>
      <c r="AF10" s="20">
        <v>0.04</v>
      </c>
      <c r="AG10" s="20">
        <v>0.04</v>
      </c>
      <c r="AH10" s="20">
        <v>825000.04</v>
      </c>
      <c r="AI10" s="20">
        <v>76747499.180000007</v>
      </c>
      <c r="AJ10" s="20">
        <v>0.08</v>
      </c>
      <c r="AK10" s="20">
        <v>0.08</v>
      </c>
      <c r="AL10" s="20">
        <v>45000000.100000001</v>
      </c>
      <c r="AM10" s="20">
        <v>54199996.32</v>
      </c>
      <c r="AN10" s="20">
        <v>22399999.989999998</v>
      </c>
      <c r="AO10" s="20">
        <v>50000000</v>
      </c>
      <c r="AP10" s="20">
        <v>50000000</v>
      </c>
      <c r="AQ10" s="20">
        <v>27400000.010000002</v>
      </c>
      <c r="AR10" s="20">
        <v>29500000.02</v>
      </c>
      <c r="AS10" s="20">
        <v>47100000.030000001</v>
      </c>
      <c r="AT10" s="20">
        <v>66700000.039999999</v>
      </c>
      <c r="AU10" s="20">
        <v>105700000.03</v>
      </c>
      <c r="AV10" s="20">
        <v>100500000.05</v>
      </c>
      <c r="AW10" s="20">
        <v>124800000.05</v>
      </c>
      <c r="AX10" s="20">
        <v>143500000.06999999</v>
      </c>
      <c r="AY10" s="20">
        <v>217500000.12</v>
      </c>
      <c r="AZ10" s="20">
        <v>177500000.13999999</v>
      </c>
      <c r="BA10" s="20">
        <v>198000000.11000001</v>
      </c>
      <c r="BB10" s="20">
        <v>176299999.66</v>
      </c>
      <c r="BC10" s="20">
        <v>157700000</v>
      </c>
      <c r="BD10" s="20">
        <v>161900000</v>
      </c>
      <c r="BE10" s="20">
        <v>0</v>
      </c>
      <c r="BF10" s="20">
        <v>0</v>
      </c>
      <c r="BG10" s="20">
        <v>0.01</v>
      </c>
      <c r="BH10" s="20">
        <v>45500000.009999998</v>
      </c>
      <c r="BI10" s="20">
        <v>64900000</v>
      </c>
      <c r="BJ10" s="20">
        <v>131300000</v>
      </c>
      <c r="BK10" s="20">
        <v>105000000</v>
      </c>
      <c r="BL10" s="150">
        <v>106195833.33249998</v>
      </c>
    </row>
    <row r="11" spans="1:64" x14ac:dyDescent="0.25">
      <c r="A11" s="45">
        <v>4</v>
      </c>
      <c r="B11" s="47" t="s">
        <v>568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0</v>
      </c>
      <c r="AV11" s="64">
        <v>0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  <c r="BC11" s="64">
        <v>0</v>
      </c>
      <c r="BD11" s="64">
        <v>0</v>
      </c>
      <c r="BE11" s="64">
        <v>0</v>
      </c>
      <c r="BF11" s="64">
        <v>0</v>
      </c>
      <c r="BG11" s="64">
        <v>0</v>
      </c>
      <c r="BH11" s="64">
        <v>0</v>
      </c>
      <c r="BI11" s="64">
        <v>0</v>
      </c>
      <c r="BJ11" s="64">
        <v>0</v>
      </c>
      <c r="BK11" s="64">
        <v>0</v>
      </c>
      <c r="BL11" s="64">
        <v>0</v>
      </c>
    </row>
    <row r="12" spans="1:64" x14ac:dyDescent="0.25">
      <c r="A12" s="45">
        <v>5</v>
      </c>
      <c r="B12" s="47" t="s">
        <v>573</v>
      </c>
      <c r="C12" s="68">
        <v>609176750.48000002</v>
      </c>
      <c r="D12" s="68">
        <v>614072689.5999999</v>
      </c>
      <c r="E12" s="68">
        <v>626736262.42999983</v>
      </c>
      <c r="F12" s="68">
        <v>628594241.57999969</v>
      </c>
      <c r="G12" s="68">
        <v>621080091.98000002</v>
      </c>
      <c r="H12" s="68">
        <v>621188045.9599998</v>
      </c>
      <c r="I12" s="68">
        <v>620432264.83999979</v>
      </c>
      <c r="J12" s="68">
        <v>605534153.52999985</v>
      </c>
      <c r="K12" s="68">
        <v>603903490.84999979</v>
      </c>
      <c r="L12" s="68">
        <v>604023492.24999988</v>
      </c>
      <c r="M12" s="68">
        <v>595043700.06000006</v>
      </c>
      <c r="N12" s="68">
        <v>607089322.06999981</v>
      </c>
      <c r="O12" s="68">
        <v>614798710.91479588</v>
      </c>
      <c r="P12" s="68">
        <v>622367837.95238209</v>
      </c>
      <c r="Q12" s="68">
        <v>633710713.82429588</v>
      </c>
      <c r="R12" s="68">
        <v>643958225.1143899</v>
      </c>
      <c r="S12" s="68">
        <v>635454240.29780412</v>
      </c>
      <c r="T12" s="68">
        <v>636856983.78687</v>
      </c>
      <c r="U12" s="68">
        <v>638346717.45547402</v>
      </c>
      <c r="V12" s="68">
        <v>623170809.84777796</v>
      </c>
      <c r="W12" s="68">
        <v>621133694.34965003</v>
      </c>
      <c r="X12" s="68">
        <v>618754932.97332191</v>
      </c>
      <c r="Y12" s="68">
        <v>608564788.48446393</v>
      </c>
      <c r="Z12" s="68">
        <v>677122864.24556601</v>
      </c>
      <c r="AA12" s="68">
        <v>696353713.25920975</v>
      </c>
      <c r="AB12" s="68">
        <v>704485495.09618771</v>
      </c>
      <c r="AC12" s="68">
        <v>717557371.85491979</v>
      </c>
      <c r="AD12" s="68">
        <v>722461159.63231575</v>
      </c>
      <c r="AE12" s="68">
        <v>714363485.10224974</v>
      </c>
      <c r="AF12" s="68">
        <v>715162372.31186187</v>
      </c>
      <c r="AG12" s="68">
        <v>714454384.6121279</v>
      </c>
      <c r="AH12" s="68">
        <v>698091953.10583198</v>
      </c>
      <c r="AI12" s="68">
        <v>695165769.92047</v>
      </c>
      <c r="AJ12" s="68">
        <v>696431704.938362</v>
      </c>
      <c r="AK12" s="68">
        <v>685207996.33645201</v>
      </c>
      <c r="AL12" s="68">
        <v>697183058.66838205</v>
      </c>
      <c r="AM12" s="68">
        <v>714850526.03315008</v>
      </c>
      <c r="AN12" s="68">
        <v>721641948.14365685</v>
      </c>
      <c r="AO12" s="68">
        <v>737665279.36644089</v>
      </c>
      <c r="AP12" s="68">
        <v>747544145.74568677</v>
      </c>
      <c r="AQ12" s="68">
        <v>739073292.57874477</v>
      </c>
      <c r="AR12" s="68">
        <v>738763094.22346282</v>
      </c>
      <c r="AS12" s="68">
        <v>736679083.56109929</v>
      </c>
      <c r="AT12" s="68">
        <v>719188574.54007089</v>
      </c>
      <c r="AU12" s="68">
        <v>716064116.47956121</v>
      </c>
      <c r="AV12" s="68">
        <v>714858662.4394505</v>
      </c>
      <c r="AW12" s="68">
        <v>749409869.02475286</v>
      </c>
      <c r="AX12" s="68">
        <v>762949354.41137087</v>
      </c>
      <c r="AY12" s="68">
        <v>720703298.59467888</v>
      </c>
      <c r="AZ12" s="68">
        <v>741401549.58765948</v>
      </c>
      <c r="BA12" s="68">
        <v>747701219.46485245</v>
      </c>
      <c r="BB12" s="68">
        <v>747442410.44061232</v>
      </c>
      <c r="BC12" s="68">
        <v>753082951.91026866</v>
      </c>
      <c r="BD12" s="68">
        <v>737424483.11944389</v>
      </c>
      <c r="BE12" s="68">
        <v>830176986.81847227</v>
      </c>
      <c r="BF12" s="68">
        <v>823886959.13069975</v>
      </c>
      <c r="BG12" s="68">
        <v>804638974.24959195</v>
      </c>
      <c r="BH12" s="68">
        <v>798975925.18485332</v>
      </c>
      <c r="BI12" s="68">
        <v>801855435.98576963</v>
      </c>
      <c r="BJ12" s="68">
        <v>803841451.22725761</v>
      </c>
      <c r="BK12" s="68">
        <v>822396768.47508216</v>
      </c>
      <c r="BL12" s="68">
        <v>780164865.05453014</v>
      </c>
    </row>
    <row r="13" spans="1:64" x14ac:dyDescent="0.25">
      <c r="A13" s="45">
        <v>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>
        <v>0</v>
      </c>
    </row>
    <row r="14" spans="1:64" ht="13" thickBot="1" x14ac:dyDescent="0.3">
      <c r="A14" s="45">
        <v>7</v>
      </c>
      <c r="B14" s="47" t="s">
        <v>570</v>
      </c>
      <c r="C14" s="70">
        <v>1177956908.21</v>
      </c>
      <c r="D14" s="70">
        <v>1223336899.4387546</v>
      </c>
      <c r="E14" s="70">
        <v>1235180948.7580023</v>
      </c>
      <c r="F14" s="70">
        <v>1236430788.234586</v>
      </c>
      <c r="G14" s="70">
        <v>1226605101.3730702</v>
      </c>
      <c r="H14" s="70">
        <v>1226720033.5512173</v>
      </c>
      <c r="I14" s="70">
        <v>1186290602.5305269</v>
      </c>
      <c r="J14" s="70">
        <v>1170919203.3968487</v>
      </c>
      <c r="K14" s="70">
        <v>1170989094.5751338</v>
      </c>
      <c r="L14" s="70">
        <v>1173272014.4504361</v>
      </c>
      <c r="M14" s="70">
        <v>1163723288.0917602</v>
      </c>
      <c r="N14" s="70">
        <v>1177772194.8828321</v>
      </c>
      <c r="O14" s="70">
        <v>1318862706.6696959</v>
      </c>
      <c r="P14" s="70">
        <v>1311264844.8964801</v>
      </c>
      <c r="Q14" s="70">
        <v>1321196005.993371</v>
      </c>
      <c r="R14" s="70">
        <v>1320763137.1578598</v>
      </c>
      <c r="S14" s="70">
        <v>1285924344.0785382</v>
      </c>
      <c r="T14" s="70">
        <v>1291039058.8025088</v>
      </c>
      <c r="U14" s="70">
        <v>1292023910.5017781</v>
      </c>
      <c r="V14" s="70">
        <v>1270600238.9315419</v>
      </c>
      <c r="W14" s="70">
        <v>1279129893.717428</v>
      </c>
      <c r="X14" s="70">
        <v>1271105003.521152</v>
      </c>
      <c r="Y14" s="70">
        <v>1261405460.6846881</v>
      </c>
      <c r="Z14" s="70">
        <v>1363149702.3684158</v>
      </c>
      <c r="AA14" s="70">
        <v>1436353713.2592096</v>
      </c>
      <c r="AB14" s="70">
        <v>1401182763.3361878</v>
      </c>
      <c r="AC14" s="70">
        <v>1404257371.8949199</v>
      </c>
      <c r="AD14" s="70">
        <v>1409161159.6723156</v>
      </c>
      <c r="AE14" s="70">
        <v>1401063485.1422496</v>
      </c>
      <c r="AF14" s="70">
        <v>1401862372.351862</v>
      </c>
      <c r="AG14" s="70">
        <v>1401154384.6521277</v>
      </c>
      <c r="AH14" s="70">
        <v>1385616953.1458321</v>
      </c>
      <c r="AI14" s="70">
        <v>1458613269.1004701</v>
      </c>
      <c r="AJ14" s="70">
        <v>1383131705.018362</v>
      </c>
      <c r="AK14" s="70">
        <v>1371907996.4164519</v>
      </c>
      <c r="AL14" s="70">
        <v>1428883058.7683821</v>
      </c>
      <c r="AM14" s="70">
        <v>1455750522.3531501</v>
      </c>
      <c r="AN14" s="70">
        <v>1530741948.133657</v>
      </c>
      <c r="AO14" s="70">
        <v>1574365279.3664408</v>
      </c>
      <c r="AP14" s="70">
        <v>1562244145.7456868</v>
      </c>
      <c r="AQ14" s="70">
        <v>1531173292.5887446</v>
      </c>
      <c r="AR14" s="70">
        <v>1532963094.2434628</v>
      </c>
      <c r="AS14" s="70">
        <v>1548479083.5910993</v>
      </c>
      <c r="AT14" s="70">
        <v>1550588574.580071</v>
      </c>
      <c r="AU14" s="70">
        <v>1586464116.5095611</v>
      </c>
      <c r="AV14" s="70">
        <v>1630058662.4894505</v>
      </c>
      <c r="AW14" s="70">
        <v>1688909869.0747528</v>
      </c>
      <c r="AX14" s="70">
        <v>1721149354.4813709</v>
      </c>
      <c r="AY14" s="70">
        <v>1677903298.7146788</v>
      </c>
      <c r="AZ14" s="70">
        <v>1658601549.7276595</v>
      </c>
      <c r="BA14" s="70">
        <v>1685401219.5748525</v>
      </c>
      <c r="BB14" s="70">
        <v>1663442410.1006122</v>
      </c>
      <c r="BC14" s="70">
        <v>1650482951.9102688</v>
      </c>
      <c r="BD14" s="70">
        <v>1639024483.1194439</v>
      </c>
      <c r="BE14" s="70">
        <v>1709876986.8184724</v>
      </c>
      <c r="BF14" s="70">
        <v>1703586959.1306996</v>
      </c>
      <c r="BG14" s="70">
        <v>1684338974.2595921</v>
      </c>
      <c r="BH14" s="70">
        <v>1714175925.1948533</v>
      </c>
      <c r="BI14" s="70">
        <v>1736455435.9857697</v>
      </c>
      <c r="BJ14" s="70">
        <v>1804841451.2272577</v>
      </c>
      <c r="BK14" s="70">
        <v>1777096768.4750822</v>
      </c>
      <c r="BL14" s="70">
        <v>1698144031.7203634</v>
      </c>
    </row>
    <row r="15" spans="1:64" ht="13" thickTop="1" x14ac:dyDescent="0.25">
      <c r="A15" s="45"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</row>
    <row r="16" spans="1:64" x14ac:dyDescent="0.25">
      <c r="A16" s="45">
        <v>9</v>
      </c>
    </row>
    <row r="17" spans="1:64" x14ac:dyDescent="0.25">
      <c r="A17" s="45">
        <v>10</v>
      </c>
      <c r="B17" s="46" t="s">
        <v>571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4" x14ac:dyDescent="0.25">
      <c r="A18" s="45">
        <v>11</v>
      </c>
      <c r="B18" s="47" t="s">
        <v>572</v>
      </c>
      <c r="C18" s="50">
        <v>0.51079967001028193</v>
      </c>
      <c r="D18" s="50">
        <v>0.49185142725282738</v>
      </c>
      <c r="E18" s="50">
        <v>0.4871351040550137</v>
      </c>
      <c r="F18" s="50">
        <v>0.48664268612974754</v>
      </c>
      <c r="G18" s="50">
        <v>0.4905409241543614</v>
      </c>
      <c r="H18" s="50">
        <v>0.49049496506398921</v>
      </c>
      <c r="I18" s="50">
        <v>0.47349275026019244</v>
      </c>
      <c r="J18" s="50">
        <v>0.47970858994412469</v>
      </c>
      <c r="K18" s="50">
        <v>0.47967995825255727</v>
      </c>
      <c r="L18" s="50">
        <v>0.47874661040398364</v>
      </c>
      <c r="M18" s="50">
        <v>0.48267488134662961</v>
      </c>
      <c r="N18" s="50">
        <v>0.47691735502032245</v>
      </c>
      <c r="O18" s="50">
        <v>0.4258972500772028</v>
      </c>
      <c r="P18" s="50">
        <v>0.42836502647513919</v>
      </c>
      <c r="Q18" s="50">
        <v>0.42514509387853711</v>
      </c>
      <c r="R18" s="50">
        <v>0.4252844315512303</v>
      </c>
      <c r="S18" s="50">
        <v>0.43680641290176403</v>
      </c>
      <c r="T18" s="50">
        <v>0.43507591514775668</v>
      </c>
      <c r="U18" s="50">
        <v>0.4347442763515536</v>
      </c>
      <c r="V18" s="50">
        <v>0.44207452728982494</v>
      </c>
      <c r="W18" s="50">
        <v>0.4391266303436771</v>
      </c>
      <c r="X18" s="50">
        <v>0.44189897643704218</v>
      </c>
      <c r="Y18" s="50">
        <v>0.44529694654652158</v>
      </c>
      <c r="Z18" s="50">
        <v>0.41206039147723073</v>
      </c>
      <c r="AA18" s="50">
        <v>0.47808558133067297</v>
      </c>
      <c r="AB18" s="50">
        <v>0.49008596021048761</v>
      </c>
      <c r="AC18" s="50">
        <v>0.48901292152261211</v>
      </c>
      <c r="AD18" s="50">
        <v>0.48731118884917624</v>
      </c>
      <c r="AE18" s="50">
        <v>0.49012768320793082</v>
      </c>
      <c r="AF18" s="50">
        <v>0.48984837138323661</v>
      </c>
      <c r="AG18" s="50">
        <v>0.49009588630769674</v>
      </c>
      <c r="AH18" s="50">
        <v>0.49559151137762303</v>
      </c>
      <c r="AI18" s="50">
        <v>0.47078962912732131</v>
      </c>
      <c r="AJ18" s="50">
        <v>0.49648200349140548</v>
      </c>
      <c r="AK18" s="50">
        <v>0.50054376954848478</v>
      </c>
      <c r="AL18" s="50">
        <v>0.48058516460535078</v>
      </c>
      <c r="AM18" s="50">
        <v>0.47171544124880871</v>
      </c>
      <c r="AN18" s="50">
        <v>0.51393378286861269</v>
      </c>
      <c r="AO18" s="50">
        <v>0.49969343856248238</v>
      </c>
      <c r="AP18" s="50">
        <v>0.48948815208073332</v>
      </c>
      <c r="AQ18" s="50">
        <v>0.49942093667734155</v>
      </c>
      <c r="AR18" s="50">
        <v>0.49883784082707444</v>
      </c>
      <c r="AS18" s="50">
        <v>0.49383941191286462</v>
      </c>
      <c r="AT18" s="50">
        <v>0.49316757038990527</v>
      </c>
      <c r="AU18" s="50">
        <v>0.48201531446071721</v>
      </c>
      <c r="AV18" s="50">
        <v>0.49979796356272094</v>
      </c>
      <c r="AW18" s="50">
        <v>0.48238216551267044</v>
      </c>
      <c r="AX18" s="50">
        <v>0.47334648668272677</v>
      </c>
      <c r="AY18" s="50">
        <v>0.44084781320033822</v>
      </c>
      <c r="AZ18" s="50">
        <v>0.44597811941117377</v>
      </c>
      <c r="BA18" s="50">
        <v>0.43888659353562798</v>
      </c>
      <c r="BB18" s="50">
        <v>0.44468025794488414</v>
      </c>
      <c r="BC18" s="50">
        <v>0.44817185124140257</v>
      </c>
      <c r="BD18" s="50">
        <v>0.451305033950548</v>
      </c>
      <c r="BE18" s="50">
        <v>0.51448145497111863</v>
      </c>
      <c r="BF18" s="50">
        <v>0.51638103666213209</v>
      </c>
      <c r="BG18" s="50">
        <v>0.52228204265516198</v>
      </c>
      <c r="BH18" s="50">
        <v>0.50735749301877497</v>
      </c>
      <c r="BI18" s="50">
        <v>0.50084786627782318</v>
      </c>
      <c r="BJ18" s="50">
        <v>0.48187058171155178</v>
      </c>
      <c r="BK18" s="50">
        <v>0.47813940977965053</v>
      </c>
      <c r="BL18" s="50">
        <v>0.47764466190584942</v>
      </c>
    </row>
    <row r="19" spans="1:64" x14ac:dyDescent="0.25">
      <c r="A19" s="45">
        <v>12</v>
      </c>
      <c r="B19" s="47" t="s">
        <v>1295</v>
      </c>
      <c r="C19" s="51">
        <v>5.8909088985835889E-3</v>
      </c>
      <c r="D19" s="51">
        <v>6.1832597726961588E-3</v>
      </c>
      <c r="E19" s="51">
        <v>5.4604844211564715E-3</v>
      </c>
      <c r="F19" s="51">
        <v>4.9631137569360615E-3</v>
      </c>
      <c r="G19" s="51">
        <v>3.1183706873454263E-3</v>
      </c>
      <c r="H19" s="51">
        <v>3.1237670262254506E-3</v>
      </c>
      <c r="I19" s="51">
        <v>3.5053280213606995E-3</v>
      </c>
      <c r="J19" s="51">
        <v>3.1471427372258515E-3</v>
      </c>
      <c r="K19" s="51">
        <v>4.5991920420813638E-3</v>
      </c>
      <c r="L19" s="51">
        <v>6.4337358323268623E-3</v>
      </c>
      <c r="M19" s="51">
        <v>5.997635437205091E-3</v>
      </c>
      <c r="N19" s="51">
        <v>7.6270036360689434E-3</v>
      </c>
      <c r="O19" s="51">
        <v>0.10794451540326593</v>
      </c>
      <c r="P19" s="51">
        <v>9.700329223280571E-2</v>
      </c>
      <c r="Q19" s="51">
        <v>9.5205625507852401E-2</v>
      </c>
      <c r="R19" s="51">
        <v>8.7150306368455568E-2</v>
      </c>
      <c r="S19" s="51">
        <v>6.9032135669182371E-2</v>
      </c>
      <c r="T19" s="51">
        <v>7.1633831978267073E-2</v>
      </c>
      <c r="U19" s="51">
        <v>7.1188460444654739E-2</v>
      </c>
      <c r="V19" s="51">
        <v>6.7471598428042609E-2</v>
      </c>
      <c r="W19" s="51">
        <v>7.5282580636060678E-2</v>
      </c>
      <c r="X19" s="51">
        <v>7.1315957609100492E-2</v>
      </c>
      <c r="Y19" s="51">
        <v>7.2253272275159694E-2</v>
      </c>
      <c r="Z19" s="51">
        <v>9.1205564514915197E-2</v>
      </c>
      <c r="AA19" s="51">
        <v>3.7107851295944183E-2</v>
      </c>
      <c r="AB19" s="51">
        <v>7.1348781198226465E-3</v>
      </c>
      <c r="AC19" s="51">
        <v>2.8484806845645093E-11</v>
      </c>
      <c r="AD19" s="51">
        <v>2.8385681598903524E-11</v>
      </c>
      <c r="AE19" s="51">
        <v>2.8549741267390757E-11</v>
      </c>
      <c r="AF19" s="51">
        <v>2.8533471465457207E-11</v>
      </c>
      <c r="AG19" s="51">
        <v>2.8547889110685701E-11</v>
      </c>
      <c r="AH19" s="51">
        <v>5.9540267469083952E-4</v>
      </c>
      <c r="AI19" s="51">
        <v>5.2616756480852775E-2</v>
      </c>
      <c r="AJ19" s="51">
        <v>5.7839755758427898E-11</v>
      </c>
      <c r="AK19" s="51">
        <v>5.8312948250879252E-11</v>
      </c>
      <c r="AL19" s="51">
        <v>3.1493130122760012E-2</v>
      </c>
      <c r="AM19" s="51">
        <v>3.7231651637938852E-2</v>
      </c>
      <c r="AN19" s="51">
        <v>1.4633426631648131E-2</v>
      </c>
      <c r="AO19" s="51">
        <v>3.1758830466663432E-2</v>
      </c>
      <c r="AP19" s="51">
        <v>3.2005240753284508E-2</v>
      </c>
      <c r="AQ19" s="51">
        <v>1.7894773989738943E-2</v>
      </c>
      <c r="AR19" s="51">
        <v>1.9243777055545249E-2</v>
      </c>
      <c r="AS19" s="51">
        <v>3.0416943004983793E-2</v>
      </c>
      <c r="AT19" s="51">
        <v>4.3015923845604008E-2</v>
      </c>
      <c r="AU19" s="51">
        <v>6.6626152416579404E-2</v>
      </c>
      <c r="AV19" s="51">
        <v>6.1654222858774213E-2</v>
      </c>
      <c r="AW19" s="51">
        <v>7.389381892733568E-2</v>
      </c>
      <c r="AX19" s="51">
        <v>8.3374519298030608E-2</v>
      </c>
      <c r="AY19" s="51">
        <v>0.12962606384206476</v>
      </c>
      <c r="AZ19" s="51">
        <v>0.1070178670513996</v>
      </c>
      <c r="BA19" s="51">
        <v>0.11747944513766645</v>
      </c>
      <c r="BB19" s="51">
        <v>0.10598503356021602</v>
      </c>
      <c r="BC19" s="51">
        <v>9.5547790916275771E-2</v>
      </c>
      <c r="BD19" s="51">
        <v>9.8778268212239714E-2</v>
      </c>
      <c r="BE19" s="51">
        <v>0</v>
      </c>
      <c r="BF19" s="51">
        <v>0</v>
      </c>
      <c r="BG19" s="51">
        <v>5.9370472053559396E-12</v>
      </c>
      <c r="BH19" s="51">
        <v>2.654336660621805E-2</v>
      </c>
      <c r="BI19" s="51">
        <v>3.7374987376601963E-2</v>
      </c>
      <c r="BJ19" s="51">
        <v>7.2748772425809766E-2</v>
      </c>
      <c r="BK19" s="51">
        <v>5.9085133608171476E-2</v>
      </c>
      <c r="BL19" s="51">
        <v>6.2985927501456859E-2</v>
      </c>
    </row>
    <row r="20" spans="1:64" x14ac:dyDescent="0.25">
      <c r="A20" s="45">
        <v>13</v>
      </c>
      <c r="B20" s="47" t="s">
        <v>568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</row>
    <row r="21" spans="1:64" x14ac:dyDescent="0.25">
      <c r="A21" s="45">
        <v>14</v>
      </c>
      <c r="B21" s="47" t="s">
        <v>573</v>
      </c>
      <c r="C21" s="50">
        <v>0.51714688901964412</v>
      </c>
      <c r="D21" s="50">
        <v>0.50196531297447633</v>
      </c>
      <c r="E21" s="50">
        <v>0.50740441152382976</v>
      </c>
      <c r="F21" s="50">
        <v>0.50839420011331649</v>
      </c>
      <c r="G21" s="50">
        <v>0.5063407051582931</v>
      </c>
      <c r="H21" s="50">
        <v>0.50638126790978533</v>
      </c>
      <c r="I21" s="50">
        <v>0.52300192171844684</v>
      </c>
      <c r="J21" s="50">
        <v>0.51714426731864938</v>
      </c>
      <c r="K21" s="50">
        <v>0.51572084970536136</v>
      </c>
      <c r="L21" s="50">
        <v>0.51481965376368932</v>
      </c>
      <c r="M21" s="50">
        <v>0.51132748321616517</v>
      </c>
      <c r="N21" s="50">
        <v>0.51545564134360866</v>
      </c>
      <c r="O21" s="50">
        <v>0.46615823451953126</v>
      </c>
      <c r="P21" s="50">
        <v>0.47463168129205502</v>
      </c>
      <c r="Q21" s="50">
        <v>0.47964928061361056</v>
      </c>
      <c r="R21" s="50">
        <v>0.4875652620803142</v>
      </c>
      <c r="S21" s="50">
        <v>0.49416145142905354</v>
      </c>
      <c r="T21" s="50">
        <v>0.49329025287397638</v>
      </c>
      <c r="U21" s="50">
        <v>0.49406726320379152</v>
      </c>
      <c r="V21" s="50">
        <v>0.4904538742821325</v>
      </c>
      <c r="W21" s="50">
        <v>0.48559078902026226</v>
      </c>
      <c r="X21" s="50">
        <v>0.48678506595385723</v>
      </c>
      <c r="Y21" s="50">
        <v>0.4824497811783186</v>
      </c>
      <c r="Z21" s="50">
        <v>0.4967340440078542</v>
      </c>
      <c r="AA21" s="50">
        <v>0.4848065673733829</v>
      </c>
      <c r="AB21" s="50">
        <v>0.50277916166968972</v>
      </c>
      <c r="AC21" s="50">
        <v>0.51098707844890301</v>
      </c>
      <c r="AD21" s="50">
        <v>0.51268881112243814</v>
      </c>
      <c r="AE21" s="50">
        <v>0.50987231676351952</v>
      </c>
      <c r="AF21" s="50">
        <v>0.51015162858822982</v>
      </c>
      <c r="AG21" s="50">
        <v>0.50990411366375543</v>
      </c>
      <c r="AH21" s="50">
        <v>0.50381308594768603</v>
      </c>
      <c r="AI21" s="50">
        <v>0.4765936143918259</v>
      </c>
      <c r="AJ21" s="50">
        <v>0.50351799645075479</v>
      </c>
      <c r="AK21" s="50">
        <v>0.49945623039320231</v>
      </c>
      <c r="AL21" s="50">
        <v>0.48792170527188922</v>
      </c>
      <c r="AM21" s="50">
        <v>0.49105290711325239</v>
      </c>
      <c r="AN21" s="50">
        <v>0.47143279049973913</v>
      </c>
      <c r="AO21" s="50">
        <v>0.46854773097085428</v>
      </c>
      <c r="AP21" s="50">
        <v>0.4785066071659822</v>
      </c>
      <c r="AQ21" s="50">
        <v>0.48268428933291957</v>
      </c>
      <c r="AR21" s="50">
        <v>0.48191838211738031</v>
      </c>
      <c r="AS21" s="50">
        <v>0.47574364508215161</v>
      </c>
      <c r="AT21" s="50">
        <v>0.46381650576449068</v>
      </c>
      <c r="AU21" s="50">
        <v>0.45135853312270346</v>
      </c>
      <c r="AV21" s="50">
        <v>0.43854781357850486</v>
      </c>
      <c r="AW21" s="50">
        <v>0.44372401555999391</v>
      </c>
      <c r="AX21" s="50">
        <v>0.44327899401924259</v>
      </c>
      <c r="AY21" s="50">
        <v>0.42952612295759707</v>
      </c>
      <c r="AZ21" s="50">
        <v>0.44700401353742664</v>
      </c>
      <c r="BA21" s="50">
        <v>0.44363396132670552</v>
      </c>
      <c r="BB21" s="50">
        <v>0.44933470849489993</v>
      </c>
      <c r="BC21" s="50">
        <v>0.45628035784232157</v>
      </c>
      <c r="BD21" s="50">
        <v>0.44991669783721228</v>
      </c>
      <c r="BE21" s="50">
        <v>0.48551854502888125</v>
      </c>
      <c r="BF21" s="50">
        <v>0.48361896333786791</v>
      </c>
      <c r="BG21" s="50">
        <v>0.47771795733890093</v>
      </c>
      <c r="BH21" s="50">
        <v>0.46609914037500694</v>
      </c>
      <c r="BI21" s="50">
        <v>0.46177714634557476</v>
      </c>
      <c r="BJ21" s="50">
        <v>0.44538064586263837</v>
      </c>
      <c r="BK21" s="50">
        <v>0.462775456612178</v>
      </c>
      <c r="BL21" s="50">
        <v>0.45936941059269354</v>
      </c>
    </row>
    <row r="22" spans="1:64" ht="13" thickBot="1" x14ac:dyDescent="0.3">
      <c r="A22" s="45">
        <v>15</v>
      </c>
      <c r="C22" s="52">
        <v>1</v>
      </c>
      <c r="D22" s="52">
        <v>0.99999999999999989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0.99999999999999989</v>
      </c>
      <c r="K22" s="52">
        <v>1</v>
      </c>
      <c r="L22" s="52">
        <v>0.99999999999999978</v>
      </c>
      <c r="M22" s="52">
        <v>0.99999999999999989</v>
      </c>
      <c r="N22" s="52">
        <v>1</v>
      </c>
      <c r="O22" s="52">
        <v>1</v>
      </c>
      <c r="P22" s="52">
        <v>0.99999999999999989</v>
      </c>
      <c r="Q22" s="52">
        <v>1</v>
      </c>
      <c r="R22" s="52">
        <v>1</v>
      </c>
      <c r="S22" s="52">
        <v>1</v>
      </c>
      <c r="T22" s="52">
        <v>1.0000000000000002</v>
      </c>
      <c r="U22" s="52">
        <v>0.99999999999999978</v>
      </c>
      <c r="V22" s="52">
        <v>1</v>
      </c>
      <c r="W22" s="52">
        <v>1</v>
      </c>
      <c r="X22" s="52">
        <v>1</v>
      </c>
      <c r="Y22" s="52">
        <v>0.99999999999999989</v>
      </c>
      <c r="Z22" s="52">
        <v>1.0000000000000002</v>
      </c>
      <c r="AA22" s="52">
        <v>1</v>
      </c>
      <c r="AB22" s="52">
        <v>1</v>
      </c>
      <c r="AC22" s="52">
        <v>1</v>
      </c>
      <c r="AD22" s="52">
        <v>1</v>
      </c>
      <c r="AE22" s="52">
        <v>1</v>
      </c>
      <c r="AF22" s="52">
        <v>0.99999999999999989</v>
      </c>
      <c r="AG22" s="52">
        <v>1</v>
      </c>
      <c r="AH22" s="52">
        <v>0.99999999999999989</v>
      </c>
      <c r="AI22" s="52">
        <v>1</v>
      </c>
      <c r="AJ22" s="52">
        <v>1</v>
      </c>
      <c r="AK22" s="52">
        <v>1</v>
      </c>
      <c r="AL22" s="52">
        <v>1</v>
      </c>
      <c r="AM22" s="52">
        <v>1</v>
      </c>
      <c r="AN22" s="52">
        <v>1</v>
      </c>
      <c r="AO22" s="52">
        <v>1</v>
      </c>
      <c r="AP22" s="52">
        <v>1</v>
      </c>
      <c r="AQ22" s="52">
        <v>1</v>
      </c>
      <c r="AR22" s="52">
        <v>1</v>
      </c>
      <c r="AS22" s="52">
        <v>1</v>
      </c>
      <c r="AT22" s="52">
        <v>1</v>
      </c>
      <c r="AU22" s="52">
        <v>1</v>
      </c>
      <c r="AV22" s="52">
        <v>1</v>
      </c>
      <c r="AW22" s="52">
        <v>1</v>
      </c>
      <c r="AX22" s="52">
        <v>1</v>
      </c>
      <c r="AY22" s="52">
        <v>1</v>
      </c>
      <c r="AZ22" s="52">
        <v>1</v>
      </c>
      <c r="BA22" s="52">
        <v>1</v>
      </c>
      <c r="BB22" s="52">
        <v>1</v>
      </c>
      <c r="BC22" s="52">
        <v>0.99999999999999989</v>
      </c>
      <c r="BD22" s="52">
        <v>1</v>
      </c>
      <c r="BE22" s="52">
        <v>0.99999999999999989</v>
      </c>
      <c r="BF22" s="52">
        <v>1</v>
      </c>
      <c r="BG22" s="52">
        <v>1</v>
      </c>
      <c r="BH22" s="52">
        <v>1</v>
      </c>
      <c r="BI22" s="52">
        <v>0.99999999999999989</v>
      </c>
      <c r="BJ22" s="52">
        <v>0.99999999999999989</v>
      </c>
      <c r="BK22" s="52">
        <v>1</v>
      </c>
      <c r="BL22" s="52">
        <v>1</v>
      </c>
    </row>
    <row r="23" spans="1:64" ht="13" thickTop="1" x14ac:dyDescent="0.25">
      <c r="A23" s="45"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156"/>
    </row>
    <row r="24" spans="1:64" x14ac:dyDescent="0.25">
      <c r="A24" s="45">
        <v>17</v>
      </c>
      <c r="B24" s="46" t="s">
        <v>574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156"/>
    </row>
    <row r="25" spans="1:64" x14ac:dyDescent="0.25">
      <c r="A25" s="45">
        <v>18</v>
      </c>
      <c r="B25" s="47" t="s">
        <v>572</v>
      </c>
      <c r="C25" s="53">
        <v>6.0690000000000001E-2</v>
      </c>
      <c r="D25" s="53">
        <v>6.0690000000000001E-2</v>
      </c>
      <c r="E25" s="53">
        <v>6.0690000000000001E-2</v>
      </c>
      <c r="F25" s="53">
        <v>6.0690000000000001E-2</v>
      </c>
      <c r="G25" s="53">
        <v>6.0690000000000001E-2</v>
      </c>
      <c r="H25" s="53">
        <v>6.0690000000000001E-2</v>
      </c>
      <c r="I25" s="53">
        <v>6.1519999999999998E-2</v>
      </c>
      <c r="J25" s="53">
        <v>6.1519999999999998E-2</v>
      </c>
      <c r="K25" s="53">
        <v>6.1519999999999998E-2</v>
      </c>
      <c r="L25" s="53">
        <v>6.1519999999999998E-2</v>
      </c>
      <c r="M25" s="53">
        <v>6.1519999999999998E-2</v>
      </c>
      <c r="N25" s="53">
        <v>6.1519999999999998E-2</v>
      </c>
      <c r="O25" s="53">
        <v>6.1519999999999998E-2</v>
      </c>
      <c r="P25" s="53">
        <v>6.1519999999999998E-2</v>
      </c>
      <c r="Q25" s="53">
        <v>6.1519999999999998E-2</v>
      </c>
      <c r="R25" s="53">
        <v>6.1519999999999998E-2</v>
      </c>
      <c r="S25" s="53">
        <v>6.1519999999999998E-2</v>
      </c>
      <c r="T25" s="53">
        <v>6.1519999999999998E-2</v>
      </c>
      <c r="U25" s="53">
        <v>6.1519999999999998E-2</v>
      </c>
      <c r="V25" s="53">
        <v>6.1519999999999998E-2</v>
      </c>
      <c r="W25" s="53">
        <v>6.1519999999999998E-2</v>
      </c>
      <c r="X25" s="53">
        <v>6.1519999999999998E-2</v>
      </c>
      <c r="Y25" s="53">
        <v>6.1519999999999998E-2</v>
      </c>
      <c r="Z25" s="53">
        <v>6.1519999999999998E-2</v>
      </c>
      <c r="AA25" s="110">
        <v>5.5109999999999999E-2</v>
      </c>
      <c r="AB25" s="110">
        <v>5.5109999999999999E-2</v>
      </c>
      <c r="AC25" s="110">
        <v>5.5109999999999999E-2</v>
      </c>
      <c r="AD25" s="110">
        <v>5.5109999999999999E-2</v>
      </c>
      <c r="AE25" s="110">
        <v>5.5109999999999999E-2</v>
      </c>
      <c r="AF25" s="110">
        <v>5.5109999999999999E-2</v>
      </c>
      <c r="AG25" s="110">
        <v>5.5109999999999999E-2</v>
      </c>
      <c r="AH25" s="110">
        <v>5.5109999999999999E-2</v>
      </c>
      <c r="AI25" s="110">
        <v>5.4190000000000002E-2</v>
      </c>
      <c r="AJ25" s="110">
        <v>5.1839999999999997E-2</v>
      </c>
      <c r="AK25" s="110">
        <v>5.1839999999999997E-2</v>
      </c>
      <c r="AL25" s="110">
        <v>5.1839999999999997E-2</v>
      </c>
      <c r="AM25" s="110">
        <v>5.1839999999999997E-2</v>
      </c>
      <c r="AN25" s="110">
        <v>5.1830000000000001E-2</v>
      </c>
      <c r="AO25" s="110">
        <v>5.1830000000000001E-2</v>
      </c>
      <c r="AP25" s="110">
        <v>5.126E-2</v>
      </c>
      <c r="AQ25" s="110">
        <v>5.126E-2</v>
      </c>
      <c r="AR25" s="110">
        <v>5.126E-2</v>
      </c>
      <c r="AS25" s="110">
        <v>5.126E-2</v>
      </c>
      <c r="AT25" s="110">
        <v>5.126E-2</v>
      </c>
      <c r="AU25" s="110">
        <v>5.126E-2</v>
      </c>
      <c r="AV25" s="110">
        <v>5.0659999999999997E-2</v>
      </c>
      <c r="AW25" s="110">
        <v>5.0659999999999997E-2</v>
      </c>
      <c r="AX25" s="110">
        <v>5.0659999999999997E-2</v>
      </c>
      <c r="AY25" s="110">
        <v>5.3789999999999998E-2</v>
      </c>
      <c r="AZ25" s="110">
        <v>5.3789999999999998E-2</v>
      </c>
      <c r="BA25" s="110">
        <v>5.3789999999999998E-2</v>
      </c>
      <c r="BB25" s="110">
        <v>5.3789999999999998E-2</v>
      </c>
      <c r="BC25" s="110">
        <v>5.3789999999999998E-2</v>
      </c>
      <c r="BD25" s="110">
        <v>5.3789999999999998E-2</v>
      </c>
      <c r="BE25" s="110">
        <v>5.1110000000000003E-2</v>
      </c>
      <c r="BF25" s="110">
        <v>5.1110000000000003E-2</v>
      </c>
      <c r="BG25" s="110">
        <v>5.1119999999999999E-2</v>
      </c>
      <c r="BH25" s="110">
        <v>5.0610000000000002E-2</v>
      </c>
      <c r="BI25" s="110">
        <v>5.0610000000000002E-2</v>
      </c>
      <c r="BJ25" s="110">
        <v>5.0610000000000002E-2</v>
      </c>
      <c r="BK25" s="110">
        <v>4.999E-2</v>
      </c>
      <c r="BL25" s="118">
        <v>5.2167499999999999E-2</v>
      </c>
    </row>
    <row r="26" spans="1:64" x14ac:dyDescent="0.25">
      <c r="A26" s="45">
        <v>19</v>
      </c>
      <c r="B26" s="47" t="s">
        <v>1295</v>
      </c>
      <c r="C26" s="110">
        <v>2.8999999999999998E-3</v>
      </c>
      <c r="D26" s="110">
        <v>3.0100000000000001E-3</v>
      </c>
      <c r="E26" s="110">
        <v>3.1700000000000001E-3</v>
      </c>
      <c r="F26" s="110">
        <v>3.3E-3</v>
      </c>
      <c r="G26" s="110">
        <v>3.4099999999999998E-3</v>
      </c>
      <c r="H26" s="110">
        <v>3.5000000000000001E-3</v>
      </c>
      <c r="I26" s="110">
        <v>3.3999999999999998E-3</v>
      </c>
      <c r="J26" s="110">
        <v>3.3999999999999998E-3</v>
      </c>
      <c r="K26" s="110">
        <v>3.5100000000000001E-3</v>
      </c>
      <c r="L26" s="110">
        <v>3.5899999999999999E-3</v>
      </c>
      <c r="M26" s="110">
        <v>3.7000000000000002E-3</v>
      </c>
      <c r="N26" s="110">
        <v>3.8400000000000001E-3</v>
      </c>
      <c r="O26" s="110">
        <v>4.0099999999999997E-3</v>
      </c>
      <c r="P26" s="110">
        <v>4.2199999999999998E-3</v>
      </c>
      <c r="Q26" s="110">
        <v>4.47E-3</v>
      </c>
      <c r="R26" s="110">
        <v>4.7400000000000003E-3</v>
      </c>
      <c r="S26" s="110">
        <v>4.9699999999999996E-3</v>
      </c>
      <c r="T26" s="110">
        <v>5.3200000000000001E-3</v>
      </c>
      <c r="U26" s="110">
        <v>5.4900000000000001E-3</v>
      </c>
      <c r="V26" s="110">
        <v>5.7299999999999999E-3</v>
      </c>
      <c r="W26" s="110">
        <v>6.0099999999999997E-3</v>
      </c>
      <c r="X26" s="110">
        <v>6.28E-3</v>
      </c>
      <c r="Y26" s="110">
        <v>6.6400000000000001E-3</v>
      </c>
      <c r="Z26" s="110">
        <v>6.9499999999999996E-3</v>
      </c>
      <c r="AA26" s="110">
        <v>7.2199999999999999E-3</v>
      </c>
      <c r="AB26" s="110">
        <v>7.3699999999999998E-3</v>
      </c>
      <c r="AC26" s="110">
        <v>7.4000000000000003E-3</v>
      </c>
      <c r="AD26" s="110">
        <v>7.3899999999999999E-3</v>
      </c>
      <c r="AE26" s="110">
        <v>7.3699999999999998E-3</v>
      </c>
      <c r="AF26" s="110">
        <v>7.3800000000000003E-3</v>
      </c>
      <c r="AG26" s="110">
        <v>7.4200000000000004E-3</v>
      </c>
      <c r="AH26" s="110">
        <v>7.4599999999999996E-3</v>
      </c>
      <c r="AI26" s="110">
        <v>7.7099999999999998E-3</v>
      </c>
      <c r="AJ26" s="110">
        <v>8.1700000000000002E-3</v>
      </c>
      <c r="AK26" s="110">
        <v>8.6400000000000001E-3</v>
      </c>
      <c r="AL26" s="110">
        <v>9.5300000000000003E-3</v>
      </c>
      <c r="AM26" s="110">
        <v>1.176E-2</v>
      </c>
      <c r="AN26" s="110">
        <v>1.77E-2</v>
      </c>
      <c r="AO26" s="110">
        <v>1.8800000000000001E-2</v>
      </c>
      <c r="AP26" s="110">
        <v>2.0400000000000001E-2</v>
      </c>
      <c r="AQ26" s="110">
        <v>2.0400000000000001E-2</v>
      </c>
      <c r="AR26" s="110">
        <v>2.0400000000000001E-2</v>
      </c>
      <c r="AS26" s="110">
        <v>2.1299999999999999E-2</v>
      </c>
      <c r="AT26" s="110">
        <v>2.1600000000000001E-2</v>
      </c>
      <c r="AU26" s="110">
        <v>2.1399999999999999E-2</v>
      </c>
      <c r="AV26" s="110">
        <v>2.1860000000000001E-2</v>
      </c>
      <c r="AW26" s="110">
        <v>2.3900000000000001E-2</v>
      </c>
      <c r="AX26" s="110">
        <v>2.5000000000000001E-2</v>
      </c>
      <c r="AY26" s="110">
        <v>2.81E-2</v>
      </c>
      <c r="AZ26" s="110">
        <v>2.9360000000000001E-2</v>
      </c>
      <c r="BA26" s="110">
        <v>2.7640000000000001E-2</v>
      </c>
      <c r="BB26" s="110">
        <v>2.699E-2</v>
      </c>
      <c r="BC26" s="110">
        <v>2.691E-2</v>
      </c>
      <c r="BD26" s="110">
        <v>2.673E-2</v>
      </c>
      <c r="BE26" s="110">
        <v>2.598E-2</v>
      </c>
      <c r="BF26" s="110">
        <v>2.4149999999999998E-2</v>
      </c>
      <c r="BG26" s="110">
        <v>2.2550000000000001E-2</v>
      </c>
      <c r="BH26" s="110">
        <v>2.2700000000000001E-2</v>
      </c>
      <c r="BI26" s="110">
        <v>2.0330000000000001E-2</v>
      </c>
      <c r="BJ26" s="110">
        <v>1.8100000000000002E-2</v>
      </c>
      <c r="BK26" s="110">
        <v>1.891E-2</v>
      </c>
      <c r="BL26" s="118">
        <v>2.457875E-2</v>
      </c>
    </row>
    <row r="27" spans="1:64" x14ac:dyDescent="0.25">
      <c r="A27" s="45">
        <v>20</v>
      </c>
      <c r="B27" s="47" t="s">
        <v>568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8">
        <v>0</v>
      </c>
    </row>
    <row r="28" spans="1:64" x14ac:dyDescent="0.25">
      <c r="A28" s="45">
        <v>21</v>
      </c>
      <c r="B28" s="47" t="s">
        <v>573</v>
      </c>
      <c r="C28" s="110">
        <v>0.10100000000000001</v>
      </c>
      <c r="D28" s="110">
        <v>0.10100000000000001</v>
      </c>
      <c r="E28" s="110">
        <v>0.10100000000000001</v>
      </c>
      <c r="F28" s="110">
        <v>0.10100000000000001</v>
      </c>
      <c r="G28" s="110">
        <v>0.10100000000000001</v>
      </c>
      <c r="H28" s="110">
        <v>0.10100000000000001</v>
      </c>
      <c r="I28" s="110">
        <v>0.10100000000000001</v>
      </c>
      <c r="J28" s="110">
        <v>0.10100000000000001</v>
      </c>
      <c r="K28" s="110">
        <v>0.10100000000000001</v>
      </c>
      <c r="L28" s="110">
        <v>0.10100000000000001</v>
      </c>
      <c r="M28" s="110">
        <v>0.10100000000000001</v>
      </c>
      <c r="N28" s="110">
        <v>0.10100000000000001</v>
      </c>
      <c r="O28" s="110">
        <v>0.10100000000000001</v>
      </c>
      <c r="P28" s="110">
        <v>0.10100000000000001</v>
      </c>
      <c r="Q28" s="110">
        <v>0.10100000000000001</v>
      </c>
      <c r="R28" s="110">
        <v>0.10100000000000001</v>
      </c>
      <c r="S28" s="110">
        <v>0.10100000000000001</v>
      </c>
      <c r="T28" s="110">
        <v>0.10100000000000001</v>
      </c>
      <c r="U28" s="110">
        <v>0.10100000000000001</v>
      </c>
      <c r="V28" s="110">
        <v>0.10100000000000001</v>
      </c>
      <c r="W28" s="110">
        <v>0.10100000000000001</v>
      </c>
      <c r="X28" s="110">
        <v>0.10100000000000001</v>
      </c>
      <c r="Y28" s="110">
        <v>0.10100000000000001</v>
      </c>
      <c r="Z28" s="110">
        <v>0.10100000000000001</v>
      </c>
      <c r="AA28" s="110">
        <v>0.10100000000000001</v>
      </c>
      <c r="AB28" s="110">
        <v>0.10100000000000001</v>
      </c>
      <c r="AC28" s="110">
        <v>0.10100000000000001</v>
      </c>
      <c r="AD28" s="110">
        <v>0.10100000000000001</v>
      </c>
      <c r="AE28" s="110">
        <v>0.10100000000000001</v>
      </c>
      <c r="AF28" s="110">
        <v>0.10100000000000001</v>
      </c>
      <c r="AG28" s="110">
        <v>0.10100000000000001</v>
      </c>
      <c r="AH28" s="110">
        <v>0.10100000000000001</v>
      </c>
      <c r="AI28" s="110">
        <v>0.10100000000000001</v>
      </c>
      <c r="AJ28" s="110">
        <v>0.10100000000000001</v>
      </c>
      <c r="AK28" s="110">
        <v>0.10100000000000001</v>
      </c>
      <c r="AL28" s="110">
        <v>0.10100000000000001</v>
      </c>
      <c r="AM28" s="110">
        <v>0.10100000000000001</v>
      </c>
      <c r="AN28" s="110">
        <v>0.10100000000000001</v>
      </c>
      <c r="AO28" s="110">
        <v>0.10100000000000001</v>
      </c>
      <c r="AP28" s="110">
        <v>0.10100000000000001</v>
      </c>
      <c r="AQ28" s="110">
        <v>0.10100000000000001</v>
      </c>
      <c r="AR28" s="110">
        <v>0.10100000000000001</v>
      </c>
      <c r="AS28" s="110">
        <v>0.10100000000000001</v>
      </c>
      <c r="AT28" s="110">
        <v>0.10100000000000001</v>
      </c>
      <c r="AU28" s="110">
        <v>0.10100000000000001</v>
      </c>
      <c r="AV28" s="110">
        <v>0.10100000000000001</v>
      </c>
      <c r="AW28" s="110">
        <v>0.10100000000000001</v>
      </c>
      <c r="AX28" s="110">
        <v>0.10100000000000001</v>
      </c>
      <c r="AY28" s="110">
        <v>0.10100000000000001</v>
      </c>
      <c r="AZ28" s="110">
        <v>0.10100000000000001</v>
      </c>
      <c r="BA28" s="110">
        <v>0.10100000000000001</v>
      </c>
      <c r="BB28" s="110">
        <v>0.10100000000000001</v>
      </c>
      <c r="BC28" s="110">
        <v>0.10100000000000001</v>
      </c>
      <c r="BD28" s="110">
        <v>0.10100000000000001</v>
      </c>
      <c r="BE28" s="110">
        <v>0.10100000000000001</v>
      </c>
      <c r="BF28" s="110">
        <v>0.10100000000000001</v>
      </c>
      <c r="BG28" s="110">
        <v>0.10100000000000001</v>
      </c>
      <c r="BH28" s="110">
        <v>0.10100000000000001</v>
      </c>
      <c r="BI28" s="110">
        <v>0.10100000000000001</v>
      </c>
      <c r="BJ28" s="110">
        <v>9.4E-2</v>
      </c>
      <c r="BK28" s="110">
        <v>9.4E-2</v>
      </c>
      <c r="BL28" s="118">
        <v>0.10012500000000001</v>
      </c>
    </row>
    <row r="29" spans="1:64" x14ac:dyDescent="0.25">
      <c r="A29" s="45">
        <v>22</v>
      </c>
    </row>
    <row r="30" spans="1:64" x14ac:dyDescent="0.25">
      <c r="A30" s="45">
        <v>23</v>
      </c>
    </row>
    <row r="31" spans="1:64" x14ac:dyDescent="0.25">
      <c r="A31" s="45">
        <v>24</v>
      </c>
      <c r="B31" s="46" t="s">
        <v>575</v>
      </c>
    </row>
    <row r="32" spans="1:64" x14ac:dyDescent="0.25">
      <c r="A32" s="45">
        <v>25</v>
      </c>
      <c r="B32" s="47" t="s">
        <v>572</v>
      </c>
      <c r="C32" s="54">
        <v>3.3300000000000003E-2</v>
      </c>
      <c r="D32" s="55">
        <v>2.9899999999999999E-2</v>
      </c>
      <c r="E32" s="55">
        <v>2.9600000000000001E-2</v>
      </c>
      <c r="F32" s="55">
        <v>2.9499999999999998E-2</v>
      </c>
      <c r="G32" s="55">
        <v>2.98E-2</v>
      </c>
      <c r="H32" s="55">
        <v>2.98E-2</v>
      </c>
      <c r="I32" s="55">
        <v>2.9100000000000001E-2</v>
      </c>
      <c r="J32" s="55">
        <v>2.9499999999999998E-2</v>
      </c>
      <c r="K32" s="55">
        <v>2.9499999999999998E-2</v>
      </c>
      <c r="L32" s="55">
        <v>2.9499999999999998E-2</v>
      </c>
      <c r="M32" s="55">
        <v>2.9700000000000001E-2</v>
      </c>
      <c r="N32" s="55">
        <v>2.93E-2</v>
      </c>
      <c r="O32" s="55">
        <v>2.6200000000000001E-2</v>
      </c>
      <c r="P32" s="55">
        <v>2.64E-2</v>
      </c>
      <c r="Q32" s="55">
        <v>2.6200000000000001E-2</v>
      </c>
      <c r="R32" s="55">
        <v>2.6200000000000001E-2</v>
      </c>
      <c r="S32" s="55">
        <v>2.69E-2</v>
      </c>
      <c r="T32" s="55">
        <v>2.6800000000000001E-2</v>
      </c>
      <c r="U32" s="55">
        <v>2.6700000000000002E-2</v>
      </c>
      <c r="V32" s="55">
        <v>2.7199999999999998E-2</v>
      </c>
      <c r="W32" s="55">
        <v>2.7E-2</v>
      </c>
      <c r="X32" s="55">
        <v>2.7199999999999998E-2</v>
      </c>
      <c r="Y32" s="55">
        <v>2.7400000000000001E-2</v>
      </c>
      <c r="Z32" s="55">
        <v>2.53E-2</v>
      </c>
      <c r="AA32" s="55">
        <v>2.63E-2</v>
      </c>
      <c r="AB32" s="55">
        <v>2.7E-2</v>
      </c>
      <c r="AC32" s="55">
        <v>2.69E-2</v>
      </c>
      <c r="AD32" s="55">
        <v>2.69E-2</v>
      </c>
      <c r="AE32" s="55">
        <v>2.7E-2</v>
      </c>
      <c r="AF32" s="55">
        <v>2.7E-2</v>
      </c>
      <c r="AG32" s="55">
        <v>2.7E-2</v>
      </c>
      <c r="AH32" s="55">
        <v>2.7300000000000001E-2</v>
      </c>
      <c r="AI32" s="55">
        <v>2.5499999999999998E-2</v>
      </c>
      <c r="AJ32" s="55">
        <v>2.5700000000000001E-2</v>
      </c>
      <c r="AK32" s="55">
        <v>2.5899999999999999E-2</v>
      </c>
      <c r="AL32" s="55">
        <v>2.4899999999999999E-2</v>
      </c>
      <c r="AM32" s="55">
        <v>2.4500000000000001E-2</v>
      </c>
      <c r="AN32" s="55">
        <v>2.6599999999999999E-2</v>
      </c>
      <c r="AO32" s="55">
        <v>2.5899999999999999E-2</v>
      </c>
      <c r="AP32" s="55">
        <v>2.5100000000000001E-2</v>
      </c>
      <c r="AQ32" s="55">
        <v>2.5600000000000001E-2</v>
      </c>
      <c r="AR32" s="55">
        <v>2.5600000000000001E-2</v>
      </c>
      <c r="AS32" s="55">
        <v>2.53E-2</v>
      </c>
      <c r="AT32" s="55">
        <v>2.53E-2</v>
      </c>
      <c r="AU32" s="55">
        <v>2.47E-2</v>
      </c>
      <c r="AV32" s="55">
        <v>2.53E-2</v>
      </c>
      <c r="AW32" s="55">
        <v>2.4400000000000002E-2</v>
      </c>
      <c r="AX32" s="55">
        <v>2.4E-2</v>
      </c>
      <c r="AY32" s="55">
        <v>2.3699999999999999E-2</v>
      </c>
      <c r="AZ32" s="55">
        <v>2.4E-2</v>
      </c>
      <c r="BA32" s="55">
        <v>2.3599999999999999E-2</v>
      </c>
      <c r="BB32" s="55">
        <v>2.3900000000000001E-2</v>
      </c>
      <c r="BC32" s="55">
        <v>2.41E-2</v>
      </c>
      <c r="BD32" s="55">
        <v>2.4299999999999999E-2</v>
      </c>
      <c r="BE32" s="55">
        <v>2.63E-2</v>
      </c>
      <c r="BF32" s="55">
        <v>2.64E-2</v>
      </c>
      <c r="BG32" s="55">
        <v>2.6700000000000002E-2</v>
      </c>
      <c r="BH32" s="55">
        <v>2.5700000000000001E-2</v>
      </c>
      <c r="BI32" s="55">
        <v>2.53E-2</v>
      </c>
      <c r="BJ32" s="55">
        <v>2.4400000000000002E-2</v>
      </c>
      <c r="BK32" s="55">
        <v>2.3900000000000001E-2</v>
      </c>
      <c r="BL32" s="118">
        <v>2.4874999999999998E-2</v>
      </c>
    </row>
    <row r="33" spans="1:64" x14ac:dyDescent="0.25">
      <c r="A33" s="45">
        <v>26</v>
      </c>
      <c r="B33" s="47" t="s">
        <v>1295</v>
      </c>
      <c r="C33" s="54">
        <v>4.0000000000000002E-4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4.0000000000000002E-4</v>
      </c>
      <c r="P33" s="55">
        <v>4.0000000000000002E-4</v>
      </c>
      <c r="Q33" s="55">
        <v>4.0000000000000002E-4</v>
      </c>
      <c r="R33" s="55">
        <v>4.0000000000000002E-4</v>
      </c>
      <c r="S33" s="55">
        <v>2.9999999999999997E-4</v>
      </c>
      <c r="T33" s="55">
        <v>4.0000000000000002E-4</v>
      </c>
      <c r="U33" s="55">
        <v>4.0000000000000002E-4</v>
      </c>
      <c r="V33" s="55">
        <v>4.0000000000000002E-4</v>
      </c>
      <c r="W33" s="55">
        <v>5.0000000000000001E-4</v>
      </c>
      <c r="X33" s="55">
        <v>4.0000000000000002E-4</v>
      </c>
      <c r="Y33" s="55">
        <v>5.0000000000000001E-4</v>
      </c>
      <c r="Z33" s="55">
        <v>5.9999999999999995E-4</v>
      </c>
      <c r="AA33" s="55">
        <v>2.9999999999999997E-4</v>
      </c>
      <c r="AB33" s="55">
        <v>1E-4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4.0000000000000002E-4</v>
      </c>
      <c r="AJ33" s="55">
        <v>0</v>
      </c>
      <c r="AK33" s="55">
        <v>0</v>
      </c>
      <c r="AL33" s="55">
        <v>2.9999999999999997E-4</v>
      </c>
      <c r="AM33" s="55">
        <v>4.0000000000000002E-4</v>
      </c>
      <c r="AN33" s="55">
        <v>2.9999999999999997E-4</v>
      </c>
      <c r="AO33" s="55">
        <v>5.9999999999999995E-4</v>
      </c>
      <c r="AP33" s="55">
        <v>6.9999999999999999E-4</v>
      </c>
      <c r="AQ33" s="55">
        <v>4.0000000000000002E-4</v>
      </c>
      <c r="AR33" s="55">
        <v>4.0000000000000002E-4</v>
      </c>
      <c r="AS33" s="55">
        <v>5.9999999999999995E-4</v>
      </c>
      <c r="AT33" s="55">
        <v>8.9999999999999998E-4</v>
      </c>
      <c r="AU33" s="55">
        <v>1.4E-3</v>
      </c>
      <c r="AV33" s="55">
        <v>1.2999999999999999E-3</v>
      </c>
      <c r="AW33" s="55">
        <v>1.8E-3</v>
      </c>
      <c r="AX33" s="55">
        <v>2.0999999999999999E-3</v>
      </c>
      <c r="AY33" s="55">
        <v>3.5999999999999999E-3</v>
      </c>
      <c r="AZ33" s="55">
        <v>3.0999999999999999E-3</v>
      </c>
      <c r="BA33" s="55">
        <v>3.2000000000000002E-3</v>
      </c>
      <c r="BB33" s="55">
        <v>2.8999999999999998E-3</v>
      </c>
      <c r="BC33" s="55">
        <v>2.5999999999999999E-3</v>
      </c>
      <c r="BD33" s="55">
        <v>2.5999999999999999E-3</v>
      </c>
      <c r="BE33" s="55">
        <v>0</v>
      </c>
      <c r="BF33" s="55">
        <v>0</v>
      </c>
      <c r="BG33" s="55">
        <v>0</v>
      </c>
      <c r="BH33" s="55">
        <v>5.9999999999999995E-4</v>
      </c>
      <c r="BI33" s="55">
        <v>8.0000000000000004E-4</v>
      </c>
      <c r="BJ33" s="55">
        <v>1.2999999999999999E-3</v>
      </c>
      <c r="BK33" s="55">
        <v>1.1000000000000001E-3</v>
      </c>
      <c r="BL33" s="56">
        <v>1.6208333333333329E-3</v>
      </c>
    </row>
    <row r="34" spans="1:64" x14ac:dyDescent="0.25">
      <c r="A34" s="45">
        <v>27</v>
      </c>
      <c r="B34" s="47" t="s">
        <v>568</v>
      </c>
      <c r="C34" s="54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6">
        <v>0</v>
      </c>
    </row>
    <row r="35" spans="1:64" x14ac:dyDescent="0.25">
      <c r="A35" s="45">
        <v>28</v>
      </c>
      <c r="B35" s="47" t="s">
        <v>573</v>
      </c>
      <c r="C35" s="57">
        <v>4.1399999999999999E-2</v>
      </c>
      <c r="D35" s="57">
        <v>5.0700000000000002E-2</v>
      </c>
      <c r="E35" s="57">
        <v>5.1200000000000002E-2</v>
      </c>
      <c r="F35" s="57">
        <v>5.1299999999999998E-2</v>
      </c>
      <c r="G35" s="57">
        <v>5.11E-2</v>
      </c>
      <c r="H35" s="57">
        <v>5.11E-2</v>
      </c>
      <c r="I35" s="57">
        <v>5.28E-2</v>
      </c>
      <c r="J35" s="57">
        <v>5.2200000000000003E-2</v>
      </c>
      <c r="K35" s="57">
        <v>5.21E-2</v>
      </c>
      <c r="L35" s="57">
        <v>5.1999999999999998E-2</v>
      </c>
      <c r="M35" s="57">
        <v>5.16E-2</v>
      </c>
      <c r="N35" s="57">
        <v>5.21E-2</v>
      </c>
      <c r="O35" s="57">
        <v>4.7100000000000003E-2</v>
      </c>
      <c r="P35" s="57">
        <v>4.7899999999999998E-2</v>
      </c>
      <c r="Q35" s="57">
        <v>4.8399999999999999E-2</v>
      </c>
      <c r="R35" s="57">
        <v>4.9200000000000001E-2</v>
      </c>
      <c r="S35" s="57">
        <v>4.99E-2</v>
      </c>
      <c r="T35" s="57">
        <v>4.9799999999999997E-2</v>
      </c>
      <c r="U35" s="57">
        <v>4.99E-2</v>
      </c>
      <c r="V35" s="57">
        <v>4.9500000000000002E-2</v>
      </c>
      <c r="W35" s="57">
        <v>4.9000000000000002E-2</v>
      </c>
      <c r="X35" s="57">
        <v>4.9200000000000001E-2</v>
      </c>
      <c r="Y35" s="57">
        <v>4.87E-2</v>
      </c>
      <c r="Z35" s="57">
        <v>5.0200000000000002E-2</v>
      </c>
      <c r="AA35" s="57">
        <v>4.9000000000000002E-2</v>
      </c>
      <c r="AB35" s="57">
        <v>5.0799999999999998E-2</v>
      </c>
      <c r="AC35" s="57">
        <v>5.16E-2</v>
      </c>
      <c r="AD35" s="57">
        <v>5.1799999999999999E-2</v>
      </c>
      <c r="AE35" s="57">
        <v>5.1499999999999997E-2</v>
      </c>
      <c r="AF35" s="57">
        <v>5.1499999999999997E-2</v>
      </c>
      <c r="AG35" s="57">
        <v>5.1499999999999997E-2</v>
      </c>
      <c r="AH35" s="57">
        <v>5.0900000000000001E-2</v>
      </c>
      <c r="AI35" s="57">
        <v>4.8099999999999997E-2</v>
      </c>
      <c r="AJ35" s="57">
        <v>5.0900000000000001E-2</v>
      </c>
      <c r="AK35" s="57">
        <v>5.04E-2</v>
      </c>
      <c r="AL35" s="57">
        <v>4.9299999999999997E-2</v>
      </c>
      <c r="AM35" s="57">
        <v>4.9599999999999998E-2</v>
      </c>
      <c r="AN35" s="57">
        <v>4.7600000000000003E-2</v>
      </c>
      <c r="AO35" s="57">
        <v>4.7300000000000002E-2</v>
      </c>
      <c r="AP35" s="57">
        <v>4.8300000000000003E-2</v>
      </c>
      <c r="AQ35" s="57">
        <v>4.8800000000000003E-2</v>
      </c>
      <c r="AR35" s="57">
        <v>4.87E-2</v>
      </c>
      <c r="AS35" s="57">
        <v>4.8099999999999997E-2</v>
      </c>
      <c r="AT35" s="57">
        <v>4.6800000000000001E-2</v>
      </c>
      <c r="AU35" s="57">
        <v>4.5600000000000002E-2</v>
      </c>
      <c r="AV35" s="57">
        <v>4.4299999999999999E-2</v>
      </c>
      <c r="AW35" s="57">
        <v>4.48E-2</v>
      </c>
      <c r="AX35" s="57">
        <v>4.48E-2</v>
      </c>
      <c r="AY35" s="57">
        <v>4.3400000000000001E-2</v>
      </c>
      <c r="AZ35" s="57">
        <v>4.5100000000000001E-2</v>
      </c>
      <c r="BA35" s="57">
        <v>4.48E-2</v>
      </c>
      <c r="BB35" s="57">
        <v>4.5400000000000003E-2</v>
      </c>
      <c r="BC35" s="57">
        <v>4.6100000000000002E-2</v>
      </c>
      <c r="BD35" s="57">
        <v>4.5400000000000003E-2</v>
      </c>
      <c r="BE35" s="57">
        <v>4.9000000000000002E-2</v>
      </c>
      <c r="BF35" s="57">
        <v>4.8800000000000003E-2</v>
      </c>
      <c r="BG35" s="57">
        <v>4.82E-2</v>
      </c>
      <c r="BH35" s="57">
        <v>4.7100000000000003E-2</v>
      </c>
      <c r="BI35" s="57">
        <v>4.6600000000000003E-2</v>
      </c>
      <c r="BJ35" s="57">
        <v>4.19E-2</v>
      </c>
      <c r="BK35" s="57">
        <v>4.3499999999999997E-2</v>
      </c>
      <c r="BL35" s="58">
        <v>4.5987500000000014E-2</v>
      </c>
    </row>
    <row r="36" spans="1:64" x14ac:dyDescent="0.25">
      <c r="A36" s="45">
        <v>29</v>
      </c>
      <c r="C36" s="156">
        <v>7.51E-2</v>
      </c>
      <c r="D36" s="156">
        <v>8.0600000000000005E-2</v>
      </c>
      <c r="E36" s="156">
        <v>8.0800000000000011E-2</v>
      </c>
      <c r="F36" s="156">
        <v>8.0799999999999997E-2</v>
      </c>
      <c r="G36" s="156">
        <v>8.09E-2</v>
      </c>
      <c r="H36" s="156">
        <v>8.09E-2</v>
      </c>
      <c r="I36" s="156">
        <v>8.1900000000000001E-2</v>
      </c>
      <c r="J36" s="156">
        <v>8.1699999999999995E-2</v>
      </c>
      <c r="K36" s="156">
        <v>8.1600000000000006E-2</v>
      </c>
      <c r="L36" s="156">
        <v>8.1499999999999989E-2</v>
      </c>
      <c r="M36" s="156">
        <v>8.1299999999999997E-2</v>
      </c>
      <c r="N36" s="156">
        <v>8.14E-2</v>
      </c>
      <c r="O36" s="156">
        <v>7.3700000000000002E-2</v>
      </c>
      <c r="P36" s="156">
        <v>7.4700000000000003E-2</v>
      </c>
      <c r="Q36" s="156">
        <v>7.4999999999999997E-2</v>
      </c>
      <c r="R36" s="156">
        <v>7.5800000000000006E-2</v>
      </c>
      <c r="S36" s="156">
        <v>7.7100000000000002E-2</v>
      </c>
      <c r="T36" s="156">
        <v>7.6999999999999999E-2</v>
      </c>
      <c r="U36" s="156">
        <v>7.6999999999999999E-2</v>
      </c>
      <c r="V36" s="156">
        <v>7.7100000000000002E-2</v>
      </c>
      <c r="W36" s="156">
        <v>7.6499999999999999E-2</v>
      </c>
      <c r="X36" s="156">
        <v>7.6800000000000007E-2</v>
      </c>
      <c r="Y36" s="156">
        <v>7.6600000000000001E-2</v>
      </c>
      <c r="Z36" s="156">
        <v>7.6100000000000001E-2</v>
      </c>
      <c r="AA36" s="156">
        <v>7.5600000000000001E-2</v>
      </c>
      <c r="AB36" s="156">
        <v>7.7899999999999997E-2</v>
      </c>
      <c r="AC36" s="156">
        <v>7.85E-2</v>
      </c>
      <c r="AD36" s="156">
        <v>7.8699999999999992E-2</v>
      </c>
      <c r="AE36" s="156">
        <v>7.85E-2</v>
      </c>
      <c r="AF36" s="156">
        <v>7.85E-2</v>
      </c>
      <c r="AG36" s="156">
        <v>7.85E-2</v>
      </c>
      <c r="AH36" s="156">
        <v>7.8200000000000006E-2</v>
      </c>
      <c r="AI36" s="156">
        <v>7.3999999999999996E-2</v>
      </c>
      <c r="AJ36" s="156">
        <v>7.6600000000000001E-2</v>
      </c>
      <c r="AK36" s="156">
        <v>7.6300000000000007E-2</v>
      </c>
      <c r="AL36" s="156">
        <v>7.4499999999999997E-2</v>
      </c>
      <c r="AM36" s="156">
        <v>7.4499999999999997E-2</v>
      </c>
      <c r="AN36" s="156">
        <v>7.4500000000000011E-2</v>
      </c>
      <c r="AO36" s="156">
        <v>7.3800000000000004E-2</v>
      </c>
      <c r="AP36" s="156">
        <v>7.4099999999999999E-2</v>
      </c>
      <c r="AQ36" s="156">
        <v>7.4800000000000005E-2</v>
      </c>
      <c r="AR36" s="156">
        <v>7.4700000000000003E-2</v>
      </c>
      <c r="AS36" s="156">
        <v>7.3999999999999996E-2</v>
      </c>
      <c r="AT36" s="156">
        <v>7.3000000000000009E-2</v>
      </c>
      <c r="AU36" s="156">
        <v>7.17E-2</v>
      </c>
      <c r="AV36" s="156">
        <v>7.0899999999999991E-2</v>
      </c>
      <c r="AW36" s="156">
        <v>7.1000000000000008E-2</v>
      </c>
      <c r="AX36" s="156">
        <v>7.0900000000000005E-2</v>
      </c>
      <c r="AY36" s="156">
        <v>7.0699999999999999E-2</v>
      </c>
      <c r="AZ36" s="156">
        <v>7.22E-2</v>
      </c>
      <c r="BA36" s="156">
        <v>7.1599999999999997E-2</v>
      </c>
      <c r="BB36" s="156">
        <v>7.22E-2</v>
      </c>
      <c r="BC36" s="156">
        <v>7.2800000000000004E-2</v>
      </c>
      <c r="BD36" s="156">
        <v>7.2300000000000003E-2</v>
      </c>
      <c r="BE36" s="156">
        <v>7.5300000000000006E-2</v>
      </c>
      <c r="BF36" s="156">
        <v>7.5200000000000003E-2</v>
      </c>
      <c r="BG36" s="156">
        <v>7.4899999999999994E-2</v>
      </c>
      <c r="BH36" s="156">
        <v>7.3400000000000007E-2</v>
      </c>
      <c r="BI36" s="156">
        <v>7.2700000000000001E-2</v>
      </c>
      <c r="BJ36" s="156">
        <v>6.7599999999999993E-2</v>
      </c>
      <c r="BK36" s="156">
        <v>6.8500000000000005E-2</v>
      </c>
      <c r="BL36" s="156">
        <v>7.248333333333333E-2</v>
      </c>
    </row>
    <row r="37" spans="1:64" x14ac:dyDescent="0.25">
      <c r="A37" s="45">
        <v>30</v>
      </c>
    </row>
    <row r="38" spans="1:64" x14ac:dyDescent="0.25">
      <c r="A38" s="45">
        <v>31</v>
      </c>
    </row>
    <row r="39" spans="1:64" x14ac:dyDescent="0.25">
      <c r="A39" s="45">
        <v>32</v>
      </c>
      <c r="H39" s="71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</row>
    <row r="40" spans="1:64" x14ac:dyDescent="0.25">
      <c r="H40" s="71"/>
    </row>
    <row r="41" spans="1:64" x14ac:dyDescent="0.25">
      <c r="H41" s="71"/>
    </row>
    <row r="42" spans="1:64" x14ac:dyDescent="0.25">
      <c r="H42" s="71"/>
    </row>
    <row r="43" spans="1:64" x14ac:dyDescent="0.25">
      <c r="H43" s="71"/>
    </row>
    <row r="44" spans="1:64" x14ac:dyDescent="0.25">
      <c r="H44" s="71"/>
    </row>
    <row r="45" spans="1:64" x14ac:dyDescent="0.25">
      <c r="H45" s="71"/>
    </row>
    <row r="46" spans="1:64" x14ac:dyDescent="0.25">
      <c r="H46" s="71"/>
    </row>
    <row r="47" spans="1:64" x14ac:dyDescent="0.25">
      <c r="H47" s="71"/>
    </row>
    <row r="48" spans="1:64" x14ac:dyDescent="0.25">
      <c r="H48" s="71"/>
    </row>
    <row r="49" spans="8:8" x14ac:dyDescent="0.25">
      <c r="H49" s="71"/>
    </row>
    <row r="50" spans="8:8" x14ac:dyDescent="0.25">
      <c r="H50" s="71"/>
    </row>
    <row r="51" spans="8:8" x14ac:dyDescent="0.25">
      <c r="H51" s="71"/>
    </row>
  </sheetData>
  <printOptions horizontalCentered="1"/>
  <pageMargins left="0.5" right="0.5" top="0.5" bottom="0.5" header="0.25" footer="0.25"/>
  <pageSetup scale="44" orientation="landscape" r:id="rId1"/>
  <headerFooter alignWithMargins="0"/>
  <colBreaks count="1" manualBreakCount="1">
    <brk id="10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Z103"/>
  <sheetViews>
    <sheetView zoomScaleNormal="100" zoomScaleSheetLayoutView="85" workbookViewId="0">
      <pane xSplit="64" ySplit="7" topLeftCell="CJ20" activePane="bottomRight" state="frozen"/>
      <selection activeCell="CL54" sqref="CL54"/>
      <selection pane="topRight" activeCell="CL54" sqref="CL54"/>
      <selection pane="bottomLeft" activeCell="CL54" sqref="CL54"/>
      <selection pane="bottomRight" activeCell="CL54" sqref="CL54"/>
    </sheetView>
  </sheetViews>
  <sheetFormatPr defaultRowHeight="12.5" outlineLevelRow="1" outlineLevelCol="1" x14ac:dyDescent="0.25"/>
  <cols>
    <col min="1" max="1" width="7.1796875" customWidth="1"/>
    <col min="2" max="2" width="7.7265625" bestFit="1" customWidth="1"/>
    <col min="3" max="3" width="13.54296875" customWidth="1"/>
    <col min="4" max="4" width="22.7265625" customWidth="1"/>
    <col min="5" max="9" width="15.7265625" hidden="1" customWidth="1" outlineLevel="1"/>
    <col min="10" max="10" width="15.7265625" hidden="1" customWidth="1" outlineLevel="1" collapsed="1"/>
    <col min="11" max="16" width="15.7265625" hidden="1" customWidth="1" outlineLevel="1"/>
    <col min="17" max="17" width="15.7265625" hidden="1" customWidth="1" outlineLevel="1" collapsed="1"/>
    <col min="18" max="52" width="15.7265625" hidden="1" customWidth="1" outlineLevel="1"/>
    <col min="53" max="53" width="15.7265625" hidden="1" customWidth="1" outlineLevel="1" collapsed="1"/>
    <col min="54" max="64" width="15.7265625" hidden="1" customWidth="1" outlineLevel="1"/>
    <col min="65" max="65" width="15.7265625" customWidth="1" collapsed="1"/>
    <col min="66" max="69" width="15.7265625" customWidth="1"/>
    <col min="70" max="70" width="16.81640625" customWidth="1"/>
    <col min="71" max="89" width="15.7265625" customWidth="1"/>
    <col min="90" max="90" width="14.453125" customWidth="1"/>
    <col min="91" max="104" width="10.26953125" bestFit="1" customWidth="1"/>
  </cols>
  <sheetData>
    <row r="1" spans="1:91" x14ac:dyDescent="0.25">
      <c r="C1" s="3" t="s">
        <v>549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91" x14ac:dyDescent="0.25">
      <c r="C2" s="3" t="s">
        <v>550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N2" s="78"/>
    </row>
    <row r="3" spans="1:91" x14ac:dyDescent="0.25">
      <c r="C3" s="5" t="s">
        <v>2065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91" x14ac:dyDescent="0.25">
      <c r="C4" s="3" t="s">
        <v>551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91" x14ac:dyDescent="0.25"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CA5">
        <v>6</v>
      </c>
      <c r="CB5">
        <v>7</v>
      </c>
      <c r="CC5">
        <v>8</v>
      </c>
      <c r="CD5">
        <v>9</v>
      </c>
      <c r="CE5">
        <v>10</v>
      </c>
      <c r="CF5">
        <v>11</v>
      </c>
      <c r="CG5">
        <v>12</v>
      </c>
      <c r="CH5">
        <v>13</v>
      </c>
      <c r="CI5">
        <v>14</v>
      </c>
      <c r="CJ5">
        <v>15</v>
      </c>
      <c r="CK5">
        <v>16</v>
      </c>
    </row>
    <row r="6" spans="1:91" x14ac:dyDescent="0.25">
      <c r="E6" s="9">
        <v>2011</v>
      </c>
      <c r="F6" s="9">
        <f>+E6+1</f>
        <v>2012</v>
      </c>
      <c r="G6" s="9">
        <f>+F6</f>
        <v>2012</v>
      </c>
      <c r="H6" s="9">
        <f t="shared" ref="H6:M6" si="0">+G6</f>
        <v>2012</v>
      </c>
      <c r="I6" s="9">
        <f t="shared" si="0"/>
        <v>2012</v>
      </c>
      <c r="J6" s="9">
        <f t="shared" si="0"/>
        <v>2012</v>
      </c>
      <c r="K6" s="9">
        <f t="shared" si="0"/>
        <v>2012</v>
      </c>
      <c r="L6" s="9">
        <f t="shared" si="0"/>
        <v>2012</v>
      </c>
      <c r="M6" s="9">
        <f t="shared" si="0"/>
        <v>2012</v>
      </c>
      <c r="N6" s="9">
        <f t="shared" ref="N6" si="1">+M6</f>
        <v>2012</v>
      </c>
      <c r="O6" s="9">
        <f t="shared" ref="O6" si="2">+N6</f>
        <v>2012</v>
      </c>
      <c r="P6" s="9">
        <f t="shared" ref="P6" si="3">+O6</f>
        <v>2012</v>
      </c>
      <c r="Q6" s="9">
        <f>+P6</f>
        <v>2012</v>
      </c>
      <c r="R6" s="9">
        <v>2013</v>
      </c>
      <c r="S6" s="9">
        <v>2013</v>
      </c>
      <c r="T6" s="9">
        <v>2013</v>
      </c>
      <c r="U6" s="9">
        <f>+T6</f>
        <v>2013</v>
      </c>
      <c r="V6" s="9">
        <f t="shared" ref="V6:AC6" si="4">+U6</f>
        <v>2013</v>
      </c>
      <c r="W6" s="9">
        <f t="shared" si="4"/>
        <v>2013</v>
      </c>
      <c r="X6" s="9">
        <f t="shared" si="4"/>
        <v>2013</v>
      </c>
      <c r="Y6" s="9">
        <f t="shared" si="4"/>
        <v>2013</v>
      </c>
      <c r="Z6" s="9">
        <f t="shared" si="4"/>
        <v>2013</v>
      </c>
      <c r="AA6" s="9">
        <f t="shared" si="4"/>
        <v>2013</v>
      </c>
      <c r="AB6" s="9">
        <f t="shared" si="4"/>
        <v>2013</v>
      </c>
      <c r="AC6" s="9">
        <f t="shared" si="4"/>
        <v>2013</v>
      </c>
      <c r="AD6" s="9">
        <v>2014</v>
      </c>
      <c r="AE6" s="9">
        <f>+AD6</f>
        <v>2014</v>
      </c>
      <c r="AF6" s="9">
        <f t="shared" ref="AF6:AO6" si="5">+AE6</f>
        <v>2014</v>
      </c>
      <c r="AG6" s="9">
        <f t="shared" si="5"/>
        <v>2014</v>
      </c>
      <c r="AH6" s="9">
        <f t="shared" si="5"/>
        <v>2014</v>
      </c>
      <c r="AI6" s="9">
        <f t="shared" si="5"/>
        <v>2014</v>
      </c>
      <c r="AJ6" s="9">
        <f t="shared" si="5"/>
        <v>2014</v>
      </c>
      <c r="AK6" s="9">
        <f t="shared" si="5"/>
        <v>2014</v>
      </c>
      <c r="AL6" s="9">
        <f t="shared" si="5"/>
        <v>2014</v>
      </c>
      <c r="AM6" s="9">
        <f t="shared" si="5"/>
        <v>2014</v>
      </c>
      <c r="AN6" s="9">
        <f t="shared" si="5"/>
        <v>2014</v>
      </c>
      <c r="AO6" s="9">
        <f t="shared" si="5"/>
        <v>2014</v>
      </c>
      <c r="AP6" s="9">
        <f>+AO6+1</f>
        <v>2015</v>
      </c>
      <c r="AQ6" s="9">
        <f>$AP$6</f>
        <v>2015</v>
      </c>
      <c r="AR6" s="9">
        <f t="shared" ref="AR6:BA6" si="6">$AP$6</f>
        <v>2015</v>
      </c>
      <c r="AS6" s="9">
        <f t="shared" si="6"/>
        <v>2015</v>
      </c>
      <c r="AT6" s="9">
        <f t="shared" si="6"/>
        <v>2015</v>
      </c>
      <c r="AU6" s="9">
        <f t="shared" si="6"/>
        <v>2015</v>
      </c>
      <c r="AV6" s="9">
        <f t="shared" si="6"/>
        <v>2015</v>
      </c>
      <c r="AW6" s="9">
        <f t="shared" si="6"/>
        <v>2015</v>
      </c>
      <c r="AX6" s="9">
        <f t="shared" si="6"/>
        <v>2015</v>
      </c>
      <c r="AY6" s="9">
        <f t="shared" si="6"/>
        <v>2015</v>
      </c>
      <c r="AZ6" s="9">
        <f t="shared" si="6"/>
        <v>2015</v>
      </c>
      <c r="BA6" s="9">
        <f t="shared" si="6"/>
        <v>2015</v>
      </c>
      <c r="BB6" s="9">
        <v>2016</v>
      </c>
      <c r="BC6" s="9">
        <v>2016</v>
      </c>
      <c r="BD6" s="9">
        <v>2016</v>
      </c>
      <c r="BE6" s="9">
        <v>2016</v>
      </c>
      <c r="BF6" s="9">
        <v>2016</v>
      </c>
      <c r="BG6" s="9">
        <v>2016</v>
      </c>
      <c r="BH6" s="9">
        <v>2016</v>
      </c>
      <c r="BI6" s="9">
        <v>2016</v>
      </c>
      <c r="BJ6" s="9">
        <v>2016</v>
      </c>
      <c r="BK6" s="9">
        <v>2016</v>
      </c>
      <c r="BL6" s="9">
        <v>2016</v>
      </c>
      <c r="BM6" s="9">
        <v>2016</v>
      </c>
      <c r="BN6" s="9">
        <v>2017</v>
      </c>
      <c r="BO6" s="9">
        <v>2017</v>
      </c>
      <c r="BP6" s="9">
        <v>2017</v>
      </c>
      <c r="BQ6" s="9">
        <v>2017</v>
      </c>
      <c r="BR6" s="9">
        <v>2017</v>
      </c>
      <c r="BS6" s="9">
        <v>2017</v>
      </c>
      <c r="BT6" s="9">
        <v>2017</v>
      </c>
      <c r="BU6" s="9">
        <v>2017</v>
      </c>
      <c r="BV6" s="9">
        <v>2017</v>
      </c>
      <c r="BW6" s="9">
        <v>2017</v>
      </c>
      <c r="BX6" s="9">
        <v>2017</v>
      </c>
      <c r="BY6" s="9">
        <v>2017</v>
      </c>
      <c r="BZ6" s="9">
        <v>2018</v>
      </c>
      <c r="CA6" s="9">
        <v>2018</v>
      </c>
      <c r="CB6" s="9">
        <v>2018</v>
      </c>
      <c r="CC6" s="9">
        <v>2018</v>
      </c>
      <c r="CD6" s="9">
        <v>2018</v>
      </c>
      <c r="CE6" s="9">
        <v>2018</v>
      </c>
      <c r="CF6" s="9">
        <v>2018</v>
      </c>
      <c r="CG6" s="9">
        <v>2018</v>
      </c>
      <c r="CH6" s="9">
        <v>2018</v>
      </c>
      <c r="CI6" s="9">
        <v>2018</v>
      </c>
      <c r="CJ6" s="9">
        <v>2018</v>
      </c>
      <c r="CK6" s="9">
        <v>2018</v>
      </c>
      <c r="CL6" s="77" t="s">
        <v>1301</v>
      </c>
    </row>
    <row r="7" spans="1:91" x14ac:dyDescent="0.25">
      <c r="A7" s="10" t="s">
        <v>552</v>
      </c>
      <c r="B7" s="10"/>
      <c r="E7" s="11" t="s">
        <v>553</v>
      </c>
      <c r="F7" s="11" t="s">
        <v>554</v>
      </c>
      <c r="G7" s="11" t="s">
        <v>555</v>
      </c>
      <c r="H7" s="11" t="s">
        <v>556</v>
      </c>
      <c r="I7" s="11" t="s">
        <v>557</v>
      </c>
      <c r="J7" s="11" t="s">
        <v>558</v>
      </c>
      <c r="K7" s="11" t="s">
        <v>559</v>
      </c>
      <c r="L7" s="11" t="s">
        <v>560</v>
      </c>
      <c r="M7" s="11" t="s">
        <v>561</v>
      </c>
      <c r="N7" s="11" t="s">
        <v>562</v>
      </c>
      <c r="O7" s="11" t="s">
        <v>563</v>
      </c>
      <c r="P7" s="11" t="s">
        <v>564</v>
      </c>
      <c r="Q7" s="11" t="s">
        <v>553</v>
      </c>
      <c r="R7" s="11" t="s">
        <v>554</v>
      </c>
      <c r="S7" s="11" t="s">
        <v>555</v>
      </c>
      <c r="T7" s="11" t="s">
        <v>556</v>
      </c>
      <c r="U7" s="11" t="s">
        <v>557</v>
      </c>
      <c r="V7" s="11" t="s">
        <v>558</v>
      </c>
      <c r="W7" s="11" t="s">
        <v>559</v>
      </c>
      <c r="X7" s="11" t="s">
        <v>560</v>
      </c>
      <c r="Y7" s="11" t="s">
        <v>561</v>
      </c>
      <c r="Z7" s="11" t="s">
        <v>562</v>
      </c>
      <c r="AA7" s="11" t="s">
        <v>563</v>
      </c>
      <c r="AB7" s="11" t="s">
        <v>564</v>
      </c>
      <c r="AC7" s="11" t="s">
        <v>553</v>
      </c>
      <c r="AD7" s="11" t="s">
        <v>554</v>
      </c>
      <c r="AE7" s="11" t="s">
        <v>555</v>
      </c>
      <c r="AF7" s="11" t="s">
        <v>556</v>
      </c>
      <c r="AG7" s="11" t="s">
        <v>557</v>
      </c>
      <c r="AH7" s="11" t="s">
        <v>558</v>
      </c>
      <c r="AI7" s="11" t="s">
        <v>559</v>
      </c>
      <c r="AJ7" s="11" t="s">
        <v>560</v>
      </c>
      <c r="AK7" s="11" t="s">
        <v>561</v>
      </c>
      <c r="AL7" s="11" t="s">
        <v>562</v>
      </c>
      <c r="AM7" s="11" t="s">
        <v>563</v>
      </c>
      <c r="AN7" s="11" t="s">
        <v>564</v>
      </c>
      <c r="AO7" s="11" t="s">
        <v>553</v>
      </c>
      <c r="AP7" s="11" t="s">
        <v>554</v>
      </c>
      <c r="AQ7" s="11" t="s">
        <v>555</v>
      </c>
      <c r="AR7" s="11" t="s">
        <v>556</v>
      </c>
      <c r="AS7" s="11" t="s">
        <v>557</v>
      </c>
      <c r="AT7" s="11" t="s">
        <v>558</v>
      </c>
      <c r="AU7" s="11" t="s">
        <v>559</v>
      </c>
      <c r="AV7" s="11" t="s">
        <v>560</v>
      </c>
      <c r="AW7" s="11" t="s">
        <v>561</v>
      </c>
      <c r="AX7" s="11" t="s">
        <v>562</v>
      </c>
      <c r="AY7" s="11" t="s">
        <v>563</v>
      </c>
      <c r="AZ7" s="11" t="s">
        <v>564</v>
      </c>
      <c r="BA7" s="11" t="s">
        <v>553</v>
      </c>
      <c r="BB7" s="11" t="s">
        <v>554</v>
      </c>
      <c r="BC7" s="11" t="s">
        <v>555</v>
      </c>
      <c r="BD7" s="11" t="s">
        <v>556</v>
      </c>
      <c r="BE7" s="11" t="s">
        <v>557</v>
      </c>
      <c r="BF7" s="11" t="s">
        <v>558</v>
      </c>
      <c r="BG7" s="11" t="s">
        <v>559</v>
      </c>
      <c r="BH7" s="11" t="s">
        <v>560</v>
      </c>
      <c r="BI7" s="11" t="s">
        <v>561</v>
      </c>
      <c r="BJ7" s="11" t="s">
        <v>562</v>
      </c>
      <c r="BK7" s="11" t="s">
        <v>563</v>
      </c>
      <c r="BL7" s="11" t="s">
        <v>564</v>
      </c>
      <c r="BM7" s="11" t="s">
        <v>553</v>
      </c>
      <c r="BN7" s="11" t="s">
        <v>554</v>
      </c>
      <c r="BO7" s="11" t="s">
        <v>555</v>
      </c>
      <c r="BP7" s="11" t="s">
        <v>556</v>
      </c>
      <c r="BQ7" s="11" t="s">
        <v>557</v>
      </c>
      <c r="BR7" s="11" t="s">
        <v>558</v>
      </c>
      <c r="BS7" s="11" t="s">
        <v>559</v>
      </c>
      <c r="BT7" s="11" t="s">
        <v>560</v>
      </c>
      <c r="BU7" s="11" t="s">
        <v>561</v>
      </c>
      <c r="BV7" s="11" t="s">
        <v>562</v>
      </c>
      <c r="BW7" s="11" t="s">
        <v>563</v>
      </c>
      <c r="BX7" s="11" t="s">
        <v>564</v>
      </c>
      <c r="BY7" s="11" t="s">
        <v>553</v>
      </c>
      <c r="BZ7" s="11" t="s">
        <v>554</v>
      </c>
      <c r="CA7" s="11" t="s">
        <v>555</v>
      </c>
      <c r="CB7" s="11" t="s">
        <v>556</v>
      </c>
      <c r="CC7" s="11" t="s">
        <v>557</v>
      </c>
      <c r="CD7" s="11" t="s">
        <v>558</v>
      </c>
      <c r="CE7" s="11" t="s">
        <v>559</v>
      </c>
      <c r="CF7" s="11" t="s">
        <v>560</v>
      </c>
      <c r="CG7" s="11" t="s">
        <v>561</v>
      </c>
      <c r="CH7" s="11" t="s">
        <v>562</v>
      </c>
      <c r="CI7" s="11" t="s">
        <v>563</v>
      </c>
      <c r="CJ7" s="11" t="s">
        <v>564</v>
      </c>
      <c r="CK7" s="11" t="s">
        <v>553</v>
      </c>
      <c r="CL7" s="12" t="s">
        <v>1302</v>
      </c>
    </row>
    <row r="8" spans="1:91" x14ac:dyDescent="0.25">
      <c r="A8" s="13">
        <v>1</v>
      </c>
      <c r="B8" s="13"/>
      <c r="C8" s="14" t="s">
        <v>566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91" x14ac:dyDescent="0.25">
      <c r="A9" s="13">
        <f t="shared" ref="A9:A76" si="7">+A8+1</f>
        <v>2</v>
      </c>
      <c r="B9" s="13"/>
      <c r="C9" s="16" t="s">
        <v>567</v>
      </c>
      <c r="E9" s="15">
        <v>601700000</v>
      </c>
      <c r="F9" s="15">
        <f t="shared" ref="F9" si="8">-F42</f>
        <v>471700000</v>
      </c>
      <c r="G9" s="15">
        <f t="shared" ref="G9:J9" si="9">-G42</f>
        <v>471700000</v>
      </c>
      <c r="H9" s="15">
        <f t="shared" si="9"/>
        <v>511700000</v>
      </c>
      <c r="I9" s="15">
        <f t="shared" si="9"/>
        <v>511700000</v>
      </c>
      <c r="J9" s="15">
        <f t="shared" si="9"/>
        <v>511700000</v>
      </c>
      <c r="K9" s="15">
        <f t="shared" ref="K9:M9" si="10">-K42</f>
        <v>511700000</v>
      </c>
      <c r="L9" s="15">
        <f t="shared" si="10"/>
        <v>511700000</v>
      </c>
      <c r="M9" s="15">
        <f t="shared" si="10"/>
        <v>511700000</v>
      </c>
      <c r="N9" s="15">
        <f t="shared" ref="N9:P9" si="11">-N42</f>
        <v>511700000</v>
      </c>
      <c r="O9" s="15">
        <f t="shared" si="11"/>
        <v>561700000</v>
      </c>
      <c r="P9" s="15">
        <f t="shared" si="11"/>
        <v>561700000</v>
      </c>
      <c r="Q9" s="15">
        <f t="shared" ref="Q9:AC9" si="12">-Q42</f>
        <v>561700000</v>
      </c>
      <c r="R9" s="15">
        <f t="shared" si="12"/>
        <v>561700000</v>
      </c>
      <c r="S9" s="15">
        <f t="shared" si="12"/>
        <v>561700000</v>
      </c>
      <c r="T9" s="15">
        <f t="shared" si="12"/>
        <v>561700000</v>
      </c>
      <c r="U9" s="15">
        <f t="shared" si="12"/>
        <v>561700000</v>
      </c>
      <c r="V9" s="15">
        <f t="shared" si="12"/>
        <v>561700000</v>
      </c>
      <c r="W9" s="15">
        <f t="shared" si="12"/>
        <v>561700000</v>
      </c>
      <c r="X9" s="15">
        <f t="shared" si="12"/>
        <v>561700000</v>
      </c>
      <c r="Y9" s="15">
        <f t="shared" si="12"/>
        <v>611700000</v>
      </c>
      <c r="Z9" s="15">
        <f t="shared" si="12"/>
        <v>611700000</v>
      </c>
      <c r="AA9" s="15">
        <f t="shared" si="12"/>
        <v>611700000</v>
      </c>
      <c r="AB9" s="15">
        <f t="shared" si="12"/>
        <v>611700000</v>
      </c>
      <c r="AC9" s="15">
        <f t="shared" si="12"/>
        <v>611700000</v>
      </c>
      <c r="AD9" s="15">
        <f t="shared" ref="AD9:AO9" si="13">-AD42</f>
        <v>611700000</v>
      </c>
      <c r="AE9" s="15">
        <f t="shared" si="13"/>
        <v>611700000</v>
      </c>
      <c r="AF9" s="15">
        <f t="shared" si="13"/>
        <v>611700000</v>
      </c>
      <c r="AG9" s="15">
        <f t="shared" si="13"/>
        <v>611700000</v>
      </c>
      <c r="AH9" s="15">
        <f t="shared" si="13"/>
        <v>611700000</v>
      </c>
      <c r="AI9" s="15">
        <f t="shared" si="13"/>
        <v>611700000</v>
      </c>
      <c r="AJ9" s="15">
        <f t="shared" si="13"/>
        <v>611700000</v>
      </c>
      <c r="AK9" s="15">
        <f t="shared" si="13"/>
        <v>611700000</v>
      </c>
      <c r="AL9" s="15">
        <f t="shared" si="13"/>
        <v>601700000</v>
      </c>
      <c r="AM9" s="15">
        <f t="shared" si="13"/>
        <v>601700000</v>
      </c>
      <c r="AN9" s="15">
        <f t="shared" si="13"/>
        <v>601700000</v>
      </c>
      <c r="AO9" s="15">
        <f t="shared" si="13"/>
        <v>601700000</v>
      </c>
      <c r="AP9" s="15">
        <f t="shared" ref="AP9:BA9" si="14">-AP42</f>
        <v>601700000</v>
      </c>
      <c r="AQ9" s="15">
        <f t="shared" si="14"/>
        <v>601700000</v>
      </c>
      <c r="AR9" s="15">
        <f t="shared" si="14"/>
        <v>601700000</v>
      </c>
      <c r="AS9" s="15">
        <f t="shared" si="14"/>
        <v>601700000</v>
      </c>
      <c r="AT9" s="15">
        <f t="shared" si="14"/>
        <v>601700000</v>
      </c>
      <c r="AU9" s="15">
        <f t="shared" si="14"/>
        <v>561700000</v>
      </c>
      <c r="AV9" s="15">
        <f t="shared" si="14"/>
        <v>561700000</v>
      </c>
      <c r="AW9" s="15">
        <f t="shared" si="14"/>
        <v>561700000</v>
      </c>
      <c r="AX9" s="15">
        <f t="shared" si="14"/>
        <v>561700000</v>
      </c>
      <c r="AY9" s="15">
        <f t="shared" si="14"/>
        <v>561700000</v>
      </c>
      <c r="AZ9" s="15">
        <f t="shared" si="14"/>
        <v>561700000</v>
      </c>
      <c r="BA9" s="15">
        <f t="shared" si="14"/>
        <v>561700000</v>
      </c>
      <c r="BB9" s="15">
        <f t="shared" ref="BB9:BM9" si="15">-BB42</f>
        <v>561700000</v>
      </c>
      <c r="BC9" s="15">
        <f t="shared" si="15"/>
        <v>561700000</v>
      </c>
      <c r="BD9" s="15">
        <f t="shared" si="15"/>
        <v>561700000</v>
      </c>
      <c r="BE9" s="15">
        <f t="shared" si="15"/>
        <v>561700000</v>
      </c>
      <c r="BF9" s="15">
        <f t="shared" si="15"/>
        <v>561700000</v>
      </c>
      <c r="BG9" s="15">
        <f t="shared" si="15"/>
        <v>561700000</v>
      </c>
      <c r="BH9" s="15">
        <f t="shared" si="15"/>
        <v>561700000</v>
      </c>
      <c r="BI9" s="15">
        <f t="shared" si="15"/>
        <v>561700000</v>
      </c>
      <c r="BJ9" s="15">
        <f t="shared" si="15"/>
        <v>561700000</v>
      </c>
      <c r="BK9" s="15">
        <f t="shared" si="15"/>
        <v>561700000</v>
      </c>
      <c r="BL9" s="15">
        <f t="shared" si="15"/>
        <v>561700000</v>
      </c>
      <c r="BM9" s="15">
        <f t="shared" si="15"/>
        <v>686700000</v>
      </c>
      <c r="BN9" s="15">
        <f t="shared" ref="BN9:BY9" si="16">-BN42</f>
        <v>686700000</v>
      </c>
      <c r="BO9" s="15">
        <f t="shared" si="16"/>
        <v>686700000</v>
      </c>
      <c r="BP9" s="15">
        <f t="shared" si="16"/>
        <v>686700000</v>
      </c>
      <c r="BQ9" s="15">
        <f t="shared" si="16"/>
        <v>686700000</v>
      </c>
      <c r="BR9" s="15">
        <f t="shared" si="16"/>
        <v>686700000</v>
      </c>
      <c r="BS9" s="15">
        <f t="shared" si="16"/>
        <v>686700000</v>
      </c>
      <c r="BT9" s="15">
        <f t="shared" si="16"/>
        <v>686700000</v>
      </c>
      <c r="BU9" s="15">
        <f t="shared" si="16"/>
        <v>686700000</v>
      </c>
      <c r="BV9" s="15">
        <f t="shared" si="16"/>
        <v>686700000</v>
      </c>
      <c r="BW9" s="15">
        <f t="shared" si="16"/>
        <v>686700000</v>
      </c>
      <c r="BX9" s="15">
        <f t="shared" si="16"/>
        <v>686700000</v>
      </c>
      <c r="BY9" s="15">
        <f t="shared" si="16"/>
        <v>686700000</v>
      </c>
      <c r="BZ9" s="15">
        <f t="shared" ref="BZ9:CK9" si="17">-BZ42</f>
        <v>786700000</v>
      </c>
      <c r="CA9" s="15">
        <f t="shared" si="17"/>
        <v>786700000</v>
      </c>
      <c r="CB9" s="15">
        <f t="shared" si="17"/>
        <v>764700000</v>
      </c>
      <c r="CC9" s="15">
        <f t="shared" si="17"/>
        <v>764700000</v>
      </c>
      <c r="CD9" s="15">
        <f t="shared" si="17"/>
        <v>764700000</v>
      </c>
      <c r="CE9" s="15">
        <f t="shared" si="17"/>
        <v>764700000</v>
      </c>
      <c r="CF9" s="15">
        <f t="shared" si="17"/>
        <v>764700000</v>
      </c>
      <c r="CG9" s="15">
        <f t="shared" si="17"/>
        <v>764700000</v>
      </c>
      <c r="CH9" s="15">
        <f t="shared" si="17"/>
        <v>814700000</v>
      </c>
      <c r="CI9" s="15">
        <f t="shared" si="17"/>
        <v>814700000</v>
      </c>
      <c r="CJ9" s="15">
        <f t="shared" si="17"/>
        <v>814700000</v>
      </c>
      <c r="CK9" s="15">
        <f t="shared" si="17"/>
        <v>739700000</v>
      </c>
      <c r="CL9" s="15">
        <f>((BY9/2)+SUM(BZ9:CJ9)+(CK9/2))/12</f>
        <v>776575000</v>
      </c>
    </row>
    <row r="10" spans="1:91" x14ac:dyDescent="0.25">
      <c r="A10" s="13">
        <f t="shared" si="7"/>
        <v>3</v>
      </c>
      <c r="B10" s="13"/>
      <c r="C10" t="s">
        <v>568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</row>
    <row r="11" spans="1:91" x14ac:dyDescent="0.25">
      <c r="A11" s="13">
        <f t="shared" si="7"/>
        <v>4</v>
      </c>
      <c r="B11" s="13"/>
      <c r="C11" s="16" t="s">
        <v>569</v>
      </c>
      <c r="E11" s="17">
        <v>541111362.7099998</v>
      </c>
      <c r="F11" s="17">
        <f t="shared" ref="F11" si="18">+F37</f>
        <v>548916606.71000004</v>
      </c>
      <c r="G11" s="17">
        <f t="shared" ref="G11:J11" si="19">+G37</f>
        <v>564170718.58999991</v>
      </c>
      <c r="H11" s="17">
        <f t="shared" si="19"/>
        <v>573219697.94000006</v>
      </c>
      <c r="I11" s="17">
        <f t="shared" si="19"/>
        <v>563628577.18999982</v>
      </c>
      <c r="J11" s="17">
        <f t="shared" si="19"/>
        <v>564963128.20000005</v>
      </c>
      <c r="K11" s="17">
        <f t="shared" ref="K11:M11" si="20">+K37</f>
        <v>563078934.16000009</v>
      </c>
      <c r="L11" s="17">
        <f t="shared" si="20"/>
        <v>548169301.01999998</v>
      </c>
      <c r="M11" s="17">
        <f t="shared" si="20"/>
        <v>546280652.92999995</v>
      </c>
      <c r="N11" s="17">
        <f t="shared" ref="N11:P11" si="21">+N37</f>
        <v>543562533.46000016</v>
      </c>
      <c r="O11" s="17">
        <f t="shared" si="21"/>
        <v>534539527.41000009</v>
      </c>
      <c r="P11" s="17">
        <f t="shared" si="21"/>
        <v>544696007.81000006</v>
      </c>
      <c r="Q11" s="17">
        <f t="shared" ref="Q11:R11" si="22">+Q37</f>
        <v>560196195.62</v>
      </c>
      <c r="R11" s="17">
        <f t="shared" si="22"/>
        <v>564670803.95999992</v>
      </c>
      <c r="S11" s="17">
        <f t="shared" ref="S11:AC11" si="23">+S37</f>
        <v>577898614.66999996</v>
      </c>
      <c r="T11" s="17">
        <f t="shared" si="23"/>
        <v>586493353.3499999</v>
      </c>
      <c r="U11" s="17">
        <f t="shared" si="23"/>
        <v>575073523.46000004</v>
      </c>
      <c r="V11" s="17">
        <f t="shared" si="23"/>
        <v>580652129.43000019</v>
      </c>
      <c r="W11" s="17">
        <f t="shared" si="23"/>
        <v>579412194.37</v>
      </c>
      <c r="X11" s="17">
        <f t="shared" si="23"/>
        <v>564847872.56999981</v>
      </c>
      <c r="Y11" s="17">
        <f t="shared" si="23"/>
        <v>563474457.37</v>
      </c>
      <c r="Z11" s="17">
        <f t="shared" si="23"/>
        <v>561737712.05000007</v>
      </c>
      <c r="AA11" s="17">
        <f t="shared" si="23"/>
        <v>552327607.11000001</v>
      </c>
      <c r="AB11" s="17">
        <f t="shared" si="23"/>
        <v>564474767.83000004</v>
      </c>
      <c r="AC11" s="17">
        <f t="shared" si="23"/>
        <v>585199975.19999993</v>
      </c>
      <c r="AD11" s="17">
        <f t="shared" ref="AD11:AO11" si="24">+AD37</f>
        <v>590119633.24999976</v>
      </c>
      <c r="AE11" s="17">
        <f t="shared" si="24"/>
        <v>605101218.19999993</v>
      </c>
      <c r="AF11" s="17">
        <f t="shared" si="24"/>
        <v>613185357.0200001</v>
      </c>
      <c r="AG11" s="17">
        <f t="shared" si="24"/>
        <v>606344598.12</v>
      </c>
      <c r="AH11" s="17">
        <f t="shared" si="24"/>
        <v>608029980.24999976</v>
      </c>
      <c r="AI11" s="17">
        <f t="shared" si="24"/>
        <v>607760319.30999994</v>
      </c>
      <c r="AJ11" s="17">
        <f t="shared" si="24"/>
        <v>592764678.6500001</v>
      </c>
      <c r="AK11" s="17">
        <f t="shared" si="24"/>
        <v>592019358.52999997</v>
      </c>
      <c r="AL11" s="17">
        <f t="shared" si="24"/>
        <v>591354866.35000002</v>
      </c>
      <c r="AM11" s="17">
        <f t="shared" si="24"/>
        <v>582024425.83000004</v>
      </c>
      <c r="AN11" s="17">
        <f t="shared" si="24"/>
        <v>594693790.13999987</v>
      </c>
      <c r="AO11" s="17">
        <f t="shared" si="24"/>
        <v>609176750.48000002</v>
      </c>
      <c r="AP11" s="17">
        <f t="shared" ref="AP11:BA11" si="25">+AP37</f>
        <v>614072689.5999999</v>
      </c>
      <c r="AQ11" s="17">
        <f t="shared" si="25"/>
        <v>626736262.42999983</v>
      </c>
      <c r="AR11" s="17">
        <f t="shared" si="25"/>
        <v>628594241.57999969</v>
      </c>
      <c r="AS11" s="17">
        <f t="shared" si="25"/>
        <v>621080091.98000002</v>
      </c>
      <c r="AT11" s="17">
        <f t="shared" si="25"/>
        <v>621188045.9599998</v>
      </c>
      <c r="AU11" s="17">
        <f t="shared" si="25"/>
        <v>620432264.83999979</v>
      </c>
      <c r="AV11" s="17">
        <f t="shared" si="25"/>
        <v>605534153.52999985</v>
      </c>
      <c r="AW11" s="17">
        <f t="shared" si="25"/>
        <v>603903490.84999979</v>
      </c>
      <c r="AX11" s="17">
        <f t="shared" si="25"/>
        <v>604023492.24999988</v>
      </c>
      <c r="AY11" s="17">
        <f t="shared" si="25"/>
        <v>595043700.06000006</v>
      </c>
      <c r="AZ11" s="17">
        <f t="shared" si="25"/>
        <v>607089322.06999981</v>
      </c>
      <c r="BA11" s="17">
        <f t="shared" si="25"/>
        <v>614798710.91479588</v>
      </c>
      <c r="BB11" s="17">
        <f t="shared" ref="BB11:BM11" si="26">+BB37</f>
        <v>622367837.95238209</v>
      </c>
      <c r="BC11" s="17">
        <f t="shared" si="26"/>
        <v>633710713.82429588</v>
      </c>
      <c r="BD11" s="17">
        <f t="shared" si="26"/>
        <v>643958225.1143899</v>
      </c>
      <c r="BE11" s="17">
        <f t="shared" si="26"/>
        <v>635454240.29780412</v>
      </c>
      <c r="BF11" s="17">
        <f t="shared" si="26"/>
        <v>636856983.78687</v>
      </c>
      <c r="BG11" s="17">
        <f t="shared" si="26"/>
        <v>638346717.45547402</v>
      </c>
      <c r="BH11" s="17">
        <f t="shared" si="26"/>
        <v>623170809.84777796</v>
      </c>
      <c r="BI11" s="17">
        <f t="shared" si="26"/>
        <v>621133694.34965003</v>
      </c>
      <c r="BJ11" s="17">
        <f t="shared" si="26"/>
        <v>618754932.97332191</v>
      </c>
      <c r="BK11" s="17">
        <f t="shared" si="26"/>
        <v>608564788.48446393</v>
      </c>
      <c r="BL11" s="17">
        <f t="shared" si="26"/>
        <v>677122864.24556601</v>
      </c>
      <c r="BM11" s="17">
        <f t="shared" si="26"/>
        <v>696353713.25920975</v>
      </c>
      <c r="BN11" s="17">
        <f t="shared" ref="BN11:BY11" si="27">+BN37</f>
        <v>704485495.09618771</v>
      </c>
      <c r="BO11" s="17">
        <f t="shared" si="27"/>
        <v>717557371.85491979</v>
      </c>
      <c r="BP11" s="17">
        <f t="shared" si="27"/>
        <v>722461159.63231575</v>
      </c>
      <c r="BQ11" s="17">
        <f t="shared" si="27"/>
        <v>714363485.10224974</v>
      </c>
      <c r="BR11" s="17">
        <f t="shared" si="27"/>
        <v>715162372.31186187</v>
      </c>
      <c r="BS11" s="17">
        <f t="shared" si="27"/>
        <v>714454384.6121279</v>
      </c>
      <c r="BT11" s="17">
        <f t="shared" si="27"/>
        <v>698091953.10583198</v>
      </c>
      <c r="BU11" s="17">
        <f t="shared" si="27"/>
        <v>695165769.92047</v>
      </c>
      <c r="BV11" s="17">
        <f t="shared" si="27"/>
        <v>696431704.938362</v>
      </c>
      <c r="BW11" s="17">
        <f t="shared" si="27"/>
        <v>685207996.33645201</v>
      </c>
      <c r="BX11" s="17">
        <f t="shared" si="27"/>
        <v>697183058.66838205</v>
      </c>
      <c r="BY11" s="17">
        <f t="shared" si="27"/>
        <v>714850526.03315008</v>
      </c>
      <c r="BZ11" s="17">
        <f t="shared" ref="BZ11:CK11" si="28">+BZ37</f>
        <v>721641948.14365685</v>
      </c>
      <c r="CA11" s="17">
        <f t="shared" si="28"/>
        <v>737665279.36644089</v>
      </c>
      <c r="CB11" s="17">
        <f t="shared" si="28"/>
        <v>747544145.74568677</v>
      </c>
      <c r="CC11" s="17">
        <f t="shared" si="28"/>
        <v>739073292.57874477</v>
      </c>
      <c r="CD11" s="17">
        <f t="shared" si="28"/>
        <v>738763094.22346282</v>
      </c>
      <c r="CE11" s="17">
        <f t="shared" si="28"/>
        <v>736679083.56109929</v>
      </c>
      <c r="CF11" s="17">
        <f t="shared" si="28"/>
        <v>719188574.54007089</v>
      </c>
      <c r="CG11" s="17">
        <f t="shared" si="28"/>
        <v>716064116.47956121</v>
      </c>
      <c r="CH11" s="17">
        <f t="shared" si="28"/>
        <v>714858662.4394505</v>
      </c>
      <c r="CI11" s="17">
        <f t="shared" si="28"/>
        <v>749409869.02475286</v>
      </c>
      <c r="CJ11" s="17">
        <f t="shared" si="28"/>
        <v>762949354.41137087</v>
      </c>
      <c r="CK11" s="17">
        <f t="shared" si="28"/>
        <v>782826987.58467877</v>
      </c>
      <c r="CL11" s="17">
        <f t="shared" ref="CL11:CL37" si="29">((BY11/2)+SUM(BZ11:CJ11)+(CK11/2))/12</f>
        <v>736056348.11026764</v>
      </c>
      <c r="CM11" s="74"/>
    </row>
    <row r="12" spans="1:91" x14ac:dyDescent="0.25">
      <c r="A12" s="13">
        <f t="shared" si="7"/>
        <v>5</v>
      </c>
      <c r="B12" s="1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</row>
    <row r="13" spans="1:91" ht="13" thickBot="1" x14ac:dyDescent="0.3">
      <c r="A13" s="13">
        <f t="shared" si="7"/>
        <v>6</v>
      </c>
      <c r="B13" s="13"/>
      <c r="C13" t="s">
        <v>570</v>
      </c>
      <c r="E13" s="19">
        <v>1142811362.7099998</v>
      </c>
      <c r="F13" s="19">
        <f t="shared" ref="F13:J13" si="30">F9+F10+F11</f>
        <v>1020616606.71</v>
      </c>
      <c r="G13" s="19">
        <f t="shared" si="30"/>
        <v>1035870718.5899999</v>
      </c>
      <c r="H13" s="19">
        <f t="shared" si="30"/>
        <v>1084919697.9400001</v>
      </c>
      <c r="I13" s="19">
        <f t="shared" si="30"/>
        <v>1075328577.1899998</v>
      </c>
      <c r="J13" s="19">
        <f t="shared" si="30"/>
        <v>1076663128.2</v>
      </c>
      <c r="K13" s="19">
        <f t="shared" ref="K13:M13" si="31">K9+K10+K11</f>
        <v>1074778934.1600001</v>
      </c>
      <c r="L13" s="19">
        <f t="shared" si="31"/>
        <v>1059869301.02</v>
      </c>
      <c r="M13" s="19">
        <f t="shared" si="31"/>
        <v>1057980652.9299999</v>
      </c>
      <c r="N13" s="19">
        <f t="shared" ref="N13:P13" si="32">N9+N10+N11</f>
        <v>1055262533.4600002</v>
      </c>
      <c r="O13" s="19">
        <f t="shared" si="32"/>
        <v>1096239527.4100001</v>
      </c>
      <c r="P13" s="19">
        <f t="shared" si="32"/>
        <v>1106396007.8099999</v>
      </c>
      <c r="Q13" s="19">
        <f t="shared" ref="Q13:R13" si="33">Q9+Q10+Q11</f>
        <v>1121896195.6199999</v>
      </c>
      <c r="R13" s="19">
        <f t="shared" si="33"/>
        <v>1126370803.96</v>
      </c>
      <c r="S13" s="19">
        <f t="shared" ref="S13:AC13" si="34">S9+S10+S11</f>
        <v>1139598614.6700001</v>
      </c>
      <c r="T13" s="19">
        <f t="shared" si="34"/>
        <v>1148193353.3499999</v>
      </c>
      <c r="U13" s="19">
        <f t="shared" si="34"/>
        <v>1136773523.46</v>
      </c>
      <c r="V13" s="19">
        <f t="shared" si="34"/>
        <v>1142352129.4300003</v>
      </c>
      <c r="W13" s="19">
        <f t="shared" si="34"/>
        <v>1141112194.3699999</v>
      </c>
      <c r="X13" s="19">
        <f t="shared" si="34"/>
        <v>1126547872.5699997</v>
      </c>
      <c r="Y13" s="19">
        <f t="shared" si="34"/>
        <v>1175174457.3699999</v>
      </c>
      <c r="Z13" s="19">
        <f t="shared" si="34"/>
        <v>1173437712.0500002</v>
      </c>
      <c r="AA13" s="19">
        <f t="shared" si="34"/>
        <v>1164027607.1100001</v>
      </c>
      <c r="AB13" s="19">
        <f t="shared" si="34"/>
        <v>1176174767.8299999</v>
      </c>
      <c r="AC13" s="19">
        <f t="shared" si="34"/>
        <v>1196899975.1999998</v>
      </c>
      <c r="AD13" s="19">
        <f t="shared" ref="AD13:AO13" si="35">AD9+AD10+AD11</f>
        <v>1201819633.2499998</v>
      </c>
      <c r="AE13" s="19">
        <f t="shared" si="35"/>
        <v>1216801218.1999998</v>
      </c>
      <c r="AF13" s="19">
        <f t="shared" si="35"/>
        <v>1224885357.02</v>
      </c>
      <c r="AG13" s="19">
        <f t="shared" si="35"/>
        <v>1218044598.1199999</v>
      </c>
      <c r="AH13" s="19">
        <f t="shared" si="35"/>
        <v>1219729980.2499998</v>
      </c>
      <c r="AI13" s="19">
        <f t="shared" si="35"/>
        <v>1219460319.3099999</v>
      </c>
      <c r="AJ13" s="19">
        <f t="shared" si="35"/>
        <v>1204464678.6500001</v>
      </c>
      <c r="AK13" s="19">
        <f t="shared" si="35"/>
        <v>1203719358.53</v>
      </c>
      <c r="AL13" s="19">
        <f t="shared" si="35"/>
        <v>1193054866.3499999</v>
      </c>
      <c r="AM13" s="19">
        <f t="shared" si="35"/>
        <v>1183724425.8299999</v>
      </c>
      <c r="AN13" s="19">
        <f t="shared" si="35"/>
        <v>1196393790.1399999</v>
      </c>
      <c r="AO13" s="19">
        <f t="shared" si="35"/>
        <v>1210876750.48</v>
      </c>
      <c r="AP13" s="19">
        <f t="shared" ref="AP13:BA13" si="36">AP9+AP10+AP11</f>
        <v>1215772689.5999999</v>
      </c>
      <c r="AQ13" s="19">
        <f t="shared" si="36"/>
        <v>1228436262.4299998</v>
      </c>
      <c r="AR13" s="19">
        <f t="shared" si="36"/>
        <v>1230294241.5799997</v>
      </c>
      <c r="AS13" s="19">
        <f t="shared" si="36"/>
        <v>1222780091.98</v>
      </c>
      <c r="AT13" s="19">
        <f t="shared" si="36"/>
        <v>1222888045.9599998</v>
      </c>
      <c r="AU13" s="19">
        <f t="shared" si="36"/>
        <v>1182132264.8399997</v>
      </c>
      <c r="AV13" s="19">
        <f t="shared" si="36"/>
        <v>1167234153.5299997</v>
      </c>
      <c r="AW13" s="19">
        <f t="shared" si="36"/>
        <v>1165603490.8499999</v>
      </c>
      <c r="AX13" s="19">
        <f t="shared" si="36"/>
        <v>1165723492.25</v>
      </c>
      <c r="AY13" s="19">
        <f t="shared" si="36"/>
        <v>1156743700.0599999</v>
      </c>
      <c r="AZ13" s="19">
        <f t="shared" si="36"/>
        <v>1168789322.0699997</v>
      </c>
      <c r="BA13" s="19">
        <f t="shared" si="36"/>
        <v>1176498710.9147959</v>
      </c>
      <c r="BB13" s="19">
        <f t="shared" ref="BB13:BM13" si="37">BB9+BB10+BB11</f>
        <v>1184067837.9523821</v>
      </c>
      <c r="BC13" s="19">
        <f t="shared" si="37"/>
        <v>1195410713.824296</v>
      </c>
      <c r="BD13" s="19">
        <f t="shared" si="37"/>
        <v>1205658225.1143899</v>
      </c>
      <c r="BE13" s="19">
        <f t="shared" si="37"/>
        <v>1197154240.2978041</v>
      </c>
      <c r="BF13" s="19">
        <f t="shared" si="37"/>
        <v>1198556983.78687</v>
      </c>
      <c r="BG13" s="19">
        <f t="shared" si="37"/>
        <v>1200046717.4554739</v>
      </c>
      <c r="BH13" s="19">
        <f t="shared" si="37"/>
        <v>1184870809.8477778</v>
      </c>
      <c r="BI13" s="19">
        <f t="shared" si="37"/>
        <v>1182833694.3496499</v>
      </c>
      <c r="BJ13" s="19">
        <f t="shared" si="37"/>
        <v>1180454932.9733219</v>
      </c>
      <c r="BK13" s="19">
        <f t="shared" si="37"/>
        <v>1170264788.4844639</v>
      </c>
      <c r="BL13" s="19">
        <f t="shared" si="37"/>
        <v>1238822864.2455659</v>
      </c>
      <c r="BM13" s="19">
        <f t="shared" si="37"/>
        <v>1383053713.2592096</v>
      </c>
      <c r="BN13" s="19">
        <f t="shared" ref="BN13:BY13" si="38">BN9+BN10+BN11</f>
        <v>1391185495.0961876</v>
      </c>
      <c r="BO13" s="19">
        <f t="shared" si="38"/>
        <v>1404257371.8549199</v>
      </c>
      <c r="BP13" s="19">
        <f t="shared" si="38"/>
        <v>1409161159.6323156</v>
      </c>
      <c r="BQ13" s="19">
        <f t="shared" si="38"/>
        <v>1401063485.1022496</v>
      </c>
      <c r="BR13" s="19">
        <f t="shared" si="38"/>
        <v>1401862372.311862</v>
      </c>
      <c r="BS13" s="19">
        <f t="shared" si="38"/>
        <v>1401154384.6121278</v>
      </c>
      <c r="BT13" s="19">
        <f t="shared" si="38"/>
        <v>1384791953.1058321</v>
      </c>
      <c r="BU13" s="19">
        <f t="shared" si="38"/>
        <v>1381865769.92047</v>
      </c>
      <c r="BV13" s="19">
        <f t="shared" si="38"/>
        <v>1383131704.9383621</v>
      </c>
      <c r="BW13" s="19">
        <f t="shared" si="38"/>
        <v>1371907996.336452</v>
      </c>
      <c r="BX13" s="19">
        <f t="shared" si="38"/>
        <v>1383883058.6683822</v>
      </c>
      <c r="BY13" s="19">
        <f t="shared" si="38"/>
        <v>1401550526.0331502</v>
      </c>
      <c r="BZ13" s="19">
        <f t="shared" ref="BZ13:CK13" si="39">BZ9+BZ10+BZ11</f>
        <v>1508341948.1436567</v>
      </c>
      <c r="CA13" s="19">
        <f t="shared" si="39"/>
        <v>1524365279.3664408</v>
      </c>
      <c r="CB13" s="19">
        <f t="shared" si="39"/>
        <v>1512244145.7456868</v>
      </c>
      <c r="CC13" s="19">
        <f t="shared" si="39"/>
        <v>1503773292.5787449</v>
      </c>
      <c r="CD13" s="19">
        <f t="shared" si="39"/>
        <v>1503463094.2234628</v>
      </c>
      <c r="CE13" s="19">
        <f t="shared" si="39"/>
        <v>1501379083.5610993</v>
      </c>
      <c r="CF13" s="19">
        <f t="shared" si="39"/>
        <v>1483888574.540071</v>
      </c>
      <c r="CG13" s="19">
        <f t="shared" si="39"/>
        <v>1480764116.4795613</v>
      </c>
      <c r="CH13" s="19">
        <f t="shared" si="39"/>
        <v>1529558662.4394505</v>
      </c>
      <c r="CI13" s="19">
        <f t="shared" si="39"/>
        <v>1564109869.0247529</v>
      </c>
      <c r="CJ13" s="19">
        <f t="shared" si="39"/>
        <v>1577649354.4113708</v>
      </c>
      <c r="CK13" s="19">
        <f t="shared" si="39"/>
        <v>1522526987.5846786</v>
      </c>
      <c r="CL13" s="19">
        <f t="shared" si="29"/>
        <v>1512631348.1102679</v>
      </c>
    </row>
    <row r="14" spans="1:91" ht="13" thickTop="1" x14ac:dyDescent="0.25">
      <c r="A14" s="13">
        <f t="shared" si="7"/>
        <v>7</v>
      </c>
      <c r="B14" s="1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</row>
    <row r="15" spans="1:91" x14ac:dyDescent="0.25">
      <c r="A15" s="13">
        <f t="shared" si="7"/>
        <v>8</v>
      </c>
      <c r="B15" s="13"/>
      <c r="C15" s="14" t="s">
        <v>571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</row>
    <row r="16" spans="1:91" x14ac:dyDescent="0.25">
      <c r="A16" s="13">
        <f t="shared" si="7"/>
        <v>9</v>
      </c>
      <c r="B16" s="13"/>
      <c r="C16" t="s">
        <v>572</v>
      </c>
      <c r="E16" s="22">
        <v>0.52650859068565947</v>
      </c>
      <c r="F16" s="22">
        <f t="shared" ref="F16:AC16" si="40">+F9/F13</f>
        <v>0.46217159009448661</v>
      </c>
      <c r="G16" s="22">
        <f t="shared" si="40"/>
        <v>0.45536570494247164</v>
      </c>
      <c r="H16" s="22">
        <f t="shared" si="40"/>
        <v>0.47164781040623971</v>
      </c>
      <c r="I16" s="22">
        <f t="shared" si="40"/>
        <v>0.47585455353297818</v>
      </c>
      <c r="J16" s="22">
        <f t="shared" si="40"/>
        <v>0.4752647198529743</v>
      </c>
      <c r="K16" s="22">
        <f t="shared" si="40"/>
        <v>0.47609790603118046</v>
      </c>
      <c r="L16" s="22">
        <f t="shared" si="40"/>
        <v>0.48279537817309054</v>
      </c>
      <c r="M16" s="22">
        <f t="shared" si="40"/>
        <v>0.48365723757129614</v>
      </c>
      <c r="N16" s="22">
        <f t="shared" si="40"/>
        <v>0.4849030300755921</v>
      </c>
      <c r="O16" s="22">
        <f t="shared" si="40"/>
        <v>0.51238801918325727</v>
      </c>
      <c r="P16" s="22">
        <f t="shared" si="40"/>
        <v>0.50768440597668907</v>
      </c>
      <c r="Q16" s="22">
        <f t="shared" si="40"/>
        <v>0.50067020656005035</v>
      </c>
      <c r="R16" s="22">
        <f t="shared" si="40"/>
        <v>0.49868124957183035</v>
      </c>
      <c r="S16" s="22">
        <f t="shared" si="40"/>
        <v>0.4928928420667259</v>
      </c>
      <c r="T16" s="22">
        <f t="shared" si="40"/>
        <v>0.48920331959871471</v>
      </c>
      <c r="U16" s="22">
        <f t="shared" si="40"/>
        <v>0.49411777140124841</v>
      </c>
      <c r="V16" s="22">
        <f t="shared" si="40"/>
        <v>0.49170477782561806</v>
      </c>
      <c r="W16" s="22">
        <f t="shared" si="40"/>
        <v>0.49223906533582412</v>
      </c>
      <c r="X16" s="22">
        <f t="shared" si="40"/>
        <v>0.49860286782006946</v>
      </c>
      <c r="Y16" s="22">
        <f t="shared" si="40"/>
        <v>0.52051846103680943</v>
      </c>
      <c r="Z16" s="22">
        <f t="shared" si="40"/>
        <v>0.52128885386797208</v>
      </c>
      <c r="AA16" s="22">
        <f t="shared" si="40"/>
        <v>0.52550300032720321</v>
      </c>
      <c r="AB16" s="22">
        <f t="shared" si="40"/>
        <v>0.5200757716717257</v>
      </c>
      <c r="AC16" s="22">
        <f t="shared" si="40"/>
        <v>0.51107027544034</v>
      </c>
      <c r="AD16" s="22">
        <f t="shared" ref="AD16:AO16" si="41">+AD9/AD13</f>
        <v>0.50897820527845838</v>
      </c>
      <c r="AE16" s="22">
        <f t="shared" si="41"/>
        <v>0.50271152826825805</v>
      </c>
      <c r="AF16" s="22">
        <f t="shared" si="41"/>
        <v>0.49939367508498361</v>
      </c>
      <c r="AG16" s="22">
        <f t="shared" si="41"/>
        <v>0.50219836034257936</v>
      </c>
      <c r="AH16" s="22">
        <f t="shared" si="41"/>
        <v>0.50150443942898248</v>
      </c>
      <c r="AI16" s="22">
        <f t="shared" si="41"/>
        <v>0.50161533779640699</v>
      </c>
      <c r="AJ16" s="22">
        <f t="shared" si="41"/>
        <v>0.50786047182854011</v>
      </c>
      <c r="AK16" s="22">
        <f t="shared" si="41"/>
        <v>0.50817492936810216</v>
      </c>
      <c r="AL16" s="22">
        <f t="shared" si="41"/>
        <v>0.50433556491900899</v>
      </c>
      <c r="AM16" s="22">
        <f t="shared" si="41"/>
        <v>0.50831087613833936</v>
      </c>
      <c r="AN16" s="22">
        <f t="shared" si="41"/>
        <v>0.50292805342093105</v>
      </c>
      <c r="AO16" s="22">
        <f t="shared" si="41"/>
        <v>0.4969126707251435</v>
      </c>
      <c r="AP16" s="22">
        <f t="shared" ref="AP16:BA16" si="42">+AP9/AP13</f>
        <v>0.49491159420431191</v>
      </c>
      <c r="AQ16" s="22">
        <f t="shared" si="42"/>
        <v>0.4898097023037748</v>
      </c>
      <c r="AR16" s="22">
        <f t="shared" si="42"/>
        <v>0.4890699961557729</v>
      </c>
      <c r="AS16" s="22">
        <f t="shared" si="42"/>
        <v>0.49207539765035813</v>
      </c>
      <c r="AT16" s="22">
        <f t="shared" si="42"/>
        <v>0.49203195827108559</v>
      </c>
      <c r="AU16" s="22">
        <f t="shared" si="42"/>
        <v>0.47515833609027286</v>
      </c>
      <c r="AV16" s="22">
        <f t="shared" si="42"/>
        <v>0.48122306762639072</v>
      </c>
      <c r="AW16" s="22">
        <f t="shared" si="42"/>
        <v>0.48189629184311056</v>
      </c>
      <c r="AX16" s="22">
        <f t="shared" si="42"/>
        <v>0.48184668468492897</v>
      </c>
      <c r="AY16" s="22">
        <f t="shared" si="42"/>
        <v>0.48558725668517994</v>
      </c>
      <c r="AZ16" s="22">
        <f t="shared" si="42"/>
        <v>0.48058276148963597</v>
      </c>
      <c r="BA16" s="22">
        <f t="shared" si="42"/>
        <v>0.47743358729500496</v>
      </c>
      <c r="BB16" s="22">
        <f t="shared" ref="BB16:BL16" si="43">+BB9/BB13</f>
        <v>0.47438160382039618</v>
      </c>
      <c r="BC16" s="22">
        <f t="shared" si="43"/>
        <v>0.46988034614734081</v>
      </c>
      <c r="BD16" s="22">
        <f t="shared" si="43"/>
        <v>0.46588659066022403</v>
      </c>
      <c r="BE16" s="22">
        <f t="shared" si="43"/>
        <v>0.46919601592880089</v>
      </c>
      <c r="BF16" s="22">
        <f t="shared" si="43"/>
        <v>0.46864688754746991</v>
      </c>
      <c r="BG16" s="22">
        <f t="shared" si="43"/>
        <v>0.46806511099084869</v>
      </c>
      <c r="BH16" s="22">
        <f t="shared" si="43"/>
        <v>0.4740601214339667</v>
      </c>
      <c r="BI16" s="22">
        <f t="shared" si="43"/>
        <v>0.47487656352978347</v>
      </c>
      <c r="BJ16" s="22">
        <f t="shared" si="43"/>
        <v>0.47583349801012209</v>
      </c>
      <c r="BK16" s="22">
        <f t="shared" si="43"/>
        <v>0.47997684415287095</v>
      </c>
      <c r="BL16" s="22">
        <f t="shared" si="43"/>
        <v>0.45341429853417436</v>
      </c>
      <c r="BM16" s="22">
        <f t="shared" ref="BM16:BY16" si="44">+BM9/BM13</f>
        <v>0.49651000059988259</v>
      </c>
      <c r="BN16" s="22">
        <f t="shared" si="44"/>
        <v>0.49360779164285423</v>
      </c>
      <c r="BO16" s="22">
        <f t="shared" si="44"/>
        <v>0.48901292153654152</v>
      </c>
      <c r="BP16" s="22">
        <f t="shared" si="44"/>
        <v>0.48731118886300889</v>
      </c>
      <c r="BQ16" s="22">
        <f t="shared" si="44"/>
        <v>0.49012768322192385</v>
      </c>
      <c r="BR16" s="22">
        <f t="shared" si="44"/>
        <v>0.48984837139721366</v>
      </c>
      <c r="BS16" s="22">
        <f t="shared" si="44"/>
        <v>0.49009588632168793</v>
      </c>
      <c r="BT16" s="22">
        <f t="shared" si="44"/>
        <v>0.49588676368306372</v>
      </c>
      <c r="BU16" s="22">
        <f t="shared" si="44"/>
        <v>0.4969368334809548</v>
      </c>
      <c r="BV16" s="22">
        <f t="shared" si="44"/>
        <v>0.49648200352012184</v>
      </c>
      <c r="BW16" s="22">
        <f t="shared" si="44"/>
        <v>0.50054376957767288</v>
      </c>
      <c r="BX16" s="22">
        <f t="shared" si="44"/>
        <v>0.49621244779220386</v>
      </c>
      <c r="BY16" s="22">
        <f t="shared" si="44"/>
        <v>0.48995736310954646</v>
      </c>
      <c r="BZ16" s="22">
        <f t="shared" ref="BZ16:CK16" si="45">+BZ9/BZ13</f>
        <v>0.52156608186108311</v>
      </c>
      <c r="CA16" s="22">
        <f t="shared" si="45"/>
        <v>0.51608365176552007</v>
      </c>
      <c r="CB16" s="22">
        <f t="shared" si="45"/>
        <v>0.50567231630639031</v>
      </c>
      <c r="CC16" s="22">
        <f t="shared" si="45"/>
        <v>0.50852080148906931</v>
      </c>
      <c r="CD16" s="22">
        <f t="shared" si="45"/>
        <v>0.5086257208029219</v>
      </c>
      <c r="CE16" s="22">
        <f t="shared" si="45"/>
        <v>0.50933172599302445</v>
      </c>
      <c r="CF16" s="22">
        <f t="shared" si="45"/>
        <v>0.51533518966342706</v>
      </c>
      <c r="CG16" s="22">
        <f t="shared" si="45"/>
        <v>0.51642256284413079</v>
      </c>
      <c r="CH16" s="22">
        <f t="shared" si="45"/>
        <v>0.53263730251486896</v>
      </c>
      <c r="CI16" s="22">
        <f t="shared" si="45"/>
        <v>0.52087133783509609</v>
      </c>
      <c r="CJ16" s="22">
        <f t="shared" si="45"/>
        <v>0.51640118745142127</v>
      </c>
      <c r="CK16" s="22">
        <f t="shared" si="45"/>
        <v>0.48583703673683482</v>
      </c>
      <c r="CL16" s="22">
        <f t="shared" si="29"/>
        <v>0.51328042320417866</v>
      </c>
    </row>
    <row r="17" spans="1:91" x14ac:dyDescent="0.25">
      <c r="A17" s="13">
        <f t="shared" si="7"/>
        <v>10</v>
      </c>
      <c r="B17" s="13"/>
      <c r="C17" t="s">
        <v>568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2"/>
    </row>
    <row r="18" spans="1:91" x14ac:dyDescent="0.25">
      <c r="A18" s="13">
        <f t="shared" si="7"/>
        <v>11</v>
      </c>
      <c r="B18" s="13"/>
      <c r="C18" t="s">
        <v>573</v>
      </c>
      <c r="E18" s="22">
        <v>0.47349140931434053</v>
      </c>
      <c r="F18" s="22">
        <f t="shared" ref="F18:AC18" si="46">+F11/F13</f>
        <v>0.53782840990551339</v>
      </c>
      <c r="G18" s="22">
        <f t="shared" si="46"/>
        <v>0.54463429505752836</v>
      </c>
      <c r="H18" s="22">
        <f t="shared" si="46"/>
        <v>0.52835218959376029</v>
      </c>
      <c r="I18" s="22">
        <f t="shared" si="46"/>
        <v>0.52414544646702188</v>
      </c>
      <c r="J18" s="22">
        <f t="shared" si="46"/>
        <v>0.52473528014702564</v>
      </c>
      <c r="K18" s="22">
        <f t="shared" si="46"/>
        <v>0.52390209396881959</v>
      </c>
      <c r="L18" s="22">
        <f t="shared" si="46"/>
        <v>0.51720462182690952</v>
      </c>
      <c r="M18" s="22">
        <f t="shared" si="46"/>
        <v>0.51634276242870381</v>
      </c>
      <c r="N18" s="22">
        <f t="shared" si="46"/>
        <v>0.5150969699244079</v>
      </c>
      <c r="O18" s="22">
        <f t="shared" si="46"/>
        <v>0.48761198081674273</v>
      </c>
      <c r="P18" s="22">
        <f t="shared" si="46"/>
        <v>0.4923155940233111</v>
      </c>
      <c r="Q18" s="22">
        <f t="shared" si="46"/>
        <v>0.49932979343994977</v>
      </c>
      <c r="R18" s="22">
        <f t="shared" si="46"/>
        <v>0.50131875042816954</v>
      </c>
      <c r="S18" s="22">
        <f t="shared" si="46"/>
        <v>0.50710715793327399</v>
      </c>
      <c r="T18" s="22">
        <f t="shared" si="46"/>
        <v>0.51079668040128523</v>
      </c>
      <c r="U18" s="22">
        <f t="shared" si="46"/>
        <v>0.50588222859875154</v>
      </c>
      <c r="V18" s="22">
        <f t="shared" si="46"/>
        <v>0.50829522217438183</v>
      </c>
      <c r="W18" s="22">
        <f t="shared" si="46"/>
        <v>0.50776093466417604</v>
      </c>
      <c r="X18" s="22">
        <f t="shared" si="46"/>
        <v>0.50139713217993065</v>
      </c>
      <c r="Y18" s="22">
        <f t="shared" si="46"/>
        <v>0.47948153896319062</v>
      </c>
      <c r="Z18" s="22">
        <f t="shared" si="46"/>
        <v>0.47871114613202786</v>
      </c>
      <c r="AA18" s="22">
        <f t="shared" si="46"/>
        <v>0.47449699967279668</v>
      </c>
      <c r="AB18" s="22">
        <f t="shared" si="46"/>
        <v>0.47992422832827442</v>
      </c>
      <c r="AC18" s="22">
        <f t="shared" si="46"/>
        <v>0.48892972455966011</v>
      </c>
      <c r="AD18" s="22">
        <f t="shared" ref="AD18:AO18" si="47">+AD11/AD13</f>
        <v>0.49102179472154156</v>
      </c>
      <c r="AE18" s="22">
        <f t="shared" si="47"/>
        <v>0.49728847173174207</v>
      </c>
      <c r="AF18" s="22">
        <f t="shared" si="47"/>
        <v>0.50060632491501655</v>
      </c>
      <c r="AG18" s="22">
        <f t="shared" si="47"/>
        <v>0.49780163965742069</v>
      </c>
      <c r="AH18" s="22">
        <f t="shared" si="47"/>
        <v>0.49849556057101752</v>
      </c>
      <c r="AI18" s="22">
        <f t="shared" si="47"/>
        <v>0.49838466220359295</v>
      </c>
      <c r="AJ18" s="22">
        <f t="shared" si="47"/>
        <v>0.49213952817145989</v>
      </c>
      <c r="AK18" s="22">
        <f t="shared" si="47"/>
        <v>0.49182507063189784</v>
      </c>
      <c r="AL18" s="22">
        <f t="shared" si="47"/>
        <v>0.49566443508099106</v>
      </c>
      <c r="AM18" s="22">
        <f t="shared" si="47"/>
        <v>0.49168912386166069</v>
      </c>
      <c r="AN18" s="22">
        <f t="shared" si="47"/>
        <v>0.49707194657906895</v>
      </c>
      <c r="AO18" s="22">
        <f t="shared" si="47"/>
        <v>0.50308732927485644</v>
      </c>
      <c r="AP18" s="22">
        <f t="shared" ref="AP18:BA18" si="48">+AP11/AP13</f>
        <v>0.50508840579568814</v>
      </c>
      <c r="AQ18" s="22">
        <f t="shared" si="48"/>
        <v>0.51019029769622515</v>
      </c>
      <c r="AR18" s="22">
        <f t="shared" si="48"/>
        <v>0.51093000384422704</v>
      </c>
      <c r="AS18" s="22">
        <f t="shared" si="48"/>
        <v>0.50792460234964187</v>
      </c>
      <c r="AT18" s="22">
        <f t="shared" si="48"/>
        <v>0.50796804172891441</v>
      </c>
      <c r="AU18" s="22">
        <f t="shared" si="48"/>
        <v>0.5248416639097272</v>
      </c>
      <c r="AV18" s="22">
        <f t="shared" si="48"/>
        <v>0.51877693237360933</v>
      </c>
      <c r="AW18" s="22">
        <f t="shared" si="48"/>
        <v>0.51810370815688933</v>
      </c>
      <c r="AX18" s="22">
        <f t="shared" si="48"/>
        <v>0.51815331531507092</v>
      </c>
      <c r="AY18" s="22">
        <f t="shared" si="48"/>
        <v>0.51441274331482012</v>
      </c>
      <c r="AZ18" s="22">
        <f t="shared" si="48"/>
        <v>0.51941723851036414</v>
      </c>
      <c r="BA18" s="22">
        <f t="shared" si="48"/>
        <v>0.52256641270499504</v>
      </c>
      <c r="BB18" s="22">
        <f t="shared" ref="BB18:BL18" si="49">+BB11/BB13</f>
        <v>0.52561839617960382</v>
      </c>
      <c r="BC18" s="22">
        <f t="shared" si="49"/>
        <v>0.53011965385265902</v>
      </c>
      <c r="BD18" s="22">
        <f t="shared" si="49"/>
        <v>0.53411340933977602</v>
      </c>
      <c r="BE18" s="22">
        <f t="shared" si="49"/>
        <v>0.53080398407119911</v>
      </c>
      <c r="BF18" s="22">
        <f t="shared" si="49"/>
        <v>0.53135311245253003</v>
      </c>
      <c r="BG18" s="22">
        <f t="shared" si="49"/>
        <v>0.53193488900915142</v>
      </c>
      <c r="BH18" s="22">
        <f t="shared" si="49"/>
        <v>0.52593987856603341</v>
      </c>
      <c r="BI18" s="22">
        <f t="shared" si="49"/>
        <v>0.52512343647021664</v>
      </c>
      <c r="BJ18" s="22">
        <f t="shared" si="49"/>
        <v>0.52416650198987791</v>
      </c>
      <c r="BK18" s="22">
        <f t="shared" si="49"/>
        <v>0.5200231558471291</v>
      </c>
      <c r="BL18" s="22">
        <f t="shared" si="49"/>
        <v>0.54658570146582575</v>
      </c>
      <c r="BM18" s="22">
        <f t="shared" ref="BM18:BY18" si="50">+BM11/BM13</f>
        <v>0.50348999940011752</v>
      </c>
      <c r="BN18" s="22">
        <f t="shared" si="50"/>
        <v>0.50639220835714582</v>
      </c>
      <c r="BO18" s="22">
        <f t="shared" si="50"/>
        <v>0.51098707846345837</v>
      </c>
      <c r="BP18" s="22">
        <f t="shared" si="50"/>
        <v>0.51268881113699116</v>
      </c>
      <c r="BQ18" s="22">
        <f t="shared" si="50"/>
        <v>0.50987231677807621</v>
      </c>
      <c r="BR18" s="22">
        <f t="shared" si="50"/>
        <v>0.51015162860278629</v>
      </c>
      <c r="BS18" s="22">
        <f t="shared" si="50"/>
        <v>0.50990411367831212</v>
      </c>
      <c r="BT18" s="22">
        <f t="shared" si="50"/>
        <v>0.50411323631693616</v>
      </c>
      <c r="BU18" s="22">
        <f t="shared" si="50"/>
        <v>0.50306316651904515</v>
      </c>
      <c r="BV18" s="22">
        <f t="shared" si="50"/>
        <v>0.50351799647987805</v>
      </c>
      <c r="BW18" s="22">
        <f t="shared" si="50"/>
        <v>0.49945623042232706</v>
      </c>
      <c r="BX18" s="22">
        <f t="shared" si="50"/>
        <v>0.50378755220779603</v>
      </c>
      <c r="BY18" s="22">
        <f t="shared" si="50"/>
        <v>0.51004263689045348</v>
      </c>
      <c r="BZ18" s="22">
        <f t="shared" ref="BZ18:CK18" si="51">+BZ11/BZ13</f>
        <v>0.478433918138917</v>
      </c>
      <c r="CA18" s="22">
        <f t="shared" si="51"/>
        <v>0.48391634823447999</v>
      </c>
      <c r="CB18" s="22">
        <f t="shared" si="51"/>
        <v>0.49432768369360963</v>
      </c>
      <c r="CC18" s="22">
        <f t="shared" si="51"/>
        <v>0.49147919851093064</v>
      </c>
      <c r="CD18" s="22">
        <f t="shared" si="51"/>
        <v>0.49137427919707816</v>
      </c>
      <c r="CE18" s="22">
        <f t="shared" si="51"/>
        <v>0.49066827400697555</v>
      </c>
      <c r="CF18" s="22">
        <f t="shared" si="51"/>
        <v>0.48466481033657283</v>
      </c>
      <c r="CG18" s="22">
        <f t="shared" si="51"/>
        <v>0.48357743715586915</v>
      </c>
      <c r="CH18" s="22">
        <f t="shared" si="51"/>
        <v>0.46736269748513098</v>
      </c>
      <c r="CI18" s="22">
        <f t="shared" si="51"/>
        <v>0.47912866216490385</v>
      </c>
      <c r="CJ18" s="22">
        <f t="shared" si="51"/>
        <v>0.48359881254857884</v>
      </c>
      <c r="CK18" s="22">
        <f t="shared" si="51"/>
        <v>0.51416296326316524</v>
      </c>
      <c r="CL18" s="22">
        <f t="shared" si="29"/>
        <v>0.48671957679582128</v>
      </c>
    </row>
    <row r="19" spans="1:91" ht="13" thickBot="1" x14ac:dyDescent="0.3">
      <c r="A19" s="13">
        <f t="shared" si="7"/>
        <v>12</v>
      </c>
      <c r="B19" s="13"/>
      <c r="E19" s="24">
        <v>1</v>
      </c>
      <c r="F19" s="24">
        <f t="shared" ref="F19:J19" si="52">SUM(F16:F18)</f>
        <v>1</v>
      </c>
      <c r="G19" s="24">
        <f t="shared" si="52"/>
        <v>1</v>
      </c>
      <c r="H19" s="24">
        <f t="shared" si="52"/>
        <v>1</v>
      </c>
      <c r="I19" s="24">
        <f t="shared" si="52"/>
        <v>1</v>
      </c>
      <c r="J19" s="24">
        <f t="shared" si="52"/>
        <v>1</v>
      </c>
      <c r="K19" s="24">
        <f t="shared" ref="K19:M19" si="53">SUM(K16:K18)</f>
        <v>1</v>
      </c>
      <c r="L19" s="24">
        <f t="shared" si="53"/>
        <v>1</v>
      </c>
      <c r="M19" s="24">
        <f t="shared" si="53"/>
        <v>1</v>
      </c>
      <c r="N19" s="24">
        <f t="shared" ref="N19:P19" si="54">SUM(N16:N18)</f>
        <v>1</v>
      </c>
      <c r="O19" s="24">
        <f t="shared" si="54"/>
        <v>1</v>
      </c>
      <c r="P19" s="24">
        <f t="shared" si="54"/>
        <v>1.0000000000000002</v>
      </c>
      <c r="Q19" s="24">
        <f t="shared" ref="Q19:R19" si="55">SUM(Q16:Q18)</f>
        <v>1</v>
      </c>
      <c r="R19" s="24">
        <f t="shared" si="55"/>
        <v>0.99999999999999989</v>
      </c>
      <c r="S19" s="24">
        <f t="shared" ref="S19:T19" si="56">SUM(S16:S18)</f>
        <v>0.99999999999999989</v>
      </c>
      <c r="T19" s="24">
        <f t="shared" si="56"/>
        <v>1</v>
      </c>
      <c r="U19" s="24">
        <f t="shared" ref="U19:AC19" si="57">SUM(U16:U18)</f>
        <v>1</v>
      </c>
      <c r="V19" s="24">
        <f t="shared" si="57"/>
        <v>0.99999999999999989</v>
      </c>
      <c r="W19" s="24">
        <f t="shared" si="57"/>
        <v>1.0000000000000002</v>
      </c>
      <c r="X19" s="24">
        <f t="shared" si="57"/>
        <v>1</v>
      </c>
      <c r="Y19" s="24">
        <f t="shared" si="57"/>
        <v>1</v>
      </c>
      <c r="Z19" s="24">
        <f t="shared" si="57"/>
        <v>1</v>
      </c>
      <c r="AA19" s="24">
        <f t="shared" si="57"/>
        <v>0.99999999999999989</v>
      </c>
      <c r="AB19" s="24">
        <f t="shared" si="57"/>
        <v>1</v>
      </c>
      <c r="AC19" s="24">
        <f t="shared" si="57"/>
        <v>1</v>
      </c>
      <c r="AD19" s="24">
        <f t="shared" ref="AD19:AO19" si="58">SUM(AD16:AD18)</f>
        <v>1</v>
      </c>
      <c r="AE19" s="24">
        <f t="shared" si="58"/>
        <v>1</v>
      </c>
      <c r="AF19" s="24">
        <f t="shared" si="58"/>
        <v>1.0000000000000002</v>
      </c>
      <c r="AG19" s="24">
        <f t="shared" si="58"/>
        <v>1</v>
      </c>
      <c r="AH19" s="24">
        <f t="shared" si="58"/>
        <v>1</v>
      </c>
      <c r="AI19" s="24">
        <f t="shared" si="58"/>
        <v>1</v>
      </c>
      <c r="AJ19" s="24">
        <f t="shared" si="58"/>
        <v>1</v>
      </c>
      <c r="AK19" s="24">
        <f t="shared" si="58"/>
        <v>1</v>
      </c>
      <c r="AL19" s="24">
        <f t="shared" si="58"/>
        <v>1</v>
      </c>
      <c r="AM19" s="24">
        <f t="shared" si="58"/>
        <v>1</v>
      </c>
      <c r="AN19" s="24">
        <f t="shared" si="58"/>
        <v>1</v>
      </c>
      <c r="AO19" s="24">
        <f t="shared" si="58"/>
        <v>1</v>
      </c>
      <c r="AP19" s="24">
        <f t="shared" ref="AP19:BA19" si="59">SUM(AP16:AP18)</f>
        <v>1</v>
      </c>
      <c r="AQ19" s="24">
        <f t="shared" si="59"/>
        <v>1</v>
      </c>
      <c r="AR19" s="24">
        <f t="shared" si="59"/>
        <v>1</v>
      </c>
      <c r="AS19" s="24">
        <f t="shared" si="59"/>
        <v>1</v>
      </c>
      <c r="AT19" s="24">
        <f t="shared" si="59"/>
        <v>1</v>
      </c>
      <c r="AU19" s="24">
        <f t="shared" si="59"/>
        <v>1</v>
      </c>
      <c r="AV19" s="24">
        <f t="shared" si="59"/>
        <v>1</v>
      </c>
      <c r="AW19" s="24">
        <f t="shared" si="59"/>
        <v>0.99999999999999989</v>
      </c>
      <c r="AX19" s="24">
        <f t="shared" si="59"/>
        <v>0.99999999999999989</v>
      </c>
      <c r="AY19" s="24">
        <f t="shared" si="59"/>
        <v>1</v>
      </c>
      <c r="AZ19" s="24">
        <f t="shared" si="59"/>
        <v>1</v>
      </c>
      <c r="BA19" s="24">
        <f t="shared" si="59"/>
        <v>1</v>
      </c>
      <c r="BB19" s="24">
        <f t="shared" ref="BB19:BY19" si="60">SUM(BB16:BB18)</f>
        <v>1</v>
      </c>
      <c r="BC19" s="24">
        <f t="shared" si="60"/>
        <v>0.99999999999999978</v>
      </c>
      <c r="BD19" s="24">
        <f t="shared" si="60"/>
        <v>1</v>
      </c>
      <c r="BE19" s="24">
        <f t="shared" si="60"/>
        <v>1</v>
      </c>
      <c r="BF19" s="24">
        <f t="shared" si="60"/>
        <v>1</v>
      </c>
      <c r="BG19" s="24">
        <f t="shared" si="60"/>
        <v>1</v>
      </c>
      <c r="BH19" s="24">
        <f t="shared" si="60"/>
        <v>1</v>
      </c>
      <c r="BI19" s="24">
        <f t="shared" si="60"/>
        <v>1</v>
      </c>
      <c r="BJ19" s="24">
        <f t="shared" si="60"/>
        <v>1</v>
      </c>
      <c r="BK19" s="24">
        <f t="shared" si="60"/>
        <v>1</v>
      </c>
      <c r="BL19" s="24">
        <f t="shared" si="60"/>
        <v>1</v>
      </c>
      <c r="BM19" s="24">
        <f t="shared" si="60"/>
        <v>1</v>
      </c>
      <c r="BN19" s="24">
        <f t="shared" si="60"/>
        <v>1</v>
      </c>
      <c r="BO19" s="24">
        <f t="shared" si="60"/>
        <v>0.99999999999999989</v>
      </c>
      <c r="BP19" s="24">
        <f t="shared" si="60"/>
        <v>1</v>
      </c>
      <c r="BQ19" s="24">
        <f t="shared" si="60"/>
        <v>1</v>
      </c>
      <c r="BR19" s="24">
        <f t="shared" si="60"/>
        <v>1</v>
      </c>
      <c r="BS19" s="24">
        <f t="shared" si="60"/>
        <v>1</v>
      </c>
      <c r="BT19" s="24">
        <f t="shared" si="60"/>
        <v>0.99999999999999989</v>
      </c>
      <c r="BU19" s="24">
        <f t="shared" si="60"/>
        <v>1</v>
      </c>
      <c r="BV19" s="24">
        <f t="shared" si="60"/>
        <v>0.99999999999999989</v>
      </c>
      <c r="BW19" s="24">
        <f t="shared" si="60"/>
        <v>1</v>
      </c>
      <c r="BX19" s="24">
        <f t="shared" si="60"/>
        <v>0.99999999999999989</v>
      </c>
      <c r="BY19" s="24">
        <f t="shared" si="60"/>
        <v>1</v>
      </c>
      <c r="BZ19" s="24">
        <f t="shared" ref="BZ19:CK19" si="61">SUM(BZ16:BZ18)</f>
        <v>1</v>
      </c>
      <c r="CA19" s="24">
        <f t="shared" si="61"/>
        <v>1</v>
      </c>
      <c r="CB19" s="24">
        <f t="shared" si="61"/>
        <v>1</v>
      </c>
      <c r="CC19" s="24">
        <f t="shared" si="61"/>
        <v>1</v>
      </c>
      <c r="CD19" s="24">
        <f t="shared" si="61"/>
        <v>1</v>
      </c>
      <c r="CE19" s="24">
        <f t="shared" si="61"/>
        <v>1</v>
      </c>
      <c r="CF19" s="24">
        <f t="shared" si="61"/>
        <v>0.99999999999999989</v>
      </c>
      <c r="CG19" s="24">
        <f t="shared" si="61"/>
        <v>1</v>
      </c>
      <c r="CH19" s="24">
        <f t="shared" si="61"/>
        <v>1</v>
      </c>
      <c r="CI19" s="24">
        <f t="shared" si="61"/>
        <v>1</v>
      </c>
      <c r="CJ19" s="24">
        <f t="shared" si="61"/>
        <v>1</v>
      </c>
      <c r="CK19" s="24">
        <f t="shared" si="61"/>
        <v>1</v>
      </c>
      <c r="CL19" s="24">
        <f t="shared" si="29"/>
        <v>1</v>
      </c>
    </row>
    <row r="20" spans="1:91" ht="13" thickTop="1" x14ac:dyDescent="0.25">
      <c r="A20" s="13">
        <f t="shared" si="7"/>
        <v>13</v>
      </c>
      <c r="B20" s="1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1:91" x14ac:dyDescent="0.25">
      <c r="A21" s="13">
        <f t="shared" si="7"/>
        <v>14</v>
      </c>
      <c r="B21" s="13"/>
      <c r="C21" s="14" t="s">
        <v>574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</row>
    <row r="22" spans="1:91" x14ac:dyDescent="0.25">
      <c r="A22" s="13">
        <f t="shared" si="7"/>
        <v>15</v>
      </c>
      <c r="B22" s="13"/>
      <c r="C22" t="s">
        <v>572</v>
      </c>
      <c r="E22" s="33">
        <v>6.3839999999999994E-2</v>
      </c>
      <c r="F22" s="33">
        <f>+E22</f>
        <v>6.3839999999999994E-2</v>
      </c>
      <c r="G22" s="33">
        <f>+F22</f>
        <v>6.3839999999999994E-2</v>
      </c>
      <c r="H22" s="33">
        <v>6.3259999999999997E-2</v>
      </c>
      <c r="I22" s="33">
        <v>6.3259999999999997E-2</v>
      </c>
      <c r="J22" s="33">
        <v>6.3259999999999997E-2</v>
      </c>
      <c r="K22" s="33">
        <v>6.3259999999999997E-2</v>
      </c>
      <c r="L22" s="33">
        <v>6.3259999999999997E-2</v>
      </c>
      <c r="M22" s="33">
        <v>6.3259999999999997E-2</v>
      </c>
      <c r="N22" s="33">
        <v>6.3259999999999997E-2</v>
      </c>
      <c r="O22" s="33">
        <v>6.1530000000000001E-2</v>
      </c>
      <c r="P22" s="33">
        <v>6.1519999999999998E-2</v>
      </c>
      <c r="Q22" s="33">
        <f>+P22</f>
        <v>6.1519999999999998E-2</v>
      </c>
      <c r="R22" s="33">
        <f>+Q22</f>
        <v>6.1519999999999998E-2</v>
      </c>
      <c r="S22" s="33">
        <f>+R22</f>
        <v>6.1519999999999998E-2</v>
      </c>
      <c r="T22" s="33">
        <f>+S22</f>
        <v>6.1519999999999998E-2</v>
      </c>
      <c r="U22" s="33">
        <f>+T22</f>
        <v>6.1519999999999998E-2</v>
      </c>
      <c r="V22" s="33">
        <f t="shared" ref="V22:X22" si="62">+U22</f>
        <v>6.1519999999999998E-2</v>
      </c>
      <c r="W22" s="33">
        <f t="shared" si="62"/>
        <v>6.1519999999999998E-2</v>
      </c>
      <c r="X22" s="33">
        <f t="shared" si="62"/>
        <v>6.1519999999999998E-2</v>
      </c>
      <c r="Y22" s="33">
        <v>5.978E-2</v>
      </c>
      <c r="Z22" s="33">
        <f t="shared" ref="Z22:AA22" si="63">+Y22</f>
        <v>5.978E-2</v>
      </c>
      <c r="AA22" s="33">
        <f t="shared" si="63"/>
        <v>5.978E-2</v>
      </c>
      <c r="AB22" s="33">
        <v>5.9769999999999997E-2</v>
      </c>
      <c r="AC22" s="33">
        <v>5.9769999999999997E-2</v>
      </c>
      <c r="AD22" s="33">
        <v>5.9769999999999997E-2</v>
      </c>
      <c r="AE22" s="33">
        <v>5.9769999999999997E-2</v>
      </c>
      <c r="AF22" s="33">
        <v>5.9769999999999997E-2</v>
      </c>
      <c r="AG22" s="33">
        <v>5.9769999999999997E-2</v>
      </c>
      <c r="AH22" s="33">
        <v>5.9769999999999997E-2</v>
      </c>
      <c r="AI22" s="33">
        <v>5.9769999999999997E-2</v>
      </c>
      <c r="AJ22" s="33">
        <v>6.1179999999999998E-2</v>
      </c>
      <c r="AK22" s="33">
        <v>6.1179999999999998E-2</v>
      </c>
      <c r="AL22" s="33">
        <v>6.0690000000000001E-2</v>
      </c>
      <c r="AM22" s="33">
        <f t="shared" ref="AM22:AO22" si="64">+AL22</f>
        <v>6.0690000000000001E-2</v>
      </c>
      <c r="AN22" s="33">
        <f t="shared" si="64"/>
        <v>6.0690000000000001E-2</v>
      </c>
      <c r="AO22" s="33">
        <f t="shared" si="64"/>
        <v>6.0690000000000001E-2</v>
      </c>
      <c r="AP22" s="33">
        <v>6.0690000000000001E-2</v>
      </c>
      <c r="AQ22" s="33">
        <v>6.0690000000000001E-2</v>
      </c>
      <c r="AR22" s="33">
        <v>6.0690000000000001E-2</v>
      </c>
      <c r="AS22" s="33">
        <v>6.0690000000000001E-2</v>
      </c>
      <c r="AT22" s="33">
        <v>6.0690000000000001E-2</v>
      </c>
      <c r="AU22" s="33">
        <v>6.1519999999999998E-2</v>
      </c>
      <c r="AV22" s="33">
        <v>6.1519999999999998E-2</v>
      </c>
      <c r="AW22" s="33">
        <v>6.1519999999999998E-2</v>
      </c>
      <c r="AX22" s="33">
        <v>6.1519999999999998E-2</v>
      </c>
      <c r="AY22" s="33">
        <v>6.1519999999999998E-2</v>
      </c>
      <c r="AZ22" s="33">
        <v>6.1519999999999998E-2</v>
      </c>
      <c r="BA22" s="33">
        <v>6.1519999999999998E-2</v>
      </c>
      <c r="BB22" s="33">
        <v>6.1519999999999998E-2</v>
      </c>
      <c r="BC22" s="33">
        <v>6.1519999999999998E-2</v>
      </c>
      <c r="BD22" s="33">
        <v>6.1519999999999998E-2</v>
      </c>
      <c r="BE22" s="33">
        <v>6.1519999999999998E-2</v>
      </c>
      <c r="BF22" s="33">
        <v>6.1519999999999998E-2</v>
      </c>
      <c r="BG22" s="33">
        <v>6.1519999999999998E-2</v>
      </c>
      <c r="BH22" s="33">
        <v>6.1519999999999998E-2</v>
      </c>
      <c r="BI22" s="33">
        <v>6.1519999999999998E-2</v>
      </c>
      <c r="BJ22" s="33">
        <v>6.1519999999999998E-2</v>
      </c>
      <c r="BK22" s="33">
        <v>6.1519999999999998E-2</v>
      </c>
      <c r="BL22" s="33">
        <v>6.1519999999999998E-2</v>
      </c>
      <c r="BM22" s="33">
        <v>5.5109999999999999E-2</v>
      </c>
      <c r="BN22" s="33">
        <v>5.5109999999999999E-2</v>
      </c>
      <c r="BO22" s="33">
        <v>5.5109999999999999E-2</v>
      </c>
      <c r="BP22" s="33">
        <v>5.5109999999999999E-2</v>
      </c>
      <c r="BQ22" s="33">
        <v>5.5109999999999999E-2</v>
      </c>
      <c r="BR22" s="33">
        <v>5.5109999999999999E-2</v>
      </c>
      <c r="BS22" s="33">
        <v>5.5109999999999999E-2</v>
      </c>
      <c r="BT22" s="33">
        <v>5.5109999999999999E-2</v>
      </c>
      <c r="BU22" s="33">
        <v>5.4190000000000002E-2</v>
      </c>
      <c r="BV22" s="33">
        <v>5.1839999999999997E-2</v>
      </c>
      <c r="BW22" s="33">
        <v>5.1839999999999997E-2</v>
      </c>
      <c r="BX22" s="33">
        <v>5.1839999999999997E-2</v>
      </c>
      <c r="BY22" s="33">
        <v>5.1839999999999997E-2</v>
      </c>
      <c r="BZ22" s="33">
        <v>5.1830000000000001E-2</v>
      </c>
      <c r="CA22" s="33">
        <v>5.1830000000000001E-2</v>
      </c>
      <c r="CB22" s="33">
        <v>5.126E-2</v>
      </c>
      <c r="CC22" s="33">
        <v>5.126E-2</v>
      </c>
      <c r="CD22" s="33">
        <v>5.126E-2</v>
      </c>
      <c r="CE22" s="33">
        <v>5.126E-2</v>
      </c>
      <c r="CF22" s="33">
        <v>5.126E-2</v>
      </c>
      <c r="CG22" s="33">
        <v>5.126E-2</v>
      </c>
      <c r="CH22" s="33">
        <v>5.0659999999999997E-2</v>
      </c>
      <c r="CI22" s="33">
        <v>5.0659999999999997E-2</v>
      </c>
      <c r="CJ22" s="33">
        <v>5.0659999999999997E-2</v>
      </c>
      <c r="CK22" s="33">
        <v>5.3789999999999998E-2</v>
      </c>
      <c r="CL22" s="92">
        <f t="shared" si="29"/>
        <v>5.1334583333333322E-2</v>
      </c>
      <c r="CM22" s="74"/>
    </row>
    <row r="23" spans="1:91" x14ac:dyDescent="0.25">
      <c r="A23" s="13">
        <f t="shared" si="7"/>
        <v>16</v>
      </c>
      <c r="B23" s="13"/>
      <c r="C23" t="s">
        <v>568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26"/>
    </row>
    <row r="24" spans="1:91" x14ac:dyDescent="0.25">
      <c r="A24" s="13">
        <f t="shared" si="7"/>
        <v>17</v>
      </c>
      <c r="B24" s="13"/>
      <c r="C24" t="s">
        <v>573</v>
      </c>
      <c r="E24" s="34">
        <v>0.10199999999999999</v>
      </c>
      <c r="F24" s="34">
        <v>0.10199999999999999</v>
      </c>
      <c r="G24" s="34">
        <v>0.10199999999999999</v>
      </c>
      <c r="H24" s="34">
        <v>0.10199999999999999</v>
      </c>
      <c r="I24" s="34">
        <v>0.10199999999999999</v>
      </c>
      <c r="J24" s="34">
        <v>0.10199999999999999</v>
      </c>
      <c r="K24" s="34">
        <v>0.10199999999999999</v>
      </c>
      <c r="L24" s="34">
        <v>0.10199999999999999</v>
      </c>
      <c r="M24" s="34">
        <v>0.10199999999999999</v>
      </c>
      <c r="N24" s="34">
        <v>0.10199999999999999</v>
      </c>
      <c r="O24" s="34">
        <v>0.10199999999999999</v>
      </c>
      <c r="P24" s="34">
        <v>9.5000000000000001E-2</v>
      </c>
      <c r="Q24" s="34">
        <f>+P24</f>
        <v>9.5000000000000001E-2</v>
      </c>
      <c r="R24" s="34">
        <v>9.5000000000000001E-2</v>
      </c>
      <c r="S24" s="34">
        <v>9.5000000000000001E-2</v>
      </c>
      <c r="T24" s="34">
        <v>9.5000000000000001E-2</v>
      </c>
      <c r="U24" s="34">
        <v>9.5000000000000001E-2</v>
      </c>
      <c r="V24" s="34">
        <v>9.5000000000000001E-2</v>
      </c>
      <c r="W24" s="34">
        <v>9.5000000000000001E-2</v>
      </c>
      <c r="X24" s="34">
        <v>9.5000000000000001E-2</v>
      </c>
      <c r="Y24" s="34">
        <v>9.5000000000000001E-2</v>
      </c>
      <c r="Z24" s="34">
        <v>9.5000000000000001E-2</v>
      </c>
      <c r="AA24" s="34">
        <v>9.5000000000000001E-2</v>
      </c>
      <c r="AB24" s="34">
        <v>9.5000000000000001E-2</v>
      </c>
      <c r="AC24" s="34">
        <v>9.5000000000000001E-2</v>
      </c>
      <c r="AD24" s="34">
        <v>9.5000000000000001E-2</v>
      </c>
      <c r="AE24" s="34">
        <v>9.5000000000000001E-2</v>
      </c>
      <c r="AF24" s="34">
        <v>9.5000000000000001E-2</v>
      </c>
      <c r="AG24" s="34">
        <v>9.5000000000000001E-2</v>
      </c>
      <c r="AH24" s="34">
        <v>9.5000000000000001E-2</v>
      </c>
      <c r="AI24" s="34">
        <v>9.5000000000000001E-2</v>
      </c>
      <c r="AJ24" s="34">
        <v>9.5000000000000001E-2</v>
      </c>
      <c r="AK24" s="34">
        <v>9.5000000000000001E-2</v>
      </c>
      <c r="AL24" s="34">
        <v>9.5000000000000001E-2</v>
      </c>
      <c r="AM24" s="34">
        <v>9.5000000000000001E-2</v>
      </c>
      <c r="AN24" s="34">
        <v>9.5000000000000001E-2</v>
      </c>
      <c r="AO24" s="34">
        <v>9.5000000000000001E-2</v>
      </c>
      <c r="AP24" s="34">
        <v>9.5000000000000001E-2</v>
      </c>
      <c r="AQ24" s="34">
        <v>9.5000000000000001E-2</v>
      </c>
      <c r="AR24" s="34">
        <v>9.5000000000000001E-2</v>
      </c>
      <c r="AS24" s="34">
        <v>9.5000000000000001E-2</v>
      </c>
      <c r="AT24" s="34">
        <v>9.5000000000000001E-2</v>
      </c>
      <c r="AU24" s="34">
        <v>9.5000000000000001E-2</v>
      </c>
      <c r="AV24" s="34">
        <v>9.5000000000000001E-2</v>
      </c>
      <c r="AW24" s="34">
        <v>9.5000000000000001E-2</v>
      </c>
      <c r="AX24" s="34">
        <v>9.5000000000000001E-2</v>
      </c>
      <c r="AY24" s="34">
        <v>9.5000000000000001E-2</v>
      </c>
      <c r="AZ24" s="34">
        <v>9.5000000000000001E-2</v>
      </c>
      <c r="BA24" s="86">
        <v>9.5000000000000001E-2</v>
      </c>
      <c r="BB24" s="86">
        <v>9.5000000000000001E-2</v>
      </c>
      <c r="BC24" s="86">
        <v>9.5000000000000001E-2</v>
      </c>
      <c r="BD24" s="86">
        <v>9.5000000000000001E-2</v>
      </c>
      <c r="BE24" s="86">
        <v>9.5000000000000001E-2</v>
      </c>
      <c r="BF24" s="86">
        <v>9.5000000000000001E-2</v>
      </c>
      <c r="BG24" s="86">
        <v>9.5000000000000001E-2</v>
      </c>
      <c r="BH24" s="86">
        <v>9.5000000000000001E-2</v>
      </c>
      <c r="BI24" s="86">
        <v>9.5000000000000001E-2</v>
      </c>
      <c r="BJ24" s="86">
        <v>9.5000000000000001E-2</v>
      </c>
      <c r="BK24" s="86">
        <v>9.5000000000000001E-2</v>
      </c>
      <c r="BL24" s="86">
        <v>9.5000000000000001E-2</v>
      </c>
      <c r="BM24" s="34">
        <v>9.5000000000000001E-2</v>
      </c>
      <c r="BN24" s="34">
        <v>9.5000000000000001E-2</v>
      </c>
      <c r="BO24" s="34">
        <v>9.5000000000000001E-2</v>
      </c>
      <c r="BP24" s="34">
        <v>9.5000000000000001E-2</v>
      </c>
      <c r="BQ24" s="34">
        <v>9.5000000000000001E-2</v>
      </c>
      <c r="BR24" s="34">
        <v>9.5000000000000001E-2</v>
      </c>
      <c r="BS24" s="34">
        <v>9.5000000000000001E-2</v>
      </c>
      <c r="BT24" s="34">
        <v>9.5000000000000001E-2</v>
      </c>
      <c r="BU24" s="34">
        <v>9.5000000000000001E-2</v>
      </c>
      <c r="BV24" s="34">
        <v>9.5000000000000001E-2</v>
      </c>
      <c r="BW24" s="34">
        <v>9.5000000000000001E-2</v>
      </c>
      <c r="BX24" s="34">
        <v>9.5000000000000001E-2</v>
      </c>
      <c r="BY24" s="34">
        <v>9.5000000000000001E-2</v>
      </c>
      <c r="BZ24" s="34">
        <v>9.5000000000000001E-2</v>
      </c>
      <c r="CA24" s="34">
        <v>9.5000000000000001E-2</v>
      </c>
      <c r="CB24" s="34">
        <v>9.5000000000000001E-2</v>
      </c>
      <c r="CC24" s="34">
        <v>9.5000000000000001E-2</v>
      </c>
      <c r="CD24" s="34">
        <v>9.5000000000000001E-2</v>
      </c>
      <c r="CE24" s="34">
        <v>9.5000000000000001E-2</v>
      </c>
      <c r="CF24" s="34">
        <v>9.5000000000000001E-2</v>
      </c>
      <c r="CG24" s="34">
        <v>9.5000000000000001E-2</v>
      </c>
      <c r="CH24" s="34">
        <v>9.5000000000000001E-2</v>
      </c>
      <c r="CI24" s="34">
        <v>9.5000000000000001E-2</v>
      </c>
      <c r="CJ24" s="34">
        <v>9.4E-2</v>
      </c>
      <c r="CK24" s="34">
        <v>9.4E-2</v>
      </c>
      <c r="CL24" s="147">
        <f t="shared" si="29"/>
        <v>9.4874999999999987E-2</v>
      </c>
    </row>
    <row r="25" spans="1:91" x14ac:dyDescent="0.25">
      <c r="A25" s="13">
        <f t="shared" si="7"/>
        <v>18</v>
      </c>
      <c r="B25" s="1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87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</row>
    <row r="26" spans="1:91" x14ac:dyDescent="0.25">
      <c r="A26" s="13">
        <f t="shared" si="7"/>
        <v>19</v>
      </c>
      <c r="B26" s="13"/>
      <c r="C26" s="14" t="s">
        <v>575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</row>
    <row r="27" spans="1:91" x14ac:dyDescent="0.25">
      <c r="A27" s="13">
        <f t="shared" si="7"/>
        <v>20</v>
      </c>
      <c r="B27" s="13"/>
      <c r="C27" t="s">
        <v>572</v>
      </c>
      <c r="E27" s="26">
        <v>3.3599999999999998E-2</v>
      </c>
      <c r="F27" s="26">
        <f t="shared" ref="F27:AC27" si="65">ROUND((+F22*F16),4)</f>
        <v>2.9499999999999998E-2</v>
      </c>
      <c r="G27" s="26">
        <f t="shared" si="65"/>
        <v>2.9100000000000001E-2</v>
      </c>
      <c r="H27" s="26">
        <f t="shared" si="65"/>
        <v>2.98E-2</v>
      </c>
      <c r="I27" s="26">
        <f t="shared" si="65"/>
        <v>3.0099999999999998E-2</v>
      </c>
      <c r="J27" s="26">
        <f t="shared" si="65"/>
        <v>3.0099999999999998E-2</v>
      </c>
      <c r="K27" s="26">
        <f t="shared" si="65"/>
        <v>3.0099999999999998E-2</v>
      </c>
      <c r="L27" s="26">
        <f t="shared" si="65"/>
        <v>3.0499999999999999E-2</v>
      </c>
      <c r="M27" s="26">
        <f t="shared" si="65"/>
        <v>3.0599999999999999E-2</v>
      </c>
      <c r="N27" s="26">
        <f t="shared" si="65"/>
        <v>3.0700000000000002E-2</v>
      </c>
      <c r="O27" s="26">
        <f t="shared" si="65"/>
        <v>3.15E-2</v>
      </c>
      <c r="P27" s="26">
        <f t="shared" si="65"/>
        <v>3.1199999999999999E-2</v>
      </c>
      <c r="Q27" s="26">
        <f t="shared" si="65"/>
        <v>3.0800000000000001E-2</v>
      </c>
      <c r="R27" s="26">
        <f t="shared" si="65"/>
        <v>3.0700000000000002E-2</v>
      </c>
      <c r="S27" s="26">
        <f t="shared" si="65"/>
        <v>3.0300000000000001E-2</v>
      </c>
      <c r="T27" s="26">
        <f t="shared" si="65"/>
        <v>3.0099999999999998E-2</v>
      </c>
      <c r="U27" s="26">
        <f t="shared" si="65"/>
        <v>3.04E-2</v>
      </c>
      <c r="V27" s="26">
        <f t="shared" si="65"/>
        <v>3.0200000000000001E-2</v>
      </c>
      <c r="W27" s="26">
        <f t="shared" si="65"/>
        <v>3.0300000000000001E-2</v>
      </c>
      <c r="X27" s="26">
        <f t="shared" si="65"/>
        <v>3.0700000000000002E-2</v>
      </c>
      <c r="Y27" s="26">
        <f t="shared" si="65"/>
        <v>3.1099999999999999E-2</v>
      </c>
      <c r="Z27" s="26">
        <f t="shared" si="65"/>
        <v>3.1199999999999999E-2</v>
      </c>
      <c r="AA27" s="26">
        <f t="shared" si="65"/>
        <v>3.1399999999999997E-2</v>
      </c>
      <c r="AB27" s="26">
        <f t="shared" si="65"/>
        <v>3.1099999999999999E-2</v>
      </c>
      <c r="AC27" s="26">
        <f t="shared" si="65"/>
        <v>3.0499999999999999E-2</v>
      </c>
      <c r="AD27" s="26">
        <f t="shared" ref="AD27:AO27" si="66">ROUND((+AD22*AD16),4)</f>
        <v>3.04E-2</v>
      </c>
      <c r="AE27" s="26">
        <f t="shared" si="66"/>
        <v>0.03</v>
      </c>
      <c r="AF27" s="26">
        <f t="shared" si="66"/>
        <v>2.98E-2</v>
      </c>
      <c r="AG27" s="26">
        <f t="shared" si="66"/>
        <v>0.03</v>
      </c>
      <c r="AH27" s="26">
        <f t="shared" si="66"/>
        <v>0.03</v>
      </c>
      <c r="AI27" s="26">
        <f t="shared" si="66"/>
        <v>0.03</v>
      </c>
      <c r="AJ27" s="26">
        <f t="shared" si="66"/>
        <v>3.1099999999999999E-2</v>
      </c>
      <c r="AK27" s="26">
        <f t="shared" si="66"/>
        <v>3.1099999999999999E-2</v>
      </c>
      <c r="AL27" s="26">
        <f t="shared" si="66"/>
        <v>3.0599999999999999E-2</v>
      </c>
      <c r="AM27" s="26">
        <f t="shared" si="66"/>
        <v>3.0800000000000001E-2</v>
      </c>
      <c r="AN27" s="26">
        <f t="shared" si="66"/>
        <v>3.0499999999999999E-2</v>
      </c>
      <c r="AO27" s="26">
        <f t="shared" si="66"/>
        <v>3.0200000000000001E-2</v>
      </c>
      <c r="AP27" s="26">
        <f t="shared" ref="AP27:BA27" si="67">ROUND((+AP22*AP16),4)</f>
        <v>0.03</v>
      </c>
      <c r="AQ27" s="26">
        <f t="shared" si="67"/>
        <v>2.9700000000000001E-2</v>
      </c>
      <c r="AR27" s="26">
        <f t="shared" si="67"/>
        <v>2.9700000000000001E-2</v>
      </c>
      <c r="AS27" s="26">
        <f t="shared" si="67"/>
        <v>2.9899999999999999E-2</v>
      </c>
      <c r="AT27" s="26">
        <f t="shared" si="67"/>
        <v>2.9899999999999999E-2</v>
      </c>
      <c r="AU27" s="26">
        <f t="shared" si="67"/>
        <v>2.92E-2</v>
      </c>
      <c r="AV27" s="26">
        <f t="shared" si="67"/>
        <v>2.9600000000000001E-2</v>
      </c>
      <c r="AW27" s="26">
        <f t="shared" si="67"/>
        <v>2.9600000000000001E-2</v>
      </c>
      <c r="AX27" s="26">
        <f t="shared" si="67"/>
        <v>2.9600000000000001E-2</v>
      </c>
      <c r="AY27" s="26">
        <f t="shared" si="67"/>
        <v>2.9899999999999999E-2</v>
      </c>
      <c r="AZ27" s="26">
        <f t="shared" si="67"/>
        <v>2.9600000000000001E-2</v>
      </c>
      <c r="BA27" s="26">
        <f t="shared" si="67"/>
        <v>2.9399999999999999E-2</v>
      </c>
      <c r="BB27" s="26">
        <f t="shared" ref="BB27:BM27" si="68">ROUND((+BB22*BB16),4)</f>
        <v>2.92E-2</v>
      </c>
      <c r="BC27" s="26">
        <f t="shared" si="68"/>
        <v>2.8899999999999999E-2</v>
      </c>
      <c r="BD27" s="26">
        <f t="shared" si="68"/>
        <v>2.87E-2</v>
      </c>
      <c r="BE27" s="26">
        <f t="shared" si="68"/>
        <v>2.8899999999999999E-2</v>
      </c>
      <c r="BF27" s="26">
        <f t="shared" si="68"/>
        <v>2.8799999999999999E-2</v>
      </c>
      <c r="BG27" s="26">
        <f t="shared" si="68"/>
        <v>2.8799999999999999E-2</v>
      </c>
      <c r="BH27" s="26">
        <f t="shared" si="68"/>
        <v>2.92E-2</v>
      </c>
      <c r="BI27" s="26">
        <f t="shared" si="68"/>
        <v>2.92E-2</v>
      </c>
      <c r="BJ27" s="26">
        <f t="shared" si="68"/>
        <v>2.93E-2</v>
      </c>
      <c r="BK27" s="26">
        <f t="shared" si="68"/>
        <v>2.9499999999999998E-2</v>
      </c>
      <c r="BL27" s="26">
        <f t="shared" si="68"/>
        <v>2.7900000000000001E-2</v>
      </c>
      <c r="BM27" s="26">
        <f t="shared" si="68"/>
        <v>2.7400000000000001E-2</v>
      </c>
      <c r="BN27" s="26">
        <f t="shared" ref="BN27:BY27" si="69">ROUND((+BN22*BN16),4)</f>
        <v>2.7199999999999998E-2</v>
      </c>
      <c r="BO27" s="26">
        <f t="shared" si="69"/>
        <v>2.69E-2</v>
      </c>
      <c r="BP27" s="26">
        <f t="shared" si="69"/>
        <v>2.69E-2</v>
      </c>
      <c r="BQ27" s="26">
        <f t="shared" si="69"/>
        <v>2.7E-2</v>
      </c>
      <c r="BR27" s="26">
        <f t="shared" si="69"/>
        <v>2.7E-2</v>
      </c>
      <c r="BS27" s="26">
        <f t="shared" si="69"/>
        <v>2.7E-2</v>
      </c>
      <c r="BT27" s="26">
        <f t="shared" si="69"/>
        <v>2.7300000000000001E-2</v>
      </c>
      <c r="BU27" s="26">
        <f t="shared" si="69"/>
        <v>2.69E-2</v>
      </c>
      <c r="BV27" s="26">
        <f t="shared" si="69"/>
        <v>2.5700000000000001E-2</v>
      </c>
      <c r="BW27" s="26">
        <f t="shared" si="69"/>
        <v>2.5899999999999999E-2</v>
      </c>
      <c r="BX27" s="26">
        <f t="shared" si="69"/>
        <v>2.5700000000000001E-2</v>
      </c>
      <c r="BY27" s="26">
        <f t="shared" si="69"/>
        <v>2.5399999999999999E-2</v>
      </c>
      <c r="BZ27" s="26">
        <f t="shared" ref="BZ27:CK27" si="70">ROUND((+BZ22*BZ16),4)</f>
        <v>2.7E-2</v>
      </c>
      <c r="CA27" s="26">
        <f t="shared" si="70"/>
        <v>2.6700000000000002E-2</v>
      </c>
      <c r="CB27" s="26">
        <f t="shared" si="70"/>
        <v>2.5899999999999999E-2</v>
      </c>
      <c r="CC27" s="26">
        <f t="shared" si="70"/>
        <v>2.6100000000000002E-2</v>
      </c>
      <c r="CD27" s="26">
        <f t="shared" si="70"/>
        <v>2.6100000000000002E-2</v>
      </c>
      <c r="CE27" s="26">
        <f t="shared" si="70"/>
        <v>2.6100000000000002E-2</v>
      </c>
      <c r="CF27" s="26">
        <f t="shared" si="70"/>
        <v>2.64E-2</v>
      </c>
      <c r="CG27" s="26">
        <f t="shared" si="70"/>
        <v>2.6499999999999999E-2</v>
      </c>
      <c r="CH27" s="26">
        <f t="shared" si="70"/>
        <v>2.7E-2</v>
      </c>
      <c r="CI27" s="26">
        <f t="shared" si="70"/>
        <v>2.64E-2</v>
      </c>
      <c r="CJ27" s="26">
        <f t="shared" si="70"/>
        <v>2.6200000000000001E-2</v>
      </c>
      <c r="CK27" s="26">
        <f t="shared" si="70"/>
        <v>2.6100000000000002E-2</v>
      </c>
      <c r="CL27" s="26">
        <f t="shared" si="29"/>
        <v>2.6345833333333332E-2</v>
      </c>
    </row>
    <row r="28" spans="1:91" x14ac:dyDescent="0.25">
      <c r="A28" s="13">
        <f t="shared" si="7"/>
        <v>21</v>
      </c>
      <c r="B28" s="13"/>
      <c r="C28" t="s">
        <v>568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</row>
    <row r="29" spans="1:91" x14ac:dyDescent="0.25">
      <c r="A29" s="13">
        <f t="shared" si="7"/>
        <v>22</v>
      </c>
      <c r="B29" s="13"/>
      <c r="C29" t="s">
        <v>573</v>
      </c>
      <c r="E29" s="27">
        <v>4.8300000000000003E-2</v>
      </c>
      <c r="F29" s="27">
        <f t="shared" ref="F29:AC29" si="71">ROUND((+F24*F18),4)</f>
        <v>5.4899999999999997E-2</v>
      </c>
      <c r="G29" s="27">
        <f t="shared" si="71"/>
        <v>5.5599999999999997E-2</v>
      </c>
      <c r="H29" s="27">
        <f t="shared" si="71"/>
        <v>5.3900000000000003E-2</v>
      </c>
      <c r="I29" s="27">
        <f t="shared" si="71"/>
        <v>5.3499999999999999E-2</v>
      </c>
      <c r="J29" s="27">
        <f t="shared" si="71"/>
        <v>5.3499999999999999E-2</v>
      </c>
      <c r="K29" s="27">
        <f t="shared" si="71"/>
        <v>5.3400000000000003E-2</v>
      </c>
      <c r="L29" s="27">
        <f t="shared" si="71"/>
        <v>5.28E-2</v>
      </c>
      <c r="M29" s="27">
        <f t="shared" si="71"/>
        <v>5.2699999999999997E-2</v>
      </c>
      <c r="N29" s="27">
        <f t="shared" si="71"/>
        <v>5.2499999999999998E-2</v>
      </c>
      <c r="O29" s="27">
        <f t="shared" si="71"/>
        <v>4.9700000000000001E-2</v>
      </c>
      <c r="P29" s="27">
        <f t="shared" si="71"/>
        <v>4.6800000000000001E-2</v>
      </c>
      <c r="Q29" s="27">
        <f t="shared" si="71"/>
        <v>4.7399999999999998E-2</v>
      </c>
      <c r="R29" s="27">
        <f t="shared" si="71"/>
        <v>4.7600000000000003E-2</v>
      </c>
      <c r="S29" s="27">
        <f t="shared" si="71"/>
        <v>4.82E-2</v>
      </c>
      <c r="T29" s="27">
        <f t="shared" si="71"/>
        <v>4.8500000000000001E-2</v>
      </c>
      <c r="U29" s="27">
        <f t="shared" si="71"/>
        <v>4.8099999999999997E-2</v>
      </c>
      <c r="V29" s="27">
        <f t="shared" si="71"/>
        <v>4.8300000000000003E-2</v>
      </c>
      <c r="W29" s="27">
        <f t="shared" si="71"/>
        <v>4.82E-2</v>
      </c>
      <c r="X29" s="27">
        <f t="shared" si="71"/>
        <v>4.7600000000000003E-2</v>
      </c>
      <c r="Y29" s="27">
        <f t="shared" si="71"/>
        <v>4.5600000000000002E-2</v>
      </c>
      <c r="Z29" s="27">
        <f t="shared" si="71"/>
        <v>4.5499999999999999E-2</v>
      </c>
      <c r="AA29" s="27">
        <f t="shared" si="71"/>
        <v>4.5100000000000001E-2</v>
      </c>
      <c r="AB29" s="27">
        <f t="shared" si="71"/>
        <v>4.5600000000000002E-2</v>
      </c>
      <c r="AC29" s="27">
        <f t="shared" si="71"/>
        <v>4.6399999999999997E-2</v>
      </c>
      <c r="AD29" s="27">
        <f t="shared" ref="AD29:AO29" si="72">ROUND((+AD24*AD18),4)</f>
        <v>4.6600000000000003E-2</v>
      </c>
      <c r="AE29" s="27">
        <f t="shared" si="72"/>
        <v>4.7199999999999999E-2</v>
      </c>
      <c r="AF29" s="27">
        <f t="shared" si="72"/>
        <v>4.7600000000000003E-2</v>
      </c>
      <c r="AG29" s="27">
        <f t="shared" si="72"/>
        <v>4.7300000000000002E-2</v>
      </c>
      <c r="AH29" s="27">
        <f t="shared" si="72"/>
        <v>4.7399999999999998E-2</v>
      </c>
      <c r="AI29" s="27">
        <f t="shared" si="72"/>
        <v>4.7300000000000002E-2</v>
      </c>
      <c r="AJ29" s="27">
        <f t="shared" si="72"/>
        <v>4.6800000000000001E-2</v>
      </c>
      <c r="AK29" s="27">
        <f t="shared" si="72"/>
        <v>4.6699999999999998E-2</v>
      </c>
      <c r="AL29" s="27">
        <f t="shared" si="72"/>
        <v>4.7100000000000003E-2</v>
      </c>
      <c r="AM29" s="27">
        <f t="shared" si="72"/>
        <v>4.6699999999999998E-2</v>
      </c>
      <c r="AN29" s="27">
        <f t="shared" si="72"/>
        <v>4.7199999999999999E-2</v>
      </c>
      <c r="AO29" s="27">
        <f t="shared" si="72"/>
        <v>4.7800000000000002E-2</v>
      </c>
      <c r="AP29" s="27">
        <f t="shared" ref="AP29:BA29" si="73">ROUND((+AP24*AP18),4)</f>
        <v>4.8000000000000001E-2</v>
      </c>
      <c r="AQ29" s="27">
        <f t="shared" si="73"/>
        <v>4.8500000000000001E-2</v>
      </c>
      <c r="AR29" s="27">
        <f t="shared" si="73"/>
        <v>4.8500000000000001E-2</v>
      </c>
      <c r="AS29" s="27">
        <f t="shared" si="73"/>
        <v>4.8300000000000003E-2</v>
      </c>
      <c r="AT29" s="27">
        <f t="shared" si="73"/>
        <v>4.8300000000000003E-2</v>
      </c>
      <c r="AU29" s="27">
        <f t="shared" si="73"/>
        <v>4.99E-2</v>
      </c>
      <c r="AV29" s="27">
        <f t="shared" si="73"/>
        <v>4.9299999999999997E-2</v>
      </c>
      <c r="AW29" s="27">
        <f t="shared" si="73"/>
        <v>4.9200000000000001E-2</v>
      </c>
      <c r="AX29" s="27">
        <f t="shared" si="73"/>
        <v>4.9200000000000001E-2</v>
      </c>
      <c r="AY29" s="27">
        <f t="shared" si="73"/>
        <v>4.8899999999999999E-2</v>
      </c>
      <c r="AZ29" s="27">
        <f t="shared" si="73"/>
        <v>4.9299999999999997E-2</v>
      </c>
      <c r="BA29" s="27">
        <f t="shared" si="73"/>
        <v>4.9599999999999998E-2</v>
      </c>
      <c r="BB29" s="27">
        <f t="shared" ref="BB29:BM29" si="74">ROUND((+BB24*BB18),4)</f>
        <v>4.99E-2</v>
      </c>
      <c r="BC29" s="27">
        <f t="shared" si="74"/>
        <v>5.04E-2</v>
      </c>
      <c r="BD29" s="27">
        <f t="shared" si="74"/>
        <v>5.0700000000000002E-2</v>
      </c>
      <c r="BE29" s="27">
        <f t="shared" si="74"/>
        <v>5.04E-2</v>
      </c>
      <c r="BF29" s="27">
        <f t="shared" si="74"/>
        <v>5.0500000000000003E-2</v>
      </c>
      <c r="BG29" s="27">
        <f t="shared" si="74"/>
        <v>5.0500000000000003E-2</v>
      </c>
      <c r="BH29" s="27">
        <f t="shared" si="74"/>
        <v>0.05</v>
      </c>
      <c r="BI29" s="27">
        <f t="shared" si="74"/>
        <v>4.99E-2</v>
      </c>
      <c r="BJ29" s="27">
        <f t="shared" si="74"/>
        <v>4.9799999999999997E-2</v>
      </c>
      <c r="BK29" s="27">
        <f t="shared" si="74"/>
        <v>4.9399999999999999E-2</v>
      </c>
      <c r="BL29" s="27">
        <f t="shared" si="74"/>
        <v>5.1900000000000002E-2</v>
      </c>
      <c r="BM29" s="27">
        <f t="shared" si="74"/>
        <v>4.7800000000000002E-2</v>
      </c>
      <c r="BN29" s="27">
        <f t="shared" ref="BN29:BY29" si="75">ROUND((+BN24*BN18),4)</f>
        <v>4.8099999999999997E-2</v>
      </c>
      <c r="BO29" s="27">
        <f t="shared" si="75"/>
        <v>4.8500000000000001E-2</v>
      </c>
      <c r="BP29" s="27">
        <f t="shared" si="75"/>
        <v>4.87E-2</v>
      </c>
      <c r="BQ29" s="27">
        <f t="shared" si="75"/>
        <v>4.8399999999999999E-2</v>
      </c>
      <c r="BR29" s="27">
        <f t="shared" si="75"/>
        <v>4.8500000000000001E-2</v>
      </c>
      <c r="BS29" s="27">
        <f t="shared" si="75"/>
        <v>4.8399999999999999E-2</v>
      </c>
      <c r="BT29" s="27">
        <f t="shared" si="75"/>
        <v>4.7899999999999998E-2</v>
      </c>
      <c r="BU29" s="27">
        <f t="shared" si="75"/>
        <v>4.7800000000000002E-2</v>
      </c>
      <c r="BV29" s="27">
        <f t="shared" si="75"/>
        <v>4.7800000000000002E-2</v>
      </c>
      <c r="BW29" s="27">
        <f t="shared" si="75"/>
        <v>4.7399999999999998E-2</v>
      </c>
      <c r="BX29" s="27">
        <f t="shared" si="75"/>
        <v>4.7899999999999998E-2</v>
      </c>
      <c r="BY29" s="27">
        <f t="shared" si="75"/>
        <v>4.8500000000000001E-2</v>
      </c>
      <c r="BZ29" s="27">
        <f t="shared" ref="BZ29:CK29" si="76">ROUND((+BZ24*BZ18),4)</f>
        <v>4.5499999999999999E-2</v>
      </c>
      <c r="CA29" s="27">
        <f t="shared" si="76"/>
        <v>4.5999999999999999E-2</v>
      </c>
      <c r="CB29" s="27">
        <f t="shared" si="76"/>
        <v>4.7E-2</v>
      </c>
      <c r="CC29" s="27">
        <f t="shared" si="76"/>
        <v>4.6699999999999998E-2</v>
      </c>
      <c r="CD29" s="27">
        <f t="shared" si="76"/>
        <v>4.6699999999999998E-2</v>
      </c>
      <c r="CE29" s="27">
        <f t="shared" si="76"/>
        <v>4.6600000000000003E-2</v>
      </c>
      <c r="CF29" s="27">
        <f t="shared" si="76"/>
        <v>4.5999999999999999E-2</v>
      </c>
      <c r="CG29" s="27">
        <f t="shared" si="76"/>
        <v>4.5900000000000003E-2</v>
      </c>
      <c r="CH29" s="27">
        <f t="shared" si="76"/>
        <v>4.4400000000000002E-2</v>
      </c>
      <c r="CI29" s="27">
        <f t="shared" si="76"/>
        <v>4.5499999999999999E-2</v>
      </c>
      <c r="CJ29" s="27">
        <f t="shared" si="76"/>
        <v>4.5499999999999999E-2</v>
      </c>
      <c r="CK29" s="27">
        <f t="shared" si="76"/>
        <v>4.8300000000000003E-2</v>
      </c>
      <c r="CL29" s="27">
        <f t="shared" si="29"/>
        <v>4.6183333333333326E-2</v>
      </c>
      <c r="CM29" s="75"/>
    </row>
    <row r="30" spans="1:91" x14ac:dyDescent="0.25">
      <c r="A30" s="13">
        <f t="shared" si="7"/>
        <v>23</v>
      </c>
      <c r="B30" s="13"/>
      <c r="E30" s="25">
        <v>8.1900000000000001E-2</v>
      </c>
      <c r="F30" s="25">
        <f t="shared" ref="F30:J30" si="77">SUM(F27:F29)</f>
        <v>8.4400000000000003E-2</v>
      </c>
      <c r="G30" s="25">
        <f t="shared" si="77"/>
        <v>8.4699999999999998E-2</v>
      </c>
      <c r="H30" s="25">
        <f t="shared" si="77"/>
        <v>8.3699999999999997E-2</v>
      </c>
      <c r="I30" s="25">
        <f t="shared" si="77"/>
        <v>8.3599999999999994E-2</v>
      </c>
      <c r="J30" s="25">
        <f t="shared" si="77"/>
        <v>8.3599999999999994E-2</v>
      </c>
      <c r="K30" s="25">
        <f t="shared" ref="K30:M30" si="78">SUM(K27:K29)</f>
        <v>8.3500000000000005E-2</v>
      </c>
      <c r="L30" s="25">
        <f t="shared" si="78"/>
        <v>8.3299999999999999E-2</v>
      </c>
      <c r="M30" s="25">
        <f t="shared" si="78"/>
        <v>8.3299999999999999E-2</v>
      </c>
      <c r="N30" s="25">
        <f t="shared" ref="N30:P30" si="79">SUM(N27:N29)</f>
        <v>8.3199999999999996E-2</v>
      </c>
      <c r="O30" s="25">
        <f t="shared" si="79"/>
        <v>8.1199999999999994E-2</v>
      </c>
      <c r="P30" s="25">
        <f t="shared" si="79"/>
        <v>7.8E-2</v>
      </c>
      <c r="Q30" s="25">
        <f t="shared" ref="Q30:R30" si="80">SUM(Q27:Q29)</f>
        <v>7.8199999999999992E-2</v>
      </c>
      <c r="R30" s="25">
        <f t="shared" si="80"/>
        <v>7.8300000000000008E-2</v>
      </c>
      <c r="S30" s="25">
        <f t="shared" ref="S30:T30" si="81">SUM(S27:S29)</f>
        <v>7.85E-2</v>
      </c>
      <c r="T30" s="25">
        <f t="shared" si="81"/>
        <v>7.8600000000000003E-2</v>
      </c>
      <c r="U30" s="25">
        <f t="shared" ref="U30:AC30" si="82">SUM(U27:U29)</f>
        <v>7.85E-2</v>
      </c>
      <c r="V30" s="25">
        <f t="shared" si="82"/>
        <v>7.85E-2</v>
      </c>
      <c r="W30" s="25">
        <f t="shared" si="82"/>
        <v>7.85E-2</v>
      </c>
      <c r="X30" s="25">
        <f t="shared" si="82"/>
        <v>7.8300000000000008E-2</v>
      </c>
      <c r="Y30" s="25">
        <f t="shared" si="82"/>
        <v>7.6700000000000004E-2</v>
      </c>
      <c r="Z30" s="25">
        <f t="shared" si="82"/>
        <v>7.669999999999999E-2</v>
      </c>
      <c r="AA30" s="25">
        <f t="shared" si="82"/>
        <v>7.6499999999999999E-2</v>
      </c>
      <c r="AB30" s="25">
        <f t="shared" si="82"/>
        <v>7.6700000000000004E-2</v>
      </c>
      <c r="AC30" s="25">
        <f t="shared" si="82"/>
        <v>7.6899999999999996E-2</v>
      </c>
      <c r="AD30" s="25">
        <f t="shared" ref="AD30:AO30" si="83">SUM(AD27:AD29)</f>
        <v>7.6999999999999999E-2</v>
      </c>
      <c r="AE30" s="25">
        <f t="shared" si="83"/>
        <v>7.7199999999999991E-2</v>
      </c>
      <c r="AF30" s="25">
        <f t="shared" si="83"/>
        <v>7.7399999999999997E-2</v>
      </c>
      <c r="AG30" s="25">
        <f t="shared" si="83"/>
        <v>7.7300000000000008E-2</v>
      </c>
      <c r="AH30" s="25">
        <f t="shared" si="83"/>
        <v>7.7399999999999997E-2</v>
      </c>
      <c r="AI30" s="25">
        <f t="shared" si="83"/>
        <v>7.7300000000000008E-2</v>
      </c>
      <c r="AJ30" s="25">
        <f t="shared" si="83"/>
        <v>7.7899999999999997E-2</v>
      </c>
      <c r="AK30" s="25">
        <f t="shared" si="83"/>
        <v>7.7799999999999994E-2</v>
      </c>
      <c r="AL30" s="25">
        <f t="shared" si="83"/>
        <v>7.7700000000000005E-2</v>
      </c>
      <c r="AM30" s="25">
        <f t="shared" si="83"/>
        <v>7.7499999999999999E-2</v>
      </c>
      <c r="AN30" s="25">
        <f t="shared" si="83"/>
        <v>7.7699999999999991E-2</v>
      </c>
      <c r="AO30" s="25">
        <f t="shared" si="83"/>
        <v>7.8E-2</v>
      </c>
      <c r="AP30" s="25">
        <f t="shared" ref="AP30:BA30" si="84">SUM(AP27:AP29)</f>
        <v>7.8E-2</v>
      </c>
      <c r="AQ30" s="25">
        <f t="shared" si="84"/>
        <v>7.8200000000000006E-2</v>
      </c>
      <c r="AR30" s="25">
        <f t="shared" si="84"/>
        <v>7.8200000000000006E-2</v>
      </c>
      <c r="AS30" s="25">
        <f t="shared" si="84"/>
        <v>7.8200000000000006E-2</v>
      </c>
      <c r="AT30" s="25">
        <f t="shared" si="84"/>
        <v>7.8200000000000006E-2</v>
      </c>
      <c r="AU30" s="25">
        <f t="shared" si="84"/>
        <v>7.9100000000000004E-2</v>
      </c>
      <c r="AV30" s="25">
        <f t="shared" si="84"/>
        <v>7.8899999999999998E-2</v>
      </c>
      <c r="AW30" s="25">
        <f t="shared" si="84"/>
        <v>7.8800000000000009E-2</v>
      </c>
      <c r="AX30" s="25">
        <f t="shared" si="84"/>
        <v>7.8800000000000009E-2</v>
      </c>
      <c r="AY30" s="25">
        <f t="shared" si="84"/>
        <v>7.8799999999999995E-2</v>
      </c>
      <c r="AZ30" s="25">
        <f t="shared" si="84"/>
        <v>7.8899999999999998E-2</v>
      </c>
      <c r="BA30" s="25">
        <f t="shared" si="84"/>
        <v>7.9000000000000001E-2</v>
      </c>
      <c r="BB30" s="25">
        <f t="shared" ref="BB30:BY30" si="85">SUM(BB27:BB29)</f>
        <v>7.9100000000000004E-2</v>
      </c>
      <c r="BC30" s="25">
        <f t="shared" si="85"/>
        <v>7.9299999999999995E-2</v>
      </c>
      <c r="BD30" s="25">
        <f t="shared" si="85"/>
        <v>7.9399999999999998E-2</v>
      </c>
      <c r="BE30" s="25">
        <f t="shared" si="85"/>
        <v>7.9299999999999995E-2</v>
      </c>
      <c r="BF30" s="25">
        <f t="shared" si="85"/>
        <v>7.9300000000000009E-2</v>
      </c>
      <c r="BG30" s="25">
        <f t="shared" si="85"/>
        <v>7.9300000000000009E-2</v>
      </c>
      <c r="BH30" s="25">
        <f t="shared" si="85"/>
        <v>7.9200000000000007E-2</v>
      </c>
      <c r="BI30" s="25">
        <f t="shared" si="85"/>
        <v>7.9100000000000004E-2</v>
      </c>
      <c r="BJ30" s="25">
        <f t="shared" si="85"/>
        <v>7.9100000000000004E-2</v>
      </c>
      <c r="BK30" s="25">
        <f t="shared" si="85"/>
        <v>7.8899999999999998E-2</v>
      </c>
      <c r="BL30" s="25">
        <f t="shared" si="85"/>
        <v>7.980000000000001E-2</v>
      </c>
      <c r="BM30" s="25">
        <f t="shared" si="85"/>
        <v>7.5200000000000003E-2</v>
      </c>
      <c r="BN30" s="25">
        <f t="shared" si="85"/>
        <v>7.5299999999999992E-2</v>
      </c>
      <c r="BO30" s="25">
        <f t="shared" si="85"/>
        <v>7.5399999999999995E-2</v>
      </c>
      <c r="BP30" s="25">
        <f t="shared" si="85"/>
        <v>7.5600000000000001E-2</v>
      </c>
      <c r="BQ30" s="25">
        <f t="shared" si="85"/>
        <v>7.5399999999999995E-2</v>
      </c>
      <c r="BR30" s="25">
        <f t="shared" si="85"/>
        <v>7.5499999999999998E-2</v>
      </c>
      <c r="BS30" s="25">
        <f t="shared" si="85"/>
        <v>7.5399999999999995E-2</v>
      </c>
      <c r="BT30" s="25">
        <f t="shared" si="85"/>
        <v>7.5200000000000003E-2</v>
      </c>
      <c r="BU30" s="25">
        <f t="shared" si="85"/>
        <v>7.4700000000000003E-2</v>
      </c>
      <c r="BV30" s="25">
        <f t="shared" si="85"/>
        <v>7.350000000000001E-2</v>
      </c>
      <c r="BW30" s="25">
        <f t="shared" si="85"/>
        <v>7.3300000000000004E-2</v>
      </c>
      <c r="BX30" s="25">
        <f t="shared" si="85"/>
        <v>7.3599999999999999E-2</v>
      </c>
      <c r="BY30" s="25">
        <f t="shared" si="85"/>
        <v>7.3899999999999993E-2</v>
      </c>
      <c r="BZ30" s="25">
        <f t="shared" ref="BZ30:CK30" si="86">SUM(BZ27:BZ29)</f>
        <v>7.2499999999999995E-2</v>
      </c>
      <c r="CA30" s="25">
        <f t="shared" si="86"/>
        <v>7.2700000000000001E-2</v>
      </c>
      <c r="CB30" s="25">
        <f t="shared" si="86"/>
        <v>7.2899999999999993E-2</v>
      </c>
      <c r="CC30" s="25">
        <f t="shared" si="86"/>
        <v>7.2800000000000004E-2</v>
      </c>
      <c r="CD30" s="25">
        <f t="shared" si="86"/>
        <v>7.2800000000000004E-2</v>
      </c>
      <c r="CE30" s="25">
        <f t="shared" si="86"/>
        <v>7.2700000000000001E-2</v>
      </c>
      <c r="CF30" s="25">
        <f t="shared" si="86"/>
        <v>7.2399999999999992E-2</v>
      </c>
      <c r="CG30" s="25">
        <f t="shared" si="86"/>
        <v>7.2400000000000006E-2</v>
      </c>
      <c r="CH30" s="25">
        <f t="shared" si="86"/>
        <v>7.1400000000000005E-2</v>
      </c>
      <c r="CI30" s="25">
        <f t="shared" si="86"/>
        <v>7.1899999999999992E-2</v>
      </c>
      <c r="CJ30" s="25">
        <f t="shared" si="86"/>
        <v>7.17E-2</v>
      </c>
      <c r="CK30" s="25">
        <f t="shared" si="86"/>
        <v>7.4400000000000008E-2</v>
      </c>
      <c r="CL30" s="25">
        <f t="shared" si="29"/>
        <v>7.2529166666666672E-2</v>
      </c>
    </row>
    <row r="31" spans="1:91" x14ac:dyDescent="0.25">
      <c r="A31" s="13">
        <f t="shared" si="7"/>
        <v>24</v>
      </c>
      <c r="B31" s="1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</row>
    <row r="32" spans="1:91" outlineLevel="1" x14ac:dyDescent="0.25">
      <c r="A32" s="13">
        <f t="shared" si="7"/>
        <v>25</v>
      </c>
      <c r="B32" s="13"/>
      <c r="C32" s="28" t="s">
        <v>576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39"/>
      <c r="V32" s="39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1" outlineLevel="1" x14ac:dyDescent="0.25">
      <c r="A33" s="13">
        <f t="shared" si="7"/>
        <v>26</v>
      </c>
      <c r="B33" s="13"/>
      <c r="C33" s="16" t="s">
        <v>577</v>
      </c>
      <c r="E33" s="4">
        <v>714487446.25999987</v>
      </c>
      <c r="F33" s="4">
        <f t="shared" ref="F33:J33" si="87">-F41</f>
        <v>721984269.25999999</v>
      </c>
      <c r="G33" s="4">
        <f t="shared" si="87"/>
        <v>736870008.13999999</v>
      </c>
      <c r="H33" s="4">
        <f t="shared" si="87"/>
        <v>745970058.49000001</v>
      </c>
      <c r="I33" s="4">
        <f t="shared" si="87"/>
        <v>738119640.73999989</v>
      </c>
      <c r="J33" s="4">
        <f t="shared" si="87"/>
        <v>739213135.75</v>
      </c>
      <c r="K33" s="4">
        <f t="shared" ref="K33:M33" si="88">-K41</f>
        <v>737569333.3900001</v>
      </c>
      <c r="L33" s="4">
        <f t="shared" si="88"/>
        <v>722455792.25</v>
      </c>
      <c r="M33" s="4">
        <f t="shared" si="88"/>
        <v>720381482.05999994</v>
      </c>
      <c r="N33" s="4">
        <f t="shared" ref="N33:P33" si="89">-N41</f>
        <v>717559072.59000015</v>
      </c>
      <c r="O33" s="4">
        <f t="shared" si="89"/>
        <v>708323944.54000008</v>
      </c>
      <c r="P33" s="4">
        <f t="shared" si="89"/>
        <v>718501466.94000006</v>
      </c>
      <c r="Q33" s="4">
        <f t="shared" ref="Q33:T33" si="90">-Q41</f>
        <v>733830283.75</v>
      </c>
      <c r="R33" s="4">
        <f t="shared" si="90"/>
        <v>738379166.08999991</v>
      </c>
      <c r="S33" s="4">
        <f t="shared" si="90"/>
        <v>751442099.79999995</v>
      </c>
      <c r="T33" s="4">
        <f t="shared" si="90"/>
        <v>760165971.4799999</v>
      </c>
      <c r="U33" s="4">
        <f t="shared" ref="U33:V33" si="91">-U41</f>
        <v>748645593.59000003</v>
      </c>
      <c r="V33" s="4">
        <f t="shared" si="91"/>
        <v>750049783.56000018</v>
      </c>
      <c r="W33" s="4">
        <f t="shared" ref="W33:Y33" si="92">-W41</f>
        <v>748548671.5</v>
      </c>
      <c r="X33" s="4">
        <f t="shared" si="92"/>
        <v>733837748.69999981</v>
      </c>
      <c r="Y33" s="4">
        <f t="shared" si="92"/>
        <v>732252524.5</v>
      </c>
      <c r="Z33" s="4">
        <f t="shared" ref="Z33:AB33" si="93">-Z41</f>
        <v>730291076.18000007</v>
      </c>
      <c r="AA33" s="4">
        <f t="shared" si="93"/>
        <v>720736884.24000001</v>
      </c>
      <c r="AB33" s="4">
        <f t="shared" si="93"/>
        <v>732656075.96000004</v>
      </c>
      <c r="AC33" s="4">
        <f t="shared" ref="AC33:AO33" si="94">-AC41</f>
        <v>753092019.32999992</v>
      </c>
      <c r="AD33" s="4">
        <f t="shared" si="94"/>
        <v>757967517.37999976</v>
      </c>
      <c r="AE33" s="4">
        <f t="shared" si="94"/>
        <v>772802382.18999994</v>
      </c>
      <c r="AF33" s="4">
        <f t="shared" si="94"/>
        <v>780387734.8900001</v>
      </c>
      <c r="AG33" s="4">
        <f t="shared" si="94"/>
        <v>772554697.99000001</v>
      </c>
      <c r="AH33" s="4">
        <f t="shared" si="94"/>
        <v>773346360.11999977</v>
      </c>
      <c r="AI33" s="4">
        <f t="shared" si="94"/>
        <v>772051434.99000001</v>
      </c>
      <c r="AJ33" s="4">
        <f t="shared" si="94"/>
        <v>756410666.33000004</v>
      </c>
      <c r="AK33" s="4">
        <f t="shared" si="94"/>
        <v>755163649.21000004</v>
      </c>
      <c r="AL33" s="4">
        <f t="shared" si="94"/>
        <v>753497691.57000005</v>
      </c>
      <c r="AM33" s="4">
        <f t="shared" si="94"/>
        <v>743335790.05000007</v>
      </c>
      <c r="AN33" s="4">
        <f t="shared" si="94"/>
        <v>754992076.3599999</v>
      </c>
      <c r="AO33" s="4">
        <f t="shared" si="94"/>
        <v>768855090.34000003</v>
      </c>
      <c r="AP33" s="4">
        <f t="shared" ref="AP33:BA33" si="95">-AP41</f>
        <v>773222404.45999992</v>
      </c>
      <c r="AQ33" s="4">
        <f t="shared" si="95"/>
        <v>785257822.28999984</v>
      </c>
      <c r="AR33" s="4">
        <f t="shared" si="95"/>
        <v>786547676.77999973</v>
      </c>
      <c r="AS33" s="4">
        <f t="shared" si="95"/>
        <v>778440272.32000005</v>
      </c>
      <c r="AT33" s="4">
        <f t="shared" si="95"/>
        <v>780107113.29999983</v>
      </c>
      <c r="AU33" s="4">
        <f t="shared" si="95"/>
        <v>778826979.17999983</v>
      </c>
      <c r="AV33" s="4">
        <f t="shared" si="95"/>
        <v>763588872.86999989</v>
      </c>
      <c r="AW33" s="4">
        <f t="shared" si="95"/>
        <v>761592826.18999982</v>
      </c>
      <c r="AX33" s="4">
        <f t="shared" si="95"/>
        <v>761367991.58999991</v>
      </c>
      <c r="AY33" s="4">
        <f t="shared" si="95"/>
        <v>752000933.4000001</v>
      </c>
      <c r="AZ33" s="4">
        <f t="shared" si="95"/>
        <v>763550850.40999985</v>
      </c>
      <c r="BA33" s="4">
        <f t="shared" si="95"/>
        <v>780832633.25479591</v>
      </c>
      <c r="BB33" s="4">
        <f t="shared" ref="BB33:BL33" si="96">-BB41</f>
        <v>788353568.29238212</v>
      </c>
      <c r="BC33" s="4">
        <f t="shared" si="96"/>
        <v>799413868.16429591</v>
      </c>
      <c r="BD33" s="4">
        <f t="shared" si="96"/>
        <v>808394658.56438982</v>
      </c>
      <c r="BE33" s="4">
        <f t="shared" si="96"/>
        <v>799175640.74780405</v>
      </c>
      <c r="BF33" s="4">
        <f t="shared" si="96"/>
        <v>800385497.67686999</v>
      </c>
      <c r="BG33" s="4">
        <f t="shared" si="96"/>
        <v>801562902.345474</v>
      </c>
      <c r="BH33" s="4">
        <f t="shared" si="96"/>
        <v>786235006.73777795</v>
      </c>
      <c r="BI33" s="4">
        <f t="shared" si="96"/>
        <v>783801514.23965001</v>
      </c>
      <c r="BJ33" s="4">
        <f t="shared" si="96"/>
        <v>780927565.8633219</v>
      </c>
      <c r="BK33" s="4">
        <f t="shared" si="96"/>
        <v>770179494.37446392</v>
      </c>
      <c r="BL33" s="4">
        <f t="shared" si="96"/>
        <v>838510930.135566</v>
      </c>
      <c r="BM33" s="4">
        <f t="shared" ref="BM33:BY33" si="97">-BM41</f>
        <v>856501382.41920972</v>
      </c>
      <c r="BN33" s="4">
        <f t="shared" si="97"/>
        <v>861580658.82618773</v>
      </c>
      <c r="BO33" s="4">
        <f t="shared" si="97"/>
        <v>876175604.01491976</v>
      </c>
      <c r="BP33" s="4">
        <f t="shared" si="97"/>
        <v>880829844.61231577</v>
      </c>
      <c r="BQ33" s="4">
        <f t="shared" si="97"/>
        <v>872911105.08224976</v>
      </c>
      <c r="BR33" s="4">
        <f t="shared" si="97"/>
        <v>873287058.92186189</v>
      </c>
      <c r="BS33" s="4">
        <f t="shared" si="97"/>
        <v>871891504.46212792</v>
      </c>
      <c r="BT33" s="4">
        <f t="shared" si="97"/>
        <v>855568941.955832</v>
      </c>
      <c r="BU33" s="4">
        <f t="shared" si="97"/>
        <v>852620773.77047002</v>
      </c>
      <c r="BV33" s="4">
        <f t="shared" si="97"/>
        <v>853423681.96836197</v>
      </c>
      <c r="BW33" s="4">
        <f t="shared" si="97"/>
        <v>842453597.36645198</v>
      </c>
      <c r="BX33" s="4">
        <f t="shared" si="97"/>
        <v>854338065.69838202</v>
      </c>
      <c r="BY33" s="4">
        <f t="shared" si="97"/>
        <v>871945689.7631501</v>
      </c>
      <c r="BZ33" s="4">
        <f t="shared" ref="BZ33:CK33" si="98">-BZ41</f>
        <v>755296443.79365683</v>
      </c>
      <c r="CA33" s="4">
        <f t="shared" si="98"/>
        <v>770783115.01644087</v>
      </c>
      <c r="CB33" s="4">
        <f t="shared" si="98"/>
        <v>780183331.19568682</v>
      </c>
      <c r="CC33" s="4">
        <f t="shared" si="98"/>
        <v>771700112.02874482</v>
      </c>
      <c r="CD33" s="4">
        <f t="shared" si="98"/>
        <v>771230808.21346283</v>
      </c>
      <c r="CE33" s="4">
        <f t="shared" si="98"/>
        <v>767905510.5510993</v>
      </c>
      <c r="CF33" s="4">
        <f t="shared" si="98"/>
        <v>750333805.5300709</v>
      </c>
      <c r="CG33" s="4">
        <f t="shared" si="98"/>
        <v>746962215.46956122</v>
      </c>
      <c r="CH33" s="4">
        <f t="shared" si="98"/>
        <v>745800142.42945051</v>
      </c>
      <c r="CI33" s="4">
        <f t="shared" si="98"/>
        <v>749409869.02475286</v>
      </c>
      <c r="CJ33" s="4">
        <f t="shared" si="98"/>
        <v>762949354.41137087</v>
      </c>
      <c r="CK33" s="4">
        <f t="shared" si="98"/>
        <v>782826987.58467877</v>
      </c>
      <c r="CL33" s="4">
        <f t="shared" si="29"/>
        <v>766661753.86151779</v>
      </c>
    </row>
    <row r="34" spans="1:91" outlineLevel="1" x14ac:dyDescent="0.25">
      <c r="A34" s="13">
        <f t="shared" si="7"/>
        <v>27</v>
      </c>
      <c r="B34" s="36" t="s">
        <v>582</v>
      </c>
      <c r="C34" s="36">
        <v>123016</v>
      </c>
      <c r="D34" s="37" t="s">
        <v>122</v>
      </c>
      <c r="E34" s="4">
        <v>870105.99</v>
      </c>
      <c r="F34" s="4">
        <f>F99</f>
        <v>870105.99</v>
      </c>
      <c r="G34" s="4">
        <f t="shared" ref="G34:J34" si="99">G99</f>
        <v>870105.99</v>
      </c>
      <c r="H34" s="4">
        <f t="shared" si="99"/>
        <v>870105.99</v>
      </c>
      <c r="I34" s="4">
        <f t="shared" si="99"/>
        <v>870105.99</v>
      </c>
      <c r="J34" s="4">
        <f t="shared" si="99"/>
        <v>870105.99</v>
      </c>
      <c r="K34" s="4">
        <f t="shared" ref="K34:M34" si="100">K99</f>
        <v>870734.67</v>
      </c>
      <c r="L34" s="4">
        <f t="shared" si="100"/>
        <v>870734.67</v>
      </c>
      <c r="M34" s="4">
        <f t="shared" si="100"/>
        <v>870734.67</v>
      </c>
      <c r="N34" s="4">
        <f t="shared" ref="N34:P34" si="101">N99</f>
        <v>867192.67</v>
      </c>
      <c r="O34" s="4">
        <f t="shared" si="101"/>
        <v>867192.67</v>
      </c>
      <c r="P34" s="4">
        <f t="shared" si="101"/>
        <v>867192.67</v>
      </c>
      <c r="Q34" s="4">
        <f t="shared" ref="Q34:T34" si="102">Q99</f>
        <v>937212.67</v>
      </c>
      <c r="R34" s="4">
        <f t="shared" si="102"/>
        <v>937212.67</v>
      </c>
      <c r="S34" s="4">
        <f t="shared" si="102"/>
        <v>937212.67</v>
      </c>
      <c r="T34" s="4">
        <f t="shared" si="102"/>
        <v>935178.67</v>
      </c>
      <c r="U34" s="4">
        <f t="shared" ref="U34:V34" si="103">U99</f>
        <v>935178.67</v>
      </c>
      <c r="V34" s="4">
        <f t="shared" si="103"/>
        <v>935178.67</v>
      </c>
      <c r="W34" s="4">
        <f t="shared" ref="W34:Y34" si="104">W99</f>
        <v>933144.67</v>
      </c>
      <c r="X34" s="4">
        <f t="shared" si="104"/>
        <v>933144.67</v>
      </c>
      <c r="Y34" s="4">
        <f t="shared" si="104"/>
        <v>933144.67</v>
      </c>
      <c r="Z34" s="4">
        <f t="shared" ref="Z34:AB34" si="105">Z99</f>
        <v>887624.67</v>
      </c>
      <c r="AA34" s="4">
        <f t="shared" si="105"/>
        <v>887624.67</v>
      </c>
      <c r="AB34" s="4">
        <f t="shared" si="105"/>
        <v>887624.67</v>
      </c>
      <c r="AC34" s="4">
        <f t="shared" ref="AC34:AO34" si="106">AC99</f>
        <v>884474.67</v>
      </c>
      <c r="AD34" s="4">
        <f t="shared" si="106"/>
        <v>884474.67</v>
      </c>
      <c r="AE34" s="4">
        <f t="shared" si="106"/>
        <v>884474.67</v>
      </c>
      <c r="AF34" s="4">
        <f t="shared" si="106"/>
        <v>879706.67</v>
      </c>
      <c r="AG34" s="4">
        <f t="shared" si="106"/>
        <v>879706.67</v>
      </c>
      <c r="AH34" s="4">
        <f t="shared" si="106"/>
        <v>879706.67</v>
      </c>
      <c r="AI34" s="4">
        <f t="shared" si="106"/>
        <v>875524.67</v>
      </c>
      <c r="AJ34" s="4">
        <f t="shared" si="106"/>
        <v>875524.67</v>
      </c>
      <c r="AK34" s="4">
        <f t="shared" si="106"/>
        <v>875524.67</v>
      </c>
      <c r="AL34" s="4">
        <f t="shared" si="106"/>
        <v>464727.07</v>
      </c>
      <c r="AM34" s="4">
        <f t="shared" si="106"/>
        <v>464727.07</v>
      </c>
      <c r="AN34" s="4">
        <f t="shared" si="106"/>
        <v>464727.07</v>
      </c>
      <c r="AO34" s="4">
        <f t="shared" si="106"/>
        <v>459939.07</v>
      </c>
      <c r="AP34" s="4">
        <f t="shared" ref="AP34:BA34" si="107">AP99</f>
        <v>459939.07</v>
      </c>
      <c r="AQ34" s="4">
        <f t="shared" si="107"/>
        <v>459939.07</v>
      </c>
      <c r="AR34" s="4">
        <f t="shared" si="107"/>
        <v>452218.07</v>
      </c>
      <c r="AS34" s="4">
        <f t="shared" si="107"/>
        <v>452214.99</v>
      </c>
      <c r="AT34" s="4">
        <f t="shared" si="107"/>
        <v>452214.99</v>
      </c>
      <c r="AU34" s="4">
        <f t="shared" si="107"/>
        <v>444494.99</v>
      </c>
      <c r="AV34" s="4">
        <f t="shared" si="107"/>
        <v>444494.99</v>
      </c>
      <c r="AW34" s="4">
        <f t="shared" si="107"/>
        <v>444494.99</v>
      </c>
      <c r="AX34" s="4">
        <f t="shared" si="107"/>
        <v>436802.99</v>
      </c>
      <c r="AY34" s="4">
        <f t="shared" si="107"/>
        <v>436802.99</v>
      </c>
      <c r="AZ34" s="4">
        <f t="shared" si="107"/>
        <v>436541.99</v>
      </c>
      <c r="BA34" s="4">
        <f t="shared" si="107"/>
        <v>368659.99</v>
      </c>
      <c r="BB34" s="4">
        <f t="shared" ref="BB34:BL34" si="108">BB99</f>
        <v>368659.99</v>
      </c>
      <c r="BC34" s="4">
        <f t="shared" si="108"/>
        <v>367764.99</v>
      </c>
      <c r="BD34" s="4">
        <f t="shared" si="108"/>
        <v>361427.99</v>
      </c>
      <c r="BE34" s="4">
        <f t="shared" si="108"/>
        <v>361288.99</v>
      </c>
      <c r="BF34" s="4">
        <f t="shared" si="108"/>
        <v>361138.99</v>
      </c>
      <c r="BG34" s="4">
        <f t="shared" si="108"/>
        <v>354652.99</v>
      </c>
      <c r="BH34" s="4">
        <f t="shared" si="108"/>
        <v>354652.99</v>
      </c>
      <c r="BI34" s="4">
        <f t="shared" si="108"/>
        <v>354577.99</v>
      </c>
      <c r="BJ34" s="4">
        <f t="shared" si="108"/>
        <v>348241.99</v>
      </c>
      <c r="BK34" s="4">
        <f t="shared" si="108"/>
        <v>348241.99</v>
      </c>
      <c r="BL34" s="4">
        <f t="shared" si="108"/>
        <v>348165.99</v>
      </c>
      <c r="BM34" s="4">
        <f t="shared" ref="BM34:BY34" si="109">BM99</f>
        <v>172076.99</v>
      </c>
      <c r="BN34" s="4">
        <f t="shared" si="109"/>
        <v>272009.99</v>
      </c>
      <c r="BO34" s="4">
        <f t="shared" si="109"/>
        <v>251961.99</v>
      </c>
      <c r="BP34" s="4">
        <f t="shared" si="109"/>
        <v>248404.99</v>
      </c>
      <c r="BQ34" s="4">
        <f t="shared" si="109"/>
        <v>248404.99</v>
      </c>
      <c r="BR34" s="4">
        <f t="shared" si="109"/>
        <v>248404.99</v>
      </c>
      <c r="BS34" s="4">
        <f t="shared" si="109"/>
        <v>244848.99</v>
      </c>
      <c r="BT34" s="4">
        <f t="shared" si="109"/>
        <v>244848.99</v>
      </c>
      <c r="BU34" s="4">
        <f t="shared" si="109"/>
        <v>244848.99</v>
      </c>
      <c r="BV34" s="4">
        <f t="shared" si="109"/>
        <v>241292.99</v>
      </c>
      <c r="BW34" s="4">
        <f t="shared" si="109"/>
        <v>240974.99</v>
      </c>
      <c r="BX34" s="4">
        <f t="shared" si="109"/>
        <v>240974.99</v>
      </c>
      <c r="BY34" s="4">
        <f t="shared" si="109"/>
        <v>272009.99</v>
      </c>
      <c r="BZ34" s="4">
        <f t="shared" ref="BZ34:CK34" si="110">BZ99</f>
        <v>271929.99</v>
      </c>
      <c r="CA34" s="4">
        <f t="shared" si="110"/>
        <v>272009.99</v>
      </c>
      <c r="CB34" s="4">
        <f t="shared" si="110"/>
        <v>269158.99</v>
      </c>
      <c r="CC34" s="4">
        <f t="shared" si="110"/>
        <v>269158.99</v>
      </c>
      <c r="CD34" s="4">
        <f t="shared" si="110"/>
        <v>269161.09999999998</v>
      </c>
      <c r="CE34" s="4">
        <f t="shared" si="110"/>
        <v>278728.09999999998</v>
      </c>
      <c r="CF34" s="4">
        <f t="shared" si="110"/>
        <v>282597.09999999998</v>
      </c>
      <c r="CG34" s="4">
        <f t="shared" si="110"/>
        <v>286047.09999999998</v>
      </c>
      <c r="CH34" s="4">
        <f t="shared" si="110"/>
        <v>289323.09999999998</v>
      </c>
      <c r="CI34" s="4">
        <f t="shared" si="110"/>
        <v>0</v>
      </c>
      <c r="CJ34" s="4">
        <f t="shared" si="110"/>
        <v>0</v>
      </c>
      <c r="CK34" s="4">
        <f t="shared" si="110"/>
        <v>0</v>
      </c>
      <c r="CL34" s="4">
        <f t="shared" si="29"/>
        <v>218676.62125000005</v>
      </c>
      <c r="CM34" s="4"/>
    </row>
    <row r="35" spans="1:91" outlineLevel="1" x14ac:dyDescent="0.25">
      <c r="A35" s="13">
        <f t="shared" si="7"/>
        <v>28</v>
      </c>
      <c r="B35" s="36" t="s">
        <v>582</v>
      </c>
      <c r="C35" s="36">
        <v>123020</v>
      </c>
      <c r="D35" s="37" t="s">
        <v>174</v>
      </c>
      <c r="E35" s="4">
        <v>150000</v>
      </c>
      <c r="F35" s="4">
        <f t="shared" ref="F35:Q35" si="111">+F101</f>
        <v>150000</v>
      </c>
      <c r="G35" s="4">
        <f t="shared" si="111"/>
        <v>150000</v>
      </c>
      <c r="H35" s="4">
        <f t="shared" si="111"/>
        <v>150000</v>
      </c>
      <c r="I35" s="4">
        <f t="shared" si="111"/>
        <v>150000</v>
      </c>
      <c r="J35" s="4">
        <f t="shared" si="111"/>
        <v>150000</v>
      </c>
      <c r="K35" s="4">
        <f t="shared" si="111"/>
        <v>150000</v>
      </c>
      <c r="L35" s="4">
        <f t="shared" si="111"/>
        <v>150000</v>
      </c>
      <c r="M35" s="4">
        <f t="shared" si="111"/>
        <v>150000</v>
      </c>
      <c r="N35" s="4">
        <f t="shared" si="111"/>
        <v>150000</v>
      </c>
      <c r="O35" s="4">
        <f t="shared" si="111"/>
        <v>150000</v>
      </c>
      <c r="P35" s="4">
        <f t="shared" si="111"/>
        <v>150000</v>
      </c>
      <c r="Q35" s="4">
        <f t="shared" si="111"/>
        <v>150000</v>
      </c>
      <c r="R35" s="4">
        <f>+R101</f>
        <v>150000</v>
      </c>
      <c r="S35" s="4">
        <f>+S101</f>
        <v>150000</v>
      </c>
      <c r="T35" s="4">
        <f>+T101</f>
        <v>150000</v>
      </c>
      <c r="U35" s="4">
        <f t="shared" ref="U35:V35" si="112">+U101</f>
        <v>150000</v>
      </c>
      <c r="V35" s="4">
        <f t="shared" si="112"/>
        <v>150000</v>
      </c>
      <c r="W35" s="4">
        <f t="shared" ref="W35:Y35" si="113">+W101</f>
        <v>150000</v>
      </c>
      <c r="X35" s="4">
        <f t="shared" si="113"/>
        <v>150000</v>
      </c>
      <c r="Y35" s="4">
        <f t="shared" si="113"/>
        <v>150000</v>
      </c>
      <c r="Z35" s="4">
        <f t="shared" ref="Z35:AB35" si="114">+Z101</f>
        <v>150000</v>
      </c>
      <c r="AA35" s="4">
        <f t="shared" si="114"/>
        <v>150000</v>
      </c>
      <c r="AB35" s="4">
        <f t="shared" si="114"/>
        <v>150000</v>
      </c>
      <c r="AC35" s="4">
        <f t="shared" ref="AC35:AO35" si="115">+AC101</f>
        <v>150000</v>
      </c>
      <c r="AD35" s="4">
        <f t="shared" si="115"/>
        <v>150000</v>
      </c>
      <c r="AE35" s="4">
        <f t="shared" si="115"/>
        <v>150000</v>
      </c>
      <c r="AF35" s="4">
        <f t="shared" si="115"/>
        <v>116679.05</v>
      </c>
      <c r="AG35" s="4">
        <f t="shared" si="115"/>
        <v>116679.05</v>
      </c>
      <c r="AH35" s="4">
        <f t="shared" si="115"/>
        <v>116679.05</v>
      </c>
      <c r="AI35" s="4">
        <f t="shared" si="115"/>
        <v>96322.86</v>
      </c>
      <c r="AJ35" s="4">
        <f t="shared" si="115"/>
        <v>96322.86</v>
      </c>
      <c r="AK35" s="4">
        <f t="shared" si="115"/>
        <v>96322.86</v>
      </c>
      <c r="AL35" s="4">
        <f t="shared" si="115"/>
        <v>60333</v>
      </c>
      <c r="AM35" s="4">
        <f t="shared" si="115"/>
        <v>60333</v>
      </c>
      <c r="AN35" s="4">
        <f t="shared" si="115"/>
        <v>60333</v>
      </c>
      <c r="AO35" s="4">
        <f t="shared" si="115"/>
        <v>47188.639999999999</v>
      </c>
      <c r="AP35" s="4">
        <f t="shared" ref="AP35:BA35" si="116">+AP101</f>
        <v>47188.639999999999</v>
      </c>
      <c r="AQ35" s="4">
        <f t="shared" si="116"/>
        <v>47188.639999999999</v>
      </c>
      <c r="AR35" s="4">
        <f t="shared" si="116"/>
        <v>30400.639999999999</v>
      </c>
      <c r="AS35" s="4">
        <f t="shared" si="116"/>
        <v>30400.639999999999</v>
      </c>
      <c r="AT35" s="4">
        <f t="shared" si="116"/>
        <v>30400.639999999999</v>
      </c>
      <c r="AU35" s="4">
        <f t="shared" si="116"/>
        <v>30400.639999999999</v>
      </c>
      <c r="AV35" s="4">
        <f t="shared" si="116"/>
        <v>30400.639999999999</v>
      </c>
      <c r="AW35" s="4">
        <f t="shared" si="116"/>
        <v>30400.639999999999</v>
      </c>
      <c r="AX35" s="4">
        <f t="shared" si="116"/>
        <v>30400.639999999999</v>
      </c>
      <c r="AY35" s="4">
        <f t="shared" si="116"/>
        <v>30400.639999999999</v>
      </c>
      <c r="AZ35" s="4">
        <f t="shared" si="116"/>
        <v>30400.639999999999</v>
      </c>
      <c r="BA35" s="4">
        <f t="shared" si="116"/>
        <v>30400.639999999999</v>
      </c>
      <c r="BB35" s="4">
        <f t="shared" ref="BB35:BL35" si="117">+BB101</f>
        <v>30400.639999999999</v>
      </c>
      <c r="BC35" s="4">
        <f t="shared" si="117"/>
        <v>30400.639999999999</v>
      </c>
      <c r="BD35" s="4">
        <f t="shared" si="117"/>
        <v>30400.639999999999</v>
      </c>
      <c r="BE35" s="4">
        <f t="shared" si="117"/>
        <v>30400.639999999999</v>
      </c>
      <c r="BF35" s="4">
        <f t="shared" si="117"/>
        <v>28868.080000000002</v>
      </c>
      <c r="BG35" s="4">
        <f t="shared" si="117"/>
        <v>28868.080000000002</v>
      </c>
      <c r="BH35" s="4">
        <f t="shared" si="117"/>
        <v>28868.080000000002</v>
      </c>
      <c r="BI35" s="4">
        <f t="shared" si="117"/>
        <v>28868.080000000002</v>
      </c>
      <c r="BJ35" s="4">
        <f t="shared" si="117"/>
        <v>28868.080000000002</v>
      </c>
      <c r="BK35" s="4">
        <f t="shared" si="117"/>
        <v>28868.080000000002</v>
      </c>
      <c r="BL35" s="4">
        <f t="shared" si="117"/>
        <v>28868.080000000002</v>
      </c>
      <c r="BM35" s="4">
        <f t="shared" ref="BM35:BY35" si="118">+BM101</f>
        <v>27222.36</v>
      </c>
      <c r="BN35" s="4">
        <f t="shared" si="118"/>
        <v>40553.480000000003</v>
      </c>
      <c r="BO35" s="4">
        <f t="shared" si="118"/>
        <v>27222.36</v>
      </c>
      <c r="BP35" s="4">
        <f t="shared" si="118"/>
        <v>27222.36</v>
      </c>
      <c r="BQ35" s="4">
        <f t="shared" si="118"/>
        <v>27222.36</v>
      </c>
      <c r="BR35" s="4">
        <f t="shared" si="118"/>
        <v>27222.36</v>
      </c>
      <c r="BS35" s="4">
        <f t="shared" si="118"/>
        <v>29802.6</v>
      </c>
      <c r="BT35" s="4">
        <f t="shared" si="118"/>
        <v>29802.6</v>
      </c>
      <c r="BU35" s="4">
        <f t="shared" si="118"/>
        <v>29802.6</v>
      </c>
      <c r="BV35" s="4">
        <f t="shared" si="118"/>
        <v>33956.78</v>
      </c>
      <c r="BW35" s="4">
        <f t="shared" si="118"/>
        <v>33956.78</v>
      </c>
      <c r="BX35" s="4">
        <f t="shared" si="118"/>
        <v>33956.78</v>
      </c>
      <c r="BY35" s="4">
        <f t="shared" si="118"/>
        <v>40553.480000000003</v>
      </c>
      <c r="BZ35" s="4">
        <f t="shared" ref="BZ35:CK35" si="119">+BZ101</f>
        <v>40553.480000000003</v>
      </c>
      <c r="CA35" s="4">
        <f t="shared" si="119"/>
        <v>40553.480000000003</v>
      </c>
      <c r="CB35" s="4">
        <f t="shared" si="119"/>
        <v>46703.43</v>
      </c>
      <c r="CC35" s="4">
        <f t="shared" si="119"/>
        <v>46703.43</v>
      </c>
      <c r="CD35" s="4">
        <f t="shared" si="119"/>
        <v>46703.43</v>
      </c>
      <c r="CE35" s="4">
        <f t="shared" si="119"/>
        <v>52928.43</v>
      </c>
      <c r="CF35" s="4">
        <f t="shared" si="119"/>
        <v>52928.43</v>
      </c>
      <c r="CG35" s="4">
        <f t="shared" si="119"/>
        <v>52928.43</v>
      </c>
      <c r="CH35" s="4">
        <f t="shared" si="119"/>
        <v>59153.43</v>
      </c>
      <c r="CI35" s="4">
        <f t="shared" si="119"/>
        <v>0</v>
      </c>
      <c r="CJ35" s="4">
        <f t="shared" si="119"/>
        <v>0</v>
      </c>
      <c r="CK35" s="4">
        <f t="shared" si="119"/>
        <v>0</v>
      </c>
      <c r="CL35" s="4">
        <f t="shared" si="29"/>
        <v>38286.059166666666</v>
      </c>
      <c r="CM35" s="4"/>
    </row>
    <row r="36" spans="1:91" outlineLevel="1" x14ac:dyDescent="0.25">
      <c r="A36" s="13">
        <f t="shared" si="7"/>
        <v>29</v>
      </c>
      <c r="B36" s="36" t="s">
        <v>582</v>
      </c>
      <c r="C36" s="36">
        <v>123410</v>
      </c>
      <c r="D36" s="37" t="s">
        <v>123</v>
      </c>
      <c r="E36" s="39">
        <v>172355977.56</v>
      </c>
      <c r="F36" s="39">
        <f>+F100</f>
        <v>172047556.56</v>
      </c>
      <c r="G36" s="39">
        <f t="shared" ref="G36:J36" si="120">+G100</f>
        <v>171679183.56</v>
      </c>
      <c r="H36" s="39">
        <f t="shared" si="120"/>
        <v>171730254.56</v>
      </c>
      <c r="I36" s="39">
        <f t="shared" si="120"/>
        <v>173470957.56</v>
      </c>
      <c r="J36" s="39">
        <f t="shared" si="120"/>
        <v>173229901.56</v>
      </c>
      <c r="K36" s="39">
        <f t="shared" ref="K36:M36" si="121">+K100</f>
        <v>173469664.56</v>
      </c>
      <c r="L36" s="39">
        <f t="shared" si="121"/>
        <v>173265756.56</v>
      </c>
      <c r="M36" s="39">
        <f t="shared" si="121"/>
        <v>173080094.46000001</v>
      </c>
      <c r="N36" s="39">
        <f t="shared" ref="N36:P36" si="122">+N100</f>
        <v>172979346.46000001</v>
      </c>
      <c r="O36" s="39">
        <f t="shared" si="122"/>
        <v>172767224.46000001</v>
      </c>
      <c r="P36" s="39">
        <f t="shared" si="122"/>
        <v>172788266.46000001</v>
      </c>
      <c r="Q36" s="39">
        <f t="shared" ref="Q36:T36" si="123">+Q100</f>
        <v>172546875.46000001</v>
      </c>
      <c r="R36" s="39">
        <f t="shared" si="123"/>
        <v>172621149.46000001</v>
      </c>
      <c r="S36" s="39">
        <f t="shared" si="123"/>
        <v>172456272.46000001</v>
      </c>
      <c r="T36" s="39">
        <f t="shared" si="123"/>
        <v>172587439.46000001</v>
      </c>
      <c r="U36" s="39">
        <f t="shared" ref="U36:V36" si="124">+U100</f>
        <v>172486891.46000001</v>
      </c>
      <c r="V36" s="39">
        <f t="shared" si="124"/>
        <v>168312475.46000001</v>
      </c>
      <c r="W36" s="39">
        <f t="shared" ref="W36:Y36" si="125">+W100</f>
        <v>168053332.46000001</v>
      </c>
      <c r="X36" s="39">
        <f t="shared" si="125"/>
        <v>167906731.46000001</v>
      </c>
      <c r="Y36" s="39">
        <f t="shared" si="125"/>
        <v>167694922.46000001</v>
      </c>
      <c r="Z36" s="39">
        <f t="shared" ref="Z36:AB36" si="126">+Z100</f>
        <v>167515739.46000001</v>
      </c>
      <c r="AA36" s="39">
        <f t="shared" si="126"/>
        <v>167371652.46000001</v>
      </c>
      <c r="AB36" s="39">
        <f t="shared" si="126"/>
        <v>167143683.46000001</v>
      </c>
      <c r="AC36" s="39">
        <f t="shared" ref="AC36:AO36" si="127">+AC100</f>
        <v>166857569.46000001</v>
      </c>
      <c r="AD36" s="39">
        <f t="shared" si="127"/>
        <v>166813409.46000001</v>
      </c>
      <c r="AE36" s="39">
        <f t="shared" si="127"/>
        <v>166666689.31999999</v>
      </c>
      <c r="AF36" s="39">
        <f t="shared" si="127"/>
        <v>166205992.15000001</v>
      </c>
      <c r="AG36" s="39">
        <f t="shared" si="127"/>
        <v>165213714.15000001</v>
      </c>
      <c r="AH36" s="39">
        <f t="shared" si="127"/>
        <v>164319994.15000001</v>
      </c>
      <c r="AI36" s="39">
        <f t="shared" si="127"/>
        <v>163319268.15000001</v>
      </c>
      <c r="AJ36" s="39">
        <f t="shared" si="127"/>
        <v>162674140.15000001</v>
      </c>
      <c r="AK36" s="39">
        <f t="shared" si="127"/>
        <v>162172443.15000001</v>
      </c>
      <c r="AL36" s="39">
        <f t="shared" si="127"/>
        <v>161617765.15000001</v>
      </c>
      <c r="AM36" s="39">
        <f t="shared" si="127"/>
        <v>160786304.15000001</v>
      </c>
      <c r="AN36" s="39">
        <f t="shared" si="127"/>
        <v>159773226.15000001</v>
      </c>
      <c r="AO36" s="39">
        <f t="shared" si="127"/>
        <v>159171212.15000001</v>
      </c>
      <c r="AP36" s="39">
        <f t="shared" ref="AP36:BA36" si="128">+AP100</f>
        <v>158642587.15000001</v>
      </c>
      <c r="AQ36" s="39">
        <f t="shared" si="128"/>
        <v>158014432.15000001</v>
      </c>
      <c r="AR36" s="39">
        <f t="shared" si="128"/>
        <v>157470816.49000001</v>
      </c>
      <c r="AS36" s="39">
        <f t="shared" si="128"/>
        <v>156877564.71000001</v>
      </c>
      <c r="AT36" s="39">
        <f t="shared" si="128"/>
        <v>158436451.71000001</v>
      </c>
      <c r="AU36" s="39">
        <f t="shared" si="128"/>
        <v>157919818.71000001</v>
      </c>
      <c r="AV36" s="39">
        <f t="shared" si="128"/>
        <v>157579823.71000001</v>
      </c>
      <c r="AW36" s="39">
        <f t="shared" si="128"/>
        <v>157214439.71000001</v>
      </c>
      <c r="AX36" s="39">
        <f t="shared" si="128"/>
        <v>156877295.71000001</v>
      </c>
      <c r="AY36" s="39">
        <f t="shared" si="128"/>
        <v>156490029.71000001</v>
      </c>
      <c r="AZ36" s="39">
        <f t="shared" si="128"/>
        <v>155994585.71000001</v>
      </c>
      <c r="BA36" s="39">
        <f t="shared" si="128"/>
        <v>165634861.71000001</v>
      </c>
      <c r="BB36" s="39">
        <f t="shared" ref="BB36:BL36" si="129">+BB100</f>
        <v>165586669.71000001</v>
      </c>
      <c r="BC36" s="39">
        <f t="shared" si="129"/>
        <v>165304988.71000001</v>
      </c>
      <c r="BD36" s="39">
        <f t="shared" si="129"/>
        <v>164044604.81999999</v>
      </c>
      <c r="BE36" s="39">
        <f t="shared" si="129"/>
        <v>163329710.81999999</v>
      </c>
      <c r="BF36" s="39">
        <f t="shared" si="129"/>
        <v>163138506.81999999</v>
      </c>
      <c r="BG36" s="39">
        <f t="shared" si="129"/>
        <v>162832663.81999999</v>
      </c>
      <c r="BH36" s="39">
        <f t="shared" si="129"/>
        <v>162680675.81999999</v>
      </c>
      <c r="BI36" s="39">
        <f t="shared" si="129"/>
        <v>162284373.81999999</v>
      </c>
      <c r="BJ36" s="39">
        <f t="shared" si="129"/>
        <v>161795522.81999999</v>
      </c>
      <c r="BK36" s="39">
        <f t="shared" si="129"/>
        <v>161237595.81999999</v>
      </c>
      <c r="BL36" s="39">
        <f t="shared" si="129"/>
        <v>161011031.81999999</v>
      </c>
      <c r="BM36" s="39">
        <f t="shared" ref="BM36:BY36" si="130">+BM100</f>
        <v>159948369.81</v>
      </c>
      <c r="BN36" s="39">
        <f t="shared" si="130"/>
        <v>156782600.25999999</v>
      </c>
      <c r="BO36" s="39">
        <f t="shared" si="130"/>
        <v>158339047.81</v>
      </c>
      <c r="BP36" s="39">
        <f t="shared" si="130"/>
        <v>158093057.63</v>
      </c>
      <c r="BQ36" s="39">
        <f t="shared" si="130"/>
        <v>158271992.63</v>
      </c>
      <c r="BR36" s="39">
        <f t="shared" si="130"/>
        <v>157849059.25999999</v>
      </c>
      <c r="BS36" s="39">
        <f t="shared" si="130"/>
        <v>157162468.25999999</v>
      </c>
      <c r="BT36" s="39">
        <f t="shared" si="130"/>
        <v>157202337.25999999</v>
      </c>
      <c r="BU36" s="39">
        <f t="shared" si="130"/>
        <v>157180352.25999999</v>
      </c>
      <c r="BV36" s="39">
        <f t="shared" si="130"/>
        <v>156716727.25999999</v>
      </c>
      <c r="BW36" s="39">
        <f t="shared" si="130"/>
        <v>156970669.25999999</v>
      </c>
      <c r="BX36" s="39">
        <f t="shared" si="130"/>
        <v>156880075.25999999</v>
      </c>
      <c r="BY36" s="39">
        <f t="shared" si="130"/>
        <v>156782600.25999999</v>
      </c>
      <c r="BZ36" s="39">
        <f t="shared" ref="BZ36:CK36" si="131">+BZ100</f>
        <v>33342012.18</v>
      </c>
      <c r="CA36" s="39">
        <f t="shared" si="131"/>
        <v>32805272.18</v>
      </c>
      <c r="CB36" s="39">
        <f t="shared" si="131"/>
        <v>32323323.030000001</v>
      </c>
      <c r="CC36" s="39">
        <f t="shared" si="131"/>
        <v>32310957.030000001</v>
      </c>
      <c r="CD36" s="39">
        <f t="shared" si="131"/>
        <v>32151849.460000001</v>
      </c>
      <c r="CE36" s="39">
        <f t="shared" si="131"/>
        <v>30894770.460000001</v>
      </c>
      <c r="CF36" s="39">
        <f t="shared" si="131"/>
        <v>30809705.460000001</v>
      </c>
      <c r="CG36" s="39">
        <f t="shared" si="131"/>
        <v>30559123.460000001</v>
      </c>
      <c r="CH36" s="39">
        <f t="shared" si="131"/>
        <v>30593003.460000001</v>
      </c>
      <c r="CI36" s="39">
        <f t="shared" si="131"/>
        <v>0</v>
      </c>
      <c r="CJ36" s="39">
        <f t="shared" si="131"/>
        <v>0</v>
      </c>
      <c r="CK36" s="39">
        <f t="shared" si="131"/>
        <v>0</v>
      </c>
      <c r="CL36" s="39">
        <f t="shared" si="29"/>
        <v>30348443.070833337</v>
      </c>
      <c r="CM36" s="4"/>
    </row>
    <row r="37" spans="1:91" outlineLevel="1" x14ac:dyDescent="0.25">
      <c r="A37" s="13">
        <f t="shared" si="7"/>
        <v>30</v>
      </c>
      <c r="B37" s="13"/>
      <c r="C37" s="16" t="s">
        <v>578</v>
      </c>
      <c r="E37" s="4">
        <v>541111362.7099998</v>
      </c>
      <c r="F37" s="4">
        <f t="shared" ref="F37:S37" si="132">+F33-SUM(F34:F36)</f>
        <v>548916606.71000004</v>
      </c>
      <c r="G37" s="4">
        <f t="shared" si="132"/>
        <v>564170718.58999991</v>
      </c>
      <c r="H37" s="4">
        <f t="shared" si="132"/>
        <v>573219697.94000006</v>
      </c>
      <c r="I37" s="4">
        <f t="shared" si="132"/>
        <v>563628577.18999982</v>
      </c>
      <c r="J37" s="4">
        <f t="shared" si="132"/>
        <v>564963128.20000005</v>
      </c>
      <c r="K37" s="4">
        <f t="shared" si="132"/>
        <v>563078934.16000009</v>
      </c>
      <c r="L37" s="4">
        <f t="shared" si="132"/>
        <v>548169301.01999998</v>
      </c>
      <c r="M37" s="4">
        <f t="shared" si="132"/>
        <v>546280652.92999995</v>
      </c>
      <c r="N37" s="4">
        <f t="shared" si="132"/>
        <v>543562533.46000016</v>
      </c>
      <c r="O37" s="4">
        <f t="shared" si="132"/>
        <v>534539527.41000009</v>
      </c>
      <c r="P37" s="4">
        <f t="shared" si="132"/>
        <v>544696007.81000006</v>
      </c>
      <c r="Q37" s="35">
        <f t="shared" si="132"/>
        <v>560196195.62</v>
      </c>
      <c r="R37" s="35">
        <f t="shared" si="132"/>
        <v>564670803.95999992</v>
      </c>
      <c r="S37" s="35">
        <f t="shared" si="132"/>
        <v>577898614.66999996</v>
      </c>
      <c r="T37" s="35">
        <f t="shared" ref="T37:AB37" si="133">+T33-SUM(T34:T35,T36:T36)</f>
        <v>586493353.3499999</v>
      </c>
      <c r="U37" s="35">
        <f t="shared" si="133"/>
        <v>575073523.46000004</v>
      </c>
      <c r="V37" s="35">
        <f t="shared" si="133"/>
        <v>580652129.43000019</v>
      </c>
      <c r="W37" s="35">
        <f t="shared" si="133"/>
        <v>579412194.37</v>
      </c>
      <c r="X37" s="35">
        <f t="shared" si="133"/>
        <v>564847872.56999981</v>
      </c>
      <c r="Y37" s="35">
        <f t="shared" si="133"/>
        <v>563474457.37</v>
      </c>
      <c r="Z37" s="35">
        <f t="shared" si="133"/>
        <v>561737712.05000007</v>
      </c>
      <c r="AA37" s="35">
        <f t="shared" si="133"/>
        <v>552327607.11000001</v>
      </c>
      <c r="AB37" s="35">
        <f t="shared" si="133"/>
        <v>564474767.83000004</v>
      </c>
      <c r="AC37" s="35">
        <f>+AC33-SUM(AC34:AC36)</f>
        <v>585199975.19999993</v>
      </c>
      <c r="AD37" s="35">
        <f>+AD33-SUM(AD34:AD36)</f>
        <v>590119633.24999976</v>
      </c>
      <c r="AE37" s="35">
        <f t="shared" ref="AE37:AO37" si="134">+AE33-SUM(AE34:AE36)</f>
        <v>605101218.19999993</v>
      </c>
      <c r="AF37" s="35">
        <f t="shared" si="134"/>
        <v>613185357.0200001</v>
      </c>
      <c r="AG37" s="35">
        <f t="shared" si="134"/>
        <v>606344598.12</v>
      </c>
      <c r="AH37" s="35">
        <f t="shared" si="134"/>
        <v>608029980.24999976</v>
      </c>
      <c r="AI37" s="35">
        <f t="shared" si="134"/>
        <v>607760319.30999994</v>
      </c>
      <c r="AJ37" s="35">
        <f t="shared" si="134"/>
        <v>592764678.6500001</v>
      </c>
      <c r="AK37" s="35">
        <f t="shared" si="134"/>
        <v>592019358.52999997</v>
      </c>
      <c r="AL37" s="35">
        <f t="shared" si="134"/>
        <v>591354866.35000002</v>
      </c>
      <c r="AM37" s="35">
        <f t="shared" si="134"/>
        <v>582024425.83000004</v>
      </c>
      <c r="AN37" s="35">
        <f t="shared" si="134"/>
        <v>594693790.13999987</v>
      </c>
      <c r="AO37" s="35">
        <f t="shared" si="134"/>
        <v>609176750.48000002</v>
      </c>
      <c r="AP37" s="35">
        <f t="shared" ref="AP37:BA37" si="135">+AP33-SUM(AP34:AP36)</f>
        <v>614072689.5999999</v>
      </c>
      <c r="AQ37" s="35">
        <f t="shared" si="135"/>
        <v>626736262.42999983</v>
      </c>
      <c r="AR37" s="35">
        <f t="shared" si="135"/>
        <v>628594241.57999969</v>
      </c>
      <c r="AS37" s="35">
        <f t="shared" si="135"/>
        <v>621080091.98000002</v>
      </c>
      <c r="AT37" s="35">
        <f t="shared" si="135"/>
        <v>621188045.9599998</v>
      </c>
      <c r="AU37" s="35">
        <f t="shared" si="135"/>
        <v>620432264.83999979</v>
      </c>
      <c r="AV37" s="35">
        <f t="shared" si="135"/>
        <v>605534153.52999985</v>
      </c>
      <c r="AW37" s="35">
        <f t="shared" si="135"/>
        <v>603903490.84999979</v>
      </c>
      <c r="AX37" s="35">
        <f t="shared" si="135"/>
        <v>604023492.24999988</v>
      </c>
      <c r="AY37" s="35">
        <f t="shared" si="135"/>
        <v>595043700.06000006</v>
      </c>
      <c r="AZ37" s="35">
        <f t="shared" si="135"/>
        <v>607089322.06999981</v>
      </c>
      <c r="BA37" s="35">
        <f t="shared" si="135"/>
        <v>614798710.91479588</v>
      </c>
      <c r="BB37" s="35">
        <f t="shared" ref="BB37:BL37" si="136">+BB33-SUM(BB34:BB36)</f>
        <v>622367837.95238209</v>
      </c>
      <c r="BC37" s="35">
        <f t="shared" si="136"/>
        <v>633710713.82429588</v>
      </c>
      <c r="BD37" s="35">
        <f t="shared" si="136"/>
        <v>643958225.1143899</v>
      </c>
      <c r="BE37" s="35">
        <f t="shared" si="136"/>
        <v>635454240.29780412</v>
      </c>
      <c r="BF37" s="35">
        <f t="shared" si="136"/>
        <v>636856983.78687</v>
      </c>
      <c r="BG37" s="35">
        <f t="shared" si="136"/>
        <v>638346717.45547402</v>
      </c>
      <c r="BH37" s="35">
        <f t="shared" si="136"/>
        <v>623170809.84777796</v>
      </c>
      <c r="BI37" s="35">
        <f t="shared" si="136"/>
        <v>621133694.34965003</v>
      </c>
      <c r="BJ37" s="35">
        <f t="shared" si="136"/>
        <v>618754932.97332191</v>
      </c>
      <c r="BK37" s="35">
        <f t="shared" si="136"/>
        <v>608564788.48446393</v>
      </c>
      <c r="BL37" s="35">
        <f t="shared" si="136"/>
        <v>677122864.24556601</v>
      </c>
      <c r="BM37" s="35">
        <f t="shared" ref="BM37:BY37" si="137">+BM33-SUM(BM34:BM36)</f>
        <v>696353713.25920975</v>
      </c>
      <c r="BN37" s="35">
        <f t="shared" si="137"/>
        <v>704485495.09618771</v>
      </c>
      <c r="BO37" s="35">
        <f t="shared" si="137"/>
        <v>717557371.85491979</v>
      </c>
      <c r="BP37" s="35">
        <f t="shared" si="137"/>
        <v>722461159.63231575</v>
      </c>
      <c r="BQ37" s="35">
        <f t="shared" si="137"/>
        <v>714363485.10224974</v>
      </c>
      <c r="BR37" s="35">
        <f t="shared" si="137"/>
        <v>715162372.31186187</v>
      </c>
      <c r="BS37" s="35">
        <f t="shared" si="137"/>
        <v>714454384.6121279</v>
      </c>
      <c r="BT37" s="35">
        <f t="shared" si="137"/>
        <v>698091953.10583198</v>
      </c>
      <c r="BU37" s="35">
        <f t="shared" si="137"/>
        <v>695165769.92047</v>
      </c>
      <c r="BV37" s="35">
        <f t="shared" si="137"/>
        <v>696431704.938362</v>
      </c>
      <c r="BW37" s="35">
        <f t="shared" si="137"/>
        <v>685207996.33645201</v>
      </c>
      <c r="BX37" s="35">
        <f t="shared" si="137"/>
        <v>697183058.66838205</v>
      </c>
      <c r="BY37" s="35">
        <f t="shared" si="137"/>
        <v>714850526.03315008</v>
      </c>
      <c r="BZ37" s="35">
        <f t="shared" ref="BZ37:CK37" si="138">+BZ33-SUM(BZ34:BZ36)</f>
        <v>721641948.14365685</v>
      </c>
      <c r="CA37" s="35">
        <f t="shared" si="138"/>
        <v>737665279.36644089</v>
      </c>
      <c r="CB37" s="35">
        <f t="shared" si="138"/>
        <v>747544145.74568677</v>
      </c>
      <c r="CC37" s="35">
        <f t="shared" si="138"/>
        <v>739073292.57874477</v>
      </c>
      <c r="CD37" s="35">
        <f t="shared" si="138"/>
        <v>738763094.22346282</v>
      </c>
      <c r="CE37" s="35">
        <f t="shared" si="138"/>
        <v>736679083.56109929</v>
      </c>
      <c r="CF37" s="35">
        <f t="shared" si="138"/>
        <v>719188574.54007089</v>
      </c>
      <c r="CG37" s="35">
        <f t="shared" si="138"/>
        <v>716064116.47956121</v>
      </c>
      <c r="CH37" s="35">
        <f t="shared" si="138"/>
        <v>714858662.4394505</v>
      </c>
      <c r="CI37" s="35">
        <f t="shared" si="138"/>
        <v>749409869.02475286</v>
      </c>
      <c r="CJ37" s="35">
        <f t="shared" si="138"/>
        <v>762949354.41137087</v>
      </c>
      <c r="CK37" s="35">
        <f t="shared" si="138"/>
        <v>782826987.58467877</v>
      </c>
      <c r="CL37" s="35">
        <f t="shared" si="29"/>
        <v>736056348.11026764</v>
      </c>
    </row>
    <row r="38" spans="1:91" ht="13" outlineLevel="1" thickBot="1" x14ac:dyDescent="0.3">
      <c r="A38" s="13">
        <f t="shared" si="7"/>
        <v>31</v>
      </c>
      <c r="B38" s="13"/>
      <c r="C38" s="1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</row>
    <row r="39" spans="1:91" ht="13" outlineLevel="1" thickBot="1" x14ac:dyDescent="0.3">
      <c r="A39" s="13">
        <f t="shared" si="7"/>
        <v>32</v>
      </c>
      <c r="B39" s="13"/>
      <c r="C39" s="29" t="s">
        <v>579</v>
      </c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63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</row>
    <row r="40" spans="1:91" outlineLevel="1" x14ac:dyDescent="0.25">
      <c r="A40" s="13">
        <f t="shared" si="7"/>
        <v>33</v>
      </c>
      <c r="B40" s="13"/>
      <c r="C40" s="16" t="s">
        <v>580</v>
      </c>
      <c r="E40" s="4">
        <v>0</v>
      </c>
      <c r="F40" s="4">
        <f t="shared" ref="F40:W40" si="139">+F41+F42-SUM(F45:F89)</f>
        <v>0</v>
      </c>
      <c r="G40" s="4">
        <f t="shared" si="139"/>
        <v>0</v>
      </c>
      <c r="H40" s="4">
        <f t="shared" si="139"/>
        <v>0</v>
      </c>
      <c r="I40" s="4">
        <f t="shared" si="139"/>
        <v>0</v>
      </c>
      <c r="J40" s="4">
        <f t="shared" si="139"/>
        <v>0</v>
      </c>
      <c r="K40" s="4">
        <f t="shared" si="139"/>
        <v>0</v>
      </c>
      <c r="L40" s="4">
        <f t="shared" si="139"/>
        <v>0</v>
      </c>
      <c r="M40" s="4">
        <f t="shared" si="139"/>
        <v>0</v>
      </c>
      <c r="N40" s="4">
        <f t="shared" si="139"/>
        <v>0</v>
      </c>
      <c r="O40" s="4">
        <f t="shared" si="139"/>
        <v>0</v>
      </c>
      <c r="P40" s="4">
        <f t="shared" si="139"/>
        <v>0</v>
      </c>
      <c r="Q40" s="4">
        <f t="shared" si="139"/>
        <v>0</v>
      </c>
      <c r="R40" s="4">
        <f t="shared" si="139"/>
        <v>0</v>
      </c>
      <c r="S40" s="4">
        <f t="shared" si="139"/>
        <v>0</v>
      </c>
      <c r="T40" s="4">
        <f t="shared" si="139"/>
        <v>0</v>
      </c>
      <c r="U40" s="4">
        <f t="shared" si="139"/>
        <v>0</v>
      </c>
      <c r="V40" s="4">
        <f t="shared" si="139"/>
        <v>0</v>
      </c>
      <c r="W40" s="4">
        <f t="shared" si="139"/>
        <v>0</v>
      </c>
      <c r="X40" s="4">
        <f t="shared" ref="X40:BC40" si="140">+X41+X42-SUM(X45:X97)</f>
        <v>0</v>
      </c>
      <c r="Y40" s="4">
        <f t="shared" si="140"/>
        <v>0</v>
      </c>
      <c r="Z40" s="4">
        <f t="shared" si="140"/>
        <v>0</v>
      </c>
      <c r="AA40" s="4">
        <f t="shared" si="140"/>
        <v>0</v>
      </c>
      <c r="AB40" s="4">
        <f t="shared" si="140"/>
        <v>0</v>
      </c>
      <c r="AC40" s="4">
        <f t="shared" si="140"/>
        <v>0</v>
      </c>
      <c r="AD40" s="4">
        <f t="shared" si="140"/>
        <v>0</v>
      </c>
      <c r="AE40" s="4">
        <f t="shared" si="140"/>
        <v>0</v>
      </c>
      <c r="AF40" s="4">
        <f t="shared" si="140"/>
        <v>0</v>
      </c>
      <c r="AG40" s="4">
        <f t="shared" si="140"/>
        <v>0</v>
      </c>
      <c r="AH40" s="4">
        <f t="shared" si="140"/>
        <v>0</v>
      </c>
      <c r="AI40" s="4">
        <f t="shared" si="140"/>
        <v>0</v>
      </c>
      <c r="AJ40" s="4">
        <f t="shared" si="140"/>
        <v>0</v>
      </c>
      <c r="AK40" s="4">
        <f t="shared" si="140"/>
        <v>0</v>
      </c>
      <c r="AL40" s="4">
        <f t="shared" si="140"/>
        <v>0</v>
      </c>
      <c r="AM40" s="4">
        <f t="shared" si="140"/>
        <v>0</v>
      </c>
      <c r="AN40" s="4">
        <f t="shared" si="140"/>
        <v>0</v>
      </c>
      <c r="AO40" s="4">
        <f t="shared" si="140"/>
        <v>0</v>
      </c>
      <c r="AP40" s="4">
        <f t="shared" si="140"/>
        <v>0</v>
      </c>
      <c r="AQ40" s="4">
        <f t="shared" si="140"/>
        <v>0</v>
      </c>
      <c r="AR40" s="4">
        <f t="shared" si="140"/>
        <v>0</v>
      </c>
      <c r="AS40" s="4">
        <f t="shared" si="140"/>
        <v>0</v>
      </c>
      <c r="AT40" s="4">
        <f t="shared" si="140"/>
        <v>0</v>
      </c>
      <c r="AU40" s="4">
        <f t="shared" si="140"/>
        <v>0</v>
      </c>
      <c r="AV40" s="4">
        <f t="shared" si="140"/>
        <v>0</v>
      </c>
      <c r="AW40" s="4">
        <f t="shared" si="140"/>
        <v>0</v>
      </c>
      <c r="AX40" s="4">
        <f t="shared" si="140"/>
        <v>0</v>
      </c>
      <c r="AY40" s="4">
        <f t="shared" si="140"/>
        <v>0</v>
      </c>
      <c r="AZ40" s="4">
        <f t="shared" si="140"/>
        <v>0</v>
      </c>
      <c r="BA40" s="4">
        <f t="shared" si="140"/>
        <v>922520.00520372391</v>
      </c>
      <c r="BB40" s="4">
        <f t="shared" si="140"/>
        <v>932772.32761788368</v>
      </c>
      <c r="BC40" s="4">
        <f t="shared" si="140"/>
        <v>947495.48570394516</v>
      </c>
      <c r="BD40" s="4">
        <f t="shared" ref="BD40:CI40" si="141">+BD41+BD42-SUM(BD45:BD97)</f>
        <v>957098.45561027527</v>
      </c>
      <c r="BE40" s="4">
        <f t="shared" si="141"/>
        <v>979331.33219575882</v>
      </c>
      <c r="BF40" s="4">
        <f t="shared" si="141"/>
        <v>1007570.9531302452</v>
      </c>
      <c r="BG40" s="4">
        <f t="shared" si="141"/>
        <v>1040091.8345258236</v>
      </c>
      <c r="BH40" s="4">
        <f t="shared" si="141"/>
        <v>1074725.3422219753</v>
      </c>
      <c r="BI40" s="4">
        <f t="shared" si="141"/>
        <v>1110884.2703499794</v>
      </c>
      <c r="BJ40" s="4">
        <f t="shared" si="141"/>
        <v>1147783.2866780758</v>
      </c>
      <c r="BK40" s="4">
        <f t="shared" si="141"/>
        <v>1192176.0255358219</v>
      </c>
      <c r="BL40" s="4">
        <f t="shared" si="141"/>
        <v>1216485.574434042</v>
      </c>
      <c r="BM40" s="4">
        <f t="shared" si="141"/>
        <v>1257596.9107899666</v>
      </c>
      <c r="BN40" s="4">
        <f t="shared" si="141"/>
        <v>1301863.0638122559</v>
      </c>
      <c r="BO40" s="4">
        <f t="shared" si="141"/>
        <v>1349615.8150801659</v>
      </c>
      <c r="BP40" s="4">
        <f t="shared" si="141"/>
        <v>1398716.3176841736</v>
      </c>
      <c r="BQ40" s="4">
        <f t="shared" si="141"/>
        <v>1451141.5177502632</v>
      </c>
      <c r="BR40" s="4">
        <f t="shared" si="141"/>
        <v>1507035.958137989</v>
      </c>
      <c r="BS40" s="4">
        <f t="shared" si="141"/>
        <v>1563673.7178719044</v>
      </c>
      <c r="BT40" s="4">
        <f t="shared" si="141"/>
        <v>1622578.3641681671</v>
      </c>
      <c r="BU40" s="4">
        <f t="shared" si="141"/>
        <v>1683617.759529829</v>
      </c>
      <c r="BV40" s="4">
        <f t="shared" si="141"/>
        <v>1749123.2816381454</v>
      </c>
      <c r="BW40" s="4">
        <f t="shared" si="141"/>
        <v>1813438.7235481739</v>
      </c>
      <c r="BX40" s="4">
        <f t="shared" si="141"/>
        <v>1867152.6516180038</v>
      </c>
      <c r="BY40" s="4">
        <f t="shared" si="141"/>
        <v>1923871.9568500519</v>
      </c>
      <c r="BZ40" s="4">
        <f t="shared" si="141"/>
        <v>1341624.4963431358</v>
      </c>
      <c r="CA40" s="4">
        <f t="shared" si="141"/>
        <v>1385703.2335591316</v>
      </c>
      <c r="CB40" s="4">
        <f t="shared" si="141"/>
        <v>1430707.1143131256</v>
      </c>
      <c r="CC40" s="4">
        <f t="shared" si="141"/>
        <v>1478459.9212553501</v>
      </c>
      <c r="CD40" s="4">
        <f t="shared" si="141"/>
        <v>1527923.0265371799</v>
      </c>
      <c r="CE40" s="4">
        <f t="shared" si="141"/>
        <v>1578965.738900423</v>
      </c>
      <c r="CF40" s="4">
        <f t="shared" si="141"/>
        <v>1631398.2499294281</v>
      </c>
      <c r="CG40" s="4">
        <f t="shared" si="141"/>
        <v>1682845.6604390144</v>
      </c>
      <c r="CH40" s="4">
        <f t="shared" si="141"/>
        <v>1734134.4305496216</v>
      </c>
      <c r="CI40" s="4">
        <f t="shared" si="141"/>
        <v>1784604.2152471542</v>
      </c>
      <c r="CJ40" s="4">
        <f t="shared" ref="CJ40:CK40" si="142">+CJ41+CJ42-SUM(CJ45:CJ97)</f>
        <v>1827607.2886292934</v>
      </c>
      <c r="CK40" s="4">
        <f t="shared" si="142"/>
        <v>1862683.4053213596</v>
      </c>
      <c r="CL40" s="2"/>
    </row>
    <row r="41" spans="1:91" outlineLevel="1" x14ac:dyDescent="0.25">
      <c r="A41" s="13">
        <f t="shared" si="7"/>
        <v>34</v>
      </c>
      <c r="B41" s="13"/>
      <c r="C41" s="16" t="s">
        <v>583</v>
      </c>
      <c r="E41" s="4">
        <v>-714487446.25999999</v>
      </c>
      <c r="F41" s="4">
        <f t="shared" ref="F41:AB41" si="143">SUM(F45:F60)</f>
        <v>-721984269.25999999</v>
      </c>
      <c r="G41" s="4">
        <f t="shared" si="143"/>
        <v>-736870008.13999999</v>
      </c>
      <c r="H41" s="4">
        <f t="shared" si="143"/>
        <v>-745970058.49000001</v>
      </c>
      <c r="I41" s="4">
        <f t="shared" si="143"/>
        <v>-738119640.73999989</v>
      </c>
      <c r="J41" s="4">
        <f t="shared" si="143"/>
        <v>-739213135.75</v>
      </c>
      <c r="K41" s="4">
        <f t="shared" si="143"/>
        <v>-737569333.3900001</v>
      </c>
      <c r="L41" s="4">
        <f t="shared" si="143"/>
        <v>-722455792.25</v>
      </c>
      <c r="M41" s="4">
        <f t="shared" si="143"/>
        <v>-720381482.05999994</v>
      </c>
      <c r="N41" s="4">
        <f t="shared" si="143"/>
        <v>-717559072.59000015</v>
      </c>
      <c r="O41" s="4">
        <f t="shared" si="143"/>
        <v>-708323944.54000008</v>
      </c>
      <c r="P41" s="4">
        <f t="shared" si="143"/>
        <v>-718501466.94000006</v>
      </c>
      <c r="Q41" s="4">
        <f t="shared" si="143"/>
        <v>-733830283.75</v>
      </c>
      <c r="R41" s="4">
        <f t="shared" si="143"/>
        <v>-738379166.08999991</v>
      </c>
      <c r="S41" s="4">
        <f t="shared" si="143"/>
        <v>-751442099.79999995</v>
      </c>
      <c r="T41" s="4">
        <f t="shared" si="143"/>
        <v>-760165971.4799999</v>
      </c>
      <c r="U41" s="4">
        <f t="shared" si="143"/>
        <v>-748645593.59000003</v>
      </c>
      <c r="V41" s="4">
        <f t="shared" si="143"/>
        <v>-750049783.56000018</v>
      </c>
      <c r="W41" s="4">
        <f t="shared" si="143"/>
        <v>-748548671.5</v>
      </c>
      <c r="X41" s="4">
        <f t="shared" si="143"/>
        <v>-733837748.69999981</v>
      </c>
      <c r="Y41" s="4">
        <f t="shared" si="143"/>
        <v>-732252524.5</v>
      </c>
      <c r="Z41" s="4">
        <f t="shared" si="143"/>
        <v>-730291076.18000007</v>
      </c>
      <c r="AA41" s="4">
        <f t="shared" si="143"/>
        <v>-720736884.24000001</v>
      </c>
      <c r="AB41" s="4">
        <f t="shared" si="143"/>
        <v>-732656075.96000004</v>
      </c>
      <c r="AC41" s="4">
        <f t="shared" ref="AC41:AZ41" si="144">SUM(AC45:AC66)</f>
        <v>-753092019.32999992</v>
      </c>
      <c r="AD41" s="4">
        <f t="shared" si="144"/>
        <v>-757967517.37999976</v>
      </c>
      <c r="AE41" s="4">
        <f t="shared" si="144"/>
        <v>-772802382.18999994</v>
      </c>
      <c r="AF41" s="4">
        <f t="shared" si="144"/>
        <v>-780387734.8900001</v>
      </c>
      <c r="AG41" s="4">
        <f t="shared" si="144"/>
        <v>-772554697.99000001</v>
      </c>
      <c r="AH41" s="4">
        <f t="shared" si="144"/>
        <v>-773346360.11999977</v>
      </c>
      <c r="AI41" s="4">
        <f t="shared" si="144"/>
        <v>-772051434.99000001</v>
      </c>
      <c r="AJ41" s="4">
        <f t="shared" si="144"/>
        <v>-756410666.33000004</v>
      </c>
      <c r="AK41" s="4">
        <f t="shared" si="144"/>
        <v>-755163649.21000004</v>
      </c>
      <c r="AL41" s="4">
        <f t="shared" si="144"/>
        <v>-753497691.57000005</v>
      </c>
      <c r="AM41" s="4">
        <f t="shared" si="144"/>
        <v>-743335790.05000007</v>
      </c>
      <c r="AN41" s="4">
        <f t="shared" si="144"/>
        <v>-754992076.3599999</v>
      </c>
      <c r="AO41" s="4">
        <f t="shared" si="144"/>
        <v>-768855090.34000003</v>
      </c>
      <c r="AP41" s="4">
        <f t="shared" si="144"/>
        <v>-773222404.45999992</v>
      </c>
      <c r="AQ41" s="4">
        <f t="shared" si="144"/>
        <v>-785257822.28999984</v>
      </c>
      <c r="AR41" s="4">
        <f t="shared" si="144"/>
        <v>-786547676.77999973</v>
      </c>
      <c r="AS41" s="4">
        <f t="shared" si="144"/>
        <v>-778440272.32000005</v>
      </c>
      <c r="AT41" s="4">
        <f t="shared" si="144"/>
        <v>-780107113.29999983</v>
      </c>
      <c r="AU41" s="4">
        <f t="shared" si="144"/>
        <v>-778826979.17999983</v>
      </c>
      <c r="AV41" s="4">
        <f t="shared" si="144"/>
        <v>-763588872.86999989</v>
      </c>
      <c r="AW41" s="4">
        <f t="shared" si="144"/>
        <v>-761592826.18999982</v>
      </c>
      <c r="AX41" s="4">
        <f t="shared" si="144"/>
        <v>-761367991.58999991</v>
      </c>
      <c r="AY41" s="4">
        <f t="shared" si="144"/>
        <v>-752000933.4000001</v>
      </c>
      <c r="AZ41" s="4">
        <f t="shared" si="144"/>
        <v>-763550850.40999985</v>
      </c>
      <c r="BA41" s="4">
        <f>SUM(BA45:BA66)-((SUM(BA61:BA66)*0.076)+((SUM(BA61:BA66)-(SUM(BA61:BA66)*0.076))*0.35))</f>
        <v>-780832633.25479591</v>
      </c>
      <c r="BB41" s="4">
        <f>SUM(BB45:BB66)-((SUM(BB61:BB66)*0.076)+((SUM(BB61:BB66)-(SUM(BB61:BB66)*0.076))*0.35))</f>
        <v>-788353568.29238212</v>
      </c>
      <c r="BC41" s="4">
        <f t="shared" ref="BC41:BM41" si="145">SUM(BC45:BC66)-((SUM(BC61:BC66)*0.076)+((SUM(BC61:BC66)-(SUM(BC61:BC66)*0.076))*0.35))</f>
        <v>-799413868.16429591</v>
      </c>
      <c r="BD41" s="4">
        <f t="shared" si="145"/>
        <v>-808394658.56438982</v>
      </c>
      <c r="BE41" s="4">
        <f t="shared" si="145"/>
        <v>-799175640.74780405</v>
      </c>
      <c r="BF41" s="4">
        <f t="shared" si="145"/>
        <v>-800385497.67686999</v>
      </c>
      <c r="BG41" s="4">
        <f t="shared" si="145"/>
        <v>-801562902.345474</v>
      </c>
      <c r="BH41" s="4">
        <f t="shared" si="145"/>
        <v>-786235006.73777795</v>
      </c>
      <c r="BI41" s="4">
        <f t="shared" si="145"/>
        <v>-783801514.23965001</v>
      </c>
      <c r="BJ41" s="4">
        <f t="shared" si="145"/>
        <v>-780927565.8633219</v>
      </c>
      <c r="BK41" s="4">
        <f t="shared" si="145"/>
        <v>-770179494.37446392</v>
      </c>
      <c r="BL41" s="4">
        <f t="shared" si="145"/>
        <v>-838510930.135566</v>
      </c>
      <c r="BM41" s="4">
        <f t="shared" si="145"/>
        <v>-856501382.41920972</v>
      </c>
      <c r="BN41" s="4">
        <f t="shared" ref="BN41:BY41" si="146">SUM(BN45:BN66)-((SUM(BN61:BN66)*0.076)+((SUM(BN61:BN66)-(SUM(BN61:BN66)*0.076))*0.35))</f>
        <v>-861580658.82618773</v>
      </c>
      <c r="BO41" s="4">
        <f t="shared" si="146"/>
        <v>-876175604.01491976</v>
      </c>
      <c r="BP41" s="4">
        <f t="shared" si="146"/>
        <v>-880829844.61231577</v>
      </c>
      <c r="BQ41" s="4">
        <f t="shared" si="146"/>
        <v>-872911105.08224976</v>
      </c>
      <c r="BR41" s="4">
        <f t="shared" si="146"/>
        <v>-873287058.92186189</v>
      </c>
      <c r="BS41" s="4">
        <f t="shared" si="146"/>
        <v>-871891504.46212792</v>
      </c>
      <c r="BT41" s="4">
        <f t="shared" si="146"/>
        <v>-855568941.955832</v>
      </c>
      <c r="BU41" s="4">
        <f t="shared" si="146"/>
        <v>-852620773.77047002</v>
      </c>
      <c r="BV41" s="4">
        <f t="shared" si="146"/>
        <v>-853423681.96836197</v>
      </c>
      <c r="BW41" s="4">
        <f t="shared" si="146"/>
        <v>-842453597.36645198</v>
      </c>
      <c r="BX41" s="4">
        <f t="shared" si="146"/>
        <v>-854338065.69838202</v>
      </c>
      <c r="BY41" s="4">
        <f t="shared" si="146"/>
        <v>-871945689.7631501</v>
      </c>
      <c r="BZ41" s="4">
        <f>SUM(BZ45:BZ66)-((SUM(BZ61:BZ66)*0.076)+((SUM(BZ61:BZ66)-(SUM(BZ61:BZ66)*0.076))*0.21))</f>
        <v>-755296443.79365683</v>
      </c>
      <c r="CA41" s="4">
        <f t="shared" ref="CA41:CJ41" si="147">SUM(CA45:CA66)-((SUM(CA61:CA66)*0.076)+((SUM(CA61:CA66)-(SUM(CA61:CA66)*0.076))*0.21))</f>
        <v>-770783115.01644087</v>
      </c>
      <c r="CB41" s="4">
        <f t="shared" si="147"/>
        <v>-780183331.19568682</v>
      </c>
      <c r="CC41" s="4">
        <f t="shared" si="147"/>
        <v>-771700112.02874482</v>
      </c>
      <c r="CD41" s="4">
        <f t="shared" si="147"/>
        <v>-771230808.21346283</v>
      </c>
      <c r="CE41" s="4">
        <f t="shared" si="147"/>
        <v>-767905510.5510993</v>
      </c>
      <c r="CF41" s="4">
        <f t="shared" si="147"/>
        <v>-750333805.5300709</v>
      </c>
      <c r="CG41" s="4">
        <f t="shared" si="147"/>
        <v>-746962215.46956122</v>
      </c>
      <c r="CH41" s="4">
        <f t="shared" si="147"/>
        <v>-745800142.42945051</v>
      </c>
      <c r="CI41" s="4">
        <f t="shared" si="147"/>
        <v>-749409869.02475286</v>
      </c>
      <c r="CJ41" s="4">
        <f t="shared" si="147"/>
        <v>-762949354.41137087</v>
      </c>
      <c r="CK41" s="4">
        <f>SUM(CK45:CK66)-((SUM(CK61:CK66)*0.076)+((SUM(CK61:CK66)-(SUM(CK61:CK66)*0.076))*0.21))</f>
        <v>-782826987.58467877</v>
      </c>
      <c r="CL41" s="2"/>
    </row>
    <row r="42" spans="1:91" outlineLevel="1" x14ac:dyDescent="0.25">
      <c r="A42" s="13">
        <f t="shared" si="7"/>
        <v>35</v>
      </c>
      <c r="B42" s="13"/>
      <c r="C42" s="16" t="s">
        <v>1300</v>
      </c>
      <c r="E42" s="4">
        <v>-601700000</v>
      </c>
      <c r="F42" s="4">
        <f>SUM(F67:F89)</f>
        <v>-471700000</v>
      </c>
      <c r="G42" s="4">
        <f>SUM(G67:G89)</f>
        <v>-471700000</v>
      </c>
      <c r="H42" s="4">
        <f>SUM(H67:H89)</f>
        <v>-511700000</v>
      </c>
      <c r="I42" s="4">
        <f>SUM(I67:I89)</f>
        <v>-511700000</v>
      </c>
      <c r="J42" s="4">
        <f t="shared" ref="J42:P42" si="148">SUM(J67:J90)</f>
        <v>-511700000</v>
      </c>
      <c r="K42" s="4">
        <f t="shared" si="148"/>
        <v>-511700000</v>
      </c>
      <c r="L42" s="4">
        <f t="shared" si="148"/>
        <v>-511700000</v>
      </c>
      <c r="M42" s="4">
        <f t="shared" si="148"/>
        <v>-511700000</v>
      </c>
      <c r="N42" s="4">
        <f t="shared" si="148"/>
        <v>-511700000</v>
      </c>
      <c r="O42" s="4">
        <f t="shared" si="148"/>
        <v>-561700000</v>
      </c>
      <c r="P42" s="4">
        <f t="shared" si="148"/>
        <v>-561700000</v>
      </c>
      <c r="Q42" s="4">
        <f t="shared" ref="Q42:AV42" si="149">SUM(Q67:Q97)</f>
        <v>-561700000</v>
      </c>
      <c r="R42" s="4">
        <f t="shared" si="149"/>
        <v>-561700000</v>
      </c>
      <c r="S42" s="4">
        <f t="shared" si="149"/>
        <v>-561700000</v>
      </c>
      <c r="T42" s="4">
        <f t="shared" si="149"/>
        <v>-561700000</v>
      </c>
      <c r="U42" s="4">
        <f t="shared" si="149"/>
        <v>-561700000</v>
      </c>
      <c r="V42" s="4">
        <f t="shared" si="149"/>
        <v>-561700000</v>
      </c>
      <c r="W42" s="4">
        <f t="shared" si="149"/>
        <v>-561700000</v>
      </c>
      <c r="X42" s="4">
        <f t="shared" si="149"/>
        <v>-561700000</v>
      </c>
      <c r="Y42" s="4">
        <f t="shared" si="149"/>
        <v>-611700000</v>
      </c>
      <c r="Z42" s="4">
        <f t="shared" si="149"/>
        <v>-611700000</v>
      </c>
      <c r="AA42" s="4">
        <f t="shared" si="149"/>
        <v>-611700000</v>
      </c>
      <c r="AB42" s="4">
        <f t="shared" si="149"/>
        <v>-611700000</v>
      </c>
      <c r="AC42" s="4">
        <f t="shared" si="149"/>
        <v>-611700000</v>
      </c>
      <c r="AD42" s="4">
        <f t="shared" si="149"/>
        <v>-611700000</v>
      </c>
      <c r="AE42" s="4">
        <f t="shared" si="149"/>
        <v>-611700000</v>
      </c>
      <c r="AF42" s="4">
        <f t="shared" si="149"/>
        <v>-611700000</v>
      </c>
      <c r="AG42" s="4">
        <f t="shared" si="149"/>
        <v>-611700000</v>
      </c>
      <c r="AH42" s="4">
        <f t="shared" si="149"/>
        <v>-611700000</v>
      </c>
      <c r="AI42" s="4">
        <f t="shared" si="149"/>
        <v>-611700000</v>
      </c>
      <c r="AJ42" s="4">
        <f t="shared" si="149"/>
        <v>-611700000</v>
      </c>
      <c r="AK42" s="4">
        <f t="shared" si="149"/>
        <v>-611700000</v>
      </c>
      <c r="AL42" s="4">
        <f t="shared" si="149"/>
        <v>-601700000</v>
      </c>
      <c r="AM42" s="4">
        <f t="shared" si="149"/>
        <v>-601700000</v>
      </c>
      <c r="AN42" s="4">
        <f t="shared" si="149"/>
        <v>-601700000</v>
      </c>
      <c r="AO42" s="4">
        <f t="shared" si="149"/>
        <v>-601700000</v>
      </c>
      <c r="AP42" s="4">
        <f t="shared" si="149"/>
        <v>-601700000</v>
      </c>
      <c r="AQ42" s="4">
        <f t="shared" si="149"/>
        <v>-601700000</v>
      </c>
      <c r="AR42" s="4">
        <f t="shared" si="149"/>
        <v>-601700000</v>
      </c>
      <c r="AS42" s="4">
        <f t="shared" si="149"/>
        <v>-601700000</v>
      </c>
      <c r="AT42" s="4">
        <f t="shared" si="149"/>
        <v>-601700000</v>
      </c>
      <c r="AU42" s="4">
        <f t="shared" si="149"/>
        <v>-561700000</v>
      </c>
      <c r="AV42" s="4">
        <f t="shared" si="149"/>
        <v>-561700000</v>
      </c>
      <c r="AW42" s="4">
        <f t="shared" ref="AW42:CB42" si="150">SUM(AW67:AW97)</f>
        <v>-561700000</v>
      </c>
      <c r="AX42" s="4">
        <f t="shared" si="150"/>
        <v>-561700000</v>
      </c>
      <c r="AY42" s="4">
        <f t="shared" si="150"/>
        <v>-561700000</v>
      </c>
      <c r="AZ42" s="4">
        <f t="shared" si="150"/>
        <v>-561700000</v>
      </c>
      <c r="BA42" s="4">
        <f t="shared" si="150"/>
        <v>-561700000</v>
      </c>
      <c r="BB42" s="4">
        <f t="shared" si="150"/>
        <v>-561700000</v>
      </c>
      <c r="BC42" s="4">
        <f t="shared" si="150"/>
        <v>-561700000</v>
      </c>
      <c r="BD42" s="4">
        <f t="shared" si="150"/>
        <v>-561700000</v>
      </c>
      <c r="BE42" s="4">
        <f t="shared" si="150"/>
        <v>-561700000</v>
      </c>
      <c r="BF42" s="4">
        <f t="shared" si="150"/>
        <v>-561700000</v>
      </c>
      <c r="BG42" s="4">
        <f t="shared" si="150"/>
        <v>-561700000</v>
      </c>
      <c r="BH42" s="4">
        <f t="shared" si="150"/>
        <v>-561700000</v>
      </c>
      <c r="BI42" s="4">
        <f t="shared" si="150"/>
        <v>-561700000</v>
      </c>
      <c r="BJ42" s="4">
        <f t="shared" si="150"/>
        <v>-561700000</v>
      </c>
      <c r="BK42" s="4">
        <f t="shared" si="150"/>
        <v>-561700000</v>
      </c>
      <c r="BL42" s="4">
        <f t="shared" si="150"/>
        <v>-561700000</v>
      </c>
      <c r="BM42" s="4">
        <f t="shared" si="150"/>
        <v>-686700000</v>
      </c>
      <c r="BN42" s="4">
        <f t="shared" si="150"/>
        <v>-686700000</v>
      </c>
      <c r="BO42" s="4">
        <f t="shared" si="150"/>
        <v>-686700000</v>
      </c>
      <c r="BP42" s="4">
        <f t="shared" si="150"/>
        <v>-686700000</v>
      </c>
      <c r="BQ42" s="4">
        <f t="shared" si="150"/>
        <v>-686700000</v>
      </c>
      <c r="BR42" s="4">
        <f t="shared" si="150"/>
        <v>-686700000</v>
      </c>
      <c r="BS42" s="4">
        <f t="shared" si="150"/>
        <v>-686700000</v>
      </c>
      <c r="BT42" s="4">
        <f t="shared" si="150"/>
        <v>-686700000</v>
      </c>
      <c r="BU42" s="4">
        <f t="shared" si="150"/>
        <v>-686700000</v>
      </c>
      <c r="BV42" s="4">
        <f t="shared" si="150"/>
        <v>-686700000</v>
      </c>
      <c r="BW42" s="4">
        <f t="shared" si="150"/>
        <v>-686700000</v>
      </c>
      <c r="BX42" s="4">
        <f t="shared" si="150"/>
        <v>-686700000</v>
      </c>
      <c r="BY42" s="4">
        <f t="shared" si="150"/>
        <v>-686700000</v>
      </c>
      <c r="BZ42" s="4">
        <f t="shared" si="150"/>
        <v>-786700000</v>
      </c>
      <c r="CA42" s="4">
        <f t="shared" si="150"/>
        <v>-786700000</v>
      </c>
      <c r="CB42" s="4">
        <f t="shared" si="150"/>
        <v>-764700000</v>
      </c>
      <c r="CC42" s="4">
        <f t="shared" ref="CC42:CK42" si="151">SUM(CC67:CC97)</f>
        <v>-764700000</v>
      </c>
      <c r="CD42" s="4">
        <f t="shared" si="151"/>
        <v>-764700000</v>
      </c>
      <c r="CE42" s="4">
        <f t="shared" si="151"/>
        <v>-764700000</v>
      </c>
      <c r="CF42" s="4">
        <f t="shared" si="151"/>
        <v>-764700000</v>
      </c>
      <c r="CG42" s="4">
        <f t="shared" si="151"/>
        <v>-764700000</v>
      </c>
      <c r="CH42" s="4">
        <f t="shared" si="151"/>
        <v>-814700000</v>
      </c>
      <c r="CI42" s="4">
        <f t="shared" si="151"/>
        <v>-814700000</v>
      </c>
      <c r="CJ42" s="4">
        <f t="shared" si="151"/>
        <v>-814700000</v>
      </c>
      <c r="CK42" s="4">
        <f t="shared" si="151"/>
        <v>-739700000</v>
      </c>
      <c r="CL42" s="2"/>
    </row>
    <row r="43" spans="1:91" outlineLevel="1" x14ac:dyDescent="0.25">
      <c r="A43" s="13">
        <f t="shared" si="7"/>
        <v>36</v>
      </c>
      <c r="B43" s="38"/>
      <c r="D43" s="1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1" outlineLevel="1" x14ac:dyDescent="0.25">
      <c r="A44" s="13">
        <f t="shared" si="7"/>
        <v>37</v>
      </c>
      <c r="B44" s="13"/>
      <c r="C44" s="14" t="s">
        <v>581</v>
      </c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:91" outlineLevel="1" x14ac:dyDescent="0.25">
      <c r="A45" s="13">
        <f t="shared" si="7"/>
        <v>38</v>
      </c>
      <c r="B45" s="13"/>
      <c r="C45" s="111">
        <v>201000</v>
      </c>
      <c r="D45" s="85" t="s">
        <v>211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2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4"/>
      <c r="CM45" s="4"/>
    </row>
    <row r="46" spans="1:91" outlineLevel="1" x14ac:dyDescent="0.25">
      <c r="A46" s="13">
        <f t="shared" si="7"/>
        <v>39</v>
      </c>
      <c r="B46" s="13"/>
      <c r="C46" s="111">
        <v>201100</v>
      </c>
      <c r="D46" s="85" t="s">
        <v>212</v>
      </c>
      <c r="E46" s="4">
        <v>-342396248.58999997</v>
      </c>
      <c r="F46" s="4">
        <v>-342995665.14999998</v>
      </c>
      <c r="G46" s="4">
        <v>-344020708.74000001</v>
      </c>
      <c r="H46" s="4">
        <v>-344915735.52999997</v>
      </c>
      <c r="I46" s="4">
        <v>-345012207.93000001</v>
      </c>
      <c r="J46" s="4">
        <v>-345977872.62</v>
      </c>
      <c r="K46" s="4">
        <v>-346215962.79000002</v>
      </c>
      <c r="L46" s="4">
        <v>-346417035.31999999</v>
      </c>
      <c r="M46" s="4">
        <v>-347975530.13</v>
      </c>
      <c r="N46" s="4">
        <v>-348095471.05000001</v>
      </c>
      <c r="O46" s="4">
        <v>-348539297.88999999</v>
      </c>
      <c r="P46" s="4">
        <v>-349412566.63999999</v>
      </c>
      <c r="Q46" s="4">
        <v>-350300804.67000002</v>
      </c>
      <c r="R46" s="2">
        <v>-349555383.00999999</v>
      </c>
      <c r="S46" s="2">
        <v>-350408126.98000002</v>
      </c>
      <c r="T46" s="2">
        <v>-351392576.81</v>
      </c>
      <c r="U46" s="4">
        <v>-351392576.81</v>
      </c>
      <c r="V46" s="4">
        <v>-352354996.55000001</v>
      </c>
      <c r="W46" s="62">
        <v>-352476020</v>
      </c>
      <c r="X46" s="4">
        <v>-352605726.13</v>
      </c>
      <c r="Y46" s="4">
        <v>-353535235.49000001</v>
      </c>
      <c r="Z46" s="4">
        <v>-353714162.73000002</v>
      </c>
      <c r="AA46" s="4">
        <v>-353772284.57999998</v>
      </c>
      <c r="AB46" s="4">
        <v>-354903252.55000001</v>
      </c>
      <c r="AC46" s="2">
        <v>-356509190.66000003</v>
      </c>
      <c r="AD46" s="2">
        <v>-356660871.41000003</v>
      </c>
      <c r="AE46" s="2">
        <v>-357561968.25999999</v>
      </c>
      <c r="AF46" s="2">
        <v>-359034832.89999998</v>
      </c>
      <c r="AG46" s="2">
        <v>-359619745.11000001</v>
      </c>
      <c r="AH46" s="2">
        <v>-360638626.19</v>
      </c>
      <c r="AI46" s="2">
        <v>-360972768.81</v>
      </c>
      <c r="AJ46" s="2">
        <v>-361560548.82999998</v>
      </c>
      <c r="AK46" s="2">
        <v>-363271625.38999999</v>
      </c>
      <c r="AL46" s="2">
        <v>-362563924.06999999</v>
      </c>
      <c r="AM46" s="2">
        <v>-362790381.35000002</v>
      </c>
      <c r="AN46" s="2">
        <v>-363841552</v>
      </c>
      <c r="AO46" s="2">
        <v>-366050719.39999998</v>
      </c>
      <c r="AP46" s="2">
        <v>-366203517.68000001</v>
      </c>
      <c r="AQ46" s="2">
        <v>-367030655.17000002</v>
      </c>
      <c r="AR46" s="2">
        <v>-369301359.27999997</v>
      </c>
      <c r="AS46" s="2">
        <v>-369508567.29000002</v>
      </c>
      <c r="AT46" s="2">
        <v>-370470798.75999999</v>
      </c>
      <c r="AU46" s="2">
        <v>-370841318.63999999</v>
      </c>
      <c r="AV46" s="2">
        <v>-370841318.63999999</v>
      </c>
      <c r="AW46" s="2">
        <v>-370865080.92000002</v>
      </c>
      <c r="AX46" s="2">
        <v>-371034309.88</v>
      </c>
      <c r="AY46" s="2">
        <v>-371271971.48000002</v>
      </c>
      <c r="AZ46" s="2">
        <v>-371762912.01999998</v>
      </c>
      <c r="BA46" s="2">
        <v>-373776500.93000001</v>
      </c>
      <c r="BB46" s="2">
        <v>-373892093.82999998</v>
      </c>
      <c r="BC46" s="2">
        <v>-374196144.77999997</v>
      </c>
      <c r="BD46" s="2">
        <v>-376662796.31999999</v>
      </c>
      <c r="BE46" s="2">
        <v>-376660814.31</v>
      </c>
      <c r="BF46" s="2">
        <v>-377618630.16000003</v>
      </c>
      <c r="BG46" s="2">
        <v>-379778420.52999997</v>
      </c>
      <c r="BH46" s="2">
        <v>-379778420.52999997</v>
      </c>
      <c r="BI46" s="2">
        <v>-380150691.11000001</v>
      </c>
      <c r="BJ46" s="2">
        <v>-380195256.69</v>
      </c>
      <c r="BK46" s="2">
        <v>-380195256.69</v>
      </c>
      <c r="BL46" s="2">
        <v>-438976889.49000001</v>
      </c>
      <c r="BM46" s="2">
        <v>-439891750.02999997</v>
      </c>
      <c r="BN46" s="2">
        <v>-439917819.52999997</v>
      </c>
      <c r="BO46" s="2">
        <v>-440126375.52999997</v>
      </c>
      <c r="BP46" s="2">
        <v>-439516374.98000002</v>
      </c>
      <c r="BQ46" s="2">
        <v>-439516374.98000002</v>
      </c>
      <c r="BR46" s="2">
        <v>-439713588.75</v>
      </c>
      <c r="BS46" s="2">
        <v>-440397001.92000002</v>
      </c>
      <c r="BT46" s="2">
        <v>-440397002.04000002</v>
      </c>
      <c r="BU46" s="2">
        <v>-440773166.20999998</v>
      </c>
      <c r="BV46" s="2">
        <v>-442983357.81</v>
      </c>
      <c r="BW46" s="2">
        <v>-442983357.81</v>
      </c>
      <c r="BX46" s="2">
        <v>-443230792.37</v>
      </c>
      <c r="BY46" s="2">
        <v>-444119215.37</v>
      </c>
      <c r="BZ46" s="2">
        <v>-444159107.85000002</v>
      </c>
      <c r="CA46" s="2">
        <v>-444990487.85000002</v>
      </c>
      <c r="CB46" s="2">
        <v>-446367839.01999998</v>
      </c>
      <c r="CC46" s="2">
        <v>-446505232.73000002</v>
      </c>
      <c r="CD46" s="2">
        <v>-447434156.23000002</v>
      </c>
      <c r="CE46" s="2">
        <v>-447481193.52999997</v>
      </c>
      <c r="CF46" s="2">
        <v>-447524241</v>
      </c>
      <c r="CG46" s="2">
        <v>-449139675.89999998</v>
      </c>
      <c r="CH46" s="2">
        <v>-449904224.92000002</v>
      </c>
      <c r="CI46" s="2">
        <v>-449937680.94999999</v>
      </c>
      <c r="CJ46" s="2">
        <v>-449937680.94999999</v>
      </c>
      <c r="CK46" s="2">
        <v>-449904224.92000002</v>
      </c>
      <c r="CL46" s="4"/>
      <c r="CM46" s="4"/>
    </row>
    <row r="47" spans="1:91" outlineLevel="1" x14ac:dyDescent="0.25">
      <c r="A47" s="13">
        <f t="shared" si="7"/>
        <v>40</v>
      </c>
      <c r="B47" s="13"/>
      <c r="C47" s="111">
        <v>214001</v>
      </c>
      <c r="D47" s="85" t="s">
        <v>213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62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4922.16</v>
      </c>
      <c r="BL47" s="2">
        <v>6880.06</v>
      </c>
      <c r="BM47" s="2">
        <v>6880.06</v>
      </c>
      <c r="BN47" s="2">
        <v>6880.06</v>
      </c>
      <c r="BO47" s="2">
        <v>6880.06</v>
      </c>
      <c r="BP47" s="2">
        <v>6880.06</v>
      </c>
      <c r="BQ47" s="2">
        <v>6880.06</v>
      </c>
      <c r="BR47" s="2">
        <v>6880.06</v>
      </c>
      <c r="BS47" s="2">
        <v>6880.06</v>
      </c>
      <c r="BT47" s="2">
        <v>6880.06</v>
      </c>
      <c r="BU47" s="2">
        <v>6880.06</v>
      </c>
      <c r="BV47" s="2">
        <v>6880.06</v>
      </c>
      <c r="BW47" s="2">
        <v>6880.06</v>
      </c>
      <c r="BX47" s="2">
        <v>6880.06</v>
      </c>
      <c r="BY47" s="2">
        <v>6880.06</v>
      </c>
      <c r="BZ47" s="2">
        <v>6880.06</v>
      </c>
      <c r="CA47" s="2">
        <v>6880.06</v>
      </c>
      <c r="CB47" s="2">
        <v>6880.06</v>
      </c>
      <c r="CC47" s="2">
        <v>6880.06</v>
      </c>
      <c r="CD47" s="2">
        <v>6880.06</v>
      </c>
      <c r="CE47" s="2">
        <v>6880.06</v>
      </c>
      <c r="CF47" s="2">
        <v>6880.06</v>
      </c>
      <c r="CG47" s="2">
        <v>6880.06</v>
      </c>
      <c r="CH47" s="2">
        <v>6880.06</v>
      </c>
      <c r="CI47" s="2">
        <v>6880.06</v>
      </c>
      <c r="CJ47" s="2">
        <v>6880.06</v>
      </c>
      <c r="CK47" s="2">
        <v>6880.06</v>
      </c>
      <c r="CL47" s="4"/>
      <c r="CM47" s="4"/>
    </row>
    <row r="48" spans="1:91" outlineLevel="1" x14ac:dyDescent="0.25">
      <c r="A48" s="13">
        <f t="shared" si="7"/>
        <v>41</v>
      </c>
      <c r="B48" s="13"/>
      <c r="C48" s="111">
        <v>207001</v>
      </c>
      <c r="D48" s="85" t="s">
        <v>214</v>
      </c>
      <c r="E48" s="4">
        <v>-293561404.88999999</v>
      </c>
      <c r="F48" s="4">
        <v>-293561404.88999999</v>
      </c>
      <c r="G48" s="4">
        <v>-293561404.88999999</v>
      </c>
      <c r="H48" s="4">
        <v>-293561404.88999999</v>
      </c>
      <c r="I48" s="4">
        <v>-293561404.88999999</v>
      </c>
      <c r="J48" s="4">
        <v>-293561404.88999999</v>
      </c>
      <c r="K48" s="4">
        <v>-293561404.88999999</v>
      </c>
      <c r="L48" s="4">
        <v>-293561404.88999999</v>
      </c>
      <c r="M48" s="4">
        <v>-293561404.88999999</v>
      </c>
      <c r="N48" s="4">
        <v>-293561404.88999999</v>
      </c>
      <c r="O48" s="4">
        <v>-293561404.88999999</v>
      </c>
      <c r="P48" s="4">
        <v>-293561404.88999999</v>
      </c>
      <c r="Q48" s="4">
        <v>-293561404.88999999</v>
      </c>
      <c r="R48" s="4">
        <v>-293561404.88999999</v>
      </c>
      <c r="S48" s="4">
        <v>-293561404.88999999</v>
      </c>
      <c r="T48" s="4">
        <v>-293561404.88999999</v>
      </c>
      <c r="U48" s="4">
        <v>-293561404.88999999</v>
      </c>
      <c r="V48" s="4">
        <v>-293561404.88999999</v>
      </c>
      <c r="W48" s="62">
        <v>-293561404.88999999</v>
      </c>
      <c r="X48" s="4">
        <v>-293561404.88999999</v>
      </c>
      <c r="Y48" s="4">
        <v>-293561404.88999999</v>
      </c>
      <c r="Z48" s="4">
        <v>-293561404.88999999</v>
      </c>
      <c r="AA48" s="4">
        <v>-293561404.88999999</v>
      </c>
      <c r="AB48" s="4">
        <v>-293561404.88999999</v>
      </c>
      <c r="AC48" s="2">
        <v>-293561404.88999999</v>
      </c>
      <c r="AD48" s="2">
        <v>-293561404.88999999</v>
      </c>
      <c r="AE48" s="2">
        <v>-293561404.88999999</v>
      </c>
      <c r="AF48" s="2">
        <v>-293561404.88999999</v>
      </c>
      <c r="AG48" s="2">
        <v>-293561404.88999999</v>
      </c>
      <c r="AH48" s="2">
        <v>-293561404.88999999</v>
      </c>
      <c r="AI48" s="2">
        <v>-293561404.88999999</v>
      </c>
      <c r="AJ48" s="2">
        <v>-293561404.88999999</v>
      </c>
      <c r="AK48" s="2">
        <v>-293561404.88999999</v>
      </c>
      <c r="AL48" s="2">
        <v>-293561404.88999999</v>
      </c>
      <c r="AM48" s="2">
        <v>-293561404.88999999</v>
      </c>
      <c r="AN48" s="2">
        <v>-293561404.88999999</v>
      </c>
      <c r="AO48" s="2">
        <v>-293561404.88999999</v>
      </c>
      <c r="AP48" s="2">
        <v>-293561404.88999999</v>
      </c>
      <c r="AQ48" s="2">
        <v>-293561404.88999999</v>
      </c>
      <c r="AR48" s="2">
        <v>-293561404.88999999</v>
      </c>
      <c r="AS48" s="2">
        <v>-293561404.88999999</v>
      </c>
      <c r="AT48" s="2">
        <v>-293561404.88999999</v>
      </c>
      <c r="AU48" s="2">
        <v>-293561404.88999999</v>
      </c>
      <c r="AV48" s="2">
        <v>-293561404.88999999</v>
      </c>
      <c r="AW48" s="2">
        <v>-293561404.88999999</v>
      </c>
      <c r="AX48" s="2">
        <v>-293561404.88999999</v>
      </c>
      <c r="AY48" s="2">
        <v>-293561404.88999999</v>
      </c>
      <c r="AZ48" s="2">
        <v>-293561404.88999999</v>
      </c>
      <c r="BA48" s="2">
        <v>-293561404.88999999</v>
      </c>
      <c r="BB48" s="2">
        <v>-293561404.88999999</v>
      </c>
      <c r="BC48" s="2">
        <v>-293561404.88999999</v>
      </c>
      <c r="BD48" s="2">
        <v>-293561404.88999999</v>
      </c>
      <c r="BE48" s="2">
        <v>-293561404.88999999</v>
      </c>
      <c r="BF48" s="2">
        <v>-293561404.88999999</v>
      </c>
      <c r="BG48" s="2">
        <v>-293561404.88999999</v>
      </c>
      <c r="BH48" s="2">
        <v>-293561404.88999999</v>
      </c>
      <c r="BI48" s="2">
        <v>-293561404.88999999</v>
      </c>
      <c r="BJ48" s="2">
        <v>-293561404.88999999</v>
      </c>
      <c r="BK48" s="2">
        <v>-293561404.88999999</v>
      </c>
      <c r="BL48" s="2">
        <v>-293561404.88999999</v>
      </c>
      <c r="BM48" s="2">
        <v>-293561404.88999999</v>
      </c>
      <c r="BN48" s="2">
        <v>-293561404.88999999</v>
      </c>
      <c r="BO48" s="2">
        <v>-293561404.88999999</v>
      </c>
      <c r="BP48" s="2">
        <v>-293561404.88999999</v>
      </c>
      <c r="BQ48" s="2">
        <v>-293561404.88999999</v>
      </c>
      <c r="BR48" s="2">
        <v>-293561404.88999999</v>
      </c>
      <c r="BS48" s="2">
        <v>-293561404.88999999</v>
      </c>
      <c r="BT48" s="2">
        <v>-293561404.88999999</v>
      </c>
      <c r="BU48" s="2">
        <v>-293561404.88999999</v>
      </c>
      <c r="BV48" s="2">
        <v>-293561404.88999999</v>
      </c>
      <c r="BW48" s="2">
        <v>-293561404.88999999</v>
      </c>
      <c r="BX48" s="2">
        <v>-293561404.88999999</v>
      </c>
      <c r="BY48" s="2">
        <v>-293561404.88999999</v>
      </c>
      <c r="BZ48" s="2">
        <v>-293561404.88999999</v>
      </c>
      <c r="CA48" s="2">
        <v>-293561404.88999999</v>
      </c>
      <c r="CB48" s="2">
        <v>-293561404.88999999</v>
      </c>
      <c r="CC48" s="2">
        <v>-293561404.88999999</v>
      </c>
      <c r="CD48" s="2">
        <v>-293561404.88999999</v>
      </c>
      <c r="CE48" s="2">
        <v>-293561404.88999999</v>
      </c>
      <c r="CF48" s="2">
        <v>-293561404.88999999</v>
      </c>
      <c r="CG48" s="2">
        <v>-293561404.88999999</v>
      </c>
      <c r="CH48" s="2">
        <v>-293561404.88999999</v>
      </c>
      <c r="CI48" s="2">
        <v>-293561404.88999999</v>
      </c>
      <c r="CJ48" s="2">
        <v>-293561404.88999999</v>
      </c>
      <c r="CK48" s="2">
        <v>-293561404.88999999</v>
      </c>
      <c r="CL48" s="4"/>
      <c r="CM48" s="4"/>
    </row>
    <row r="49" spans="1:104" outlineLevel="1" x14ac:dyDescent="0.25">
      <c r="A49" s="13">
        <f t="shared" si="7"/>
        <v>42</v>
      </c>
      <c r="B49" s="13"/>
      <c r="C49" s="111">
        <v>207003</v>
      </c>
      <c r="D49" s="85" t="s">
        <v>215</v>
      </c>
      <c r="E49" s="4">
        <v>-2702604.43</v>
      </c>
      <c r="F49" s="4">
        <v>-2680360.25</v>
      </c>
      <c r="G49" s="4">
        <v>-2721508.16</v>
      </c>
      <c r="H49" s="4">
        <v>-2819682.33</v>
      </c>
      <c r="I49" s="4">
        <v>-2885345.18</v>
      </c>
      <c r="J49" s="4">
        <v>-2921688.43</v>
      </c>
      <c r="K49" s="4">
        <v>-2973223.99</v>
      </c>
      <c r="L49" s="4">
        <v>-3022362.82</v>
      </c>
      <c r="M49" s="4">
        <v>-3008855.15</v>
      </c>
      <c r="N49" s="4">
        <v>-3071122.77</v>
      </c>
      <c r="O49" s="4">
        <v>-3093469.32</v>
      </c>
      <c r="P49" s="4">
        <v>-3159774.32</v>
      </c>
      <c r="Q49" s="4">
        <v>-3232907.32</v>
      </c>
      <c r="R49" s="4">
        <v>-3293907.32</v>
      </c>
      <c r="S49" s="4">
        <v>-3354907.32</v>
      </c>
      <c r="T49" s="4">
        <v>-3178869.07</v>
      </c>
      <c r="U49" s="4">
        <v>-3230451.84</v>
      </c>
      <c r="V49" s="4">
        <v>-3350520.69</v>
      </c>
      <c r="W49" s="62">
        <v>-3436204.69</v>
      </c>
      <c r="X49" s="4">
        <v>-3520899.55</v>
      </c>
      <c r="Y49" s="4">
        <v>-3606583.55</v>
      </c>
      <c r="Z49" s="4">
        <v>-3699729.36</v>
      </c>
      <c r="AA49" s="4">
        <v>-3797971.36</v>
      </c>
      <c r="AB49" s="4">
        <v>-3887821.36</v>
      </c>
      <c r="AC49" s="2">
        <v>-3914802.81</v>
      </c>
      <c r="AD49" s="2">
        <v>-3985684.38</v>
      </c>
      <c r="AE49" s="2">
        <v>-4061273.38</v>
      </c>
      <c r="AF49" s="2">
        <v>-3572872.75</v>
      </c>
      <c r="AG49" s="2">
        <v>-3624992.14</v>
      </c>
      <c r="AH49" s="2">
        <v>-3723289.49</v>
      </c>
      <c r="AI49" s="2">
        <v>-3797784.67</v>
      </c>
      <c r="AJ49" s="2">
        <v>-3847867.19</v>
      </c>
      <c r="AK49" s="2">
        <v>-3952838.19</v>
      </c>
      <c r="AL49" s="2">
        <v>-4052061.51</v>
      </c>
      <c r="AM49" s="2">
        <v>-4142332.86</v>
      </c>
      <c r="AN49" s="2">
        <v>-4223916.84</v>
      </c>
      <c r="AO49" s="2">
        <v>-4193428.95</v>
      </c>
      <c r="AP49" s="2">
        <v>-4270503.33</v>
      </c>
      <c r="AQ49" s="2">
        <v>-4360951.8600000003</v>
      </c>
      <c r="AR49" s="2">
        <v>-3598752.68</v>
      </c>
      <c r="AS49" s="2">
        <v>-3696430.01</v>
      </c>
      <c r="AT49" s="2">
        <v>-3819370.01</v>
      </c>
      <c r="AU49" s="2">
        <v>-3905371.41</v>
      </c>
      <c r="AV49" s="2">
        <v>-4038830.41</v>
      </c>
      <c r="AW49" s="2">
        <v>-4168987.81</v>
      </c>
      <c r="AX49" s="2">
        <v>-4275548.17</v>
      </c>
      <c r="AY49" s="2">
        <v>-4374853.57</v>
      </c>
      <c r="AZ49" s="2">
        <v>-4433137.78</v>
      </c>
      <c r="BA49" s="2">
        <v>-4404304.72</v>
      </c>
      <c r="BB49" s="2">
        <v>-4506998.82</v>
      </c>
      <c r="BC49" s="2">
        <v>-4592463.87</v>
      </c>
      <c r="BD49" s="2">
        <v>-3645253.77</v>
      </c>
      <c r="BE49" s="2">
        <v>-3727731.25</v>
      </c>
      <c r="BF49" s="2">
        <v>-3589561.28</v>
      </c>
      <c r="BG49" s="2">
        <v>-3462351.41</v>
      </c>
      <c r="BH49" s="2">
        <v>-3547858.41</v>
      </c>
      <c r="BI49" s="2">
        <v>-3586508.83</v>
      </c>
      <c r="BJ49" s="2">
        <v>-3601078.75</v>
      </c>
      <c r="BK49" s="2">
        <v>-3674256.75</v>
      </c>
      <c r="BL49" s="2">
        <v>-3515632.95</v>
      </c>
      <c r="BM49" s="2">
        <v>-3564230.87</v>
      </c>
      <c r="BN49" s="2">
        <v>-3687975.37</v>
      </c>
      <c r="BO49" s="2">
        <v>-3785156.37</v>
      </c>
      <c r="BP49" s="2">
        <v>-2894869.56</v>
      </c>
      <c r="BQ49" s="2">
        <v>-3037809.56</v>
      </c>
      <c r="BR49" s="2">
        <v>-2938301.49</v>
      </c>
      <c r="BS49" s="2">
        <v>-2938824.82</v>
      </c>
      <c r="BT49" s="2">
        <v>-2989106.2</v>
      </c>
      <c r="BU49" s="2">
        <v>-3043069.03</v>
      </c>
      <c r="BV49" s="2">
        <v>-2872439.43</v>
      </c>
      <c r="BW49" s="2">
        <v>-2974581.43</v>
      </c>
      <c r="BX49" s="2">
        <v>-3048916.37</v>
      </c>
      <c r="BY49" s="2">
        <v>-3148794.37</v>
      </c>
      <c r="BZ49" s="2">
        <v>-3287749.37</v>
      </c>
      <c r="CA49" s="2">
        <v>-3426704.37</v>
      </c>
      <c r="CB49" s="2">
        <v>-2680749.8199999998</v>
      </c>
      <c r="CC49" s="2">
        <v>-2708893.96</v>
      </c>
      <c r="CD49" s="2">
        <v>-2641992.16</v>
      </c>
      <c r="CE49" s="2">
        <v>-2754669.16</v>
      </c>
      <c r="CF49" s="2">
        <v>-2865863.07</v>
      </c>
      <c r="CG49" s="2">
        <v>-2885432.77</v>
      </c>
      <c r="CH49" s="2">
        <v>-2914607.47</v>
      </c>
      <c r="CI49" s="2">
        <v>-2914607.47</v>
      </c>
      <c r="CJ49" s="2">
        <v>-2914607.47</v>
      </c>
      <c r="CK49" s="2">
        <v>-2914607.47</v>
      </c>
      <c r="CL49" s="4"/>
      <c r="CM49" s="4"/>
    </row>
    <row r="50" spans="1:104" s="7" customFormat="1" outlineLevel="1" x14ac:dyDescent="0.25">
      <c r="A50" s="13">
        <f t="shared" si="7"/>
        <v>43</v>
      </c>
      <c r="B50" s="76"/>
      <c r="C50" s="111">
        <v>207004</v>
      </c>
      <c r="D50" s="85" t="s">
        <v>216</v>
      </c>
      <c r="E50" s="62">
        <v>-1609420</v>
      </c>
      <c r="F50" s="62">
        <v>-1609420</v>
      </c>
      <c r="G50" s="62">
        <v>-1609420</v>
      </c>
      <c r="H50" s="62">
        <v>-1373288</v>
      </c>
      <c r="I50" s="62">
        <v>-1373288</v>
      </c>
      <c r="J50" s="62">
        <v>-1373288</v>
      </c>
      <c r="K50" s="62">
        <v>-1695685</v>
      </c>
      <c r="L50" s="62">
        <v>-1695685</v>
      </c>
      <c r="M50" s="62">
        <v>-1695685</v>
      </c>
      <c r="N50" s="62">
        <v>-1868977</v>
      </c>
      <c r="O50" s="62">
        <v>-1868977</v>
      </c>
      <c r="P50" s="62">
        <v>-1868977</v>
      </c>
      <c r="Q50" s="62">
        <v>-2163769</v>
      </c>
      <c r="R50" s="62">
        <v>-2163769</v>
      </c>
      <c r="S50" s="62">
        <v>-2163769</v>
      </c>
      <c r="T50" s="62">
        <v>-1513561</v>
      </c>
      <c r="U50" s="62">
        <v>-1513561</v>
      </c>
      <c r="V50" s="62">
        <v>-1513561</v>
      </c>
      <c r="W50" s="62">
        <v>-1831885</v>
      </c>
      <c r="X50" s="62">
        <v>-1831885</v>
      </c>
      <c r="Y50" s="62">
        <v>-1831885</v>
      </c>
      <c r="Z50" s="62">
        <v>-2179285</v>
      </c>
      <c r="AA50" s="62">
        <v>-2179285</v>
      </c>
      <c r="AB50" s="62">
        <v>-2179285</v>
      </c>
      <c r="AC50" s="2">
        <v>-2449485</v>
      </c>
      <c r="AD50" s="2">
        <v>-2449485</v>
      </c>
      <c r="AE50" s="2">
        <v>-2449485</v>
      </c>
      <c r="AF50" s="2">
        <v>-1999085</v>
      </c>
      <c r="AG50" s="2">
        <v>-1999085</v>
      </c>
      <c r="AH50" s="2">
        <v>-1999085</v>
      </c>
      <c r="AI50" s="2">
        <v>-2393185</v>
      </c>
      <c r="AJ50" s="2">
        <v>-2393185</v>
      </c>
      <c r="AK50" s="2">
        <v>-2393185</v>
      </c>
      <c r="AL50" s="2">
        <v>-2689085</v>
      </c>
      <c r="AM50" s="2">
        <v>-2689085</v>
      </c>
      <c r="AN50" s="2">
        <v>-2689085</v>
      </c>
      <c r="AO50" s="2">
        <v>-3198684</v>
      </c>
      <c r="AP50" s="2">
        <v>-3198684</v>
      </c>
      <c r="AQ50" s="2">
        <v>-3198684</v>
      </c>
      <c r="AR50" s="2">
        <v>-1833928</v>
      </c>
      <c r="AS50" s="2">
        <v>-1833928</v>
      </c>
      <c r="AT50" s="2">
        <v>-1833928</v>
      </c>
      <c r="AU50" s="2">
        <v>-2053415.66</v>
      </c>
      <c r="AV50" s="2">
        <v>-2055990.32</v>
      </c>
      <c r="AW50" s="2">
        <v>-2050800</v>
      </c>
      <c r="AX50" s="2">
        <v>-2644700</v>
      </c>
      <c r="AY50" s="2">
        <v>-2644700</v>
      </c>
      <c r="AZ50" s="2">
        <v>-2644700</v>
      </c>
      <c r="BA50" s="2">
        <v>-3293000</v>
      </c>
      <c r="BB50" s="2">
        <v>-3293000</v>
      </c>
      <c r="BC50" s="2">
        <v>-3293000</v>
      </c>
      <c r="BD50" s="2">
        <v>-3024382.12</v>
      </c>
      <c r="BE50" s="2">
        <v>-3024382.12</v>
      </c>
      <c r="BF50" s="2">
        <v>-3024382.12</v>
      </c>
      <c r="BG50" s="2">
        <v>-3655868.78</v>
      </c>
      <c r="BH50" s="2">
        <v>-3655868.78</v>
      </c>
      <c r="BI50" s="2">
        <v>-3655868.78</v>
      </c>
      <c r="BJ50" s="2">
        <v>-3797368.78</v>
      </c>
      <c r="BK50" s="2">
        <v>-3797368.78</v>
      </c>
      <c r="BL50" s="2">
        <v>-3797368.78</v>
      </c>
      <c r="BM50" s="2">
        <v>-4177122.78</v>
      </c>
      <c r="BN50" s="2">
        <v>-4177122.78</v>
      </c>
      <c r="BO50" s="2">
        <v>-4177122.78</v>
      </c>
      <c r="BP50" s="2">
        <v>-2403477.62</v>
      </c>
      <c r="BQ50" s="2">
        <v>-2403477.62</v>
      </c>
      <c r="BR50" s="2">
        <v>-2403477.62</v>
      </c>
      <c r="BS50" s="2">
        <v>-2687077.62</v>
      </c>
      <c r="BT50" s="2">
        <v>-2687077.62</v>
      </c>
      <c r="BU50" s="2">
        <v>-2687077.62</v>
      </c>
      <c r="BV50" s="2">
        <v>-3040433.62</v>
      </c>
      <c r="BW50" s="2">
        <v>-3040433.62</v>
      </c>
      <c r="BX50" s="2">
        <v>-3040433.62</v>
      </c>
      <c r="BY50" s="2">
        <v>-4014088.62</v>
      </c>
      <c r="BZ50" s="2">
        <v>-4014088.62</v>
      </c>
      <c r="CA50" s="2">
        <v>-4014088.62</v>
      </c>
      <c r="CB50" s="2">
        <v>-3444193.62</v>
      </c>
      <c r="CC50" s="2">
        <v>-3444193.62</v>
      </c>
      <c r="CD50" s="2">
        <v>-3444193.62</v>
      </c>
      <c r="CE50" s="2">
        <v>-3809166.62</v>
      </c>
      <c r="CF50" s="2">
        <v>-3809166.62</v>
      </c>
      <c r="CG50" s="2">
        <v>-3809166.62</v>
      </c>
      <c r="CH50" s="2">
        <v>-3698477.62</v>
      </c>
      <c r="CI50" s="2">
        <v>-3698477.62</v>
      </c>
      <c r="CJ50" s="2">
        <v>-3698477.62</v>
      </c>
      <c r="CK50" s="2">
        <v>-3698477.62</v>
      </c>
      <c r="CL50" s="4"/>
      <c r="CM50" s="4"/>
    </row>
    <row r="51" spans="1:104" outlineLevel="1" x14ac:dyDescent="0.25">
      <c r="A51" s="13">
        <f t="shared" si="7"/>
        <v>44</v>
      </c>
      <c r="B51" s="13"/>
      <c r="C51" s="111">
        <v>209000</v>
      </c>
      <c r="D51" s="85" t="s">
        <v>217</v>
      </c>
      <c r="E51" s="4">
        <v>293561404.88999999</v>
      </c>
      <c r="F51" s="4">
        <v>293561404.88999999</v>
      </c>
      <c r="G51" s="4">
        <v>293561404.88999999</v>
      </c>
      <c r="H51" s="4">
        <v>293561404.88999999</v>
      </c>
      <c r="I51" s="4">
        <v>293561404.88999999</v>
      </c>
      <c r="J51" s="4">
        <v>293561404.88999999</v>
      </c>
      <c r="K51" s="4">
        <v>293561404.88999999</v>
      </c>
      <c r="L51" s="4">
        <v>293561404.88999999</v>
      </c>
      <c r="M51" s="4">
        <v>293561404.88999999</v>
      </c>
      <c r="N51" s="4">
        <v>293561404.88999999</v>
      </c>
      <c r="O51" s="4">
        <v>293561404.88999999</v>
      </c>
      <c r="P51" s="4">
        <v>293561404.88999999</v>
      </c>
      <c r="Q51" s="4">
        <v>293561404.88999999</v>
      </c>
      <c r="R51" s="4">
        <v>293561404.88999999</v>
      </c>
      <c r="S51" s="4">
        <v>293561404.88999999</v>
      </c>
      <c r="T51" s="4">
        <v>293561404.88999999</v>
      </c>
      <c r="U51" s="4">
        <v>293561404.88999999</v>
      </c>
      <c r="V51" s="4">
        <v>293561404.88999999</v>
      </c>
      <c r="W51" s="62">
        <v>293561404.88999999</v>
      </c>
      <c r="X51" s="4">
        <v>293561404.88999999</v>
      </c>
      <c r="Y51" s="4">
        <v>293561404.88999999</v>
      </c>
      <c r="Z51" s="4">
        <v>293561404.88999999</v>
      </c>
      <c r="AA51" s="4">
        <v>293561404.88999999</v>
      </c>
      <c r="AB51" s="4">
        <v>293561404.88999999</v>
      </c>
      <c r="AC51" s="2">
        <v>293561404.88999999</v>
      </c>
      <c r="AD51" s="2">
        <v>293561404.88999999</v>
      </c>
      <c r="AE51" s="2">
        <v>293561404.88999999</v>
      </c>
      <c r="AF51" s="2">
        <v>293561404.88999999</v>
      </c>
      <c r="AG51" s="2">
        <v>293561404.88999999</v>
      </c>
      <c r="AH51" s="2">
        <v>293561404.88999999</v>
      </c>
      <c r="AI51" s="2">
        <v>293561404.88999999</v>
      </c>
      <c r="AJ51" s="2">
        <v>293561404.88999999</v>
      </c>
      <c r="AK51" s="2">
        <v>293561404.88999999</v>
      </c>
      <c r="AL51" s="2">
        <v>293561404.88999999</v>
      </c>
      <c r="AM51" s="2">
        <v>293561404.88999999</v>
      </c>
      <c r="AN51" s="2">
        <v>293561404.88999999</v>
      </c>
      <c r="AO51" s="2">
        <v>293561404.88999999</v>
      </c>
      <c r="AP51" s="2">
        <v>293561404.88999999</v>
      </c>
      <c r="AQ51" s="2">
        <v>293561404.88999999</v>
      </c>
      <c r="AR51" s="2">
        <v>293561404.88999999</v>
      </c>
      <c r="AS51" s="2">
        <v>293561404.88999999</v>
      </c>
      <c r="AT51" s="2">
        <v>293561404.88999999</v>
      </c>
      <c r="AU51" s="2">
        <v>293561404.88999999</v>
      </c>
      <c r="AV51" s="2">
        <v>293561404.88999999</v>
      </c>
      <c r="AW51" s="2">
        <v>293561404.88999999</v>
      </c>
      <c r="AX51" s="2">
        <v>293561404.88999999</v>
      </c>
      <c r="AY51" s="2">
        <v>293561404.88999999</v>
      </c>
      <c r="AZ51" s="2">
        <v>293561404.88999999</v>
      </c>
      <c r="BA51" s="2">
        <v>293561404.88999999</v>
      </c>
      <c r="BB51" s="2">
        <v>293561404.88999999</v>
      </c>
      <c r="BC51" s="2">
        <v>293561404.88999999</v>
      </c>
      <c r="BD51" s="2">
        <v>293561404.88999999</v>
      </c>
      <c r="BE51" s="2">
        <v>293561404.88999999</v>
      </c>
      <c r="BF51" s="2">
        <v>293561404.88999999</v>
      </c>
      <c r="BG51" s="2">
        <v>293561404.88999999</v>
      </c>
      <c r="BH51" s="2">
        <v>293561404.88999999</v>
      </c>
      <c r="BI51" s="2">
        <v>293561404.88999999</v>
      </c>
      <c r="BJ51" s="2">
        <v>293561404.88999999</v>
      </c>
      <c r="BK51" s="2">
        <v>293561404.88999999</v>
      </c>
      <c r="BL51" s="2">
        <v>293561404.88999999</v>
      </c>
      <c r="BM51" s="2">
        <v>293561404.88999999</v>
      </c>
      <c r="BN51" s="2">
        <v>293561404.88999999</v>
      </c>
      <c r="BO51" s="2">
        <v>293561404.88999999</v>
      </c>
      <c r="BP51" s="2">
        <v>293561404.88999999</v>
      </c>
      <c r="BQ51" s="2">
        <v>293561404.88999999</v>
      </c>
      <c r="BR51" s="2">
        <v>293561404.88999999</v>
      </c>
      <c r="BS51" s="2">
        <v>293561404.88999999</v>
      </c>
      <c r="BT51" s="2">
        <v>293561404.88999999</v>
      </c>
      <c r="BU51" s="2">
        <v>293561404.88999999</v>
      </c>
      <c r="BV51" s="2">
        <v>293561404.88999999</v>
      </c>
      <c r="BW51" s="2">
        <v>293561404.88999999</v>
      </c>
      <c r="BX51" s="2">
        <v>293561404.88999999</v>
      </c>
      <c r="BY51" s="2">
        <v>293561404.88999999</v>
      </c>
      <c r="BZ51" s="2">
        <v>293561404.88999999</v>
      </c>
      <c r="CA51" s="2">
        <v>293561404.88999999</v>
      </c>
      <c r="CB51" s="2">
        <v>293561404.88999999</v>
      </c>
      <c r="CC51" s="2">
        <v>293561404.88999999</v>
      </c>
      <c r="CD51" s="2">
        <v>293561404.88999999</v>
      </c>
      <c r="CE51" s="2">
        <v>293561404.88999999</v>
      </c>
      <c r="CF51" s="2">
        <v>293561404.88999999</v>
      </c>
      <c r="CG51" s="2">
        <v>293561404.88999999</v>
      </c>
      <c r="CH51" s="2">
        <v>293561404.88999999</v>
      </c>
      <c r="CI51" s="2">
        <v>293561404.88999999</v>
      </c>
      <c r="CJ51" s="2">
        <v>293561404.88999999</v>
      </c>
      <c r="CK51" s="2">
        <v>293561404.88999999</v>
      </c>
      <c r="CL51" s="4"/>
      <c r="CM51" s="4"/>
    </row>
    <row r="52" spans="1:104" outlineLevel="1" x14ac:dyDescent="0.25">
      <c r="A52" s="13">
        <f t="shared" si="7"/>
        <v>45</v>
      </c>
      <c r="B52" s="13"/>
      <c r="C52" s="111">
        <v>210000</v>
      </c>
      <c r="D52" s="85" t="s">
        <v>218</v>
      </c>
      <c r="E52" s="4">
        <v>-1649863.59</v>
      </c>
      <c r="F52" s="4">
        <v>-1649863.59</v>
      </c>
      <c r="G52" s="4">
        <v>-1649863.59</v>
      </c>
      <c r="H52" s="4">
        <v>-1649863.59</v>
      </c>
      <c r="I52" s="4">
        <v>-1649863.59</v>
      </c>
      <c r="J52" s="4">
        <v>-1649863.59</v>
      </c>
      <c r="K52" s="4">
        <v>-1649863.59</v>
      </c>
      <c r="L52" s="4">
        <v>-1649863.59</v>
      </c>
      <c r="M52" s="4">
        <v>-1649863.59</v>
      </c>
      <c r="N52" s="4">
        <v>-1649863.59</v>
      </c>
      <c r="O52" s="4">
        <v>-1649863.59</v>
      </c>
      <c r="P52" s="4">
        <v>-1649863.59</v>
      </c>
      <c r="Q52" s="4">
        <v>-1649863.59</v>
      </c>
      <c r="R52" s="4">
        <v>-1649863.59</v>
      </c>
      <c r="S52" s="4">
        <v>-1649863.59</v>
      </c>
      <c r="T52" s="4">
        <v>-1649863.59</v>
      </c>
      <c r="U52" s="4">
        <v>-1649863.59</v>
      </c>
      <c r="V52" s="4">
        <v>-1649863.59</v>
      </c>
      <c r="W52" s="62">
        <v>-1649863.59</v>
      </c>
      <c r="X52" s="4">
        <v>-1649863.59</v>
      </c>
      <c r="Y52" s="4">
        <v>-1649863.59</v>
      </c>
      <c r="Z52" s="4">
        <v>-1649863.59</v>
      </c>
      <c r="AA52" s="4">
        <v>-1649863.59</v>
      </c>
      <c r="AB52" s="4">
        <v>-1649863.59</v>
      </c>
      <c r="AC52" s="2">
        <v>-1649863.59</v>
      </c>
      <c r="AD52" s="2">
        <v>-1649863.59</v>
      </c>
      <c r="AE52" s="2">
        <v>-1649863.59</v>
      </c>
      <c r="AF52" s="2">
        <v>-1649863.59</v>
      </c>
      <c r="AG52" s="2">
        <v>-1649863.59</v>
      </c>
      <c r="AH52" s="2">
        <v>-1649863.59</v>
      </c>
      <c r="AI52" s="2">
        <v>-1649863.59</v>
      </c>
      <c r="AJ52" s="2">
        <v>-1649863.59</v>
      </c>
      <c r="AK52" s="2">
        <v>-1649863.59</v>
      </c>
      <c r="AL52" s="2">
        <v>-1649863.59</v>
      </c>
      <c r="AM52" s="2">
        <v>-1649863.59</v>
      </c>
      <c r="AN52" s="2">
        <v>-1649863.59</v>
      </c>
      <c r="AO52" s="2">
        <v>-1649863.59</v>
      </c>
      <c r="AP52" s="2">
        <v>-1649863.59</v>
      </c>
      <c r="AQ52" s="2">
        <v>-1649863.59</v>
      </c>
      <c r="AR52" s="2">
        <v>-1649863.59</v>
      </c>
      <c r="AS52" s="2">
        <v>-1649863.59</v>
      </c>
      <c r="AT52" s="2">
        <v>-1649863.59</v>
      </c>
      <c r="AU52" s="2">
        <v>-1649863.59</v>
      </c>
      <c r="AV52" s="2">
        <v>-1649863.59</v>
      </c>
      <c r="AW52" s="2">
        <v>-1649863.59</v>
      </c>
      <c r="AX52" s="2">
        <v>-1649863.59</v>
      </c>
      <c r="AY52" s="2">
        <v>-1649863.59</v>
      </c>
      <c r="AZ52" s="2">
        <v>-1649863.59</v>
      </c>
      <c r="BA52" s="2">
        <v>-1649863.59</v>
      </c>
      <c r="BB52" s="2">
        <v>-1649863.59</v>
      </c>
      <c r="BC52" s="2">
        <v>-1649863.59</v>
      </c>
      <c r="BD52" s="2">
        <v>-1649863.59</v>
      </c>
      <c r="BE52" s="2">
        <v>-1649863.59</v>
      </c>
      <c r="BF52" s="2">
        <v>-1649863.59</v>
      </c>
      <c r="BG52" s="2">
        <v>-1649863.59</v>
      </c>
      <c r="BH52" s="2">
        <v>-1649863.59</v>
      </c>
      <c r="BI52" s="2">
        <v>-1649863.59</v>
      </c>
      <c r="BJ52" s="2">
        <v>-1649863.59</v>
      </c>
      <c r="BK52" s="2">
        <v>-1649863.59</v>
      </c>
      <c r="BL52" s="2">
        <v>-1649863.59</v>
      </c>
      <c r="BM52" s="2">
        <v>-1649863.59</v>
      </c>
      <c r="BN52" s="2">
        <v>-1649863.59</v>
      </c>
      <c r="BO52" s="2">
        <v>-1649863.59</v>
      </c>
      <c r="BP52" s="2">
        <v>-1649863.59</v>
      </c>
      <c r="BQ52" s="2">
        <v>-1649863.59</v>
      </c>
      <c r="BR52" s="2">
        <v>-1649863.59</v>
      </c>
      <c r="BS52" s="2">
        <v>-1649863.59</v>
      </c>
      <c r="BT52" s="2">
        <v>-1649863.59</v>
      </c>
      <c r="BU52" s="2">
        <v>-1649863.59</v>
      </c>
      <c r="BV52" s="2">
        <v>-1649863.59</v>
      </c>
      <c r="BW52" s="2">
        <v>-1649863.59</v>
      </c>
      <c r="BX52" s="2">
        <v>-1649863.59</v>
      </c>
      <c r="BY52" s="2">
        <v>-1649863.59</v>
      </c>
      <c r="BZ52" s="2">
        <v>-1649863.59</v>
      </c>
      <c r="CA52" s="2">
        <v>-1649863.59</v>
      </c>
      <c r="CB52" s="2">
        <v>-1649863.59</v>
      </c>
      <c r="CC52" s="2">
        <v>-1649863.59</v>
      </c>
      <c r="CD52" s="2">
        <v>-1649863.59</v>
      </c>
      <c r="CE52" s="2">
        <v>-1649863.59</v>
      </c>
      <c r="CF52" s="2">
        <v>-1649863.59</v>
      </c>
      <c r="CG52" s="2">
        <v>-1649863.59</v>
      </c>
      <c r="CH52" s="2">
        <v>-1649863.59</v>
      </c>
      <c r="CI52" s="2">
        <v>-1649863.59</v>
      </c>
      <c r="CJ52" s="2">
        <v>-1649863.59</v>
      </c>
      <c r="CK52" s="2">
        <v>-1649863.59</v>
      </c>
      <c r="CL52" s="4"/>
      <c r="CM52" s="4"/>
    </row>
    <row r="53" spans="1:104" outlineLevel="1" x14ac:dyDescent="0.25">
      <c r="A53" s="13">
        <f t="shared" si="7"/>
        <v>46</v>
      </c>
      <c r="B53" s="13"/>
      <c r="C53" s="111">
        <v>212001</v>
      </c>
      <c r="D53" s="85" t="s">
        <v>219</v>
      </c>
      <c r="E53" s="4">
        <v>-24454.6</v>
      </c>
      <c r="F53" s="4">
        <v>-86515.48</v>
      </c>
      <c r="G53" s="4">
        <v>-173837.78</v>
      </c>
      <c r="H53" s="4">
        <v>-246288.89</v>
      </c>
      <c r="I53" s="4">
        <v>-316800.53000000003</v>
      </c>
      <c r="J53" s="4">
        <v>-367370.17</v>
      </c>
      <c r="K53" s="4">
        <v>-419844.13</v>
      </c>
      <c r="L53" s="4">
        <v>-472458.58</v>
      </c>
      <c r="M53" s="4">
        <v>-527306.46</v>
      </c>
      <c r="N53" s="4">
        <v>-590711.56000000006</v>
      </c>
      <c r="O53" s="4">
        <v>-649181.96</v>
      </c>
      <c r="P53" s="4">
        <v>-692176.2</v>
      </c>
      <c r="Q53" s="4">
        <v>-20215.38</v>
      </c>
      <c r="R53" s="4">
        <v>-76207.64</v>
      </c>
      <c r="S53" s="4">
        <v>-146812.06</v>
      </c>
      <c r="T53" s="4">
        <v>-221984.18</v>
      </c>
      <c r="U53" s="4">
        <v>-277627.32</v>
      </c>
      <c r="V53" s="4">
        <v>-323481.53000000003</v>
      </c>
      <c r="W53" s="62">
        <v>-377813.88</v>
      </c>
      <c r="X53" s="4">
        <v>-431281</v>
      </c>
      <c r="Y53" s="4">
        <v>-483007.6</v>
      </c>
      <c r="Z53" s="4">
        <v>-545460.85</v>
      </c>
      <c r="AA53" s="4">
        <v>-585528.06000000006</v>
      </c>
      <c r="AB53" s="4">
        <v>-593404.05000000005</v>
      </c>
      <c r="AC53" s="2">
        <v>-25349.759999999998</v>
      </c>
      <c r="AD53" s="2">
        <v>-99176.43</v>
      </c>
      <c r="AE53" s="2">
        <v>-203385.02</v>
      </c>
      <c r="AF53" s="2">
        <v>-303059.34000000003</v>
      </c>
      <c r="AG53" s="2">
        <v>-373874.48</v>
      </c>
      <c r="AH53" s="2">
        <v>-431719.88</v>
      </c>
      <c r="AI53" s="2">
        <v>-501230.08000000002</v>
      </c>
      <c r="AJ53" s="2">
        <v>-553537.97</v>
      </c>
      <c r="AK53" s="2">
        <v>-634065</v>
      </c>
      <c r="AL53" s="2">
        <v>-701749.74</v>
      </c>
      <c r="AM53" s="2">
        <v>-759073.84</v>
      </c>
      <c r="AN53" s="2">
        <v>-824688.58</v>
      </c>
      <c r="AO53" s="2">
        <v>-24249.15</v>
      </c>
      <c r="AP53" s="2">
        <v>-92605.24</v>
      </c>
      <c r="AQ53" s="2">
        <v>-196761.64</v>
      </c>
      <c r="AR53" s="2">
        <v>-272147.75</v>
      </c>
      <c r="AS53" s="2">
        <v>-334835.21000000002</v>
      </c>
      <c r="AT53" s="2">
        <v>-391155.65</v>
      </c>
      <c r="AU53" s="2">
        <v>-436666.71</v>
      </c>
      <c r="AV53" s="2">
        <v>-481681.07</v>
      </c>
      <c r="AW53" s="2">
        <v>-548432.18999999994</v>
      </c>
      <c r="AX53" s="2">
        <v>-603206.15</v>
      </c>
      <c r="AY53" s="2">
        <v>-651055.97</v>
      </c>
      <c r="AZ53" s="2">
        <v>-708223.75</v>
      </c>
      <c r="BA53" s="2">
        <v>-20657.45</v>
      </c>
      <c r="BB53" s="2">
        <v>-96040.58</v>
      </c>
      <c r="BC53" s="2">
        <v>-190754.63</v>
      </c>
      <c r="BD53" s="2">
        <v>-249661.53</v>
      </c>
      <c r="BE53" s="2">
        <v>-298018.86</v>
      </c>
      <c r="BF53" s="2">
        <v>-358330.04</v>
      </c>
      <c r="BG53" s="2">
        <v>-420624.54</v>
      </c>
      <c r="BH53" s="2">
        <v>-492586.96</v>
      </c>
      <c r="BI53" s="2">
        <v>-542530</v>
      </c>
      <c r="BJ53" s="2">
        <v>-590250.79</v>
      </c>
      <c r="BK53" s="2">
        <v>-643444.71</v>
      </c>
      <c r="BL53" s="2">
        <v>-700975.8</v>
      </c>
      <c r="BM53" s="2">
        <v>-24333.06</v>
      </c>
      <c r="BN53" s="2">
        <v>-111024.97</v>
      </c>
      <c r="BO53" s="2">
        <v>-242699.62</v>
      </c>
      <c r="BP53" s="2">
        <v>-300706.82</v>
      </c>
      <c r="BQ53" s="2">
        <v>-372139.82</v>
      </c>
      <c r="BR53" s="2">
        <v>-441922.82</v>
      </c>
      <c r="BS53" s="2">
        <v>-503882.96</v>
      </c>
      <c r="BT53" s="2">
        <v>-585314.18000000005</v>
      </c>
      <c r="BU53" s="2">
        <v>-654512.43999999994</v>
      </c>
      <c r="BV53" s="2">
        <v>-701099.93</v>
      </c>
      <c r="BW53" s="2">
        <v>-780903.53</v>
      </c>
      <c r="BX53" s="2">
        <v>-849400.35</v>
      </c>
      <c r="BY53" s="2">
        <v>-51283.18</v>
      </c>
      <c r="BZ53" s="2">
        <v>-151893.24</v>
      </c>
      <c r="CA53" s="2">
        <v>-316660.13</v>
      </c>
      <c r="CB53" s="2">
        <v>-383481.5</v>
      </c>
      <c r="CC53" s="2">
        <v>-471818.04</v>
      </c>
      <c r="CD53" s="2">
        <v>-549126.15</v>
      </c>
      <c r="CE53" s="2">
        <v>-618754.66</v>
      </c>
      <c r="CF53" s="2">
        <v>-718742.43</v>
      </c>
      <c r="CG53" s="2">
        <v>-785622.36</v>
      </c>
      <c r="CH53" s="2">
        <v>-870271.94</v>
      </c>
      <c r="CI53" s="2">
        <v>-931404.58</v>
      </c>
      <c r="CJ53" s="2">
        <v>-1013398.04</v>
      </c>
      <c r="CK53" s="2">
        <v>-51578.51</v>
      </c>
      <c r="CL53" s="4"/>
      <c r="CM53" s="4"/>
    </row>
    <row r="54" spans="1:104" outlineLevel="1" x14ac:dyDescent="0.25">
      <c r="A54" s="13">
        <f t="shared" si="7"/>
        <v>47</v>
      </c>
      <c r="B54" s="13"/>
      <c r="C54" s="111">
        <v>218000</v>
      </c>
      <c r="D54" s="85" t="s">
        <v>220</v>
      </c>
      <c r="E54" s="4">
        <v>7799650.2800000003</v>
      </c>
      <c r="F54" s="4">
        <v>7744253.7800000003</v>
      </c>
      <c r="G54" s="4">
        <v>7688857.2800000003</v>
      </c>
      <c r="H54" s="4">
        <v>7633460.7800000003</v>
      </c>
      <c r="I54" s="4">
        <v>7578064.2800000003</v>
      </c>
      <c r="J54" s="4">
        <v>7522667.7800000003</v>
      </c>
      <c r="K54" s="4">
        <v>7467271.2800000003</v>
      </c>
      <c r="L54" s="4">
        <v>7411874.7800000003</v>
      </c>
      <c r="M54" s="4">
        <v>7356478.2800000003</v>
      </c>
      <c r="N54" s="4">
        <v>7301081.7800000003</v>
      </c>
      <c r="O54" s="4">
        <v>7245685.2800000003</v>
      </c>
      <c r="P54" s="4">
        <v>7190288.7800000003</v>
      </c>
      <c r="Q54" s="4">
        <v>9290676.6600000001</v>
      </c>
      <c r="R54" s="4">
        <v>9213246.8300000001</v>
      </c>
      <c r="S54" s="4">
        <v>9135817</v>
      </c>
      <c r="T54" s="4">
        <v>9058387.1699999999</v>
      </c>
      <c r="U54" s="4">
        <v>8980957.3399999999</v>
      </c>
      <c r="V54" s="4">
        <v>8903527.5099999998</v>
      </c>
      <c r="W54" s="62">
        <v>8826097.6799999997</v>
      </c>
      <c r="X54" s="4">
        <v>8748667.8499999996</v>
      </c>
      <c r="Y54" s="4">
        <v>8671238.0199999996</v>
      </c>
      <c r="Z54" s="4">
        <v>8593808.1899999995</v>
      </c>
      <c r="AA54" s="4">
        <v>8516378.3599999994</v>
      </c>
      <c r="AB54" s="4">
        <v>8433522.5299999993</v>
      </c>
      <c r="AC54" s="2">
        <v>6358470.2000000002</v>
      </c>
      <c r="AD54" s="2">
        <v>6303220.3700000001</v>
      </c>
      <c r="AE54" s="2">
        <v>6247970.54</v>
      </c>
      <c r="AF54" s="2">
        <v>6192720.71</v>
      </c>
      <c r="AG54" s="2">
        <v>6137470.8799999999</v>
      </c>
      <c r="AH54" s="2">
        <v>6082221.0499999998</v>
      </c>
      <c r="AI54" s="2">
        <v>6026971.2199999997</v>
      </c>
      <c r="AJ54" s="2">
        <v>5971721.3899999997</v>
      </c>
      <c r="AK54" s="2">
        <v>5916471.5599999996</v>
      </c>
      <c r="AL54" s="2">
        <v>5861221.7300000004</v>
      </c>
      <c r="AM54" s="2">
        <v>5805971.9000000004</v>
      </c>
      <c r="AN54" s="2">
        <v>5767083.0700000003</v>
      </c>
      <c r="AO54" s="2">
        <v>10075949.039999999</v>
      </c>
      <c r="AP54" s="2">
        <v>9965407.1300000008</v>
      </c>
      <c r="AQ54" s="2">
        <v>9854865.2200000007</v>
      </c>
      <c r="AR54" s="2">
        <v>9744323.3100000005</v>
      </c>
      <c r="AS54" s="2">
        <v>9633781.4000000004</v>
      </c>
      <c r="AT54" s="2">
        <v>9523239.4900000002</v>
      </c>
      <c r="AU54" s="2">
        <v>9412697.5800000001</v>
      </c>
      <c r="AV54" s="2">
        <v>9302155.6699999999</v>
      </c>
      <c r="AW54" s="2">
        <v>9191613.7599999998</v>
      </c>
      <c r="AX54" s="2">
        <v>9081071.8499999996</v>
      </c>
      <c r="AY54" s="2">
        <v>8970529.9399999995</v>
      </c>
      <c r="AZ54" s="2">
        <v>8799891.0299999993</v>
      </c>
      <c r="BA54" s="2">
        <v>8689349.1199999992</v>
      </c>
      <c r="BB54" s="2">
        <v>7097463.8899999997</v>
      </c>
      <c r="BC54" s="2">
        <v>7032725.4699999997</v>
      </c>
      <c r="BD54" s="2">
        <v>6967987.0499999998</v>
      </c>
      <c r="BE54" s="2">
        <v>6954903.5099999998</v>
      </c>
      <c r="BF54" s="2">
        <v>6890165.0899999999</v>
      </c>
      <c r="BG54" s="2">
        <v>6825426.6699999999</v>
      </c>
      <c r="BH54" s="2">
        <v>6760688.25</v>
      </c>
      <c r="BI54" s="2">
        <v>6695949.8300000001</v>
      </c>
      <c r="BJ54" s="2">
        <v>7569756.7999999998</v>
      </c>
      <c r="BK54" s="2">
        <v>7505018.3799999999</v>
      </c>
      <c r="BL54" s="2">
        <v>7409219.96</v>
      </c>
      <c r="BM54" s="2">
        <v>6950692.9100000001</v>
      </c>
      <c r="BN54" s="2">
        <v>6905324.9100000001</v>
      </c>
      <c r="BO54" s="2">
        <v>6859956.9100000001</v>
      </c>
      <c r="BP54" s="2">
        <v>6814588.9100000001</v>
      </c>
      <c r="BQ54" s="2">
        <v>6769220.9100000001</v>
      </c>
      <c r="BR54" s="2">
        <v>6723852.9100000001</v>
      </c>
      <c r="BS54" s="2">
        <v>6678484.9100000001</v>
      </c>
      <c r="BT54" s="2">
        <v>6628449.5800000001</v>
      </c>
      <c r="BU54" s="2">
        <v>6578414.25</v>
      </c>
      <c r="BV54" s="2">
        <v>6528378.9199999999</v>
      </c>
      <c r="BW54" s="2">
        <v>6478343.5899999999</v>
      </c>
      <c r="BX54" s="2">
        <v>6428308.2599999998</v>
      </c>
      <c r="BY54" s="2">
        <v>6378272.9299999997</v>
      </c>
      <c r="BZ54" s="2">
        <v>8386667.9400000004</v>
      </c>
      <c r="CA54" s="2">
        <v>8335497.3600000003</v>
      </c>
      <c r="CB54" s="2">
        <v>8284326.7800000003</v>
      </c>
      <c r="CC54" s="2">
        <v>8233156.2000000002</v>
      </c>
      <c r="CD54" s="2">
        <v>8181985.6200000001</v>
      </c>
      <c r="CE54" s="2">
        <v>8130815.04</v>
      </c>
      <c r="CF54" s="2">
        <v>8079644.46</v>
      </c>
      <c r="CG54" s="2">
        <v>8028473.8799999999</v>
      </c>
      <c r="CH54" s="2">
        <v>7977303.2999999998</v>
      </c>
      <c r="CI54" s="2">
        <v>7926132.7199999997</v>
      </c>
      <c r="CJ54" s="2">
        <v>7874962.1399999997</v>
      </c>
      <c r="CK54" s="2">
        <v>7646984.2800000003</v>
      </c>
      <c r="CL54" s="4"/>
    </row>
    <row r="55" spans="1:104" outlineLevel="1" x14ac:dyDescent="0.25">
      <c r="A55" s="13">
        <f t="shared" si="7"/>
        <v>48</v>
      </c>
      <c r="B55" s="13"/>
      <c r="C55" s="111">
        <v>216000</v>
      </c>
      <c r="D55" s="85" t="s">
        <v>221</v>
      </c>
      <c r="E55" s="4">
        <v>-332279058.38999999</v>
      </c>
      <c r="F55" s="4">
        <v>-349486897.16000003</v>
      </c>
      <c r="G55" s="4">
        <v>-349486897.16000003</v>
      </c>
      <c r="H55" s="4">
        <v>-349486897.16000003</v>
      </c>
      <c r="I55" s="4">
        <v>-349486897.16000003</v>
      </c>
      <c r="J55" s="4">
        <v>-349486897.16000003</v>
      </c>
      <c r="K55" s="4">
        <v>-349486897.16000003</v>
      </c>
      <c r="L55" s="4">
        <v>-349486897.16000003</v>
      </c>
      <c r="M55" s="4">
        <v>-349486897.16000003</v>
      </c>
      <c r="N55" s="4">
        <v>-349486897.16000003</v>
      </c>
      <c r="O55" s="4">
        <v>-349486897.16000003</v>
      </c>
      <c r="P55" s="4">
        <v>-349486897.16000003</v>
      </c>
      <c r="Q55" s="4">
        <v>-349486897.16000003</v>
      </c>
      <c r="R55" s="4">
        <v>-361335792.27999997</v>
      </c>
      <c r="S55" s="4">
        <v>-361335792.27999997</v>
      </c>
      <c r="T55" s="4">
        <v>-361335792.27999997</v>
      </c>
      <c r="U55" s="4">
        <v>-357929483.22000003</v>
      </c>
      <c r="V55" s="4">
        <v>-357929483.22000003</v>
      </c>
      <c r="W55" s="62">
        <v>-357929483.22000003</v>
      </c>
      <c r="X55" s="4">
        <v>-357929483.22000003</v>
      </c>
      <c r="Y55" s="4">
        <v>-357929483.22000003</v>
      </c>
      <c r="Z55" s="4">
        <v>-357929483.22000003</v>
      </c>
      <c r="AA55" s="4">
        <v>-357929483.22000003</v>
      </c>
      <c r="AB55" s="4">
        <v>-357929483.22000003</v>
      </c>
      <c r="AC55" s="2">
        <v>-357929483.22000003</v>
      </c>
      <c r="AD55" s="2">
        <v>-369263683.63</v>
      </c>
      <c r="AE55" s="2">
        <v>-369263683.63</v>
      </c>
      <c r="AF55" s="2">
        <v>-369263683.63</v>
      </c>
      <c r="AG55" s="2">
        <v>-369263683.63</v>
      </c>
      <c r="AH55" s="2">
        <v>-369263683.63</v>
      </c>
      <c r="AI55" s="2">
        <v>-369263683.63</v>
      </c>
      <c r="AJ55" s="2">
        <v>-369263683.63</v>
      </c>
      <c r="AK55" s="2">
        <v>-369263683.63</v>
      </c>
      <c r="AL55" s="2">
        <v>-369263683.63</v>
      </c>
      <c r="AM55" s="2">
        <v>-369263683.63</v>
      </c>
      <c r="AN55" s="2">
        <v>-369263683.63</v>
      </c>
      <c r="AO55" s="2">
        <v>-369263683.63</v>
      </c>
      <c r="AP55" s="2">
        <v>-377862064.44999999</v>
      </c>
      <c r="AQ55" s="2">
        <v>-377862064.44999999</v>
      </c>
      <c r="AR55" s="2">
        <v>-377862064.44999999</v>
      </c>
      <c r="AS55" s="2">
        <v>-377862064.44999999</v>
      </c>
      <c r="AT55" s="2">
        <v>-377862064.44999999</v>
      </c>
      <c r="AU55" s="2">
        <v>-377862064.44999999</v>
      </c>
      <c r="AV55" s="2">
        <v>-377862064.44999999</v>
      </c>
      <c r="AW55" s="2">
        <v>-377862064.44999999</v>
      </c>
      <c r="AX55" s="2">
        <v>-377862064.44999999</v>
      </c>
      <c r="AY55" s="2">
        <v>-377862064.44999999</v>
      </c>
      <c r="AZ55" s="2">
        <v>-377862064.44999999</v>
      </c>
      <c r="BA55" s="2">
        <v>-377862064.44999999</v>
      </c>
      <c r="BB55" s="2">
        <v>-380572802.86000001</v>
      </c>
      <c r="BC55" s="2">
        <v>-380572802.86000001</v>
      </c>
      <c r="BD55" s="2">
        <v>-380572802.86000001</v>
      </c>
      <c r="BE55" s="2">
        <v>-380572802.86000001</v>
      </c>
      <c r="BF55" s="2">
        <v>-380572802.86000001</v>
      </c>
      <c r="BG55" s="2">
        <v>-380572802.86000001</v>
      </c>
      <c r="BH55" s="2">
        <v>-380572802.86000001</v>
      </c>
      <c r="BI55" s="2">
        <v>-380572802.86000001</v>
      </c>
      <c r="BJ55" s="2">
        <v>-380572802.86000001</v>
      </c>
      <c r="BK55" s="2">
        <v>-380572802.86000001</v>
      </c>
      <c r="BL55" s="2">
        <v>-380572802.86000001</v>
      </c>
      <c r="BM55" s="2">
        <v>-380572802.86000001</v>
      </c>
      <c r="BN55" s="2">
        <v>-387340926.68000001</v>
      </c>
      <c r="BO55" s="2">
        <v>-387842928.44999999</v>
      </c>
      <c r="BP55" s="2">
        <v>-387842928.44999999</v>
      </c>
      <c r="BQ55" s="2">
        <v>-387842928.44999999</v>
      </c>
      <c r="BR55" s="2">
        <v>-387842928.44999999</v>
      </c>
      <c r="BS55" s="2">
        <v>-387842928.44999999</v>
      </c>
      <c r="BT55" s="2">
        <v>-387842928.44999999</v>
      </c>
      <c r="BU55" s="2">
        <v>-387842928.44999999</v>
      </c>
      <c r="BV55" s="2">
        <v>-387842928.44999999</v>
      </c>
      <c r="BW55" s="2">
        <v>-387842928.44999999</v>
      </c>
      <c r="BX55" s="2">
        <v>-387842928.44999999</v>
      </c>
      <c r="BY55" s="2">
        <v>-387842928.44999999</v>
      </c>
      <c r="BZ55" s="2">
        <v>-277931215</v>
      </c>
      <c r="CA55" s="2">
        <v>-277931215</v>
      </c>
      <c r="CB55" s="2">
        <v>-277931215</v>
      </c>
      <c r="CC55" s="2">
        <v>-277931215</v>
      </c>
      <c r="CD55" s="2">
        <v>-277931215</v>
      </c>
      <c r="CE55" s="2">
        <v>-277931215</v>
      </c>
      <c r="CF55" s="2">
        <v>-277931215</v>
      </c>
      <c r="CG55" s="2">
        <v>-277931215</v>
      </c>
      <c r="CH55" s="2">
        <v>-277931215</v>
      </c>
      <c r="CI55" s="2">
        <v>-277931215</v>
      </c>
      <c r="CJ55" s="2">
        <v>-277931215</v>
      </c>
      <c r="CK55" s="2">
        <v>-277931215</v>
      </c>
      <c r="CL55" s="4"/>
    </row>
    <row r="56" spans="1:104" outlineLevel="1" x14ac:dyDescent="0.25">
      <c r="A56" s="13">
        <f t="shared" si="7"/>
        <v>49</v>
      </c>
      <c r="B56" s="13"/>
      <c r="C56" s="111">
        <v>216016</v>
      </c>
      <c r="D56" s="85" t="s">
        <v>222</v>
      </c>
      <c r="E56" s="4">
        <v>2562211.71</v>
      </c>
      <c r="F56" s="4">
        <v>2562211.71</v>
      </c>
      <c r="G56" s="4">
        <v>2562211.71</v>
      </c>
      <c r="H56" s="4">
        <v>2562211.71</v>
      </c>
      <c r="I56" s="4">
        <v>2562211.71</v>
      </c>
      <c r="J56" s="4">
        <v>2562211.71</v>
      </c>
      <c r="K56" s="4">
        <v>2562211.71</v>
      </c>
      <c r="L56" s="4">
        <v>2562211.71</v>
      </c>
      <c r="M56" s="4">
        <v>2562211.71</v>
      </c>
      <c r="N56" s="4">
        <v>2562211.71</v>
      </c>
      <c r="O56" s="4">
        <v>2562211.71</v>
      </c>
      <c r="P56" s="4">
        <v>2562211.71</v>
      </c>
      <c r="Q56" s="4">
        <v>2562211.71</v>
      </c>
      <c r="R56" s="4">
        <v>2562211.71</v>
      </c>
      <c r="S56" s="4">
        <v>2562211.71</v>
      </c>
      <c r="T56" s="4">
        <v>2562211.71</v>
      </c>
      <c r="U56" s="4">
        <v>2562211.71</v>
      </c>
      <c r="V56" s="4">
        <v>2562211.71</v>
      </c>
      <c r="W56" s="62">
        <v>2562211.71</v>
      </c>
      <c r="X56" s="4">
        <v>2562211.71</v>
      </c>
      <c r="Y56" s="4">
        <v>2562211.71</v>
      </c>
      <c r="Z56" s="4">
        <v>2562211.71</v>
      </c>
      <c r="AA56" s="4">
        <v>2562211.71</v>
      </c>
      <c r="AB56" s="4">
        <v>2562211.71</v>
      </c>
      <c r="AC56" s="2">
        <v>2562211.71</v>
      </c>
      <c r="AD56" s="2">
        <v>2562211.71</v>
      </c>
      <c r="AE56" s="2">
        <v>2562211.71</v>
      </c>
      <c r="AF56" s="2">
        <v>2562211.71</v>
      </c>
      <c r="AG56" s="2">
        <v>2562211.71</v>
      </c>
      <c r="AH56" s="2">
        <v>2562211.71</v>
      </c>
      <c r="AI56" s="2">
        <v>2562211.71</v>
      </c>
      <c r="AJ56" s="2">
        <v>2562211.71</v>
      </c>
      <c r="AK56" s="2">
        <v>2562211.71</v>
      </c>
      <c r="AL56" s="2">
        <v>2562211.71</v>
      </c>
      <c r="AM56" s="2">
        <v>2562211.71</v>
      </c>
      <c r="AN56" s="2">
        <v>2562211.71</v>
      </c>
      <c r="AO56" s="2">
        <v>2562211.71</v>
      </c>
      <c r="AP56" s="2">
        <v>2562211.71</v>
      </c>
      <c r="AQ56" s="2">
        <v>2562211.71</v>
      </c>
      <c r="AR56" s="2">
        <v>2562211.71</v>
      </c>
      <c r="AS56" s="2">
        <v>2562211.71</v>
      </c>
      <c r="AT56" s="2">
        <v>2562211.71</v>
      </c>
      <c r="AU56" s="2">
        <v>2562211.71</v>
      </c>
      <c r="AV56" s="2">
        <v>2562211.71</v>
      </c>
      <c r="AW56" s="2">
        <v>2562211.71</v>
      </c>
      <c r="AX56" s="2">
        <v>2562211.71</v>
      </c>
      <c r="AY56" s="2">
        <v>2562211.71</v>
      </c>
      <c r="AZ56" s="2">
        <v>2562211.71</v>
      </c>
      <c r="BA56" s="2">
        <v>2562211.71</v>
      </c>
      <c r="BB56" s="2">
        <v>2562211.71</v>
      </c>
      <c r="BC56" s="2">
        <v>2562211.71</v>
      </c>
      <c r="BD56" s="2">
        <v>2562211.71</v>
      </c>
      <c r="BE56" s="2">
        <v>2562211.71</v>
      </c>
      <c r="BF56" s="2">
        <v>2562211.71</v>
      </c>
      <c r="BG56" s="2">
        <v>2562211.71</v>
      </c>
      <c r="BH56" s="2">
        <v>2562211.71</v>
      </c>
      <c r="BI56" s="2">
        <v>2562211.71</v>
      </c>
      <c r="BJ56" s="2">
        <v>2562211.71</v>
      </c>
      <c r="BK56" s="2">
        <v>2562211.71</v>
      </c>
      <c r="BL56" s="2">
        <v>2562211.71</v>
      </c>
      <c r="BM56" s="2">
        <v>2562211.71</v>
      </c>
      <c r="BN56" s="2">
        <v>2562211.71</v>
      </c>
      <c r="BO56" s="2">
        <v>2562211.71</v>
      </c>
      <c r="BP56" s="2">
        <v>2562211.71</v>
      </c>
      <c r="BQ56" s="2">
        <v>2562211.71</v>
      </c>
      <c r="BR56" s="2">
        <v>2562211.71</v>
      </c>
      <c r="BS56" s="2">
        <v>2562211.71</v>
      </c>
      <c r="BT56" s="2">
        <v>2562211.71</v>
      </c>
      <c r="BU56" s="2">
        <v>2562211.71</v>
      </c>
      <c r="BV56" s="2">
        <v>2562211.71</v>
      </c>
      <c r="BW56" s="2">
        <v>2562211.71</v>
      </c>
      <c r="BX56" s="2">
        <v>2562211.71</v>
      </c>
      <c r="BY56" s="2">
        <v>2562211.71</v>
      </c>
      <c r="BZ56" s="2">
        <v>2562211.71</v>
      </c>
      <c r="CA56" s="2">
        <v>2562211.71</v>
      </c>
      <c r="CB56" s="2">
        <v>2562211.71</v>
      </c>
      <c r="CC56" s="2">
        <v>2562211.71</v>
      </c>
      <c r="CD56" s="2">
        <v>2562211.71</v>
      </c>
      <c r="CE56" s="2">
        <v>2562211.71</v>
      </c>
      <c r="CF56" s="2">
        <v>2562211.71</v>
      </c>
      <c r="CG56" s="2">
        <v>2562211.71</v>
      </c>
      <c r="CH56" s="2">
        <v>2562211.71</v>
      </c>
      <c r="CI56" s="2">
        <v>2562211.71</v>
      </c>
      <c r="CJ56" s="2">
        <v>2562211.71</v>
      </c>
      <c r="CK56" s="2">
        <v>2562211.71</v>
      </c>
      <c r="CL56" s="4"/>
    </row>
    <row r="57" spans="1:104" outlineLevel="1" x14ac:dyDescent="0.25">
      <c r="A57" s="13">
        <f t="shared" si="7"/>
        <v>50</v>
      </c>
      <c r="B57" s="13"/>
      <c r="C57" s="111">
        <v>216018</v>
      </c>
      <c r="D57" s="85" t="s">
        <v>223</v>
      </c>
      <c r="E57" s="4">
        <v>8436924.7599999998</v>
      </c>
      <c r="F57" s="4">
        <v>8436924.7599999998</v>
      </c>
      <c r="G57" s="4">
        <v>8436924.7599999998</v>
      </c>
      <c r="H57" s="4">
        <v>8436924.7599999998</v>
      </c>
      <c r="I57" s="4">
        <v>8436924.7599999998</v>
      </c>
      <c r="J57" s="4">
        <v>8436924.7599999998</v>
      </c>
      <c r="K57" s="4">
        <v>8436924.7599999998</v>
      </c>
      <c r="L57" s="4">
        <v>8436924.7599999998</v>
      </c>
      <c r="M57" s="4">
        <v>8436924.7599999998</v>
      </c>
      <c r="N57" s="4">
        <v>8436924.7599999998</v>
      </c>
      <c r="O57" s="4">
        <v>8436924.7599999998</v>
      </c>
      <c r="P57" s="4">
        <v>8436924.7599999998</v>
      </c>
      <c r="Q57" s="4">
        <v>8436924.7599999998</v>
      </c>
      <c r="R57" s="4">
        <v>8436924.7599999998</v>
      </c>
      <c r="S57" s="4">
        <v>8436924.7599999998</v>
      </c>
      <c r="T57" s="4">
        <v>8436924.7599999998</v>
      </c>
      <c r="U57" s="4">
        <v>8436924.7599999998</v>
      </c>
      <c r="V57" s="4">
        <v>8436924.7599999998</v>
      </c>
      <c r="W57" s="62">
        <v>8436924.7599999998</v>
      </c>
      <c r="X57" s="4">
        <v>8436924.7599999998</v>
      </c>
      <c r="Y57" s="4">
        <v>8436924.7599999998</v>
      </c>
      <c r="Z57" s="4">
        <v>8436924.7599999998</v>
      </c>
      <c r="AA57" s="4">
        <v>8436924.7599999998</v>
      </c>
      <c r="AB57" s="4">
        <v>8436924.7599999998</v>
      </c>
      <c r="AC57" s="2">
        <v>8436924.7599999998</v>
      </c>
      <c r="AD57" s="2">
        <v>8436924.7599999998</v>
      </c>
      <c r="AE57" s="2">
        <v>8436924.7599999998</v>
      </c>
      <c r="AF57" s="2">
        <v>8436924.7599999998</v>
      </c>
      <c r="AG57" s="2">
        <v>8436924.7599999998</v>
      </c>
      <c r="AH57" s="2">
        <v>8436924.7599999998</v>
      </c>
      <c r="AI57" s="2">
        <v>8436924.7599999998</v>
      </c>
      <c r="AJ57" s="2">
        <v>8436924.7599999998</v>
      </c>
      <c r="AK57" s="2">
        <v>8436924.7599999998</v>
      </c>
      <c r="AL57" s="2">
        <v>8436924.7599999998</v>
      </c>
      <c r="AM57" s="2">
        <v>8436924.7599999998</v>
      </c>
      <c r="AN57" s="2">
        <v>8436924.7599999998</v>
      </c>
      <c r="AO57" s="2">
        <v>8436924.7599999998</v>
      </c>
      <c r="AP57" s="2">
        <v>8436924.7599999998</v>
      </c>
      <c r="AQ57" s="2">
        <v>8436924.7599999998</v>
      </c>
      <c r="AR57" s="2">
        <v>8436924.7599999998</v>
      </c>
      <c r="AS57" s="2">
        <v>8436924.7599999998</v>
      </c>
      <c r="AT57" s="2">
        <v>8436924.7599999998</v>
      </c>
      <c r="AU57" s="2">
        <v>8436924.7599999998</v>
      </c>
      <c r="AV57" s="2">
        <v>8436924.7599999998</v>
      </c>
      <c r="AW57" s="2">
        <v>8436924.7599999998</v>
      </c>
      <c r="AX57" s="2">
        <v>8436924.7599999998</v>
      </c>
      <c r="AY57" s="2">
        <v>8436924.7599999998</v>
      </c>
      <c r="AZ57" s="2">
        <v>8436924.7599999998</v>
      </c>
      <c r="BA57" s="2">
        <v>8436924.7599999998</v>
      </c>
      <c r="BB57" s="2">
        <v>8436924.7599999998</v>
      </c>
      <c r="BC57" s="2">
        <v>8436924.7599999998</v>
      </c>
      <c r="BD57" s="2">
        <v>8436924.7599999998</v>
      </c>
      <c r="BE57" s="2">
        <v>8436924.7599999998</v>
      </c>
      <c r="BF57" s="2">
        <v>8436924.7599999998</v>
      </c>
      <c r="BG57" s="2">
        <v>8436924.7599999998</v>
      </c>
      <c r="BH57" s="2">
        <v>8436924.7599999998</v>
      </c>
      <c r="BI57" s="2">
        <v>8436924.7599999998</v>
      </c>
      <c r="BJ57" s="2">
        <v>8436924.7599999998</v>
      </c>
      <c r="BK57" s="2">
        <v>8436924.7599999998</v>
      </c>
      <c r="BL57" s="2">
        <v>8436924.7599999998</v>
      </c>
      <c r="BM57" s="2">
        <v>8436924.7599999998</v>
      </c>
      <c r="BN57" s="2">
        <v>8436924.7599999998</v>
      </c>
      <c r="BO57" s="2">
        <v>8436924.7599999998</v>
      </c>
      <c r="BP57" s="2">
        <v>8436924.7599999998</v>
      </c>
      <c r="BQ57" s="2">
        <v>8436924.7599999998</v>
      </c>
      <c r="BR57" s="2">
        <v>8436924.7599999998</v>
      </c>
      <c r="BS57" s="2">
        <v>8436924.7599999998</v>
      </c>
      <c r="BT57" s="2">
        <v>8436924.7599999998</v>
      </c>
      <c r="BU57" s="2">
        <v>8436924.7599999998</v>
      </c>
      <c r="BV57" s="2">
        <v>8436924.7599999998</v>
      </c>
      <c r="BW57" s="2">
        <v>8436924.7599999998</v>
      </c>
      <c r="BX57" s="2">
        <v>8436924.7599999998</v>
      </c>
      <c r="BY57" s="2">
        <v>8436924.7599999998</v>
      </c>
      <c r="BZ57" s="2">
        <v>8436924.7599999998</v>
      </c>
      <c r="CA57" s="2">
        <v>8436924.7599999998</v>
      </c>
      <c r="CB57" s="2">
        <v>8436924.7599999998</v>
      </c>
      <c r="CC57" s="2">
        <v>8436924.7599999998</v>
      </c>
      <c r="CD57" s="2">
        <v>8436924.7599999998</v>
      </c>
      <c r="CE57" s="2">
        <v>8436924.7599999998</v>
      </c>
      <c r="CF57" s="2">
        <v>8436924.7599999998</v>
      </c>
      <c r="CG57" s="2">
        <v>8436924.7599999998</v>
      </c>
      <c r="CH57" s="2">
        <v>8436924.7599999998</v>
      </c>
      <c r="CI57" s="2">
        <v>8436924.7599999998</v>
      </c>
      <c r="CJ57" s="2">
        <v>8436924.7599999998</v>
      </c>
      <c r="CK57" s="2">
        <v>8436924.7599999998</v>
      </c>
      <c r="CL57" s="4"/>
    </row>
    <row r="58" spans="1:104" outlineLevel="1" x14ac:dyDescent="0.25">
      <c r="A58" s="13">
        <f t="shared" si="7"/>
        <v>51</v>
      </c>
      <c r="B58" s="13"/>
      <c r="C58" s="111">
        <v>216100</v>
      </c>
      <c r="D58" s="85" t="s">
        <v>224</v>
      </c>
      <c r="E58" s="4">
        <v>933350.75</v>
      </c>
      <c r="F58" s="4">
        <v>933350.75</v>
      </c>
      <c r="G58" s="4">
        <v>933350.75</v>
      </c>
      <c r="H58" s="4">
        <v>933350.75</v>
      </c>
      <c r="I58" s="4">
        <v>933350.75</v>
      </c>
      <c r="J58" s="4">
        <v>933350.75</v>
      </c>
      <c r="K58" s="4">
        <v>933350.75</v>
      </c>
      <c r="L58" s="4">
        <v>933350.75</v>
      </c>
      <c r="M58" s="4">
        <v>933350.75</v>
      </c>
      <c r="N58" s="4">
        <v>933350.75</v>
      </c>
      <c r="O58" s="4">
        <v>933350.75</v>
      </c>
      <c r="P58" s="4">
        <v>933350.75</v>
      </c>
      <c r="Q58" s="4">
        <v>933350.75</v>
      </c>
      <c r="R58" s="4">
        <v>933350.75</v>
      </c>
      <c r="S58" s="4">
        <v>933350.75</v>
      </c>
      <c r="T58" s="4">
        <v>933350.75</v>
      </c>
      <c r="U58" s="4">
        <v>933350.75</v>
      </c>
      <c r="V58" s="4">
        <v>933350.75</v>
      </c>
      <c r="W58" s="62">
        <v>933350.75</v>
      </c>
      <c r="X58" s="4">
        <v>933350.75</v>
      </c>
      <c r="Y58" s="4">
        <v>933350.75</v>
      </c>
      <c r="Z58" s="4">
        <v>933350.75</v>
      </c>
      <c r="AA58" s="4">
        <v>933350.75</v>
      </c>
      <c r="AB58" s="4">
        <v>933350.75</v>
      </c>
      <c r="AC58" s="2">
        <v>933350.75</v>
      </c>
      <c r="AD58" s="2">
        <v>933350.75</v>
      </c>
      <c r="AE58" s="2">
        <v>933350.75</v>
      </c>
      <c r="AF58" s="2">
        <v>933350.75</v>
      </c>
      <c r="AG58" s="2">
        <v>933350.75</v>
      </c>
      <c r="AH58" s="2">
        <v>933350.75</v>
      </c>
      <c r="AI58" s="2">
        <v>933350.75</v>
      </c>
      <c r="AJ58" s="2">
        <v>933350.75</v>
      </c>
      <c r="AK58" s="2">
        <v>933350.75</v>
      </c>
      <c r="AL58" s="2">
        <v>933350.75</v>
      </c>
      <c r="AM58" s="2">
        <v>933350.75</v>
      </c>
      <c r="AN58" s="2">
        <v>933350.75</v>
      </c>
      <c r="AO58" s="2">
        <v>933350.75</v>
      </c>
      <c r="AP58" s="2">
        <v>933350.75</v>
      </c>
      <c r="AQ58" s="2">
        <v>933350.75</v>
      </c>
      <c r="AR58" s="2">
        <v>933350.75</v>
      </c>
      <c r="AS58" s="2">
        <v>933350.75</v>
      </c>
      <c r="AT58" s="2">
        <v>933350.75</v>
      </c>
      <c r="AU58" s="2">
        <v>933350.75</v>
      </c>
      <c r="AV58" s="2">
        <v>933350.75</v>
      </c>
      <c r="AW58" s="2">
        <v>933350.75</v>
      </c>
      <c r="AX58" s="2">
        <v>933350.75</v>
      </c>
      <c r="AY58" s="2">
        <v>933350.75</v>
      </c>
      <c r="AZ58" s="2">
        <v>933350.75</v>
      </c>
      <c r="BA58" s="2">
        <v>933350.75</v>
      </c>
      <c r="BB58" s="2">
        <v>933350.75</v>
      </c>
      <c r="BC58" s="2">
        <v>933350.75</v>
      </c>
      <c r="BD58" s="2">
        <v>933350.75</v>
      </c>
      <c r="BE58" s="2">
        <v>933350.75</v>
      </c>
      <c r="BF58" s="2">
        <v>933350.75</v>
      </c>
      <c r="BG58" s="2">
        <v>933350.75</v>
      </c>
      <c r="BH58" s="2">
        <v>933350.75</v>
      </c>
      <c r="BI58" s="2">
        <v>933350.75</v>
      </c>
      <c r="BJ58" s="2">
        <v>933350.75</v>
      </c>
      <c r="BK58" s="2">
        <v>933350.75</v>
      </c>
      <c r="BL58" s="2">
        <v>933350.75</v>
      </c>
      <c r="BM58" s="2">
        <v>933350.75</v>
      </c>
      <c r="BN58" s="2">
        <v>933350.75</v>
      </c>
      <c r="BO58" s="2">
        <v>933350.75</v>
      </c>
      <c r="BP58" s="2">
        <v>933350.75</v>
      </c>
      <c r="BQ58" s="2">
        <v>933350.75</v>
      </c>
      <c r="BR58" s="2">
        <v>933350.75</v>
      </c>
      <c r="BS58" s="2">
        <v>933350.75</v>
      </c>
      <c r="BT58" s="2">
        <v>933350.75</v>
      </c>
      <c r="BU58" s="2">
        <v>933350.75</v>
      </c>
      <c r="BV58" s="2">
        <v>933350.75</v>
      </c>
      <c r="BW58" s="2">
        <v>933350.75</v>
      </c>
      <c r="BX58" s="2">
        <v>933350.75</v>
      </c>
      <c r="BY58" s="2">
        <v>933350.75</v>
      </c>
      <c r="BZ58" s="2">
        <v>933350.75</v>
      </c>
      <c r="CA58" s="2">
        <v>933350.75</v>
      </c>
      <c r="CB58" s="2">
        <v>933350.75</v>
      </c>
      <c r="CC58" s="2">
        <v>933350.75</v>
      </c>
      <c r="CD58" s="2">
        <v>933350.75</v>
      </c>
      <c r="CE58" s="2">
        <v>933350.75</v>
      </c>
      <c r="CF58" s="2">
        <v>933350.75</v>
      </c>
      <c r="CG58" s="2">
        <v>933350.75</v>
      </c>
      <c r="CH58" s="2">
        <v>933350.75</v>
      </c>
      <c r="CI58" s="2">
        <v>933350.75</v>
      </c>
      <c r="CJ58" s="2">
        <v>933350.75</v>
      </c>
      <c r="CK58" s="2">
        <v>933350.75</v>
      </c>
      <c r="CL58" s="4"/>
    </row>
    <row r="59" spans="1:104" ht="13" outlineLevel="1" thickBot="1" x14ac:dyDescent="0.3">
      <c r="A59" s="13">
        <f t="shared" si="7"/>
        <v>52</v>
      </c>
      <c r="B59" s="13"/>
      <c r="C59" s="111">
        <v>216999</v>
      </c>
      <c r="D59" s="85" t="s">
        <v>225</v>
      </c>
      <c r="E59" s="4">
        <v>-36350095.390000001</v>
      </c>
      <c r="F59" s="4">
        <v>-36350095.390000001</v>
      </c>
      <c r="G59" s="4">
        <v>-36350095.390000001</v>
      </c>
      <c r="H59" s="4">
        <v>-36350095.390000001</v>
      </c>
      <c r="I59" s="4">
        <v>-36350095.390000001</v>
      </c>
      <c r="J59" s="4">
        <v>-36350095.390000001</v>
      </c>
      <c r="K59" s="4">
        <v>-36350095.390000001</v>
      </c>
      <c r="L59" s="4">
        <v>-36350095.390000001</v>
      </c>
      <c r="M59" s="4">
        <v>-36350095.390000001</v>
      </c>
      <c r="N59" s="4">
        <v>-36350095.390000001</v>
      </c>
      <c r="O59" s="4">
        <v>-36350095.390000001</v>
      </c>
      <c r="P59" s="4">
        <v>-36350095.390000001</v>
      </c>
      <c r="Q59" s="4">
        <v>-36350095.390000001</v>
      </c>
      <c r="R59" s="4">
        <v>-36350095.390000001</v>
      </c>
      <c r="S59" s="4">
        <v>-36350095.390000001</v>
      </c>
      <c r="T59" s="4">
        <v>-36350095.390000001</v>
      </c>
      <c r="U59" s="4">
        <v>-36350095.390000001</v>
      </c>
      <c r="V59" s="4">
        <v>-36350095.390000001</v>
      </c>
      <c r="W59" s="62">
        <v>-36350095.390000001</v>
      </c>
      <c r="X59" s="4">
        <v>-36350095.390000001</v>
      </c>
      <c r="Y59" s="4">
        <v>-36350095.390000001</v>
      </c>
      <c r="Z59" s="4">
        <v>-36350095.390000001</v>
      </c>
      <c r="AA59" s="4">
        <v>-36350095.390000001</v>
      </c>
      <c r="AB59" s="4">
        <v>-36350095.390000001</v>
      </c>
      <c r="AC59" s="2">
        <v>-36350095.390000001</v>
      </c>
      <c r="AD59" s="2">
        <v>-36350095.390000001</v>
      </c>
      <c r="AE59" s="2">
        <v>-36350095.390000001</v>
      </c>
      <c r="AF59" s="2">
        <v>-36350095.390000001</v>
      </c>
      <c r="AG59" s="2">
        <v>-36350095.390000001</v>
      </c>
      <c r="AH59" s="2">
        <v>-36350095.390000001</v>
      </c>
      <c r="AI59" s="2">
        <v>-36350095.390000001</v>
      </c>
      <c r="AJ59" s="2">
        <v>-36350095.390000001</v>
      </c>
      <c r="AK59" s="2">
        <v>-36350095.390000001</v>
      </c>
      <c r="AL59" s="2">
        <v>-36350095.390000001</v>
      </c>
      <c r="AM59" s="2">
        <v>-36350095.390000001</v>
      </c>
      <c r="AN59" s="2">
        <v>-36350095.390000001</v>
      </c>
      <c r="AO59" s="2">
        <v>-36350095.390000001</v>
      </c>
      <c r="AP59" s="2">
        <v>-36350095.390000001</v>
      </c>
      <c r="AQ59" s="2">
        <v>-36350095.390000001</v>
      </c>
      <c r="AR59" s="2">
        <v>-36350095.390000001</v>
      </c>
      <c r="AS59" s="2">
        <v>-36350095.390000001</v>
      </c>
      <c r="AT59" s="2">
        <v>-36350095.390000001</v>
      </c>
      <c r="AU59" s="2">
        <v>-36350095.390000001</v>
      </c>
      <c r="AV59" s="2">
        <v>-36350095.390000001</v>
      </c>
      <c r="AW59" s="2">
        <v>-36350095.390000001</v>
      </c>
      <c r="AX59" s="2">
        <v>-36350095.390000001</v>
      </c>
      <c r="AY59" s="2">
        <v>-36350095.390000001</v>
      </c>
      <c r="AZ59" s="2">
        <v>-36350095.390000001</v>
      </c>
      <c r="BA59" s="2">
        <v>-36350095.390000001</v>
      </c>
      <c r="BB59" s="2">
        <v>-36350095.390000001</v>
      </c>
      <c r="BC59" s="2">
        <v>-36350095.390000001</v>
      </c>
      <c r="BD59" s="2">
        <v>-36350095.390000001</v>
      </c>
      <c r="BE59" s="2">
        <v>-36350095.390000001</v>
      </c>
      <c r="BF59" s="2">
        <v>-36350095.390000001</v>
      </c>
      <c r="BG59" s="2">
        <v>-36350095.390000001</v>
      </c>
      <c r="BH59" s="2">
        <v>-36350095.390000001</v>
      </c>
      <c r="BI59" s="2">
        <v>-36350095.390000001</v>
      </c>
      <c r="BJ59" s="2">
        <v>-36350095.390000001</v>
      </c>
      <c r="BK59" s="2">
        <v>-36350095.390000001</v>
      </c>
      <c r="BL59" s="2">
        <v>-36350095.390000001</v>
      </c>
      <c r="BM59" s="2">
        <v>-36350095.390000001</v>
      </c>
      <c r="BN59" s="2">
        <v>-36350095.390000001</v>
      </c>
      <c r="BO59" s="2">
        <v>-36350095.390000001</v>
      </c>
      <c r="BP59" s="2">
        <v>-36350095.390000001</v>
      </c>
      <c r="BQ59" s="2">
        <v>-36350095.390000001</v>
      </c>
      <c r="BR59" s="2">
        <v>-36350095.390000001</v>
      </c>
      <c r="BS59" s="2">
        <v>-36350095.390000001</v>
      </c>
      <c r="BT59" s="2">
        <v>-36350095.390000001</v>
      </c>
      <c r="BU59" s="2">
        <v>-36350095.390000001</v>
      </c>
      <c r="BV59" s="2">
        <v>-36350095.390000001</v>
      </c>
      <c r="BW59" s="2">
        <v>-36350095.390000001</v>
      </c>
      <c r="BX59" s="2">
        <v>-36350095.390000001</v>
      </c>
      <c r="BY59" s="2">
        <v>-36350095.390000001</v>
      </c>
      <c r="BZ59" s="2">
        <v>-36350095.390000001</v>
      </c>
      <c r="CA59" s="2">
        <v>-36350095.390000001</v>
      </c>
      <c r="CB59" s="2">
        <v>-36350095.390000001</v>
      </c>
      <c r="CC59" s="2">
        <v>-36350095.390000001</v>
      </c>
      <c r="CD59" s="2">
        <v>-36350095.390000001</v>
      </c>
      <c r="CE59" s="2">
        <v>-36350095.390000001</v>
      </c>
      <c r="CF59" s="2">
        <v>-36350095.390000001</v>
      </c>
      <c r="CG59" s="2">
        <v>-36350095.390000001</v>
      </c>
      <c r="CH59" s="2">
        <v>-36350095.390000001</v>
      </c>
      <c r="CI59" s="2">
        <v>-36350095.390000001</v>
      </c>
      <c r="CJ59" s="2">
        <v>-36350095.390000001</v>
      </c>
      <c r="CK59" s="2">
        <v>-36350095.390000001</v>
      </c>
      <c r="CL59" s="4"/>
      <c r="CM59" s="4"/>
    </row>
    <row r="60" spans="1:104" ht="13" outlineLevel="1" thickBot="1" x14ac:dyDescent="0.3">
      <c r="A60" s="13">
        <f t="shared" si="7"/>
        <v>53</v>
      </c>
      <c r="B60" s="13"/>
      <c r="C60" s="112" t="s">
        <v>548</v>
      </c>
      <c r="D60" s="85" t="s">
        <v>226</v>
      </c>
      <c r="E60" s="62">
        <v>-17207838.77</v>
      </c>
      <c r="F60" s="62">
        <v>-6802193.2400000002</v>
      </c>
      <c r="G60" s="62">
        <v>-20479021.82</v>
      </c>
      <c r="H60" s="62">
        <v>-28694155.600000001</v>
      </c>
      <c r="I60" s="62">
        <v>-20555694.460000001</v>
      </c>
      <c r="J60" s="62">
        <v>-20541215.390000001</v>
      </c>
      <c r="K60" s="62">
        <v>-18177519.84</v>
      </c>
      <c r="L60" s="4">
        <v>-2705756.39</v>
      </c>
      <c r="M60" s="4">
        <v>1023785.32</v>
      </c>
      <c r="N60" s="4">
        <v>4320496.93</v>
      </c>
      <c r="O60" s="4">
        <v>14135665.27</v>
      </c>
      <c r="P60" s="4">
        <v>4996107.3600000003</v>
      </c>
      <c r="Q60" s="4">
        <v>-11848895.119999999</v>
      </c>
      <c r="R60" s="4">
        <v>-5099881.91</v>
      </c>
      <c r="S60" s="4">
        <v>-17101037.399999999</v>
      </c>
      <c r="T60" s="4">
        <v>-25514103.550000001</v>
      </c>
      <c r="U60" s="4">
        <v>-17215378.98</v>
      </c>
      <c r="V60" s="4">
        <v>-17413796.32</v>
      </c>
      <c r="W60" s="62">
        <v>-15255890.630000001</v>
      </c>
      <c r="X60" s="4">
        <v>-199669.89</v>
      </c>
      <c r="Y60" s="4">
        <v>2529904.1</v>
      </c>
      <c r="Z60" s="4">
        <v>5250708.55</v>
      </c>
      <c r="AA60" s="4">
        <v>15078761.380000001</v>
      </c>
      <c r="AB60" s="4">
        <v>4471119.45</v>
      </c>
      <c r="AC60" s="2">
        <v>-11743783.82</v>
      </c>
      <c r="AD60" s="2">
        <v>-4903182.12</v>
      </c>
      <c r="AE60" s="2">
        <v>-18567836.239999998</v>
      </c>
      <c r="AF60" s="2">
        <v>-25427683.34</v>
      </c>
      <c r="AG60" s="2">
        <v>-16785935.260000002</v>
      </c>
      <c r="AH60" s="2">
        <v>-16295950.560000001</v>
      </c>
      <c r="AI60" s="2">
        <v>-14016227.189999999</v>
      </c>
      <c r="AJ60" s="2">
        <v>2424860.75</v>
      </c>
      <c r="AK60" s="2">
        <v>5681203.4100000001</v>
      </c>
      <c r="AL60" s="2">
        <v>7219817.2800000003</v>
      </c>
      <c r="AM60" s="2">
        <v>17874210.300000001</v>
      </c>
      <c r="AN60" s="2">
        <v>7707033.3600000003</v>
      </c>
      <c r="AO60" s="2">
        <v>-8598380.8200000003</v>
      </c>
      <c r="AP60" s="2">
        <v>-3940515.17</v>
      </c>
      <c r="AQ60" s="2">
        <v>-14807404.779999999</v>
      </c>
      <c r="AR60" s="2">
        <v>-15723183.060000001</v>
      </c>
      <c r="AS60" s="2">
        <v>-7075535.2300000004</v>
      </c>
      <c r="AT60" s="2">
        <v>-7410801.6299999999</v>
      </c>
      <c r="AU60" s="2">
        <v>-5210210.72</v>
      </c>
      <c r="AV60" s="2">
        <v>10414568.039999999</v>
      </c>
      <c r="AW60" s="2">
        <v>12836423.67</v>
      </c>
      <c r="AX60" s="2">
        <v>14197808.01</v>
      </c>
      <c r="AY60" s="2">
        <v>24153545.239999998</v>
      </c>
      <c r="AZ60" s="2">
        <v>13415929.720000001</v>
      </c>
      <c r="BA60" s="2">
        <v>-2710738.41</v>
      </c>
      <c r="BB60" s="2">
        <v>-5619962.6900000004</v>
      </c>
      <c r="BC60" s="2">
        <v>-16109154.060000001</v>
      </c>
      <c r="BD60" s="2">
        <v>-23701035.059999999</v>
      </c>
      <c r="BE60" s="2">
        <v>-14306648.09</v>
      </c>
      <c r="BF60" s="2">
        <v>-14529344.050000001</v>
      </c>
      <c r="BG60" s="2">
        <v>-12866745.18</v>
      </c>
      <c r="BH60" s="2">
        <v>2735438.6</v>
      </c>
      <c r="BI60" s="2">
        <v>5748907.75</v>
      </c>
      <c r="BJ60" s="2">
        <v>8052892.5499999998</v>
      </c>
      <c r="BK60" s="2">
        <v>19053908.050000001</v>
      </c>
      <c r="BL60" s="2">
        <v>9533408.5199999996</v>
      </c>
      <c r="BM60" s="2">
        <v>-7270125.5899999999</v>
      </c>
      <c r="BN60" s="2">
        <v>-5232838.79</v>
      </c>
      <c r="BO60" s="2">
        <v>-18771194.09</v>
      </c>
      <c r="BP60" s="2">
        <v>-26522156.850000001</v>
      </c>
      <c r="BQ60" s="2">
        <v>-18264841.629999999</v>
      </c>
      <c r="BR60" s="2">
        <v>-18343887.190000001</v>
      </c>
      <c r="BS60" s="2">
        <v>-15788298.74</v>
      </c>
      <c r="BT60" s="2">
        <v>804590.01</v>
      </c>
      <c r="BU60" s="2">
        <v>4393907.12</v>
      </c>
      <c r="BV60" s="2">
        <v>6179044.04</v>
      </c>
      <c r="BW60" s="2">
        <v>17477824.280000001</v>
      </c>
      <c r="BX60" s="2">
        <v>6114430.2199999997</v>
      </c>
      <c r="BY60" s="2">
        <v>-10194027.710000001</v>
      </c>
      <c r="BZ60" s="2">
        <v>-4451846.87</v>
      </c>
      <c r="CA60" s="2">
        <v>-18633093.960000001</v>
      </c>
      <c r="CB60" s="2">
        <v>-27732164.100000001</v>
      </c>
      <c r="CC60" s="2">
        <v>-18814816.719999999</v>
      </c>
      <c r="CD60" s="2">
        <v>-17221306.07</v>
      </c>
      <c r="CE60" s="2">
        <v>-13112545.65</v>
      </c>
      <c r="CF60" s="2">
        <v>4906292.3099999996</v>
      </c>
      <c r="CG60" s="2">
        <v>10170007.810000001</v>
      </c>
      <c r="CH60" s="2">
        <v>12289577.23</v>
      </c>
      <c r="CI60" s="2">
        <v>8962037.5399999991</v>
      </c>
      <c r="CJ60" s="2">
        <v>-4328039.83</v>
      </c>
      <c r="CK60" s="2">
        <v>-24878154.52</v>
      </c>
      <c r="CM60" s="157" t="s">
        <v>1991</v>
      </c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9"/>
    </row>
    <row r="61" spans="1:104" outlineLevel="1" x14ac:dyDescent="0.25">
      <c r="A61" s="13">
        <f t="shared" si="7"/>
        <v>54</v>
      </c>
      <c r="B61" s="160" t="s">
        <v>1992</v>
      </c>
      <c r="C61" s="111">
        <v>191452</v>
      </c>
      <c r="D61" s="7" t="s">
        <v>1304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9">
        <v>0</v>
      </c>
      <c r="AD61" s="89">
        <v>0</v>
      </c>
      <c r="AE61" s="89">
        <v>0</v>
      </c>
      <c r="AF61" s="89">
        <v>0</v>
      </c>
      <c r="AG61" s="89">
        <v>0</v>
      </c>
      <c r="AH61" s="89">
        <v>0</v>
      </c>
      <c r="AI61" s="89">
        <v>0</v>
      </c>
      <c r="AJ61" s="89">
        <v>0</v>
      </c>
      <c r="AK61" s="89">
        <v>0</v>
      </c>
      <c r="AL61" s="89">
        <v>0</v>
      </c>
      <c r="AM61" s="89">
        <v>0</v>
      </c>
      <c r="AN61" s="89">
        <v>-3148</v>
      </c>
      <c r="AO61" s="89">
        <v>-9653</v>
      </c>
      <c r="AP61" s="89">
        <v>-18624</v>
      </c>
      <c r="AQ61" s="89">
        <v>-30612</v>
      </c>
      <c r="AR61" s="89">
        <v>-46148</v>
      </c>
      <c r="AS61" s="89">
        <v>-63794</v>
      </c>
      <c r="AT61" s="89">
        <v>-82303</v>
      </c>
      <c r="AU61" s="89">
        <v>-100606</v>
      </c>
      <c r="AV61" s="89">
        <v>-119238</v>
      </c>
      <c r="AW61" s="89">
        <v>-138069</v>
      </c>
      <c r="AX61" s="89">
        <v>-156809</v>
      </c>
      <c r="AY61" s="89">
        <v>-176517</v>
      </c>
      <c r="AZ61" s="89">
        <v>-1527.62</v>
      </c>
      <c r="BA61" s="101">
        <v>-3658.92</v>
      </c>
      <c r="BB61" s="102">
        <v>-7029.48</v>
      </c>
      <c r="BC61" s="102">
        <v>-11942.81</v>
      </c>
      <c r="BD61" s="102">
        <v>-18591.8</v>
      </c>
      <c r="BE61" s="102">
        <v>-27112.53</v>
      </c>
      <c r="BF61" s="102">
        <v>-37625.370000000003</v>
      </c>
      <c r="BG61" s="102">
        <v>-48837.45</v>
      </c>
      <c r="BH61" s="102">
        <v>-60110.69</v>
      </c>
      <c r="BI61" s="102">
        <v>-71440.929999999993</v>
      </c>
      <c r="BJ61" s="102">
        <v>-82632.14</v>
      </c>
      <c r="BK61" s="102">
        <v>-93793.3</v>
      </c>
      <c r="BL61" s="102">
        <v>-830.42</v>
      </c>
      <c r="BM61" s="103">
        <v>0</v>
      </c>
      <c r="BN61" s="137">
        <v>0</v>
      </c>
      <c r="BO61" s="102">
        <v>0</v>
      </c>
      <c r="BP61" s="102">
        <v>0</v>
      </c>
      <c r="BQ61" s="102">
        <v>0</v>
      </c>
      <c r="BR61" s="102">
        <v>0</v>
      </c>
      <c r="BS61" s="102">
        <v>0</v>
      </c>
      <c r="BT61" s="102">
        <v>0</v>
      </c>
      <c r="BU61" s="102">
        <v>0</v>
      </c>
      <c r="BV61" s="102">
        <v>0</v>
      </c>
      <c r="BW61" s="102">
        <v>0</v>
      </c>
      <c r="BX61" s="102">
        <v>0</v>
      </c>
      <c r="BY61" s="103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-919.34</v>
      </c>
      <c r="CK61" s="2">
        <v>-919.34</v>
      </c>
      <c r="CM61" s="93"/>
      <c r="CN61" s="91" t="s">
        <v>553</v>
      </c>
      <c r="CO61" s="91" t="s">
        <v>554</v>
      </c>
      <c r="CP61" s="91" t="s">
        <v>555</v>
      </c>
      <c r="CQ61" s="91" t="s">
        <v>556</v>
      </c>
      <c r="CR61" s="91" t="s">
        <v>557</v>
      </c>
      <c r="CS61" s="91" t="s">
        <v>558</v>
      </c>
      <c r="CT61" s="91" t="s">
        <v>559</v>
      </c>
      <c r="CU61" s="91" t="s">
        <v>560</v>
      </c>
      <c r="CV61" s="91" t="s">
        <v>561</v>
      </c>
      <c r="CW61" s="91" t="s">
        <v>562</v>
      </c>
      <c r="CX61" s="91" t="s">
        <v>563</v>
      </c>
      <c r="CY61" s="91" t="s">
        <v>564</v>
      </c>
      <c r="CZ61" s="88" t="s">
        <v>553</v>
      </c>
    </row>
    <row r="62" spans="1:104" outlineLevel="1" x14ac:dyDescent="0.25">
      <c r="A62" s="13">
        <f t="shared" si="7"/>
        <v>55</v>
      </c>
      <c r="B62" s="160"/>
      <c r="C62" s="111">
        <v>186231</v>
      </c>
      <c r="D62" s="7" t="s">
        <v>1305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9">
        <v>-10622.54</v>
      </c>
      <c r="AD62" s="89">
        <v>-15985.52</v>
      </c>
      <c r="AE62" s="89">
        <v>-21383.27</v>
      </c>
      <c r="AF62" s="89">
        <v>-25380.21</v>
      </c>
      <c r="AG62" s="89">
        <v>-32283.96</v>
      </c>
      <c r="AH62" s="89">
        <v>-37787.379999999997</v>
      </c>
      <c r="AI62" s="89">
        <v>-43326.48</v>
      </c>
      <c r="AJ62" s="89">
        <v>-48465.51</v>
      </c>
      <c r="AK62" s="89">
        <v>-53637.85</v>
      </c>
      <c r="AL62" s="89">
        <v>-58997.21</v>
      </c>
      <c r="AM62" s="89">
        <v>-64391.32</v>
      </c>
      <c r="AN62" s="89">
        <v>-5429.08</v>
      </c>
      <c r="AO62" s="89">
        <v>-8994.02</v>
      </c>
      <c r="AP62" s="89">
        <v>-13534.81</v>
      </c>
      <c r="AQ62" s="89">
        <v>-18105.04</v>
      </c>
      <c r="AR62" s="89">
        <v>-18105.04</v>
      </c>
      <c r="AS62" s="89">
        <v>-18836.599999999999</v>
      </c>
      <c r="AT62" s="89">
        <v>-20304.45</v>
      </c>
      <c r="AU62" s="89">
        <v>-21710.15</v>
      </c>
      <c r="AV62" s="89">
        <v>-23821.03</v>
      </c>
      <c r="AW62" s="89">
        <v>-26636.89</v>
      </c>
      <c r="AX62" s="89">
        <v>-29466.22</v>
      </c>
      <c r="AY62" s="89">
        <v>-33009.96</v>
      </c>
      <c r="AZ62" s="89">
        <v>-4262.79</v>
      </c>
      <c r="BA62" s="104">
        <v>-8524.84</v>
      </c>
      <c r="BB62" s="105">
        <v>-12871.45</v>
      </c>
      <c r="BC62" s="105">
        <v>-17217.689999999999</v>
      </c>
      <c r="BD62" s="105">
        <v>-17217.689999999999</v>
      </c>
      <c r="BE62" s="105">
        <v>-17902.14</v>
      </c>
      <c r="BF62" s="105">
        <v>-19275.48</v>
      </c>
      <c r="BG62" s="105">
        <v>-20657.72</v>
      </c>
      <c r="BH62" s="105">
        <v>-22733.37</v>
      </c>
      <c r="BI62" s="105">
        <v>-25506.93</v>
      </c>
      <c r="BJ62" s="105">
        <v>-28298.47</v>
      </c>
      <c r="BK62" s="105">
        <v>-31792.560000000001</v>
      </c>
      <c r="BL62" s="105">
        <v>-4201.1899999999996</v>
      </c>
      <c r="BM62" s="106">
        <v>-10562.77</v>
      </c>
      <c r="BN62" s="138">
        <v>-17435.52</v>
      </c>
      <c r="BO62" s="105">
        <v>-24350.95</v>
      </c>
      <c r="BP62" s="105">
        <v>-25975.48</v>
      </c>
      <c r="BQ62" s="105">
        <v>-29236.51</v>
      </c>
      <c r="BR62" s="105">
        <v>-32518.67</v>
      </c>
      <c r="BS62" s="105">
        <v>-35822.11</v>
      </c>
      <c r="BT62" s="105">
        <v>-41036.129999999997</v>
      </c>
      <c r="BU62" s="105">
        <v>-48462.74</v>
      </c>
      <c r="BV62" s="105">
        <v>-56682.11</v>
      </c>
      <c r="BW62" s="105">
        <v>-67332.59</v>
      </c>
      <c r="BX62" s="105">
        <v>-13097.35</v>
      </c>
      <c r="BY62" s="106">
        <v>-26279.59</v>
      </c>
      <c r="BZ62" s="2">
        <v>-39552.39</v>
      </c>
      <c r="CA62" s="2">
        <v>-52911.22</v>
      </c>
      <c r="CB62" s="2">
        <v>-52911.22</v>
      </c>
      <c r="CC62" s="2">
        <v>-52911.22</v>
      </c>
      <c r="CD62" s="2">
        <v>-52911.22</v>
      </c>
      <c r="CE62" s="2">
        <v>-52911.22</v>
      </c>
      <c r="CF62" s="2">
        <v>-52911.22</v>
      </c>
      <c r="CG62" s="2">
        <v>-52911.22</v>
      </c>
      <c r="CH62" s="2">
        <v>-52911.22</v>
      </c>
      <c r="CI62" s="2">
        <v>-53498.85</v>
      </c>
      <c r="CJ62" s="2">
        <v>-978.64</v>
      </c>
      <c r="CK62" s="2">
        <v>-2077.4899999999998</v>
      </c>
      <c r="CM62" s="90" t="s">
        <v>1987</v>
      </c>
      <c r="CN62" s="39">
        <f t="shared" ref="CN62:CZ62" si="152">-SUM(BM61:BM66)</f>
        <v>3148715.3499999996</v>
      </c>
      <c r="CO62" s="39">
        <f t="shared" si="152"/>
        <v>3259546.98</v>
      </c>
      <c r="CP62" s="39">
        <f t="shared" si="152"/>
        <v>3379108.1999999997</v>
      </c>
      <c r="CQ62" s="39">
        <f t="shared" si="152"/>
        <v>3502043.86</v>
      </c>
      <c r="CR62" s="39">
        <f t="shared" si="152"/>
        <v>3633303.75</v>
      </c>
      <c r="CS62" s="39">
        <f t="shared" si="152"/>
        <v>3773249.77</v>
      </c>
      <c r="CT62" s="39">
        <f t="shared" si="152"/>
        <v>3915056.88</v>
      </c>
      <c r="CU62" s="39">
        <f t="shared" si="152"/>
        <v>4062539.7199999997</v>
      </c>
      <c r="CV62" s="39">
        <f t="shared" si="152"/>
        <v>4215367.45</v>
      </c>
      <c r="CW62" s="39">
        <f t="shared" si="152"/>
        <v>4379377.2699999996</v>
      </c>
      <c r="CX62" s="39">
        <f t="shared" si="152"/>
        <v>4540407.42</v>
      </c>
      <c r="CY62" s="39">
        <f t="shared" si="152"/>
        <v>4674893.97</v>
      </c>
      <c r="CZ62" s="99">
        <f t="shared" si="152"/>
        <v>4816905.25</v>
      </c>
    </row>
    <row r="63" spans="1:104" outlineLevel="1" x14ac:dyDescent="0.25">
      <c r="A63" s="13">
        <f t="shared" si="7"/>
        <v>56</v>
      </c>
      <c r="B63" s="160"/>
      <c r="C63" s="111">
        <v>186272</v>
      </c>
      <c r="D63" s="7" t="s">
        <v>1306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9">
        <v>-2785.97</v>
      </c>
      <c r="AD63" s="89">
        <v>-6621.06</v>
      </c>
      <c r="AE63" s="89">
        <v>-10875.09</v>
      </c>
      <c r="AF63" s="89">
        <v>-16257.29</v>
      </c>
      <c r="AG63" s="89">
        <v>-22511.16</v>
      </c>
      <c r="AH63" s="89">
        <v>-29958.29</v>
      </c>
      <c r="AI63" s="89">
        <v>-38567.379999999997</v>
      </c>
      <c r="AJ63" s="89">
        <v>-47214.8</v>
      </c>
      <c r="AK63" s="89">
        <v>-56924.67</v>
      </c>
      <c r="AL63" s="89">
        <v>-67861.16</v>
      </c>
      <c r="AM63" s="89">
        <v>-80175.89</v>
      </c>
      <c r="AN63" s="89">
        <v>-4787.84</v>
      </c>
      <c r="AO63" s="89">
        <v>-11304.82</v>
      </c>
      <c r="AP63" s="89">
        <v>-19102.830000000002</v>
      </c>
      <c r="AQ63" s="89">
        <v>-28591.41</v>
      </c>
      <c r="AR63" s="89">
        <v>-39219.35</v>
      </c>
      <c r="AS63" s="89">
        <v>-51163.26</v>
      </c>
      <c r="AT63" s="89">
        <v>-64453.89</v>
      </c>
      <c r="AU63" s="89">
        <v>-78297.36</v>
      </c>
      <c r="AV63" s="89">
        <v>-93323.6</v>
      </c>
      <c r="AW63" s="89">
        <v>-109465.61</v>
      </c>
      <c r="AX63" s="89">
        <v>-126422.08</v>
      </c>
      <c r="AY63" s="89">
        <v>-144679.78</v>
      </c>
      <c r="AZ63" s="89">
        <v>-5138.8999999999996</v>
      </c>
      <c r="BA63" s="104">
        <v>-11548.41</v>
      </c>
      <c r="BB63" s="105">
        <v>-19292.43</v>
      </c>
      <c r="BC63" s="105">
        <v>-27885.040000000001</v>
      </c>
      <c r="BD63" s="105">
        <v>-37080.51</v>
      </c>
      <c r="BE63" s="105">
        <v>-47051.76</v>
      </c>
      <c r="BF63" s="105">
        <v>-58098.36</v>
      </c>
      <c r="BG63" s="105">
        <v>-70479.73</v>
      </c>
      <c r="BH63" s="105">
        <v>-83936.54</v>
      </c>
      <c r="BI63" s="105">
        <v>-98516.21</v>
      </c>
      <c r="BJ63" s="105">
        <v>-113951.02</v>
      </c>
      <c r="BK63" s="105">
        <v>-130103.52</v>
      </c>
      <c r="BL63" s="105">
        <v>-4411.8599999999997</v>
      </c>
      <c r="BM63" s="106">
        <v>-13586.4</v>
      </c>
      <c r="BN63" s="138">
        <v>-25507.54</v>
      </c>
      <c r="BO63" s="105">
        <v>-39788.68</v>
      </c>
      <c r="BP63" s="105">
        <v>-55813.919999999998</v>
      </c>
      <c r="BQ63" s="105">
        <v>-73520.98</v>
      </c>
      <c r="BR63" s="105">
        <v>-93182.22</v>
      </c>
      <c r="BS63" s="105">
        <v>-114676.92</v>
      </c>
      <c r="BT63" s="105">
        <v>-137731.29</v>
      </c>
      <c r="BU63" s="105">
        <v>-163464.29999999999</v>
      </c>
      <c r="BV63" s="105">
        <v>-193588.2</v>
      </c>
      <c r="BW63" s="105">
        <v>-225013.57</v>
      </c>
      <c r="BX63" s="105">
        <v>-7079.03</v>
      </c>
      <c r="BY63" s="106">
        <v>-17006.87</v>
      </c>
      <c r="BZ63" s="2">
        <v>-28813.84</v>
      </c>
      <c r="CA63" s="2">
        <v>-42267.74</v>
      </c>
      <c r="CB63" s="2">
        <v>-58617.41</v>
      </c>
      <c r="CC63" s="2">
        <v>-76811.39</v>
      </c>
      <c r="CD63" s="2">
        <v>-96911.39</v>
      </c>
      <c r="CE63" s="2">
        <v>-119058.78</v>
      </c>
      <c r="CF63" s="2">
        <v>-142642.93</v>
      </c>
      <c r="CG63" s="2">
        <v>-168088.01</v>
      </c>
      <c r="CH63" s="2">
        <v>-195764.72</v>
      </c>
      <c r="CI63" s="2">
        <v>-225290.25</v>
      </c>
      <c r="CJ63" s="2">
        <v>-6136.7</v>
      </c>
      <c r="CK63" s="2">
        <v>-11111.59</v>
      </c>
      <c r="CM63" s="90" t="s">
        <v>1986</v>
      </c>
      <c r="CN63" s="39">
        <f>CN62*0.076</f>
        <v>239302.36659999998</v>
      </c>
      <c r="CO63" s="39">
        <f t="shared" ref="CO63:CZ63" si="153">CO62*0.076</f>
        <v>247725.57047999999</v>
      </c>
      <c r="CP63" s="39">
        <f t="shared" si="153"/>
        <v>256812.22319999998</v>
      </c>
      <c r="CQ63" s="39">
        <f t="shared" si="153"/>
        <v>266155.33335999999</v>
      </c>
      <c r="CR63" s="39">
        <f t="shared" si="153"/>
        <v>276131.08500000002</v>
      </c>
      <c r="CS63" s="39">
        <f t="shared" si="153"/>
        <v>286766.98252000002</v>
      </c>
      <c r="CT63" s="39">
        <f t="shared" si="153"/>
        <v>297544.32287999999</v>
      </c>
      <c r="CU63" s="39">
        <f t="shared" si="153"/>
        <v>308753.01871999999</v>
      </c>
      <c r="CV63" s="39">
        <f t="shared" si="153"/>
        <v>320367.92619999999</v>
      </c>
      <c r="CW63" s="39">
        <f t="shared" si="153"/>
        <v>332832.67251999996</v>
      </c>
      <c r="CX63" s="39">
        <f t="shared" si="153"/>
        <v>345070.96392000001</v>
      </c>
      <c r="CY63" s="39">
        <f t="shared" si="153"/>
        <v>355291.94171999994</v>
      </c>
      <c r="CZ63" s="99">
        <f t="shared" si="153"/>
        <v>366084.799</v>
      </c>
    </row>
    <row r="64" spans="1:104" outlineLevel="1" x14ac:dyDescent="0.25">
      <c r="A64" s="13">
        <f t="shared" si="7"/>
        <v>57</v>
      </c>
      <c r="B64" s="160"/>
      <c r="C64" s="111">
        <v>186273</v>
      </c>
      <c r="D64" s="7" t="s">
        <v>1307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9">
        <v>-1430.68</v>
      </c>
      <c r="AD64" s="89">
        <v>-3456.04</v>
      </c>
      <c r="AE64" s="89">
        <v>-3842.3</v>
      </c>
      <c r="AF64" s="89">
        <v>-4374.84</v>
      </c>
      <c r="AG64" s="89">
        <v>-5413.45</v>
      </c>
      <c r="AH64" s="89">
        <v>-7760.13</v>
      </c>
      <c r="AI64" s="89">
        <v>-11577.39</v>
      </c>
      <c r="AJ64" s="89">
        <v>-15249.26</v>
      </c>
      <c r="AK64" s="89">
        <v>-19673.57</v>
      </c>
      <c r="AL64" s="89">
        <v>-25227.96</v>
      </c>
      <c r="AM64" s="89">
        <v>-33653.51</v>
      </c>
      <c r="AN64" s="89">
        <v>-5238.66</v>
      </c>
      <c r="AO64" s="89">
        <v>-11263.77</v>
      </c>
      <c r="AP64" s="89">
        <v>-17086.62</v>
      </c>
      <c r="AQ64" s="89">
        <v>-23653.71</v>
      </c>
      <c r="AR64" s="89">
        <v>-30501.37</v>
      </c>
      <c r="AS64" s="89">
        <v>-38150.14</v>
      </c>
      <c r="AT64" s="89">
        <v>-47337.55</v>
      </c>
      <c r="AU64" s="89">
        <v>-57531.06</v>
      </c>
      <c r="AV64" s="89">
        <v>-68769.179999999993</v>
      </c>
      <c r="AW64" s="89">
        <v>-81052.100000000006</v>
      </c>
      <c r="AX64" s="89">
        <v>-93769.02</v>
      </c>
      <c r="AY64" s="89">
        <v>-108815.53</v>
      </c>
      <c r="AZ64" s="89">
        <v>-6222.99</v>
      </c>
      <c r="BA64" s="104">
        <v>-11345.75</v>
      </c>
      <c r="BB64" s="105">
        <v>-15038.24</v>
      </c>
      <c r="BC64" s="105">
        <v>-16611.419999999998</v>
      </c>
      <c r="BD64" s="105">
        <v>0</v>
      </c>
      <c r="BE64" s="105">
        <v>0</v>
      </c>
      <c r="BF64" s="105">
        <v>0</v>
      </c>
      <c r="BG64" s="105">
        <v>-1186.06</v>
      </c>
      <c r="BH64" s="105">
        <v>-2746.83</v>
      </c>
      <c r="BI64" s="105">
        <v>-4991.1000000000004</v>
      </c>
      <c r="BJ64" s="105">
        <v>-7594.99</v>
      </c>
      <c r="BK64" s="105">
        <v>-10135.969999999999</v>
      </c>
      <c r="BL64" s="105">
        <v>-2571.6799999999998</v>
      </c>
      <c r="BM64" s="106">
        <v>-7619.92</v>
      </c>
      <c r="BN64" s="138">
        <v>-11249.14</v>
      </c>
      <c r="BO64" s="105">
        <v>-13956.93</v>
      </c>
      <c r="BP64" s="105">
        <v>-15734.05</v>
      </c>
      <c r="BQ64" s="105">
        <v>-16685.93</v>
      </c>
      <c r="BR64" s="105">
        <v>-21623.41</v>
      </c>
      <c r="BS64" s="105">
        <v>-24343.79</v>
      </c>
      <c r="BT64" s="105">
        <v>-27131.87</v>
      </c>
      <c r="BU64" s="105">
        <v>-31140.6</v>
      </c>
      <c r="BV64" s="105">
        <v>-36635.11</v>
      </c>
      <c r="BW64" s="105">
        <v>-41304.17</v>
      </c>
      <c r="BX64" s="105">
        <v>0</v>
      </c>
      <c r="BY64" s="106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-4524.67</v>
      </c>
      <c r="CK64" s="2">
        <v>-7245.5</v>
      </c>
      <c r="CM64" s="90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99"/>
    </row>
    <row r="65" spans="1:104" outlineLevel="1" x14ac:dyDescent="0.25">
      <c r="A65" s="13">
        <f t="shared" si="7"/>
        <v>58</v>
      </c>
      <c r="B65" s="160"/>
      <c r="C65" s="111">
        <v>186274</v>
      </c>
      <c r="D65" s="7" t="s">
        <v>1308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9">
        <v>-127951.22</v>
      </c>
      <c r="AD65" s="89">
        <v>-104835.31</v>
      </c>
      <c r="AE65" s="89">
        <v>-85671.69</v>
      </c>
      <c r="AF65" s="89">
        <v>-68052.45</v>
      </c>
      <c r="AG65" s="89">
        <v>-54202.83</v>
      </c>
      <c r="AH65" s="89">
        <v>-43956.77</v>
      </c>
      <c r="AI65" s="89">
        <v>-35902.730000000003</v>
      </c>
      <c r="AJ65" s="89">
        <v>-28197.43</v>
      </c>
      <c r="AK65" s="89">
        <v>-20243.03</v>
      </c>
      <c r="AL65" s="89">
        <v>-12338.45</v>
      </c>
      <c r="AM65" s="89">
        <v>0</v>
      </c>
      <c r="AN65" s="89">
        <v>-360970.31</v>
      </c>
      <c r="AO65" s="89">
        <v>-265305.96999999997</v>
      </c>
      <c r="AP65" s="89">
        <v>-203131.61</v>
      </c>
      <c r="AQ65" s="89">
        <v>-152087.6</v>
      </c>
      <c r="AR65" s="89">
        <v>-107179.26</v>
      </c>
      <c r="AS65" s="89">
        <v>-73405.679999999993</v>
      </c>
      <c r="AT65" s="89">
        <v>-50909.55</v>
      </c>
      <c r="AU65" s="89">
        <v>-36805.75</v>
      </c>
      <c r="AV65" s="89">
        <v>-24515.03</v>
      </c>
      <c r="AW65" s="89">
        <v>-12227.8</v>
      </c>
      <c r="AX65" s="89">
        <v>1115.3699999999999</v>
      </c>
      <c r="AY65" s="89">
        <v>29644.01</v>
      </c>
      <c r="AZ65" s="89">
        <v>-384670.01</v>
      </c>
      <c r="BA65" s="104">
        <v>-320116.65000000002</v>
      </c>
      <c r="BB65" s="105">
        <v>-256931.28</v>
      </c>
      <c r="BC65" s="105">
        <v>-203210.11</v>
      </c>
      <c r="BD65" s="105">
        <v>-155377.56</v>
      </c>
      <c r="BE65" s="105">
        <v>-117724.82</v>
      </c>
      <c r="BF65" s="105">
        <v>-89842.15</v>
      </c>
      <c r="BG65" s="105">
        <v>-67928.740000000005</v>
      </c>
      <c r="BH65" s="105">
        <v>-47579.11</v>
      </c>
      <c r="BI65" s="105">
        <v>-26958.49</v>
      </c>
      <c r="BJ65" s="105">
        <v>-5550.16</v>
      </c>
      <c r="BK65" s="105">
        <v>0</v>
      </c>
      <c r="BL65" s="105">
        <v>-229777.37</v>
      </c>
      <c r="BM65" s="106">
        <v>-199648.17</v>
      </c>
      <c r="BN65" s="138">
        <v>-172581.69</v>
      </c>
      <c r="BO65" s="105">
        <v>-150647.54999999999</v>
      </c>
      <c r="BP65" s="105">
        <v>-134389.32</v>
      </c>
      <c r="BQ65" s="105">
        <v>-121731.24</v>
      </c>
      <c r="BR65" s="105">
        <v>-109591.38</v>
      </c>
      <c r="BS65" s="105">
        <v>-97453.97</v>
      </c>
      <c r="BT65" s="105">
        <v>-85216.34</v>
      </c>
      <c r="BU65" s="105">
        <v>-65636.72</v>
      </c>
      <c r="BV65" s="105">
        <v>-37041.760000000002</v>
      </c>
      <c r="BW65" s="105">
        <v>0</v>
      </c>
      <c r="BX65" s="105">
        <v>-293744.5</v>
      </c>
      <c r="BY65" s="106">
        <v>-255227.7</v>
      </c>
      <c r="BZ65" s="2">
        <v>-220626.26</v>
      </c>
      <c r="CA65" s="2">
        <v>-192585.93</v>
      </c>
      <c r="CB65" s="2">
        <v>-171801.61</v>
      </c>
      <c r="CC65" s="2">
        <v>-155619.68</v>
      </c>
      <c r="CD65" s="2">
        <v>-140100.23000000001</v>
      </c>
      <c r="CE65" s="2">
        <v>-124583.92</v>
      </c>
      <c r="CF65" s="2">
        <v>-108939.49</v>
      </c>
      <c r="CG65" s="2">
        <v>-83909.15</v>
      </c>
      <c r="CH65" s="2">
        <v>-47353.71</v>
      </c>
      <c r="CI65" s="2">
        <v>0.01</v>
      </c>
      <c r="CJ65" s="2">
        <v>-248947.79</v>
      </c>
      <c r="CK65" s="2">
        <v>-211118.52</v>
      </c>
      <c r="CM65" s="90" t="s">
        <v>1988</v>
      </c>
      <c r="CN65" s="39">
        <f>CN62-CN63</f>
        <v>2909412.9833999998</v>
      </c>
      <c r="CO65" s="39">
        <f t="shared" ref="CO65:CZ65" si="154">CO62-CO63</f>
        <v>3011821.4095200002</v>
      </c>
      <c r="CP65" s="39">
        <f t="shared" si="154"/>
        <v>3122295.9767999998</v>
      </c>
      <c r="CQ65" s="39">
        <f t="shared" si="154"/>
        <v>3235888.5266399998</v>
      </c>
      <c r="CR65" s="39">
        <f t="shared" si="154"/>
        <v>3357172.665</v>
      </c>
      <c r="CS65" s="39">
        <f t="shared" si="154"/>
        <v>3486482.7874799999</v>
      </c>
      <c r="CT65" s="39">
        <f t="shared" si="154"/>
        <v>3617512.55712</v>
      </c>
      <c r="CU65" s="39">
        <f t="shared" si="154"/>
        <v>3753786.7012799997</v>
      </c>
      <c r="CV65" s="39">
        <f t="shared" si="154"/>
        <v>3894999.5238000001</v>
      </c>
      <c r="CW65" s="39">
        <f t="shared" si="154"/>
        <v>4046544.5974799995</v>
      </c>
      <c r="CX65" s="39">
        <f t="shared" si="154"/>
        <v>4195336.4560799999</v>
      </c>
      <c r="CY65" s="39">
        <f t="shared" si="154"/>
        <v>4319602.0282800002</v>
      </c>
      <c r="CZ65" s="99">
        <f t="shared" si="154"/>
        <v>4450820.4510000004</v>
      </c>
    </row>
    <row r="66" spans="1:104" ht="13" outlineLevel="1" thickBot="1" x14ac:dyDescent="0.3">
      <c r="A66" s="13">
        <f t="shared" si="7"/>
        <v>59</v>
      </c>
      <c r="B66" s="160"/>
      <c r="C66" s="111">
        <v>186375</v>
      </c>
      <c r="D66" s="7" t="s">
        <v>1309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9">
        <v>-668132.09</v>
      </c>
      <c r="AD66" s="89">
        <v>-710285.09</v>
      </c>
      <c r="AE66" s="89">
        <v>-753477.09</v>
      </c>
      <c r="AF66" s="89">
        <v>-797702.09</v>
      </c>
      <c r="AG66" s="89">
        <v>-842970.09</v>
      </c>
      <c r="AH66" s="89">
        <v>-889292.09</v>
      </c>
      <c r="AI66" s="89">
        <v>-936681.09</v>
      </c>
      <c r="AJ66" s="89">
        <v>-981827.09</v>
      </c>
      <c r="AK66" s="89">
        <v>-1027976.09</v>
      </c>
      <c r="AL66" s="89">
        <v>-1076330.0900000001</v>
      </c>
      <c r="AM66" s="89">
        <v>-1125723.0900000001</v>
      </c>
      <c r="AN66" s="89">
        <v>-1176221.0900000001</v>
      </c>
      <c r="AO66" s="89">
        <v>-1227900.0900000001</v>
      </c>
      <c r="AP66" s="89">
        <v>-1280970.0900000001</v>
      </c>
      <c r="AQ66" s="89">
        <v>-1335644.0900000001</v>
      </c>
      <c r="AR66" s="89">
        <v>-1391940.09</v>
      </c>
      <c r="AS66" s="89">
        <v>-1449872.09</v>
      </c>
      <c r="AT66" s="89">
        <v>-1509454.09</v>
      </c>
      <c r="AU66" s="89">
        <v>-1568207.09</v>
      </c>
      <c r="AV66" s="89">
        <v>-1628573.09</v>
      </c>
      <c r="AW66" s="89">
        <v>-1690575.09</v>
      </c>
      <c r="AX66" s="89">
        <v>-1754220.09</v>
      </c>
      <c r="AY66" s="89">
        <v>-1819513.09</v>
      </c>
      <c r="AZ66" s="89">
        <v>-1886339.09</v>
      </c>
      <c r="BA66" s="107">
        <v>-1954570.09</v>
      </c>
      <c r="BB66" s="108">
        <v>-2024271.09</v>
      </c>
      <c r="BC66" s="108">
        <v>-2095430.09</v>
      </c>
      <c r="BD66" s="108">
        <v>-2168073.09</v>
      </c>
      <c r="BE66" s="108">
        <v>-2242215.09</v>
      </c>
      <c r="BF66" s="108">
        <v>-2317870.09</v>
      </c>
      <c r="BG66" s="108">
        <v>-2395046.09</v>
      </c>
      <c r="BH66" s="108">
        <v>-2473743.09</v>
      </c>
      <c r="BI66" s="108">
        <v>-2553969.09</v>
      </c>
      <c r="BJ66" s="108">
        <v>-2635742.09</v>
      </c>
      <c r="BK66" s="108">
        <v>-2719092.09</v>
      </c>
      <c r="BL66" s="108">
        <v>-2803990.09</v>
      </c>
      <c r="BM66" s="109">
        <v>-2917298.09</v>
      </c>
      <c r="BN66" s="139">
        <v>-3032773.09</v>
      </c>
      <c r="BO66" s="108">
        <v>-3150364.09</v>
      </c>
      <c r="BP66" s="108">
        <v>-3270131.09</v>
      </c>
      <c r="BQ66" s="108">
        <v>-3392129.09</v>
      </c>
      <c r="BR66" s="108">
        <v>-3516334.09</v>
      </c>
      <c r="BS66" s="108">
        <v>-3642760.09</v>
      </c>
      <c r="BT66" s="108">
        <v>-3771424.09</v>
      </c>
      <c r="BU66" s="108">
        <v>-3906663.09</v>
      </c>
      <c r="BV66" s="108">
        <v>-4055430.09</v>
      </c>
      <c r="BW66" s="108">
        <v>-4206757.09</v>
      </c>
      <c r="BX66" s="108">
        <v>-4360973.09</v>
      </c>
      <c r="BY66" s="109">
        <v>-4518391.09</v>
      </c>
      <c r="BZ66" s="2">
        <v>-4679251.09</v>
      </c>
      <c r="CA66" s="2">
        <v>-4843709.09</v>
      </c>
      <c r="CB66" s="2">
        <v>-5014800.09</v>
      </c>
      <c r="CC66" s="2">
        <v>-5189624.09</v>
      </c>
      <c r="CD66" s="2">
        <v>-5368213.09</v>
      </c>
      <c r="CE66" s="2">
        <v>-5550601.0899999999</v>
      </c>
      <c r="CF66" s="2">
        <v>-5736827.0899999999</v>
      </c>
      <c r="CG66" s="2">
        <v>-5926930.0899999999</v>
      </c>
      <c r="CH66" s="2">
        <v>-6125739.0899999999</v>
      </c>
      <c r="CI66" s="2">
        <v>-6329877.0899999999</v>
      </c>
      <c r="CJ66" s="2">
        <v>-6506406.0899999999</v>
      </c>
      <c r="CK66" s="2">
        <v>-6665333.0899999999</v>
      </c>
      <c r="CL66" s="4"/>
      <c r="CM66" s="90" t="s">
        <v>1989</v>
      </c>
      <c r="CN66" s="39">
        <f>CN65*0.35</f>
        <v>1018294.5441899998</v>
      </c>
      <c r="CO66" s="39">
        <f t="shared" ref="CO66:CZ66" si="155">CO65*0.35</f>
        <v>1054137.493332</v>
      </c>
      <c r="CP66" s="39">
        <f t="shared" si="155"/>
        <v>1092803.59188</v>
      </c>
      <c r="CQ66" s="39">
        <f t="shared" si="155"/>
        <v>1132560.9843239998</v>
      </c>
      <c r="CR66" s="39">
        <f t="shared" si="155"/>
        <v>1175010.4327499999</v>
      </c>
      <c r="CS66" s="39">
        <f t="shared" si="155"/>
        <v>1220268.9756179999</v>
      </c>
      <c r="CT66" s="39">
        <f t="shared" si="155"/>
        <v>1266129.394992</v>
      </c>
      <c r="CU66" s="39">
        <f t="shared" si="155"/>
        <v>1313825.3454479999</v>
      </c>
      <c r="CV66" s="39">
        <f t="shared" si="155"/>
        <v>1363249.8333300001</v>
      </c>
      <c r="CW66" s="39">
        <f t="shared" si="155"/>
        <v>1416290.6091179997</v>
      </c>
      <c r="CX66" s="39">
        <f t="shared" si="155"/>
        <v>1468367.759628</v>
      </c>
      <c r="CY66" s="39">
        <f t="shared" si="155"/>
        <v>1511860.7098979999</v>
      </c>
      <c r="CZ66" s="99">
        <f t="shared" si="155"/>
        <v>1557787.1578500001</v>
      </c>
    </row>
    <row r="67" spans="1:104" outlineLevel="1" x14ac:dyDescent="0.25">
      <c r="A67" s="13">
        <f t="shared" si="7"/>
        <v>60</v>
      </c>
      <c r="B67" s="13"/>
      <c r="C67" s="113">
        <v>221001</v>
      </c>
      <c r="D67" s="32" t="s">
        <v>227</v>
      </c>
      <c r="E67" s="4">
        <v>40000000</v>
      </c>
      <c r="F67" s="4">
        <v>40000000</v>
      </c>
      <c r="G67" s="4">
        <v>40000000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50000000</v>
      </c>
      <c r="Y67" s="4">
        <v>50000000</v>
      </c>
      <c r="Z67" s="4">
        <v>60000000</v>
      </c>
      <c r="AA67" s="4">
        <v>60000000</v>
      </c>
      <c r="AB67" s="4">
        <v>60000000</v>
      </c>
      <c r="AC67" s="2">
        <v>60000000</v>
      </c>
      <c r="AD67" s="2">
        <v>60000000</v>
      </c>
      <c r="AE67" s="2">
        <v>60000000</v>
      </c>
      <c r="AF67" s="2">
        <v>60000000</v>
      </c>
      <c r="AG67" s="2">
        <v>60000000</v>
      </c>
      <c r="AH67" s="2">
        <v>60000000</v>
      </c>
      <c r="AI67" s="2">
        <v>100000000</v>
      </c>
      <c r="AJ67" s="2">
        <v>50000000</v>
      </c>
      <c r="AK67" s="2">
        <v>50000000</v>
      </c>
      <c r="AL67" s="2">
        <v>40000000</v>
      </c>
      <c r="AM67" s="2">
        <v>40000000</v>
      </c>
      <c r="AN67" s="2">
        <v>40000000</v>
      </c>
      <c r="AO67" s="2">
        <v>40000000</v>
      </c>
      <c r="AP67" s="2">
        <v>40000000</v>
      </c>
      <c r="AQ67" s="2">
        <v>40000000</v>
      </c>
      <c r="AR67" s="2">
        <v>40000000</v>
      </c>
      <c r="AS67" s="2">
        <v>40000000</v>
      </c>
      <c r="AT67" s="2">
        <v>40000000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25000000</v>
      </c>
      <c r="BB67" s="2">
        <v>25000000</v>
      </c>
      <c r="BC67" s="2">
        <v>25000000</v>
      </c>
      <c r="BD67" s="2">
        <v>25000000</v>
      </c>
      <c r="BE67" s="2">
        <v>25000000</v>
      </c>
      <c r="BF67" s="2">
        <v>25000000</v>
      </c>
      <c r="BG67" s="2">
        <v>25000000</v>
      </c>
      <c r="BH67" s="2">
        <v>25000000</v>
      </c>
      <c r="BI67" s="2">
        <v>65000000</v>
      </c>
      <c r="BJ67" s="2">
        <v>65000000</v>
      </c>
      <c r="BK67" s="2">
        <v>65000000</v>
      </c>
      <c r="BL67" s="2">
        <v>65000000</v>
      </c>
      <c r="BM67" s="2">
        <v>40000000</v>
      </c>
      <c r="BN67" s="2">
        <v>40000000</v>
      </c>
      <c r="BO67" s="2">
        <v>40000000</v>
      </c>
      <c r="BP67" s="2">
        <v>62000000</v>
      </c>
      <c r="BQ67" s="2">
        <v>62000000</v>
      </c>
      <c r="BR67" s="2">
        <v>62000000</v>
      </c>
      <c r="BS67" s="2">
        <v>62000000</v>
      </c>
      <c r="BT67" s="2">
        <v>62000000</v>
      </c>
      <c r="BU67" s="2">
        <v>22000000</v>
      </c>
      <c r="BV67" s="2">
        <v>22000000</v>
      </c>
      <c r="BW67" s="2">
        <v>22000000</v>
      </c>
      <c r="BX67" s="2">
        <v>22000000</v>
      </c>
      <c r="BY67" s="2">
        <v>97000000</v>
      </c>
      <c r="BZ67" s="2">
        <v>97000000</v>
      </c>
      <c r="CA67" s="2">
        <v>97000000</v>
      </c>
      <c r="CB67" s="2">
        <v>75000000</v>
      </c>
      <c r="CC67" s="2">
        <v>75000000</v>
      </c>
      <c r="CD67" s="2">
        <v>75000000</v>
      </c>
      <c r="CE67" s="2">
        <v>75000000</v>
      </c>
      <c r="CF67" s="2">
        <v>75000000</v>
      </c>
      <c r="CG67" s="2">
        <v>75000000</v>
      </c>
      <c r="CH67" s="2">
        <v>85000000</v>
      </c>
      <c r="CI67" s="2">
        <v>85000000</v>
      </c>
      <c r="CJ67" s="2">
        <v>85000000</v>
      </c>
      <c r="CK67" s="2">
        <v>30000000</v>
      </c>
      <c r="CL67" s="4"/>
      <c r="CM67" s="98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6"/>
    </row>
    <row r="68" spans="1:104" ht="13" outlineLevel="1" thickBot="1" x14ac:dyDescent="0.3">
      <c r="A68" s="13">
        <f t="shared" si="7"/>
        <v>61</v>
      </c>
      <c r="B68" s="13"/>
      <c r="C68" s="113">
        <v>221026</v>
      </c>
      <c r="D68" s="32" t="s">
        <v>228</v>
      </c>
      <c r="E68" s="4">
        <v>-10000000</v>
      </c>
      <c r="F68" s="4">
        <v>-10000000</v>
      </c>
      <c r="G68" s="4">
        <v>-10000000</v>
      </c>
      <c r="H68" s="4">
        <v>-10000000</v>
      </c>
      <c r="I68" s="4">
        <v>-10000000</v>
      </c>
      <c r="J68" s="4">
        <v>-10000000</v>
      </c>
      <c r="K68" s="4">
        <v>-10000000</v>
      </c>
      <c r="L68" s="4">
        <v>-10000000</v>
      </c>
      <c r="M68" s="4">
        <v>-10000000</v>
      </c>
      <c r="N68" s="4">
        <v>-10000000</v>
      </c>
      <c r="O68" s="4">
        <v>-10000000</v>
      </c>
      <c r="P68" s="4">
        <v>-10000000</v>
      </c>
      <c r="Q68" s="4">
        <v>-10000000</v>
      </c>
      <c r="R68" s="4">
        <v>-10000000</v>
      </c>
      <c r="S68" s="4">
        <v>-10000000</v>
      </c>
      <c r="T68" s="4">
        <v>-10000000</v>
      </c>
      <c r="U68" s="4">
        <v>-10000000</v>
      </c>
      <c r="V68" s="4">
        <v>-10000000</v>
      </c>
      <c r="W68" s="4">
        <v>-10000000</v>
      </c>
      <c r="X68" s="4">
        <v>-10000000</v>
      </c>
      <c r="Y68" s="4">
        <v>-10000000</v>
      </c>
      <c r="Z68" s="4">
        <v>-10000000</v>
      </c>
      <c r="AA68" s="4">
        <v>-10000000</v>
      </c>
      <c r="AB68" s="4">
        <v>-10000000</v>
      </c>
      <c r="AC68" s="2">
        <v>-10000000</v>
      </c>
      <c r="AD68" s="2">
        <v>-10000000</v>
      </c>
      <c r="AE68" s="2">
        <v>-10000000</v>
      </c>
      <c r="AF68" s="2">
        <v>-10000000</v>
      </c>
      <c r="AG68" s="2">
        <v>-10000000</v>
      </c>
      <c r="AH68" s="2">
        <v>-10000000</v>
      </c>
      <c r="AI68" s="2">
        <v>-10000000</v>
      </c>
      <c r="AJ68" s="2">
        <v>-10000000</v>
      </c>
      <c r="AK68" s="2">
        <v>-10000000</v>
      </c>
      <c r="AL68" s="2">
        <v>-10000000</v>
      </c>
      <c r="AM68" s="2">
        <v>-10000000</v>
      </c>
      <c r="AN68" s="2">
        <v>-10000000</v>
      </c>
      <c r="AO68" s="2">
        <v>-10000000</v>
      </c>
      <c r="AP68" s="2">
        <v>-10000000</v>
      </c>
      <c r="AQ68" s="2">
        <v>-10000000</v>
      </c>
      <c r="AR68" s="2">
        <v>-10000000</v>
      </c>
      <c r="AS68" s="2">
        <v>-10000000</v>
      </c>
      <c r="AT68" s="2">
        <v>-10000000</v>
      </c>
      <c r="AU68" s="2">
        <v>-10000000</v>
      </c>
      <c r="AV68" s="2">
        <v>-10000000</v>
      </c>
      <c r="AW68" s="2">
        <v>-10000000</v>
      </c>
      <c r="AX68" s="2">
        <v>-10000000</v>
      </c>
      <c r="AY68" s="2">
        <v>-10000000</v>
      </c>
      <c r="AZ68" s="2">
        <v>-10000000</v>
      </c>
      <c r="BA68" s="2">
        <v>-10000000</v>
      </c>
      <c r="BB68" s="2">
        <v>-10000000</v>
      </c>
      <c r="BC68" s="2">
        <v>-10000000</v>
      </c>
      <c r="BD68" s="2">
        <v>-10000000</v>
      </c>
      <c r="BE68" s="2">
        <v>-10000000</v>
      </c>
      <c r="BF68" s="2">
        <v>-10000000</v>
      </c>
      <c r="BG68" s="2">
        <v>-10000000</v>
      </c>
      <c r="BH68" s="2">
        <v>-10000000</v>
      </c>
      <c r="BI68" s="2">
        <v>-10000000</v>
      </c>
      <c r="BJ68" s="2">
        <v>-10000000</v>
      </c>
      <c r="BK68" s="2">
        <v>-10000000</v>
      </c>
      <c r="BL68" s="2">
        <v>-10000000</v>
      </c>
      <c r="BM68" s="2">
        <v>-10000000</v>
      </c>
      <c r="BN68" s="2">
        <v>-10000000</v>
      </c>
      <c r="BO68" s="2">
        <v>-10000000</v>
      </c>
      <c r="BP68" s="2">
        <v>-10000000</v>
      </c>
      <c r="BQ68" s="2">
        <v>-10000000</v>
      </c>
      <c r="BR68" s="2">
        <v>-10000000</v>
      </c>
      <c r="BS68" s="2">
        <v>-10000000</v>
      </c>
      <c r="BT68" s="2">
        <v>-10000000</v>
      </c>
      <c r="BU68" s="2">
        <v>-10000000</v>
      </c>
      <c r="BV68" s="2">
        <v>-10000000</v>
      </c>
      <c r="BW68" s="2">
        <v>-10000000</v>
      </c>
      <c r="BX68" s="2">
        <v>-10000000</v>
      </c>
      <c r="BY68" s="2">
        <v>-10000000</v>
      </c>
      <c r="BZ68" s="2">
        <v>-10000000</v>
      </c>
      <c r="CA68" s="2">
        <v>-10000000</v>
      </c>
      <c r="CB68" s="2">
        <v>-10000000</v>
      </c>
      <c r="CC68" s="2">
        <v>-10000000</v>
      </c>
      <c r="CD68" s="2">
        <v>-10000000</v>
      </c>
      <c r="CE68" s="2">
        <v>-10000000</v>
      </c>
      <c r="CF68" s="2">
        <v>-10000000</v>
      </c>
      <c r="CG68" s="2">
        <v>-10000000</v>
      </c>
      <c r="CH68" s="2">
        <v>-10000000</v>
      </c>
      <c r="CI68" s="2">
        <v>-10000000</v>
      </c>
      <c r="CJ68" s="2">
        <v>-10000000</v>
      </c>
      <c r="CK68" s="2">
        <v>-10000000</v>
      </c>
      <c r="CL68" s="4"/>
      <c r="CM68" s="95" t="s">
        <v>1990</v>
      </c>
      <c r="CN68" s="94">
        <f t="shared" ref="CN68:CZ68" si="156">CN63+CN66-BM40</f>
        <v>3.3294782042503357E-8</v>
      </c>
      <c r="CO68" s="94">
        <f t="shared" si="156"/>
        <v>-2.5588087737560272E-7</v>
      </c>
      <c r="CP68" s="94">
        <f t="shared" si="156"/>
        <v>-1.6600824892520905E-7</v>
      </c>
      <c r="CQ68" s="94">
        <f t="shared" si="156"/>
        <v>-1.7369166016578674E-7</v>
      </c>
      <c r="CR68" s="94">
        <f t="shared" si="156"/>
        <v>-2.6333145797252655E-7</v>
      </c>
      <c r="CS68" s="94">
        <f t="shared" si="156"/>
        <v>1.0943040251731873E-8</v>
      </c>
      <c r="CT68" s="94">
        <f t="shared" si="156"/>
        <v>9.5460563898086548E-8</v>
      </c>
      <c r="CU68" s="94">
        <f t="shared" si="156"/>
        <v>-1.6717240214347839E-7</v>
      </c>
      <c r="CV68" s="94">
        <f t="shared" si="156"/>
        <v>1.7089769244194031E-7</v>
      </c>
      <c r="CW68" s="94">
        <f t="shared" si="156"/>
        <v>-1.4575198292732239E-7</v>
      </c>
      <c r="CX68" s="94">
        <f t="shared" si="156"/>
        <v>-1.7392449080944061E-7</v>
      </c>
      <c r="CY68" s="94">
        <f t="shared" si="156"/>
        <v>-3.9581209421157837E-9</v>
      </c>
      <c r="CZ68" s="100">
        <f t="shared" si="156"/>
        <v>-5.1688402891159058E-8</v>
      </c>
    </row>
    <row r="69" spans="1:104" outlineLevel="1" x14ac:dyDescent="0.25">
      <c r="A69" s="13">
        <f t="shared" si="7"/>
        <v>62</v>
      </c>
      <c r="B69" s="13"/>
      <c r="C69" s="113">
        <v>221072</v>
      </c>
      <c r="D69" s="32" t="s">
        <v>229</v>
      </c>
      <c r="E69" s="4">
        <v>-10000000</v>
      </c>
      <c r="F69" s="4">
        <v>-10000000</v>
      </c>
      <c r="G69" s="4">
        <v>-10000000</v>
      </c>
      <c r="H69" s="4">
        <v>-10000000</v>
      </c>
      <c r="I69" s="4">
        <v>-10000000</v>
      </c>
      <c r="J69" s="4">
        <v>-10000000</v>
      </c>
      <c r="K69" s="4">
        <v>-10000000</v>
      </c>
      <c r="L69" s="4">
        <v>-10000000</v>
      </c>
      <c r="M69" s="4">
        <v>-10000000</v>
      </c>
      <c r="N69" s="4">
        <v>-10000000</v>
      </c>
      <c r="O69" s="4">
        <v>-10000000</v>
      </c>
      <c r="P69" s="4">
        <v>-10000000</v>
      </c>
      <c r="Q69" s="4">
        <v>-10000000</v>
      </c>
      <c r="R69" s="4">
        <v>-10000000</v>
      </c>
      <c r="S69" s="4">
        <v>-10000000</v>
      </c>
      <c r="T69" s="4">
        <v>-10000000</v>
      </c>
      <c r="U69" s="4">
        <v>-10000000</v>
      </c>
      <c r="V69" s="4">
        <v>-10000000</v>
      </c>
      <c r="W69" s="4">
        <v>-10000000</v>
      </c>
      <c r="X69" s="4">
        <v>-10000000</v>
      </c>
      <c r="Y69" s="4">
        <v>-10000000</v>
      </c>
      <c r="Z69" s="4">
        <v>-10000000</v>
      </c>
      <c r="AA69" s="4">
        <v>-10000000</v>
      </c>
      <c r="AB69" s="4">
        <v>-10000000</v>
      </c>
      <c r="AC69" s="2">
        <v>-10000000</v>
      </c>
      <c r="AD69" s="2">
        <v>-10000000</v>
      </c>
      <c r="AE69" s="2">
        <v>-10000000</v>
      </c>
      <c r="AF69" s="2">
        <v>-10000000</v>
      </c>
      <c r="AG69" s="2">
        <v>-10000000</v>
      </c>
      <c r="AH69" s="2">
        <v>-10000000</v>
      </c>
      <c r="AI69" s="2">
        <v>-10000000</v>
      </c>
      <c r="AJ69" s="2">
        <v>-10000000</v>
      </c>
      <c r="AK69" s="2">
        <v>-10000000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4"/>
      <c r="CM69" s="4"/>
    </row>
    <row r="70" spans="1:104" outlineLevel="1" x14ac:dyDescent="0.25">
      <c r="A70" s="13">
        <f t="shared" si="7"/>
        <v>63</v>
      </c>
      <c r="B70" s="13"/>
      <c r="C70" s="113">
        <v>221073</v>
      </c>
      <c r="D70" s="32" t="s">
        <v>230</v>
      </c>
      <c r="E70" s="4">
        <v>-10000000</v>
      </c>
      <c r="F70" s="4">
        <v>-10000000</v>
      </c>
      <c r="G70" s="4">
        <v>-10000000</v>
      </c>
      <c r="H70" s="4">
        <v>-10000000</v>
      </c>
      <c r="I70" s="4">
        <v>-10000000</v>
      </c>
      <c r="J70" s="4">
        <v>-10000000</v>
      </c>
      <c r="K70" s="4">
        <v>-10000000</v>
      </c>
      <c r="L70" s="4">
        <v>-10000000</v>
      </c>
      <c r="M70" s="4">
        <v>-10000000</v>
      </c>
      <c r="N70" s="4">
        <v>-10000000</v>
      </c>
      <c r="O70" s="4">
        <v>-10000000</v>
      </c>
      <c r="P70" s="4">
        <v>-10000000</v>
      </c>
      <c r="Q70" s="4">
        <v>-10000000</v>
      </c>
      <c r="R70" s="4">
        <v>-10000000</v>
      </c>
      <c r="S70" s="4">
        <v>-10000000</v>
      </c>
      <c r="T70" s="4">
        <v>-10000000</v>
      </c>
      <c r="U70" s="4">
        <v>-10000000</v>
      </c>
      <c r="V70" s="4">
        <v>-10000000</v>
      </c>
      <c r="W70" s="4">
        <v>-10000000</v>
      </c>
      <c r="X70" s="4">
        <v>-10000000</v>
      </c>
      <c r="Y70" s="4">
        <v>-10000000</v>
      </c>
      <c r="Z70" s="4">
        <v>-10000000</v>
      </c>
      <c r="AA70" s="4">
        <v>-10000000</v>
      </c>
      <c r="AB70" s="4">
        <v>-10000000</v>
      </c>
      <c r="AC70" s="2">
        <v>-10000000</v>
      </c>
      <c r="AD70" s="2">
        <v>-10000000</v>
      </c>
      <c r="AE70" s="2">
        <v>-10000000</v>
      </c>
      <c r="AF70" s="2">
        <v>-10000000</v>
      </c>
      <c r="AG70" s="2">
        <v>-10000000</v>
      </c>
      <c r="AH70" s="2">
        <v>-10000000</v>
      </c>
      <c r="AI70" s="2">
        <v>-10000000</v>
      </c>
      <c r="AJ70" s="2">
        <v>-10000000</v>
      </c>
      <c r="AK70" s="2">
        <v>-10000000</v>
      </c>
      <c r="AL70" s="2">
        <v>-10000000</v>
      </c>
      <c r="AM70" s="2">
        <v>-10000000</v>
      </c>
      <c r="AN70" s="2">
        <v>-10000000</v>
      </c>
      <c r="AO70" s="2">
        <v>-10000000</v>
      </c>
      <c r="AP70" s="2">
        <v>-10000000</v>
      </c>
      <c r="AQ70" s="2">
        <v>-10000000</v>
      </c>
      <c r="AR70" s="2">
        <v>-10000000</v>
      </c>
      <c r="AS70" s="2">
        <v>-10000000</v>
      </c>
      <c r="AT70" s="2">
        <v>-10000000</v>
      </c>
      <c r="AU70" s="2">
        <v>-10000000</v>
      </c>
      <c r="AV70" s="2">
        <v>-10000000</v>
      </c>
      <c r="AW70" s="2">
        <v>-10000000</v>
      </c>
      <c r="AX70" s="2">
        <v>-10000000</v>
      </c>
      <c r="AY70" s="2">
        <v>-10000000</v>
      </c>
      <c r="AZ70" s="2">
        <v>-10000000</v>
      </c>
      <c r="BA70" s="2">
        <v>-10000000</v>
      </c>
      <c r="BB70" s="2">
        <v>-10000000</v>
      </c>
      <c r="BC70" s="2">
        <v>-10000000</v>
      </c>
      <c r="BD70" s="2">
        <v>-10000000</v>
      </c>
      <c r="BE70" s="2">
        <v>-10000000</v>
      </c>
      <c r="BF70" s="2">
        <v>-10000000</v>
      </c>
      <c r="BG70" s="2">
        <v>-10000000</v>
      </c>
      <c r="BH70" s="2">
        <v>-10000000</v>
      </c>
      <c r="BI70" s="2">
        <v>-10000000</v>
      </c>
      <c r="BJ70" s="2">
        <v>-10000000</v>
      </c>
      <c r="BK70" s="2">
        <v>-10000000</v>
      </c>
      <c r="BL70" s="2">
        <v>-10000000</v>
      </c>
      <c r="BM70" s="2">
        <v>-10000000</v>
      </c>
      <c r="BN70" s="2">
        <v>-10000000</v>
      </c>
      <c r="BO70" s="2">
        <v>-10000000</v>
      </c>
      <c r="BP70" s="2">
        <v>-10000000</v>
      </c>
      <c r="BQ70" s="2">
        <v>-10000000</v>
      </c>
      <c r="BR70" s="2">
        <v>-10000000</v>
      </c>
      <c r="BS70" s="2">
        <v>-10000000</v>
      </c>
      <c r="BT70" s="2">
        <v>-10000000</v>
      </c>
      <c r="BU70" s="2">
        <v>-10000000</v>
      </c>
      <c r="BV70" s="2">
        <v>-10000000</v>
      </c>
      <c r="BW70" s="2">
        <v>-10000000</v>
      </c>
      <c r="BX70" s="2">
        <v>-10000000</v>
      </c>
      <c r="BY70" s="2">
        <v>-10000000</v>
      </c>
      <c r="BZ70" s="2">
        <v>-10000000</v>
      </c>
      <c r="CA70" s="2">
        <v>-10000000</v>
      </c>
      <c r="CB70" s="2">
        <v>-10000000</v>
      </c>
      <c r="CC70" s="2">
        <v>-10000000</v>
      </c>
      <c r="CD70" s="2">
        <v>-10000000</v>
      </c>
      <c r="CE70" s="2">
        <v>-10000000</v>
      </c>
      <c r="CF70" s="2">
        <v>-10000000</v>
      </c>
      <c r="CG70" s="2">
        <v>-10000000</v>
      </c>
      <c r="CH70" s="2">
        <v>-10000000</v>
      </c>
      <c r="CI70" s="2">
        <v>-10000000</v>
      </c>
      <c r="CJ70" s="2">
        <v>-10000000</v>
      </c>
      <c r="CK70" s="2">
        <v>-10000000</v>
      </c>
      <c r="CL70" s="4"/>
      <c r="CM70" s="4"/>
    </row>
    <row r="71" spans="1:104" outlineLevel="1" x14ac:dyDescent="0.25">
      <c r="A71" s="13">
        <f t="shared" si="7"/>
        <v>64</v>
      </c>
      <c r="B71" s="13"/>
      <c r="C71" s="113">
        <v>221074</v>
      </c>
      <c r="D71" s="32" t="s">
        <v>231</v>
      </c>
      <c r="E71" s="4">
        <v>-10000000</v>
      </c>
      <c r="F71" s="4">
        <v>-10000000</v>
      </c>
      <c r="G71" s="4">
        <v>-10000000</v>
      </c>
      <c r="H71" s="4">
        <v>-10000000</v>
      </c>
      <c r="I71" s="4">
        <v>-10000000</v>
      </c>
      <c r="J71" s="4">
        <v>-10000000</v>
      </c>
      <c r="K71" s="4">
        <v>-10000000</v>
      </c>
      <c r="L71" s="4">
        <v>-10000000</v>
      </c>
      <c r="M71" s="4">
        <v>-10000000</v>
      </c>
      <c r="N71" s="4">
        <v>-10000000</v>
      </c>
      <c r="O71" s="4">
        <v>-10000000</v>
      </c>
      <c r="P71" s="4">
        <v>-10000000</v>
      </c>
      <c r="Q71" s="4">
        <v>-10000000</v>
      </c>
      <c r="R71" s="4">
        <v>-10000000</v>
      </c>
      <c r="S71" s="4">
        <v>-10000000</v>
      </c>
      <c r="T71" s="4">
        <v>-10000000</v>
      </c>
      <c r="U71" s="4">
        <v>-10000000</v>
      </c>
      <c r="V71" s="4">
        <v>-10000000</v>
      </c>
      <c r="W71" s="4">
        <v>-10000000</v>
      </c>
      <c r="X71" s="4">
        <v>-10000000</v>
      </c>
      <c r="Y71" s="4">
        <v>-10000000</v>
      </c>
      <c r="Z71" s="4">
        <v>-10000000</v>
      </c>
      <c r="AA71" s="4">
        <v>-10000000</v>
      </c>
      <c r="AB71" s="4">
        <v>-10000000</v>
      </c>
      <c r="AC71" s="2">
        <v>-10000000</v>
      </c>
      <c r="AD71" s="2">
        <v>-10000000</v>
      </c>
      <c r="AE71" s="2">
        <v>-10000000</v>
      </c>
      <c r="AF71" s="2">
        <v>-10000000</v>
      </c>
      <c r="AG71" s="2">
        <v>-10000000</v>
      </c>
      <c r="AH71" s="2">
        <v>-10000000</v>
      </c>
      <c r="AI71" s="2">
        <v>-10000000</v>
      </c>
      <c r="AJ71" s="2">
        <v>-10000000</v>
      </c>
      <c r="AK71" s="2">
        <v>-10000000</v>
      </c>
      <c r="AL71" s="2">
        <v>-10000000</v>
      </c>
      <c r="AM71" s="2">
        <v>-10000000</v>
      </c>
      <c r="AN71" s="2">
        <v>-10000000</v>
      </c>
      <c r="AO71" s="2">
        <v>-10000000</v>
      </c>
      <c r="AP71" s="2">
        <v>-10000000</v>
      </c>
      <c r="AQ71" s="2">
        <v>-10000000</v>
      </c>
      <c r="AR71" s="2">
        <v>-10000000</v>
      </c>
      <c r="AS71" s="2">
        <v>-10000000</v>
      </c>
      <c r="AT71" s="2">
        <v>-10000000</v>
      </c>
      <c r="AU71" s="2">
        <v>-10000000</v>
      </c>
      <c r="AV71" s="2">
        <v>-10000000</v>
      </c>
      <c r="AW71" s="2">
        <v>-10000000</v>
      </c>
      <c r="AX71" s="2">
        <v>-10000000</v>
      </c>
      <c r="AY71" s="2">
        <v>-10000000</v>
      </c>
      <c r="AZ71" s="2">
        <v>-10000000</v>
      </c>
      <c r="BA71" s="2">
        <v>-10000000</v>
      </c>
      <c r="BB71" s="2">
        <v>-10000000</v>
      </c>
      <c r="BC71" s="2">
        <v>-10000000</v>
      </c>
      <c r="BD71" s="2">
        <v>-10000000</v>
      </c>
      <c r="BE71" s="2">
        <v>-10000000</v>
      </c>
      <c r="BF71" s="2">
        <v>-10000000</v>
      </c>
      <c r="BG71" s="2">
        <v>-10000000</v>
      </c>
      <c r="BH71" s="2">
        <v>-10000000</v>
      </c>
      <c r="BI71" s="2">
        <v>-10000000</v>
      </c>
      <c r="BJ71" s="2">
        <v>-10000000</v>
      </c>
      <c r="BK71" s="2">
        <v>-10000000</v>
      </c>
      <c r="BL71" s="2">
        <v>-10000000</v>
      </c>
      <c r="BM71" s="2">
        <v>-10000000</v>
      </c>
      <c r="BN71" s="2">
        <v>-10000000</v>
      </c>
      <c r="BO71" s="2">
        <v>-10000000</v>
      </c>
      <c r="BP71" s="2">
        <v>-10000000</v>
      </c>
      <c r="BQ71" s="2">
        <v>-10000000</v>
      </c>
      <c r="BR71" s="2">
        <v>-10000000</v>
      </c>
      <c r="BS71" s="2">
        <v>-10000000</v>
      </c>
      <c r="BT71" s="2">
        <v>-10000000</v>
      </c>
      <c r="BU71" s="2">
        <v>-10000000</v>
      </c>
      <c r="BV71" s="2">
        <v>-10000000</v>
      </c>
      <c r="BW71" s="2">
        <v>-10000000</v>
      </c>
      <c r="BX71" s="2">
        <v>-10000000</v>
      </c>
      <c r="BY71" s="2">
        <v>-10000000</v>
      </c>
      <c r="BZ71" s="2">
        <v>-10000000</v>
      </c>
      <c r="CA71" s="2">
        <v>-10000000</v>
      </c>
      <c r="CB71" s="2">
        <v>-10000000</v>
      </c>
      <c r="CC71" s="2">
        <v>-10000000</v>
      </c>
      <c r="CD71" s="2">
        <v>-10000000</v>
      </c>
      <c r="CE71" s="2">
        <v>-10000000</v>
      </c>
      <c r="CF71" s="2">
        <v>-10000000</v>
      </c>
      <c r="CG71" s="2">
        <v>-10000000</v>
      </c>
      <c r="CH71" s="2">
        <v>-10000000</v>
      </c>
      <c r="CI71" s="2">
        <v>-10000000</v>
      </c>
      <c r="CJ71" s="2">
        <v>-10000000</v>
      </c>
      <c r="CK71" s="2">
        <v>-10000000</v>
      </c>
      <c r="CL71" s="4"/>
      <c r="CM71" s="4"/>
      <c r="CN71" s="80"/>
      <c r="CO71" s="80"/>
      <c r="CP71" s="80"/>
    </row>
    <row r="72" spans="1:104" outlineLevel="1" x14ac:dyDescent="0.25">
      <c r="A72" s="13">
        <f t="shared" si="7"/>
        <v>65</v>
      </c>
      <c r="B72" s="13"/>
      <c r="C72" s="113">
        <v>221075</v>
      </c>
      <c r="D72" s="32" t="s">
        <v>232</v>
      </c>
      <c r="E72" s="4">
        <v>-20000000</v>
      </c>
      <c r="F72" s="4">
        <v>-20000000</v>
      </c>
      <c r="G72" s="4">
        <v>-20000000</v>
      </c>
      <c r="H72" s="4">
        <v>-20000000</v>
      </c>
      <c r="I72" s="4">
        <v>-20000000</v>
      </c>
      <c r="J72" s="4">
        <v>-20000000</v>
      </c>
      <c r="K72" s="4">
        <v>-20000000</v>
      </c>
      <c r="L72" s="4">
        <v>-20000000</v>
      </c>
      <c r="M72" s="4">
        <v>-20000000</v>
      </c>
      <c r="N72" s="4">
        <v>-20000000</v>
      </c>
      <c r="O72" s="4">
        <v>-20000000</v>
      </c>
      <c r="P72" s="4">
        <v>-20000000</v>
      </c>
      <c r="Q72" s="4">
        <v>-20000000</v>
      </c>
      <c r="R72" s="4">
        <v>-20000000</v>
      </c>
      <c r="S72" s="4">
        <v>-20000000</v>
      </c>
      <c r="T72" s="4">
        <v>-20000000</v>
      </c>
      <c r="U72" s="4">
        <v>-20000000</v>
      </c>
      <c r="V72" s="4">
        <v>-20000000</v>
      </c>
      <c r="W72" s="4">
        <v>-20000000</v>
      </c>
      <c r="X72" s="4">
        <v>-20000000</v>
      </c>
      <c r="Y72" s="4">
        <v>-20000000</v>
      </c>
      <c r="Z72" s="4">
        <v>-20000000</v>
      </c>
      <c r="AA72" s="4">
        <v>-20000000</v>
      </c>
      <c r="AB72" s="4">
        <v>-20000000</v>
      </c>
      <c r="AC72" s="2">
        <v>-20000000</v>
      </c>
      <c r="AD72" s="2">
        <v>-20000000</v>
      </c>
      <c r="AE72" s="2">
        <v>-20000000</v>
      </c>
      <c r="AF72" s="2">
        <v>-20000000</v>
      </c>
      <c r="AG72" s="2">
        <v>-20000000</v>
      </c>
      <c r="AH72" s="2">
        <v>-20000000</v>
      </c>
      <c r="AI72" s="2">
        <v>-20000000</v>
      </c>
      <c r="AJ72" s="2">
        <v>-20000000</v>
      </c>
      <c r="AK72" s="2">
        <v>-20000000</v>
      </c>
      <c r="AL72" s="2">
        <v>-20000000</v>
      </c>
      <c r="AM72" s="2">
        <v>-20000000</v>
      </c>
      <c r="AN72" s="2">
        <v>-20000000</v>
      </c>
      <c r="AO72" s="2">
        <v>-20000000</v>
      </c>
      <c r="AP72" s="2">
        <v>-20000000</v>
      </c>
      <c r="AQ72" s="2">
        <v>-20000000</v>
      </c>
      <c r="AR72" s="2">
        <v>-20000000</v>
      </c>
      <c r="AS72" s="2">
        <v>-20000000</v>
      </c>
      <c r="AT72" s="2">
        <v>-20000000</v>
      </c>
      <c r="AU72" s="2">
        <v>-20000000</v>
      </c>
      <c r="AV72" s="2">
        <v>-20000000</v>
      </c>
      <c r="AW72" s="2">
        <v>-20000000</v>
      </c>
      <c r="AX72" s="2">
        <v>-20000000</v>
      </c>
      <c r="AY72" s="2">
        <v>-20000000</v>
      </c>
      <c r="AZ72" s="2">
        <v>-20000000</v>
      </c>
      <c r="BA72" s="2">
        <v>-20000000</v>
      </c>
      <c r="BB72" s="2">
        <v>-20000000</v>
      </c>
      <c r="BC72" s="2">
        <v>-20000000</v>
      </c>
      <c r="BD72" s="2">
        <v>-20000000</v>
      </c>
      <c r="BE72" s="2">
        <v>-20000000</v>
      </c>
      <c r="BF72" s="2">
        <v>-20000000</v>
      </c>
      <c r="BG72" s="2">
        <v>-20000000</v>
      </c>
      <c r="BH72" s="2">
        <v>-20000000</v>
      </c>
      <c r="BI72" s="2">
        <v>-20000000</v>
      </c>
      <c r="BJ72" s="2">
        <v>-20000000</v>
      </c>
      <c r="BK72" s="2">
        <v>-20000000</v>
      </c>
      <c r="BL72" s="2">
        <v>-20000000</v>
      </c>
      <c r="BM72" s="2">
        <v>-20000000</v>
      </c>
      <c r="BN72" s="2">
        <v>-20000000</v>
      </c>
      <c r="BO72" s="2">
        <v>-20000000</v>
      </c>
      <c r="BP72" s="2">
        <v>-20000000</v>
      </c>
      <c r="BQ72" s="2">
        <v>-20000000</v>
      </c>
      <c r="BR72" s="2">
        <v>-20000000</v>
      </c>
      <c r="BS72" s="2">
        <v>-20000000</v>
      </c>
      <c r="BT72" s="2">
        <v>-20000000</v>
      </c>
      <c r="BU72" s="2">
        <v>-20000000</v>
      </c>
      <c r="BV72" s="2">
        <v>-20000000</v>
      </c>
      <c r="BW72" s="2">
        <v>-20000000</v>
      </c>
      <c r="BX72" s="2">
        <v>-20000000</v>
      </c>
      <c r="BY72" s="2">
        <v>-20000000</v>
      </c>
      <c r="BZ72" s="2">
        <v>-20000000</v>
      </c>
      <c r="CA72" s="2">
        <v>-20000000</v>
      </c>
      <c r="CB72" s="2">
        <v>-20000000</v>
      </c>
      <c r="CC72" s="2">
        <v>-20000000</v>
      </c>
      <c r="CD72" s="2">
        <v>-20000000</v>
      </c>
      <c r="CE72" s="2">
        <v>-20000000</v>
      </c>
      <c r="CF72" s="2">
        <v>-20000000</v>
      </c>
      <c r="CG72" s="2">
        <v>-20000000</v>
      </c>
      <c r="CH72" s="2">
        <v>-20000000</v>
      </c>
      <c r="CI72" s="2">
        <v>-20000000</v>
      </c>
      <c r="CJ72" s="2">
        <v>-20000000</v>
      </c>
      <c r="CK72" s="2">
        <v>-20000000</v>
      </c>
      <c r="CL72" s="4"/>
      <c r="CM72" s="4"/>
      <c r="CN72" s="79"/>
      <c r="CO72" s="79"/>
      <c r="CP72" s="79"/>
    </row>
    <row r="73" spans="1:104" outlineLevel="1" x14ac:dyDescent="0.25">
      <c r="A73" s="13">
        <f t="shared" si="7"/>
        <v>66</v>
      </c>
      <c r="B73" s="13"/>
      <c r="C73" s="113">
        <v>221076</v>
      </c>
      <c r="D73" s="32" t="s">
        <v>233</v>
      </c>
      <c r="E73" s="4">
        <v>-20000000</v>
      </c>
      <c r="F73" s="4">
        <v>-20000000</v>
      </c>
      <c r="G73" s="4">
        <v>-20000000</v>
      </c>
      <c r="H73" s="4">
        <v>-20000000</v>
      </c>
      <c r="I73" s="4">
        <v>-20000000</v>
      </c>
      <c r="J73" s="4">
        <v>-20000000</v>
      </c>
      <c r="K73" s="4">
        <v>-20000000</v>
      </c>
      <c r="L73" s="4">
        <v>-20000000</v>
      </c>
      <c r="M73" s="4">
        <v>-20000000</v>
      </c>
      <c r="N73" s="4">
        <v>-20000000</v>
      </c>
      <c r="O73" s="4">
        <v>-20000000</v>
      </c>
      <c r="P73" s="4">
        <v>-20000000</v>
      </c>
      <c r="Q73" s="4">
        <v>-20000000</v>
      </c>
      <c r="R73" s="4">
        <v>-20000000</v>
      </c>
      <c r="S73" s="4">
        <v>-20000000</v>
      </c>
      <c r="T73" s="4">
        <v>-20000000</v>
      </c>
      <c r="U73" s="4">
        <v>-20000000</v>
      </c>
      <c r="V73" s="4">
        <v>-20000000</v>
      </c>
      <c r="W73" s="4">
        <v>-20000000</v>
      </c>
      <c r="X73" s="4">
        <v>-20000000</v>
      </c>
      <c r="Y73" s="4">
        <v>-20000000</v>
      </c>
      <c r="Z73" s="4">
        <v>-20000000</v>
      </c>
      <c r="AA73" s="4">
        <v>-20000000</v>
      </c>
      <c r="AB73" s="4">
        <v>-20000000</v>
      </c>
      <c r="AC73" s="2">
        <v>-20000000</v>
      </c>
      <c r="AD73" s="2">
        <v>-20000000</v>
      </c>
      <c r="AE73" s="2">
        <v>-20000000</v>
      </c>
      <c r="AF73" s="2">
        <v>-20000000</v>
      </c>
      <c r="AG73" s="2">
        <v>-20000000</v>
      </c>
      <c r="AH73" s="2">
        <v>-20000000</v>
      </c>
      <c r="AI73" s="2">
        <v>-20000000</v>
      </c>
      <c r="AJ73" s="2">
        <v>-20000000</v>
      </c>
      <c r="AK73" s="2">
        <v>-20000000</v>
      </c>
      <c r="AL73" s="2">
        <v>-20000000</v>
      </c>
      <c r="AM73" s="2">
        <v>-20000000</v>
      </c>
      <c r="AN73" s="2">
        <v>-20000000</v>
      </c>
      <c r="AO73" s="2">
        <v>-20000000</v>
      </c>
      <c r="AP73" s="2">
        <v>-20000000</v>
      </c>
      <c r="AQ73" s="2">
        <v>-20000000</v>
      </c>
      <c r="AR73" s="2">
        <v>-20000000</v>
      </c>
      <c r="AS73" s="2">
        <v>-20000000</v>
      </c>
      <c r="AT73" s="2">
        <v>-20000000</v>
      </c>
      <c r="AU73" s="2">
        <v>-20000000</v>
      </c>
      <c r="AV73" s="2">
        <v>-20000000</v>
      </c>
      <c r="AW73" s="2">
        <v>-20000000</v>
      </c>
      <c r="AX73" s="2">
        <v>-20000000</v>
      </c>
      <c r="AY73" s="2">
        <v>-20000000</v>
      </c>
      <c r="AZ73" s="2">
        <v>-20000000</v>
      </c>
      <c r="BA73" s="2">
        <v>-20000000</v>
      </c>
      <c r="BB73" s="2">
        <v>-20000000</v>
      </c>
      <c r="BC73" s="2">
        <v>-20000000</v>
      </c>
      <c r="BD73" s="2">
        <v>-20000000</v>
      </c>
      <c r="BE73" s="2">
        <v>-20000000</v>
      </c>
      <c r="BF73" s="2">
        <v>-20000000</v>
      </c>
      <c r="BG73" s="2">
        <v>-20000000</v>
      </c>
      <c r="BH73" s="2">
        <v>-20000000</v>
      </c>
      <c r="BI73" s="2">
        <v>-20000000</v>
      </c>
      <c r="BJ73" s="2">
        <v>-20000000</v>
      </c>
      <c r="BK73" s="2">
        <v>-20000000</v>
      </c>
      <c r="BL73" s="2">
        <v>-20000000</v>
      </c>
      <c r="BM73" s="2">
        <v>-20000000</v>
      </c>
      <c r="BN73" s="2">
        <v>-20000000</v>
      </c>
      <c r="BO73" s="2">
        <v>-20000000</v>
      </c>
      <c r="BP73" s="2">
        <v>-20000000</v>
      </c>
      <c r="BQ73" s="2">
        <v>-20000000</v>
      </c>
      <c r="BR73" s="2">
        <v>-20000000</v>
      </c>
      <c r="BS73" s="2">
        <v>-20000000</v>
      </c>
      <c r="BT73" s="2">
        <v>-20000000</v>
      </c>
      <c r="BU73" s="2">
        <v>-20000000</v>
      </c>
      <c r="BV73" s="2">
        <v>-20000000</v>
      </c>
      <c r="BW73" s="2">
        <v>-20000000</v>
      </c>
      <c r="BX73" s="2">
        <v>-20000000</v>
      </c>
      <c r="BY73" s="2">
        <v>-20000000</v>
      </c>
      <c r="BZ73" s="2">
        <v>-20000000</v>
      </c>
      <c r="CA73" s="2">
        <v>-20000000</v>
      </c>
      <c r="CB73" s="2">
        <v>-20000000</v>
      </c>
      <c r="CC73" s="2">
        <v>-20000000</v>
      </c>
      <c r="CD73" s="2">
        <v>-20000000</v>
      </c>
      <c r="CE73" s="2">
        <v>-20000000</v>
      </c>
      <c r="CF73" s="2">
        <v>-20000000</v>
      </c>
      <c r="CG73" s="2">
        <v>-20000000</v>
      </c>
      <c r="CH73" s="2">
        <v>-20000000</v>
      </c>
      <c r="CI73" s="2">
        <v>-20000000</v>
      </c>
      <c r="CJ73" s="2">
        <v>-20000000</v>
      </c>
      <c r="CK73" s="2">
        <v>-20000000</v>
      </c>
      <c r="CL73" s="4"/>
      <c r="CM73" s="4"/>
      <c r="CN73" s="4"/>
      <c r="CO73" s="4"/>
      <c r="CP73" s="4"/>
    </row>
    <row r="74" spans="1:104" outlineLevel="1" x14ac:dyDescent="0.25">
      <c r="A74" s="13">
        <f t="shared" si="7"/>
        <v>67</v>
      </c>
      <c r="B74" s="13"/>
      <c r="C74" s="113">
        <v>221079</v>
      </c>
      <c r="D74" s="32" t="s">
        <v>234</v>
      </c>
      <c r="E74" s="4">
        <v>-19700000</v>
      </c>
      <c r="F74" s="4">
        <v>-19700000</v>
      </c>
      <c r="G74" s="4">
        <v>-19700000</v>
      </c>
      <c r="H74" s="4">
        <v>-19700000</v>
      </c>
      <c r="I74" s="4">
        <v>-19700000</v>
      </c>
      <c r="J74" s="4">
        <v>-19700000</v>
      </c>
      <c r="K74" s="4">
        <v>-19700000</v>
      </c>
      <c r="L74" s="4">
        <v>-19700000</v>
      </c>
      <c r="M74" s="4">
        <v>-19700000</v>
      </c>
      <c r="N74" s="4">
        <v>-19700000</v>
      </c>
      <c r="O74" s="4">
        <v>-19700000</v>
      </c>
      <c r="P74" s="4">
        <v>-19700000</v>
      </c>
      <c r="Q74" s="4">
        <v>-19700000</v>
      </c>
      <c r="R74" s="4">
        <v>-19700000</v>
      </c>
      <c r="S74" s="4">
        <v>-19700000</v>
      </c>
      <c r="T74" s="4">
        <v>-19700000</v>
      </c>
      <c r="U74" s="4">
        <v>-19700000</v>
      </c>
      <c r="V74" s="4">
        <v>-19700000</v>
      </c>
      <c r="W74" s="4">
        <v>-19700000</v>
      </c>
      <c r="X74" s="4">
        <v>-19700000</v>
      </c>
      <c r="Y74" s="4">
        <v>-19700000</v>
      </c>
      <c r="Z74" s="4">
        <v>-19700000</v>
      </c>
      <c r="AA74" s="4">
        <v>-19700000</v>
      </c>
      <c r="AB74" s="4">
        <v>-19700000</v>
      </c>
      <c r="AC74" s="2">
        <v>-19700000</v>
      </c>
      <c r="AD74" s="2">
        <v>-19700000</v>
      </c>
      <c r="AE74" s="2">
        <v>-19700000</v>
      </c>
      <c r="AF74" s="2">
        <v>-19700000</v>
      </c>
      <c r="AG74" s="2">
        <v>-19700000</v>
      </c>
      <c r="AH74" s="2">
        <v>-19700000</v>
      </c>
      <c r="AI74" s="2">
        <v>-19700000</v>
      </c>
      <c r="AJ74" s="2">
        <v>-19700000</v>
      </c>
      <c r="AK74" s="2">
        <v>-19700000</v>
      </c>
      <c r="AL74" s="2">
        <v>-19700000</v>
      </c>
      <c r="AM74" s="2">
        <v>-19700000</v>
      </c>
      <c r="AN74" s="2">
        <v>-19700000</v>
      </c>
      <c r="AO74" s="2">
        <v>-19700000</v>
      </c>
      <c r="AP74" s="2">
        <v>-19700000</v>
      </c>
      <c r="AQ74" s="2">
        <v>-19700000</v>
      </c>
      <c r="AR74" s="2">
        <v>-19700000</v>
      </c>
      <c r="AS74" s="2">
        <v>-19700000</v>
      </c>
      <c r="AT74" s="2">
        <v>-19700000</v>
      </c>
      <c r="AU74" s="2">
        <v>-19700000</v>
      </c>
      <c r="AV74" s="2">
        <v>-19700000</v>
      </c>
      <c r="AW74" s="2">
        <v>-19700000</v>
      </c>
      <c r="AX74" s="2">
        <v>-19700000</v>
      </c>
      <c r="AY74" s="2">
        <v>-19700000</v>
      </c>
      <c r="AZ74" s="2">
        <v>-19700000</v>
      </c>
      <c r="BA74" s="2">
        <v>-19700000</v>
      </c>
      <c r="BB74" s="2">
        <v>-19700000</v>
      </c>
      <c r="BC74" s="2">
        <v>-19700000</v>
      </c>
      <c r="BD74" s="2">
        <v>-19700000</v>
      </c>
      <c r="BE74" s="2">
        <v>-19700000</v>
      </c>
      <c r="BF74" s="2">
        <v>-19700000</v>
      </c>
      <c r="BG74" s="2">
        <v>-19700000</v>
      </c>
      <c r="BH74" s="2">
        <v>-19700000</v>
      </c>
      <c r="BI74" s="2">
        <v>-19700000</v>
      </c>
      <c r="BJ74" s="2">
        <v>-19700000</v>
      </c>
      <c r="BK74" s="2">
        <v>-19700000</v>
      </c>
      <c r="BL74" s="2">
        <v>-19700000</v>
      </c>
      <c r="BM74" s="2">
        <v>-19700000</v>
      </c>
      <c r="BN74" s="2">
        <v>-19700000</v>
      </c>
      <c r="BO74" s="2">
        <v>-19700000</v>
      </c>
      <c r="BP74" s="2">
        <v>-19700000</v>
      </c>
      <c r="BQ74" s="2">
        <v>-19700000</v>
      </c>
      <c r="BR74" s="2">
        <v>-19700000</v>
      </c>
      <c r="BS74" s="2">
        <v>-19700000</v>
      </c>
      <c r="BT74" s="2">
        <v>-19700000</v>
      </c>
      <c r="BU74" s="2">
        <v>-19700000</v>
      </c>
      <c r="BV74" s="2">
        <v>-19700000</v>
      </c>
      <c r="BW74" s="2">
        <v>-19700000</v>
      </c>
      <c r="BX74" s="2">
        <v>-19700000</v>
      </c>
      <c r="BY74" s="2">
        <v>-19700000</v>
      </c>
      <c r="BZ74" s="2">
        <v>-19700000</v>
      </c>
      <c r="CA74" s="2">
        <v>-19700000</v>
      </c>
      <c r="CB74" s="2">
        <v>-19700000</v>
      </c>
      <c r="CC74" s="2">
        <v>-19700000</v>
      </c>
      <c r="CD74" s="2">
        <v>-19700000</v>
      </c>
      <c r="CE74" s="2">
        <v>-19700000</v>
      </c>
      <c r="CF74" s="2">
        <v>-19700000</v>
      </c>
      <c r="CG74" s="2">
        <v>-19700000</v>
      </c>
      <c r="CH74" s="2">
        <v>-19700000</v>
      </c>
      <c r="CI74" s="2">
        <v>-19700000</v>
      </c>
      <c r="CJ74" s="2">
        <v>-19700000</v>
      </c>
      <c r="CK74" s="2">
        <v>-19700000</v>
      </c>
      <c r="CL74" s="4"/>
      <c r="CM74" s="4"/>
    </row>
    <row r="75" spans="1:104" outlineLevel="1" x14ac:dyDescent="0.25">
      <c r="A75" s="13">
        <f t="shared" si="7"/>
        <v>68</v>
      </c>
      <c r="B75" s="13"/>
      <c r="C75" s="113">
        <v>221080</v>
      </c>
      <c r="D75" s="32" t="s">
        <v>235</v>
      </c>
      <c r="E75" s="4">
        <v>-22000000</v>
      </c>
      <c r="F75" s="4">
        <v>-22000000</v>
      </c>
      <c r="G75" s="4">
        <v>-22000000</v>
      </c>
      <c r="H75" s="4">
        <v>-22000000</v>
      </c>
      <c r="I75" s="4">
        <v>-22000000</v>
      </c>
      <c r="J75" s="4">
        <v>-22000000</v>
      </c>
      <c r="K75" s="4">
        <v>-22000000</v>
      </c>
      <c r="L75" s="4">
        <v>-22000000</v>
      </c>
      <c r="M75" s="4">
        <v>-22000000</v>
      </c>
      <c r="N75" s="4">
        <v>-22000000</v>
      </c>
      <c r="O75" s="4">
        <v>-22000000</v>
      </c>
      <c r="P75" s="4">
        <v>-22000000</v>
      </c>
      <c r="Q75" s="4">
        <v>-22000000</v>
      </c>
      <c r="R75" s="4">
        <v>-22000000</v>
      </c>
      <c r="S75" s="4">
        <v>-22000000</v>
      </c>
      <c r="T75" s="4">
        <v>-22000000</v>
      </c>
      <c r="U75" s="4">
        <v>-22000000</v>
      </c>
      <c r="V75" s="4">
        <v>-22000000</v>
      </c>
      <c r="W75" s="4">
        <v>-22000000</v>
      </c>
      <c r="X75" s="4">
        <v>-22000000</v>
      </c>
      <c r="Y75" s="4">
        <v>-22000000</v>
      </c>
      <c r="Z75" s="4">
        <v>-22000000</v>
      </c>
      <c r="AA75" s="4">
        <v>-22000000</v>
      </c>
      <c r="AB75" s="4">
        <v>-22000000</v>
      </c>
      <c r="AC75" s="2">
        <v>-22000000</v>
      </c>
      <c r="AD75" s="2">
        <v>-22000000</v>
      </c>
      <c r="AE75" s="2">
        <v>-22000000</v>
      </c>
      <c r="AF75" s="2">
        <v>-22000000</v>
      </c>
      <c r="AG75" s="2">
        <v>-22000000</v>
      </c>
      <c r="AH75" s="2">
        <v>-22000000</v>
      </c>
      <c r="AI75" s="2">
        <v>-22000000</v>
      </c>
      <c r="AJ75" s="2">
        <v>-22000000</v>
      </c>
      <c r="AK75" s="2">
        <v>-22000000</v>
      </c>
      <c r="AL75" s="2">
        <v>-22000000</v>
      </c>
      <c r="AM75" s="2">
        <v>-22000000</v>
      </c>
      <c r="AN75" s="2">
        <v>-22000000</v>
      </c>
      <c r="AO75" s="2">
        <v>-22000000</v>
      </c>
      <c r="AP75" s="2">
        <v>-22000000</v>
      </c>
      <c r="AQ75" s="2">
        <v>-22000000</v>
      </c>
      <c r="AR75" s="2">
        <v>-22000000</v>
      </c>
      <c r="AS75" s="2">
        <v>-22000000</v>
      </c>
      <c r="AT75" s="2">
        <v>-22000000</v>
      </c>
      <c r="AU75" s="2">
        <v>-22000000</v>
      </c>
      <c r="AV75" s="2">
        <v>-22000000</v>
      </c>
      <c r="AW75" s="2">
        <v>-22000000</v>
      </c>
      <c r="AX75" s="2">
        <v>-22000000</v>
      </c>
      <c r="AY75" s="2">
        <v>-22000000</v>
      </c>
      <c r="AZ75" s="2">
        <v>-22000000</v>
      </c>
      <c r="BA75" s="2">
        <v>-22000000</v>
      </c>
      <c r="BB75" s="2">
        <v>-22000000</v>
      </c>
      <c r="BC75" s="2">
        <v>-22000000</v>
      </c>
      <c r="BD75" s="2">
        <v>-22000000</v>
      </c>
      <c r="BE75" s="2">
        <v>-22000000</v>
      </c>
      <c r="BF75" s="2">
        <v>-22000000</v>
      </c>
      <c r="BG75" s="2">
        <v>-22000000</v>
      </c>
      <c r="BH75" s="2">
        <v>-22000000</v>
      </c>
      <c r="BI75" s="2">
        <v>-22000000</v>
      </c>
      <c r="BJ75" s="2">
        <v>-22000000</v>
      </c>
      <c r="BK75" s="2">
        <v>-22000000</v>
      </c>
      <c r="BL75" s="2">
        <v>-22000000</v>
      </c>
      <c r="BM75" s="2">
        <v>-22000000</v>
      </c>
      <c r="BN75" s="2">
        <v>-22000000</v>
      </c>
      <c r="BO75" s="2">
        <v>-22000000</v>
      </c>
      <c r="BP75" s="2">
        <v>-22000000</v>
      </c>
      <c r="BQ75" s="2">
        <v>-22000000</v>
      </c>
      <c r="BR75" s="2">
        <v>-22000000</v>
      </c>
      <c r="BS75" s="2">
        <v>-22000000</v>
      </c>
      <c r="BT75" s="2">
        <v>-22000000</v>
      </c>
      <c r="BU75" s="2">
        <v>-22000000</v>
      </c>
      <c r="BV75" s="2">
        <v>-22000000</v>
      </c>
      <c r="BW75" s="2">
        <v>-22000000</v>
      </c>
      <c r="BX75" s="2">
        <v>-22000000</v>
      </c>
      <c r="BY75" s="2">
        <v>-22000000</v>
      </c>
      <c r="BZ75" s="2">
        <v>-22000000</v>
      </c>
      <c r="CA75" s="2">
        <v>-22000000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4"/>
      <c r="CM75" s="4"/>
    </row>
    <row r="76" spans="1:104" outlineLevel="1" x14ac:dyDescent="0.25">
      <c r="A76" s="13">
        <f t="shared" si="7"/>
        <v>69</v>
      </c>
      <c r="B76" s="13"/>
      <c r="C76" s="113">
        <v>221081</v>
      </c>
      <c r="D76" s="32" t="s">
        <v>236</v>
      </c>
      <c r="E76" s="4">
        <v>-10000000</v>
      </c>
      <c r="F76" s="4">
        <v>-10000000</v>
      </c>
      <c r="G76" s="4">
        <v>-10000000</v>
      </c>
      <c r="H76" s="4">
        <v>-10000000</v>
      </c>
      <c r="I76" s="4">
        <v>-10000000</v>
      </c>
      <c r="J76" s="4">
        <v>-10000000</v>
      </c>
      <c r="K76" s="4">
        <v>-10000000</v>
      </c>
      <c r="L76" s="4">
        <v>-10000000</v>
      </c>
      <c r="M76" s="4">
        <v>-10000000</v>
      </c>
      <c r="N76" s="4">
        <v>-10000000</v>
      </c>
      <c r="O76" s="4">
        <v>-10000000</v>
      </c>
      <c r="P76" s="4">
        <v>-10000000</v>
      </c>
      <c r="Q76" s="4">
        <v>-10000000</v>
      </c>
      <c r="R76" s="4">
        <v>-10000000</v>
      </c>
      <c r="S76" s="4">
        <v>-10000000</v>
      </c>
      <c r="T76" s="4">
        <v>-10000000</v>
      </c>
      <c r="U76" s="4">
        <v>-10000000</v>
      </c>
      <c r="V76" s="4">
        <v>-10000000</v>
      </c>
      <c r="W76" s="4">
        <v>-10000000</v>
      </c>
      <c r="X76" s="4">
        <v>-10000000</v>
      </c>
      <c r="Y76" s="4">
        <v>-10000000</v>
      </c>
      <c r="Z76" s="4">
        <v>-10000000</v>
      </c>
      <c r="AA76" s="4">
        <v>-10000000</v>
      </c>
      <c r="AB76" s="4">
        <v>-10000000</v>
      </c>
      <c r="AC76" s="2">
        <v>-10000000</v>
      </c>
      <c r="AD76" s="2">
        <v>-10000000</v>
      </c>
      <c r="AE76" s="2">
        <v>-10000000</v>
      </c>
      <c r="AF76" s="2">
        <v>-10000000</v>
      </c>
      <c r="AG76" s="2">
        <v>-10000000</v>
      </c>
      <c r="AH76" s="2">
        <v>-10000000</v>
      </c>
      <c r="AI76" s="2">
        <v>-10000000</v>
      </c>
      <c r="AJ76" s="2">
        <v>-10000000</v>
      </c>
      <c r="AK76" s="2">
        <v>-10000000</v>
      </c>
      <c r="AL76" s="2">
        <v>-10000000</v>
      </c>
      <c r="AM76" s="2">
        <v>-10000000</v>
      </c>
      <c r="AN76" s="2">
        <v>-10000000</v>
      </c>
      <c r="AO76" s="2">
        <v>-10000000</v>
      </c>
      <c r="AP76" s="2">
        <v>-10000000</v>
      </c>
      <c r="AQ76" s="2">
        <v>-10000000</v>
      </c>
      <c r="AR76" s="2">
        <v>-10000000</v>
      </c>
      <c r="AS76" s="2">
        <v>-10000000</v>
      </c>
      <c r="AT76" s="2">
        <v>-10000000</v>
      </c>
      <c r="AU76" s="2">
        <v>-10000000</v>
      </c>
      <c r="AV76" s="2">
        <v>-10000000</v>
      </c>
      <c r="AW76" s="2">
        <v>-10000000</v>
      </c>
      <c r="AX76" s="2">
        <v>-10000000</v>
      </c>
      <c r="AY76" s="2">
        <v>-10000000</v>
      </c>
      <c r="AZ76" s="2">
        <v>-10000000</v>
      </c>
      <c r="BA76" s="2">
        <v>-10000000</v>
      </c>
      <c r="BB76" s="2">
        <v>-10000000</v>
      </c>
      <c r="BC76" s="2">
        <v>-10000000</v>
      </c>
      <c r="BD76" s="2">
        <v>-10000000</v>
      </c>
      <c r="BE76" s="2">
        <v>-10000000</v>
      </c>
      <c r="BF76" s="2">
        <v>-10000000</v>
      </c>
      <c r="BG76" s="2">
        <v>-10000000</v>
      </c>
      <c r="BH76" s="2">
        <v>-10000000</v>
      </c>
      <c r="BI76" s="2">
        <v>-10000000</v>
      </c>
      <c r="BJ76" s="2">
        <v>-10000000</v>
      </c>
      <c r="BK76" s="2">
        <v>-10000000</v>
      </c>
      <c r="BL76" s="2">
        <v>-10000000</v>
      </c>
      <c r="BM76" s="2">
        <v>-10000000</v>
      </c>
      <c r="BN76" s="2">
        <v>-10000000</v>
      </c>
      <c r="BO76" s="2">
        <v>-10000000</v>
      </c>
      <c r="BP76" s="2">
        <v>-10000000</v>
      </c>
      <c r="BQ76" s="2">
        <v>-10000000</v>
      </c>
      <c r="BR76" s="2">
        <v>-10000000</v>
      </c>
      <c r="BS76" s="2">
        <v>-10000000</v>
      </c>
      <c r="BT76" s="2">
        <v>-10000000</v>
      </c>
      <c r="BU76" s="2">
        <v>-10000000</v>
      </c>
      <c r="BV76" s="2">
        <v>-10000000</v>
      </c>
      <c r="BW76" s="2">
        <v>-10000000</v>
      </c>
      <c r="BX76" s="2">
        <v>-10000000</v>
      </c>
      <c r="BY76" s="2">
        <v>-10000000</v>
      </c>
      <c r="BZ76" s="2">
        <v>-10000000</v>
      </c>
      <c r="CA76" s="2">
        <v>-10000000</v>
      </c>
      <c r="CB76" s="2">
        <v>-10000000</v>
      </c>
      <c r="CC76" s="2">
        <v>-10000000</v>
      </c>
      <c r="CD76" s="2">
        <v>-10000000</v>
      </c>
      <c r="CE76" s="2">
        <v>-10000000</v>
      </c>
      <c r="CF76" s="2">
        <v>-10000000</v>
      </c>
      <c r="CG76" s="2">
        <v>-10000000</v>
      </c>
      <c r="CH76" s="2">
        <v>-10000000</v>
      </c>
      <c r="CI76" s="2">
        <v>-10000000</v>
      </c>
      <c r="CJ76" s="2">
        <v>-10000000</v>
      </c>
      <c r="CK76" s="2">
        <v>-10000000</v>
      </c>
      <c r="CL76" s="4"/>
      <c r="CM76" s="4"/>
    </row>
    <row r="77" spans="1:104" outlineLevel="1" x14ac:dyDescent="0.25">
      <c r="A77" s="13">
        <f t="shared" ref="A77:A102" si="157">+A76+1</f>
        <v>70</v>
      </c>
      <c r="B77" s="13"/>
      <c r="C77" s="113">
        <v>221085</v>
      </c>
      <c r="D77" s="32" t="s">
        <v>237</v>
      </c>
      <c r="E77" s="4">
        <v>-20000000</v>
      </c>
      <c r="F77" s="4">
        <v>-20000000</v>
      </c>
      <c r="G77" s="4">
        <v>-20000000</v>
      </c>
      <c r="H77" s="4">
        <v>-20000000</v>
      </c>
      <c r="I77" s="4">
        <v>-20000000</v>
      </c>
      <c r="J77" s="4">
        <v>-20000000</v>
      </c>
      <c r="K77" s="4">
        <v>-20000000</v>
      </c>
      <c r="L77" s="4">
        <v>-20000000</v>
      </c>
      <c r="M77" s="4">
        <v>-20000000</v>
      </c>
      <c r="N77" s="4">
        <v>-20000000</v>
      </c>
      <c r="O77" s="4">
        <v>-20000000</v>
      </c>
      <c r="P77" s="4">
        <v>-20000000</v>
      </c>
      <c r="Q77" s="4">
        <v>-20000000</v>
      </c>
      <c r="R77" s="4">
        <v>-20000000</v>
      </c>
      <c r="S77" s="4">
        <v>-20000000</v>
      </c>
      <c r="T77" s="4">
        <v>-20000000</v>
      </c>
      <c r="U77" s="4">
        <v>-20000000</v>
      </c>
      <c r="V77" s="4">
        <v>-20000000</v>
      </c>
      <c r="W77" s="4">
        <v>-20000000</v>
      </c>
      <c r="X77" s="4">
        <v>-20000000</v>
      </c>
      <c r="Y77" s="4">
        <v>-20000000</v>
      </c>
      <c r="Z77" s="4">
        <v>-20000000</v>
      </c>
      <c r="AA77" s="4">
        <v>-20000000</v>
      </c>
      <c r="AB77" s="4">
        <v>-20000000</v>
      </c>
      <c r="AC77" s="2">
        <v>-20000000</v>
      </c>
      <c r="AD77" s="2">
        <v>-20000000</v>
      </c>
      <c r="AE77" s="2">
        <v>-20000000</v>
      </c>
      <c r="AF77" s="2">
        <v>-20000000</v>
      </c>
      <c r="AG77" s="2">
        <v>-20000000</v>
      </c>
      <c r="AH77" s="2">
        <v>-20000000</v>
      </c>
      <c r="AI77" s="2">
        <v>-20000000</v>
      </c>
      <c r="AJ77" s="2">
        <v>-20000000</v>
      </c>
      <c r="AK77" s="2">
        <v>-20000000</v>
      </c>
      <c r="AL77" s="2">
        <v>-20000000</v>
      </c>
      <c r="AM77" s="2">
        <v>-20000000</v>
      </c>
      <c r="AN77" s="2">
        <v>-20000000</v>
      </c>
      <c r="AO77" s="2">
        <v>-20000000</v>
      </c>
      <c r="AP77" s="2">
        <v>-20000000</v>
      </c>
      <c r="AQ77" s="2">
        <v>-20000000</v>
      </c>
      <c r="AR77" s="2">
        <v>-20000000</v>
      </c>
      <c r="AS77" s="2">
        <v>-20000000</v>
      </c>
      <c r="AT77" s="2">
        <v>-20000000</v>
      </c>
      <c r="AU77" s="2">
        <v>-20000000</v>
      </c>
      <c r="AV77" s="2">
        <v>-20000000</v>
      </c>
      <c r="AW77" s="2">
        <v>-20000000</v>
      </c>
      <c r="AX77" s="2">
        <v>-20000000</v>
      </c>
      <c r="AY77" s="2">
        <v>-20000000</v>
      </c>
      <c r="AZ77" s="2">
        <v>-20000000</v>
      </c>
      <c r="BA77" s="2">
        <v>-20000000</v>
      </c>
      <c r="BB77" s="2">
        <v>-20000000</v>
      </c>
      <c r="BC77" s="2">
        <v>-20000000</v>
      </c>
      <c r="BD77" s="2">
        <v>-20000000</v>
      </c>
      <c r="BE77" s="2">
        <v>-20000000</v>
      </c>
      <c r="BF77" s="2">
        <v>-20000000</v>
      </c>
      <c r="BG77" s="2">
        <v>-20000000</v>
      </c>
      <c r="BH77" s="2">
        <v>-20000000</v>
      </c>
      <c r="BI77" s="2">
        <v>-20000000</v>
      </c>
      <c r="BJ77" s="2">
        <v>-20000000</v>
      </c>
      <c r="BK77" s="2">
        <v>-20000000</v>
      </c>
      <c r="BL77" s="2">
        <v>-20000000</v>
      </c>
      <c r="BM77" s="2">
        <v>-20000000</v>
      </c>
      <c r="BN77" s="2">
        <v>-20000000</v>
      </c>
      <c r="BO77" s="2">
        <v>-20000000</v>
      </c>
      <c r="BP77" s="2">
        <v>-20000000</v>
      </c>
      <c r="BQ77" s="2">
        <v>-20000000</v>
      </c>
      <c r="BR77" s="2">
        <v>-20000000</v>
      </c>
      <c r="BS77" s="2">
        <v>-20000000</v>
      </c>
      <c r="BT77" s="2">
        <v>-20000000</v>
      </c>
      <c r="BU77" s="2">
        <v>-20000000</v>
      </c>
      <c r="BV77" s="2">
        <v>-20000000</v>
      </c>
      <c r="BW77" s="2">
        <v>-20000000</v>
      </c>
      <c r="BX77" s="2">
        <v>-20000000</v>
      </c>
      <c r="BY77" s="2">
        <v>-20000000</v>
      </c>
      <c r="BZ77" s="2">
        <v>-20000000</v>
      </c>
      <c r="CA77" s="2">
        <v>-20000000</v>
      </c>
      <c r="CB77" s="2">
        <v>-20000000</v>
      </c>
      <c r="CC77" s="2">
        <v>-20000000</v>
      </c>
      <c r="CD77" s="2">
        <v>-20000000</v>
      </c>
      <c r="CE77" s="2">
        <v>-20000000</v>
      </c>
      <c r="CF77" s="2">
        <v>-20000000</v>
      </c>
      <c r="CG77" s="2">
        <v>-20000000</v>
      </c>
      <c r="CH77" s="2">
        <v>-20000000</v>
      </c>
      <c r="CI77" s="2">
        <v>-20000000</v>
      </c>
      <c r="CJ77" s="2">
        <v>-20000000</v>
      </c>
      <c r="CK77" s="2">
        <v>-20000000</v>
      </c>
      <c r="CL77" s="4"/>
      <c r="CM77" s="4"/>
    </row>
    <row r="78" spans="1:104" outlineLevel="1" x14ac:dyDescent="0.25">
      <c r="A78" s="13">
        <f t="shared" si="157"/>
        <v>71</v>
      </c>
      <c r="B78" s="13"/>
      <c r="C78" s="113">
        <v>221086</v>
      </c>
      <c r="D78" s="32" t="s">
        <v>238</v>
      </c>
      <c r="E78" s="4">
        <v>-20000000</v>
      </c>
      <c r="F78" s="4">
        <v>-20000000</v>
      </c>
      <c r="G78" s="4">
        <v>-20000000</v>
      </c>
      <c r="H78" s="4">
        <v>-20000000</v>
      </c>
      <c r="I78" s="4">
        <v>-20000000</v>
      </c>
      <c r="J78" s="4">
        <v>-20000000</v>
      </c>
      <c r="K78" s="4">
        <v>-20000000</v>
      </c>
      <c r="L78" s="4">
        <v>-20000000</v>
      </c>
      <c r="M78" s="4">
        <v>-20000000</v>
      </c>
      <c r="N78" s="4">
        <v>-20000000</v>
      </c>
      <c r="O78" s="4">
        <v>-20000000</v>
      </c>
      <c r="P78" s="4">
        <v>-20000000</v>
      </c>
      <c r="Q78" s="4">
        <v>-20000000</v>
      </c>
      <c r="R78" s="4">
        <v>-20000000</v>
      </c>
      <c r="S78" s="4">
        <v>-20000000</v>
      </c>
      <c r="T78" s="4">
        <v>-20000000</v>
      </c>
      <c r="U78" s="4">
        <v>-20000000</v>
      </c>
      <c r="V78" s="4">
        <v>-20000000</v>
      </c>
      <c r="W78" s="4">
        <v>-20000000</v>
      </c>
      <c r="X78" s="4">
        <v>-20000000</v>
      </c>
      <c r="Y78" s="4">
        <v>-20000000</v>
      </c>
      <c r="Z78" s="4">
        <v>-20000000</v>
      </c>
      <c r="AA78" s="4">
        <v>-20000000</v>
      </c>
      <c r="AB78" s="4">
        <v>-20000000</v>
      </c>
      <c r="AC78" s="2">
        <v>-20000000</v>
      </c>
      <c r="AD78" s="2">
        <v>-20000000</v>
      </c>
      <c r="AE78" s="2">
        <v>-20000000</v>
      </c>
      <c r="AF78" s="2">
        <v>-20000000</v>
      </c>
      <c r="AG78" s="2">
        <v>-20000000</v>
      </c>
      <c r="AH78" s="2">
        <v>-20000000</v>
      </c>
      <c r="AI78" s="2">
        <v>-20000000</v>
      </c>
      <c r="AJ78" s="2">
        <v>-20000000</v>
      </c>
      <c r="AK78" s="2">
        <v>-20000000</v>
      </c>
      <c r="AL78" s="2">
        <v>-20000000</v>
      </c>
      <c r="AM78" s="2">
        <v>-20000000</v>
      </c>
      <c r="AN78" s="2">
        <v>-20000000</v>
      </c>
      <c r="AO78" s="2">
        <v>-20000000</v>
      </c>
      <c r="AP78" s="2">
        <v>-20000000</v>
      </c>
      <c r="AQ78" s="2">
        <v>-20000000</v>
      </c>
      <c r="AR78" s="2">
        <v>-20000000</v>
      </c>
      <c r="AS78" s="2">
        <v>-20000000</v>
      </c>
      <c r="AT78" s="2">
        <v>-20000000</v>
      </c>
      <c r="AU78" s="2">
        <v>-20000000</v>
      </c>
      <c r="AV78" s="2">
        <v>-20000000</v>
      </c>
      <c r="AW78" s="2">
        <v>-20000000</v>
      </c>
      <c r="AX78" s="2">
        <v>-20000000</v>
      </c>
      <c r="AY78" s="2">
        <v>-20000000</v>
      </c>
      <c r="AZ78" s="2">
        <v>-20000000</v>
      </c>
      <c r="BA78" s="2">
        <v>-20000000</v>
      </c>
      <c r="BB78" s="2">
        <v>-20000000</v>
      </c>
      <c r="BC78" s="2">
        <v>-20000000</v>
      </c>
      <c r="BD78" s="2">
        <v>-20000000</v>
      </c>
      <c r="BE78" s="2">
        <v>-20000000</v>
      </c>
      <c r="BF78" s="2">
        <v>-20000000</v>
      </c>
      <c r="BG78" s="2">
        <v>-20000000</v>
      </c>
      <c r="BH78" s="2">
        <v>-20000000</v>
      </c>
      <c r="BI78" s="2">
        <v>-20000000</v>
      </c>
      <c r="BJ78" s="2">
        <v>-20000000</v>
      </c>
      <c r="BK78" s="2">
        <v>-20000000</v>
      </c>
      <c r="BL78" s="2">
        <v>-20000000</v>
      </c>
      <c r="BM78" s="2">
        <v>-20000000</v>
      </c>
      <c r="BN78" s="2">
        <v>-20000000</v>
      </c>
      <c r="BO78" s="2">
        <v>-20000000</v>
      </c>
      <c r="BP78" s="2">
        <v>-20000000</v>
      </c>
      <c r="BQ78" s="2">
        <v>-20000000</v>
      </c>
      <c r="BR78" s="2">
        <v>-20000000</v>
      </c>
      <c r="BS78" s="2">
        <v>-20000000</v>
      </c>
      <c r="BT78" s="2">
        <v>-20000000</v>
      </c>
      <c r="BU78" s="2">
        <v>-20000000</v>
      </c>
      <c r="BV78" s="2">
        <v>-20000000</v>
      </c>
      <c r="BW78" s="2">
        <v>-20000000</v>
      </c>
      <c r="BX78" s="2">
        <v>-20000000</v>
      </c>
      <c r="BY78" s="2">
        <v>-20000000</v>
      </c>
      <c r="BZ78" s="2">
        <v>-20000000</v>
      </c>
      <c r="CA78" s="2">
        <v>-20000000</v>
      </c>
      <c r="CB78" s="2">
        <v>-20000000</v>
      </c>
      <c r="CC78" s="2">
        <v>-20000000</v>
      </c>
      <c r="CD78" s="2">
        <v>-20000000</v>
      </c>
      <c r="CE78" s="2">
        <v>-20000000</v>
      </c>
      <c r="CF78" s="2">
        <v>-20000000</v>
      </c>
      <c r="CG78" s="2">
        <v>-20000000</v>
      </c>
      <c r="CH78" s="2">
        <v>-20000000</v>
      </c>
      <c r="CI78" s="2">
        <v>-20000000</v>
      </c>
      <c r="CJ78" s="2">
        <v>-20000000</v>
      </c>
      <c r="CK78" s="2">
        <v>-20000000</v>
      </c>
      <c r="CL78" s="4"/>
      <c r="CM78" s="4"/>
    </row>
    <row r="79" spans="1:104" outlineLevel="1" x14ac:dyDescent="0.25">
      <c r="A79" s="13">
        <f t="shared" si="157"/>
        <v>72</v>
      </c>
      <c r="B79" s="13"/>
      <c r="C79" s="113">
        <v>221087</v>
      </c>
      <c r="D79" s="32" t="s">
        <v>239</v>
      </c>
      <c r="E79" s="4">
        <v>-10000000</v>
      </c>
      <c r="F79" s="4">
        <v>-10000000</v>
      </c>
      <c r="G79" s="4">
        <v>-10000000</v>
      </c>
      <c r="H79" s="4">
        <v>-10000000</v>
      </c>
      <c r="I79" s="4">
        <v>-10000000</v>
      </c>
      <c r="J79" s="4">
        <v>-10000000</v>
      </c>
      <c r="K79" s="4">
        <v>-10000000</v>
      </c>
      <c r="L79" s="4">
        <v>-10000000</v>
      </c>
      <c r="M79" s="4">
        <v>-10000000</v>
      </c>
      <c r="N79" s="4">
        <v>-10000000</v>
      </c>
      <c r="O79" s="4">
        <v>-10000000</v>
      </c>
      <c r="P79" s="4">
        <v>-10000000</v>
      </c>
      <c r="Q79" s="4">
        <v>-10000000</v>
      </c>
      <c r="R79" s="4">
        <v>-10000000</v>
      </c>
      <c r="S79" s="4">
        <v>-10000000</v>
      </c>
      <c r="T79" s="4">
        <v>-10000000</v>
      </c>
      <c r="U79" s="4">
        <v>-10000000</v>
      </c>
      <c r="V79" s="4">
        <v>-10000000</v>
      </c>
      <c r="W79" s="4">
        <v>-10000000</v>
      </c>
      <c r="X79" s="4">
        <v>-10000000</v>
      </c>
      <c r="Y79" s="4">
        <v>-10000000</v>
      </c>
      <c r="Z79" s="4">
        <v>-10000000</v>
      </c>
      <c r="AA79" s="4">
        <v>-10000000</v>
      </c>
      <c r="AB79" s="4">
        <v>-10000000</v>
      </c>
      <c r="AC79" s="2">
        <v>-10000000</v>
      </c>
      <c r="AD79" s="2">
        <v>-10000000</v>
      </c>
      <c r="AE79" s="2">
        <v>-10000000</v>
      </c>
      <c r="AF79" s="2">
        <v>-10000000</v>
      </c>
      <c r="AG79" s="2">
        <v>-10000000</v>
      </c>
      <c r="AH79" s="2">
        <v>-10000000</v>
      </c>
      <c r="AI79" s="2">
        <v>-10000000</v>
      </c>
      <c r="AJ79" s="2">
        <v>-10000000</v>
      </c>
      <c r="AK79" s="2">
        <v>-10000000</v>
      </c>
      <c r="AL79" s="2">
        <v>-10000000</v>
      </c>
      <c r="AM79" s="2">
        <v>-10000000</v>
      </c>
      <c r="AN79" s="2">
        <v>-10000000</v>
      </c>
      <c r="AO79" s="2">
        <v>-10000000</v>
      </c>
      <c r="AP79" s="2">
        <v>-10000000</v>
      </c>
      <c r="AQ79" s="2">
        <v>-10000000</v>
      </c>
      <c r="AR79" s="2">
        <v>-10000000</v>
      </c>
      <c r="AS79" s="2">
        <v>-10000000</v>
      </c>
      <c r="AT79" s="2">
        <v>-10000000</v>
      </c>
      <c r="AU79" s="2">
        <v>-10000000</v>
      </c>
      <c r="AV79" s="2">
        <v>-10000000</v>
      </c>
      <c r="AW79" s="2">
        <v>-10000000</v>
      </c>
      <c r="AX79" s="2">
        <v>-10000000</v>
      </c>
      <c r="AY79" s="2">
        <v>-10000000</v>
      </c>
      <c r="AZ79" s="2">
        <v>-10000000</v>
      </c>
      <c r="BA79" s="2">
        <v>-10000000</v>
      </c>
      <c r="BB79" s="2">
        <v>-10000000</v>
      </c>
      <c r="BC79" s="2">
        <v>-10000000</v>
      </c>
      <c r="BD79" s="2">
        <v>-10000000</v>
      </c>
      <c r="BE79" s="2">
        <v>-10000000</v>
      </c>
      <c r="BF79" s="2">
        <v>-10000000</v>
      </c>
      <c r="BG79" s="2">
        <v>-10000000</v>
      </c>
      <c r="BH79" s="2">
        <v>-10000000</v>
      </c>
      <c r="BI79" s="2">
        <v>-10000000</v>
      </c>
      <c r="BJ79" s="2">
        <v>-10000000</v>
      </c>
      <c r="BK79" s="2">
        <v>-10000000</v>
      </c>
      <c r="BL79" s="2">
        <v>-10000000</v>
      </c>
      <c r="BM79" s="2">
        <v>-10000000</v>
      </c>
      <c r="BN79" s="2">
        <v>-10000000</v>
      </c>
      <c r="BO79" s="2">
        <v>-10000000</v>
      </c>
      <c r="BP79" s="2">
        <v>-10000000</v>
      </c>
      <c r="BQ79" s="2">
        <v>-10000000</v>
      </c>
      <c r="BR79" s="2">
        <v>-10000000</v>
      </c>
      <c r="BS79" s="2">
        <v>-10000000</v>
      </c>
      <c r="BT79" s="2">
        <v>-10000000</v>
      </c>
      <c r="BU79" s="2">
        <v>-10000000</v>
      </c>
      <c r="BV79" s="2">
        <v>-10000000</v>
      </c>
      <c r="BW79" s="2">
        <v>-10000000</v>
      </c>
      <c r="BX79" s="2">
        <v>-10000000</v>
      </c>
      <c r="BY79" s="2">
        <v>-10000000</v>
      </c>
      <c r="BZ79" s="2">
        <v>-10000000</v>
      </c>
      <c r="CA79" s="2">
        <v>-10000000</v>
      </c>
      <c r="CB79" s="2">
        <v>-10000000</v>
      </c>
      <c r="CC79" s="2">
        <v>-10000000</v>
      </c>
      <c r="CD79" s="2">
        <v>-10000000</v>
      </c>
      <c r="CE79" s="2">
        <v>-10000000</v>
      </c>
      <c r="CF79" s="2">
        <v>-10000000</v>
      </c>
      <c r="CG79" s="2">
        <v>-10000000</v>
      </c>
      <c r="CH79" s="2">
        <v>-10000000</v>
      </c>
      <c r="CI79" s="2">
        <v>-10000000</v>
      </c>
      <c r="CJ79" s="2">
        <v>-10000000</v>
      </c>
      <c r="CK79" s="2">
        <v>-10000000</v>
      </c>
      <c r="CL79" s="4"/>
      <c r="CM79" s="4"/>
    </row>
    <row r="80" spans="1:104" outlineLevel="1" x14ac:dyDescent="0.25">
      <c r="A80" s="13">
        <f t="shared" si="157"/>
        <v>73</v>
      </c>
      <c r="B80" s="13"/>
      <c r="C80" s="113">
        <v>221088</v>
      </c>
      <c r="D80" s="32" t="s">
        <v>240</v>
      </c>
      <c r="E80" s="4">
        <v>-20000000</v>
      </c>
      <c r="F80" s="4">
        <v>-20000000</v>
      </c>
      <c r="G80" s="4">
        <v>-20000000</v>
      </c>
      <c r="H80" s="4">
        <v>-20000000</v>
      </c>
      <c r="I80" s="4">
        <v>-20000000</v>
      </c>
      <c r="J80" s="4">
        <v>-20000000</v>
      </c>
      <c r="K80" s="4">
        <v>-20000000</v>
      </c>
      <c r="L80" s="4">
        <v>-20000000</v>
      </c>
      <c r="M80" s="4">
        <v>-20000000</v>
      </c>
      <c r="N80" s="4">
        <v>-20000000</v>
      </c>
      <c r="O80" s="4">
        <v>-20000000</v>
      </c>
      <c r="P80" s="4">
        <v>-20000000</v>
      </c>
      <c r="Q80" s="4">
        <v>-20000000</v>
      </c>
      <c r="R80" s="4">
        <v>-20000000</v>
      </c>
      <c r="S80" s="4">
        <v>-20000000</v>
      </c>
      <c r="T80" s="4">
        <v>-20000000</v>
      </c>
      <c r="U80" s="4">
        <v>-20000000</v>
      </c>
      <c r="V80" s="4">
        <v>-20000000</v>
      </c>
      <c r="W80" s="4">
        <v>-20000000</v>
      </c>
      <c r="X80" s="4">
        <v>-20000000</v>
      </c>
      <c r="Y80" s="4">
        <v>-20000000</v>
      </c>
      <c r="Z80" s="4">
        <v>-20000000</v>
      </c>
      <c r="AA80" s="4">
        <v>-20000000</v>
      </c>
      <c r="AB80" s="4">
        <v>-20000000</v>
      </c>
      <c r="AC80" s="2">
        <v>-20000000</v>
      </c>
      <c r="AD80" s="2">
        <v>-20000000</v>
      </c>
      <c r="AE80" s="2">
        <v>-20000000</v>
      </c>
      <c r="AF80" s="2">
        <v>-20000000</v>
      </c>
      <c r="AG80" s="2">
        <v>-20000000</v>
      </c>
      <c r="AH80" s="2">
        <v>-20000000</v>
      </c>
      <c r="AI80" s="2">
        <v>-20000000</v>
      </c>
      <c r="AJ80" s="2">
        <v>-20000000</v>
      </c>
      <c r="AK80" s="2">
        <v>-20000000</v>
      </c>
      <c r="AL80" s="2">
        <v>-20000000</v>
      </c>
      <c r="AM80" s="2">
        <v>-20000000</v>
      </c>
      <c r="AN80" s="2">
        <v>-20000000</v>
      </c>
      <c r="AO80" s="2">
        <v>-20000000</v>
      </c>
      <c r="AP80" s="2">
        <v>-20000000</v>
      </c>
      <c r="AQ80" s="2">
        <v>-20000000</v>
      </c>
      <c r="AR80" s="2">
        <v>-20000000</v>
      </c>
      <c r="AS80" s="2">
        <v>-20000000</v>
      </c>
      <c r="AT80" s="2">
        <v>-20000000</v>
      </c>
      <c r="AU80" s="2">
        <v>-20000000</v>
      </c>
      <c r="AV80" s="2">
        <v>-20000000</v>
      </c>
      <c r="AW80" s="2">
        <v>-20000000</v>
      </c>
      <c r="AX80" s="2">
        <v>-20000000</v>
      </c>
      <c r="AY80" s="2">
        <v>-20000000</v>
      </c>
      <c r="AZ80" s="2">
        <v>-20000000</v>
      </c>
      <c r="BA80" s="2">
        <v>-20000000</v>
      </c>
      <c r="BB80" s="2">
        <v>-20000000</v>
      </c>
      <c r="BC80" s="2">
        <v>-20000000</v>
      </c>
      <c r="BD80" s="2">
        <v>-20000000</v>
      </c>
      <c r="BE80" s="2">
        <v>-20000000</v>
      </c>
      <c r="BF80" s="2">
        <v>-20000000</v>
      </c>
      <c r="BG80" s="2">
        <v>-20000000</v>
      </c>
      <c r="BH80" s="2">
        <v>-20000000</v>
      </c>
      <c r="BI80" s="2">
        <v>-20000000</v>
      </c>
      <c r="BJ80" s="2">
        <v>-20000000</v>
      </c>
      <c r="BK80" s="2">
        <v>-20000000</v>
      </c>
      <c r="BL80" s="2">
        <v>-20000000</v>
      </c>
      <c r="BM80" s="2">
        <v>-20000000</v>
      </c>
      <c r="BN80" s="2">
        <v>-20000000</v>
      </c>
      <c r="BO80" s="2">
        <v>-20000000</v>
      </c>
      <c r="BP80" s="2">
        <v>-20000000</v>
      </c>
      <c r="BQ80" s="2">
        <v>-20000000</v>
      </c>
      <c r="BR80" s="2">
        <v>-20000000</v>
      </c>
      <c r="BS80" s="2">
        <v>-20000000</v>
      </c>
      <c r="BT80" s="2">
        <v>-20000000</v>
      </c>
      <c r="BU80" s="2">
        <v>-20000000</v>
      </c>
      <c r="BV80" s="2">
        <v>-20000000</v>
      </c>
      <c r="BW80" s="2">
        <v>-20000000</v>
      </c>
      <c r="BX80" s="2">
        <v>-20000000</v>
      </c>
      <c r="BY80" s="2">
        <v>-20000000</v>
      </c>
      <c r="BZ80" s="2">
        <v>-20000000</v>
      </c>
      <c r="CA80" s="2">
        <v>-20000000</v>
      </c>
      <c r="CB80" s="2">
        <v>-20000000</v>
      </c>
      <c r="CC80" s="2">
        <v>-20000000</v>
      </c>
      <c r="CD80" s="2">
        <v>-20000000</v>
      </c>
      <c r="CE80" s="2">
        <v>-20000000</v>
      </c>
      <c r="CF80" s="2">
        <v>-20000000</v>
      </c>
      <c r="CG80" s="2">
        <v>-20000000</v>
      </c>
      <c r="CH80" s="2">
        <v>-20000000</v>
      </c>
      <c r="CI80" s="2">
        <v>-20000000</v>
      </c>
      <c r="CJ80" s="2">
        <v>-20000000</v>
      </c>
      <c r="CK80" s="2">
        <v>-20000000</v>
      </c>
      <c r="CL80" s="4"/>
      <c r="CM80" s="4"/>
    </row>
    <row r="81" spans="1:91" outlineLevel="1" x14ac:dyDescent="0.25">
      <c r="A81" s="13">
        <f t="shared" si="157"/>
        <v>74</v>
      </c>
      <c r="B81" s="13"/>
      <c r="C81" s="113">
        <v>221094</v>
      </c>
      <c r="D81" s="32" t="s">
        <v>241</v>
      </c>
      <c r="E81" s="4">
        <v>-30000000</v>
      </c>
      <c r="F81" s="4">
        <v>-30000000</v>
      </c>
      <c r="G81" s="4">
        <v>-30000000</v>
      </c>
      <c r="H81" s="4">
        <v>-30000000</v>
      </c>
      <c r="I81" s="4">
        <v>-30000000</v>
      </c>
      <c r="J81" s="4">
        <v>-30000000</v>
      </c>
      <c r="K81" s="4">
        <v>-30000000</v>
      </c>
      <c r="L81" s="4">
        <v>-30000000</v>
      </c>
      <c r="M81" s="4">
        <v>-30000000</v>
      </c>
      <c r="N81" s="4">
        <v>-30000000</v>
      </c>
      <c r="O81" s="4">
        <v>-30000000</v>
      </c>
      <c r="P81" s="4">
        <v>-30000000</v>
      </c>
      <c r="Q81" s="4">
        <v>-30000000</v>
      </c>
      <c r="R81" s="4">
        <v>-30000000</v>
      </c>
      <c r="S81" s="4">
        <v>-30000000</v>
      </c>
      <c r="T81" s="4">
        <v>-30000000</v>
      </c>
      <c r="U81" s="4">
        <v>-30000000</v>
      </c>
      <c r="V81" s="4">
        <v>-30000000</v>
      </c>
      <c r="W81" s="4">
        <v>-30000000</v>
      </c>
      <c r="X81" s="4">
        <v>-30000000</v>
      </c>
      <c r="Y81" s="4">
        <v>-30000000</v>
      </c>
      <c r="Z81" s="4">
        <v>-30000000</v>
      </c>
      <c r="AA81" s="4">
        <v>-30000000</v>
      </c>
      <c r="AB81" s="4">
        <v>-30000000</v>
      </c>
      <c r="AC81" s="2">
        <v>-30000000</v>
      </c>
      <c r="AD81" s="2">
        <v>-30000000</v>
      </c>
      <c r="AE81" s="2">
        <v>-30000000</v>
      </c>
      <c r="AF81" s="2">
        <v>-30000000</v>
      </c>
      <c r="AG81" s="2">
        <v>-30000000</v>
      </c>
      <c r="AH81" s="2">
        <v>-30000000</v>
      </c>
      <c r="AI81" s="2">
        <v>-30000000</v>
      </c>
      <c r="AJ81" s="2">
        <v>-30000000</v>
      </c>
      <c r="AK81" s="2">
        <v>-30000000</v>
      </c>
      <c r="AL81" s="2">
        <v>-30000000</v>
      </c>
      <c r="AM81" s="2">
        <v>-30000000</v>
      </c>
      <c r="AN81" s="2">
        <v>-30000000</v>
      </c>
      <c r="AO81" s="2">
        <v>-30000000</v>
      </c>
      <c r="AP81" s="2">
        <v>-30000000</v>
      </c>
      <c r="AQ81" s="2">
        <v>-30000000</v>
      </c>
      <c r="AR81" s="2">
        <v>-30000000</v>
      </c>
      <c r="AS81" s="2">
        <v>-30000000</v>
      </c>
      <c r="AT81" s="2">
        <v>-30000000</v>
      </c>
      <c r="AU81" s="2">
        <v>-30000000</v>
      </c>
      <c r="AV81" s="2">
        <v>-30000000</v>
      </c>
      <c r="AW81" s="2">
        <v>-30000000</v>
      </c>
      <c r="AX81" s="2">
        <v>-30000000</v>
      </c>
      <c r="AY81" s="2">
        <v>-30000000</v>
      </c>
      <c r="AZ81" s="2">
        <v>-30000000</v>
      </c>
      <c r="BA81" s="2">
        <v>-30000000</v>
      </c>
      <c r="BB81" s="2">
        <v>-30000000</v>
      </c>
      <c r="BC81" s="2">
        <v>-30000000</v>
      </c>
      <c r="BD81" s="2">
        <v>-30000000</v>
      </c>
      <c r="BE81" s="2">
        <v>-30000000</v>
      </c>
      <c r="BF81" s="2">
        <v>-30000000</v>
      </c>
      <c r="BG81" s="2">
        <v>-30000000</v>
      </c>
      <c r="BH81" s="2">
        <v>-30000000</v>
      </c>
      <c r="BI81" s="2">
        <v>-30000000</v>
      </c>
      <c r="BJ81" s="2">
        <v>-30000000</v>
      </c>
      <c r="BK81" s="2">
        <v>-30000000</v>
      </c>
      <c r="BL81" s="2">
        <v>-30000000</v>
      </c>
      <c r="BM81" s="2">
        <v>-30000000</v>
      </c>
      <c r="BN81" s="2">
        <v>-30000000</v>
      </c>
      <c r="BO81" s="2">
        <v>-30000000</v>
      </c>
      <c r="BP81" s="2">
        <v>-30000000</v>
      </c>
      <c r="BQ81" s="2">
        <v>-30000000</v>
      </c>
      <c r="BR81" s="2">
        <v>-30000000</v>
      </c>
      <c r="BS81" s="2">
        <v>-30000000</v>
      </c>
      <c r="BT81" s="2">
        <v>-30000000</v>
      </c>
      <c r="BU81" s="2">
        <v>-30000000</v>
      </c>
      <c r="BV81" s="2">
        <v>-30000000</v>
      </c>
      <c r="BW81" s="2">
        <v>-30000000</v>
      </c>
      <c r="BX81" s="2">
        <v>-30000000</v>
      </c>
      <c r="BY81" s="2">
        <v>-30000000</v>
      </c>
      <c r="BZ81" s="2">
        <v>-30000000</v>
      </c>
      <c r="CA81" s="2">
        <v>-30000000</v>
      </c>
      <c r="CB81" s="2">
        <v>-30000000</v>
      </c>
      <c r="CC81" s="2">
        <v>-30000000</v>
      </c>
      <c r="CD81" s="2">
        <v>-30000000</v>
      </c>
      <c r="CE81" s="2">
        <v>-30000000</v>
      </c>
      <c r="CF81" s="2">
        <v>-30000000</v>
      </c>
      <c r="CG81" s="2">
        <v>-30000000</v>
      </c>
      <c r="CH81" s="2">
        <v>-30000000</v>
      </c>
      <c r="CI81" s="2">
        <v>-30000000</v>
      </c>
      <c r="CJ81" s="2">
        <v>-30000000</v>
      </c>
      <c r="CK81" s="2">
        <v>-30000000</v>
      </c>
      <c r="CL81" s="4"/>
      <c r="CM81" s="4"/>
    </row>
    <row r="82" spans="1:91" outlineLevel="1" x14ac:dyDescent="0.25">
      <c r="A82" s="13">
        <f t="shared" si="157"/>
        <v>75</v>
      </c>
      <c r="B82" s="13"/>
      <c r="C82" s="113">
        <v>221095</v>
      </c>
      <c r="D82" s="32" t="s">
        <v>242</v>
      </c>
      <c r="E82" s="4">
        <v>-40000000</v>
      </c>
      <c r="F82" s="4">
        <v>-40000000</v>
      </c>
      <c r="G82" s="4">
        <v>-40000000</v>
      </c>
      <c r="H82" s="4">
        <v>-40000000</v>
      </c>
      <c r="I82" s="4">
        <v>-40000000</v>
      </c>
      <c r="J82" s="4">
        <v>-40000000</v>
      </c>
      <c r="K82" s="4">
        <v>-40000000</v>
      </c>
      <c r="L82" s="4">
        <v>-40000000</v>
      </c>
      <c r="M82" s="4">
        <v>-40000000</v>
      </c>
      <c r="N82" s="4">
        <v>-40000000</v>
      </c>
      <c r="O82" s="4">
        <v>-40000000</v>
      </c>
      <c r="P82" s="4">
        <v>-40000000</v>
      </c>
      <c r="Q82" s="4">
        <v>-40000000</v>
      </c>
      <c r="R82" s="4">
        <v>-40000000</v>
      </c>
      <c r="S82" s="4">
        <v>-40000000</v>
      </c>
      <c r="T82" s="4">
        <v>-40000000</v>
      </c>
      <c r="U82" s="4">
        <v>-40000000</v>
      </c>
      <c r="V82" s="4">
        <v>-40000000</v>
      </c>
      <c r="W82" s="4">
        <v>-40000000</v>
      </c>
      <c r="X82" s="4">
        <v>-40000000</v>
      </c>
      <c r="Y82" s="4">
        <v>-40000000</v>
      </c>
      <c r="Z82" s="4">
        <v>-40000000</v>
      </c>
      <c r="AA82" s="4">
        <v>-40000000</v>
      </c>
      <c r="AB82" s="4">
        <v>-40000000</v>
      </c>
      <c r="AC82" s="2">
        <v>-40000000</v>
      </c>
      <c r="AD82" s="2">
        <v>-40000000</v>
      </c>
      <c r="AE82" s="2">
        <v>-40000000</v>
      </c>
      <c r="AF82" s="2">
        <v>-40000000</v>
      </c>
      <c r="AG82" s="2">
        <v>-40000000</v>
      </c>
      <c r="AH82" s="2">
        <v>-40000000</v>
      </c>
      <c r="AI82" s="2">
        <v>-40000000</v>
      </c>
      <c r="AJ82" s="2">
        <v>-40000000</v>
      </c>
      <c r="AK82" s="2">
        <v>-40000000</v>
      </c>
      <c r="AL82" s="2">
        <v>-40000000</v>
      </c>
      <c r="AM82" s="2">
        <v>-40000000</v>
      </c>
      <c r="AN82" s="2">
        <v>-40000000</v>
      </c>
      <c r="AO82" s="2">
        <v>-40000000</v>
      </c>
      <c r="AP82" s="2">
        <v>-40000000</v>
      </c>
      <c r="AQ82" s="2">
        <v>-40000000</v>
      </c>
      <c r="AR82" s="2">
        <v>-40000000</v>
      </c>
      <c r="AS82" s="2">
        <v>-40000000</v>
      </c>
      <c r="AT82" s="2">
        <v>-40000000</v>
      </c>
      <c r="AU82" s="2">
        <v>-40000000</v>
      </c>
      <c r="AV82" s="2">
        <v>-40000000</v>
      </c>
      <c r="AW82" s="2">
        <v>-40000000</v>
      </c>
      <c r="AX82" s="2">
        <v>-40000000</v>
      </c>
      <c r="AY82" s="2">
        <v>-40000000</v>
      </c>
      <c r="AZ82" s="2">
        <v>-40000000</v>
      </c>
      <c r="BA82" s="2">
        <v>-40000000</v>
      </c>
      <c r="BB82" s="2">
        <v>-40000000</v>
      </c>
      <c r="BC82" s="2">
        <v>-40000000</v>
      </c>
      <c r="BD82" s="2">
        <v>-40000000</v>
      </c>
      <c r="BE82" s="2">
        <v>-40000000</v>
      </c>
      <c r="BF82" s="2">
        <v>-40000000</v>
      </c>
      <c r="BG82" s="2">
        <v>-40000000</v>
      </c>
      <c r="BH82" s="2">
        <v>-40000000</v>
      </c>
      <c r="BI82" s="2">
        <v>-40000000</v>
      </c>
      <c r="BJ82" s="2">
        <v>-40000000</v>
      </c>
      <c r="BK82" s="2">
        <v>-40000000</v>
      </c>
      <c r="BL82" s="2">
        <v>-40000000</v>
      </c>
      <c r="BM82" s="2">
        <v>-40000000</v>
      </c>
      <c r="BN82" s="2">
        <v>-40000000</v>
      </c>
      <c r="BO82" s="2">
        <v>-40000000</v>
      </c>
      <c r="BP82" s="2">
        <v>-40000000</v>
      </c>
      <c r="BQ82" s="2">
        <v>-40000000</v>
      </c>
      <c r="BR82" s="2">
        <v>-40000000</v>
      </c>
      <c r="BS82" s="2">
        <v>-40000000</v>
      </c>
      <c r="BT82" s="2">
        <v>-40000000</v>
      </c>
      <c r="BU82" s="2">
        <v>-40000000</v>
      </c>
      <c r="BV82" s="2">
        <v>-40000000</v>
      </c>
      <c r="BW82" s="2">
        <v>-40000000</v>
      </c>
      <c r="BX82" s="2">
        <v>-40000000</v>
      </c>
      <c r="BY82" s="2">
        <v>-40000000</v>
      </c>
      <c r="BZ82" s="2">
        <v>-40000000</v>
      </c>
      <c r="CA82" s="2">
        <v>-40000000</v>
      </c>
      <c r="CB82" s="2">
        <v>-40000000</v>
      </c>
      <c r="CC82" s="2">
        <v>-40000000</v>
      </c>
      <c r="CD82" s="2">
        <v>-40000000</v>
      </c>
      <c r="CE82" s="2">
        <v>-40000000</v>
      </c>
      <c r="CF82" s="2">
        <v>-40000000</v>
      </c>
      <c r="CG82" s="2">
        <v>-40000000</v>
      </c>
      <c r="CH82" s="2">
        <v>-40000000</v>
      </c>
      <c r="CI82" s="2">
        <v>-40000000</v>
      </c>
      <c r="CJ82" s="2">
        <v>-40000000</v>
      </c>
      <c r="CK82" s="2">
        <v>-40000000</v>
      </c>
      <c r="CL82" s="4"/>
      <c r="CM82" s="4"/>
    </row>
    <row r="83" spans="1:91" outlineLevel="1" x14ac:dyDescent="0.25">
      <c r="A83" s="13">
        <f t="shared" si="157"/>
        <v>76</v>
      </c>
      <c r="B83" s="13"/>
      <c r="C83" s="113">
        <v>221097</v>
      </c>
      <c r="D83" s="32" t="s">
        <v>243</v>
      </c>
      <c r="E83" s="4">
        <v>-40000000</v>
      </c>
      <c r="F83" s="4">
        <v>-40000000</v>
      </c>
      <c r="G83" s="4">
        <v>-40000000</v>
      </c>
      <c r="H83" s="4">
        <v>-40000000</v>
      </c>
      <c r="I83" s="4">
        <v>-40000000</v>
      </c>
      <c r="J83" s="4">
        <v>-40000000</v>
      </c>
      <c r="K83" s="4">
        <v>-40000000</v>
      </c>
      <c r="L83" s="4">
        <v>-40000000</v>
      </c>
      <c r="M83" s="4">
        <v>-40000000</v>
      </c>
      <c r="N83" s="4">
        <v>-40000000</v>
      </c>
      <c r="O83" s="4">
        <v>-40000000</v>
      </c>
      <c r="P83" s="4">
        <v>-40000000</v>
      </c>
      <c r="Q83" s="4">
        <v>-40000000</v>
      </c>
      <c r="R83" s="4">
        <v>-40000000</v>
      </c>
      <c r="S83" s="4">
        <v>-40000000</v>
      </c>
      <c r="T83" s="4">
        <v>-40000000</v>
      </c>
      <c r="U83" s="4">
        <v>-40000000</v>
      </c>
      <c r="V83" s="4">
        <v>-40000000</v>
      </c>
      <c r="W83" s="4">
        <v>-40000000</v>
      </c>
      <c r="X83" s="4">
        <v>-40000000</v>
      </c>
      <c r="Y83" s="4">
        <v>-40000000</v>
      </c>
      <c r="Z83" s="4">
        <v>-40000000</v>
      </c>
      <c r="AA83" s="4">
        <v>-40000000</v>
      </c>
      <c r="AB83" s="4">
        <v>-40000000</v>
      </c>
      <c r="AC83" s="2">
        <v>-40000000</v>
      </c>
      <c r="AD83" s="2">
        <v>-40000000</v>
      </c>
      <c r="AE83" s="2">
        <v>-40000000</v>
      </c>
      <c r="AF83" s="2">
        <v>-40000000</v>
      </c>
      <c r="AG83" s="2">
        <v>-40000000</v>
      </c>
      <c r="AH83" s="2">
        <v>-40000000</v>
      </c>
      <c r="AI83" s="2">
        <v>-40000000</v>
      </c>
      <c r="AJ83" s="2">
        <v>-40000000</v>
      </c>
      <c r="AK83" s="2">
        <v>-40000000</v>
      </c>
      <c r="AL83" s="2">
        <v>-40000000</v>
      </c>
      <c r="AM83" s="2">
        <v>-40000000</v>
      </c>
      <c r="AN83" s="2">
        <v>-40000000</v>
      </c>
      <c r="AO83" s="2">
        <v>-40000000</v>
      </c>
      <c r="AP83" s="2">
        <v>-40000000</v>
      </c>
      <c r="AQ83" s="2">
        <v>-40000000</v>
      </c>
      <c r="AR83" s="2">
        <v>-40000000</v>
      </c>
      <c r="AS83" s="2">
        <v>-40000000</v>
      </c>
      <c r="AT83" s="2">
        <v>-40000000</v>
      </c>
      <c r="AU83" s="2">
        <v>-40000000</v>
      </c>
      <c r="AV83" s="2">
        <v>-40000000</v>
      </c>
      <c r="AW83" s="2">
        <v>-40000000</v>
      </c>
      <c r="AX83" s="2">
        <v>-40000000</v>
      </c>
      <c r="AY83" s="2">
        <v>-40000000</v>
      </c>
      <c r="AZ83" s="2">
        <v>-40000000</v>
      </c>
      <c r="BA83" s="2">
        <v>-40000000</v>
      </c>
      <c r="BB83" s="2">
        <v>-40000000</v>
      </c>
      <c r="BC83" s="2">
        <v>-40000000</v>
      </c>
      <c r="BD83" s="2">
        <v>-40000000</v>
      </c>
      <c r="BE83" s="2">
        <v>-40000000</v>
      </c>
      <c r="BF83" s="2">
        <v>-40000000</v>
      </c>
      <c r="BG83" s="2">
        <v>-40000000</v>
      </c>
      <c r="BH83" s="2">
        <v>-40000000</v>
      </c>
      <c r="BI83" s="2">
        <v>-40000000</v>
      </c>
      <c r="BJ83" s="2">
        <v>-40000000</v>
      </c>
      <c r="BK83" s="2">
        <v>-40000000</v>
      </c>
      <c r="BL83" s="2">
        <v>-40000000</v>
      </c>
      <c r="BM83" s="2">
        <v>-40000000</v>
      </c>
      <c r="BN83" s="2">
        <v>-40000000</v>
      </c>
      <c r="BO83" s="2">
        <v>-40000000</v>
      </c>
      <c r="BP83" s="2">
        <v>-40000000</v>
      </c>
      <c r="BQ83" s="2">
        <v>-40000000</v>
      </c>
      <c r="BR83" s="2">
        <v>-40000000</v>
      </c>
      <c r="BS83" s="2">
        <v>-40000000</v>
      </c>
      <c r="BT83" s="2">
        <v>-40000000</v>
      </c>
      <c r="BU83" s="2">
        <v>-40000000</v>
      </c>
      <c r="BV83" s="2">
        <v>-40000000</v>
      </c>
      <c r="BW83" s="2">
        <v>-40000000</v>
      </c>
      <c r="BX83" s="2">
        <v>-40000000</v>
      </c>
      <c r="BY83" s="2">
        <v>-40000000</v>
      </c>
      <c r="BZ83" s="2">
        <v>-40000000</v>
      </c>
      <c r="CA83" s="2">
        <v>-40000000</v>
      </c>
      <c r="CB83" s="2">
        <v>-40000000</v>
      </c>
      <c r="CC83" s="2">
        <v>-40000000</v>
      </c>
      <c r="CD83" s="2">
        <v>-40000000</v>
      </c>
      <c r="CE83" s="2">
        <v>-40000000</v>
      </c>
      <c r="CF83" s="2">
        <v>-40000000</v>
      </c>
      <c r="CG83" s="2">
        <v>-40000000</v>
      </c>
      <c r="CH83" s="2">
        <v>-40000000</v>
      </c>
      <c r="CI83" s="2">
        <v>-40000000</v>
      </c>
      <c r="CJ83" s="2">
        <v>-40000000</v>
      </c>
      <c r="CK83" s="2">
        <v>-40000000</v>
      </c>
      <c r="CL83" s="4"/>
      <c r="CM83" s="4"/>
    </row>
    <row r="84" spans="1:91" outlineLevel="1" x14ac:dyDescent="0.25">
      <c r="A84" s="13">
        <f t="shared" si="157"/>
        <v>77</v>
      </c>
      <c r="B84" s="13"/>
      <c r="C84" s="113">
        <v>221099</v>
      </c>
      <c r="D84" s="32" t="s">
        <v>244</v>
      </c>
      <c r="E84" s="4">
        <v>-40000000</v>
      </c>
      <c r="F84" s="4">
        <v>-40000000</v>
      </c>
      <c r="G84" s="4">
        <v>-40000000</v>
      </c>
      <c r="H84" s="4">
        <v>-40000000</v>
      </c>
      <c r="I84" s="4">
        <v>-40000000</v>
      </c>
      <c r="J84" s="4">
        <v>-40000000</v>
      </c>
      <c r="K84" s="4">
        <v>-40000000</v>
      </c>
      <c r="L84" s="4">
        <v>-40000000</v>
      </c>
      <c r="M84" s="4">
        <v>-40000000</v>
      </c>
      <c r="N84" s="4">
        <v>-40000000</v>
      </c>
      <c r="O84" s="4">
        <v>-40000000</v>
      </c>
      <c r="P84" s="4">
        <v>-40000000</v>
      </c>
      <c r="Q84" s="4">
        <v>-40000000</v>
      </c>
      <c r="R84" s="4">
        <v>-40000000</v>
      </c>
      <c r="S84" s="4">
        <v>-40000000</v>
      </c>
      <c r="T84" s="4">
        <v>-40000000</v>
      </c>
      <c r="U84" s="4">
        <v>-40000000</v>
      </c>
      <c r="V84" s="4">
        <v>-40000000</v>
      </c>
      <c r="W84" s="4">
        <v>-40000000</v>
      </c>
      <c r="X84" s="4">
        <v>-40000000</v>
      </c>
      <c r="Y84" s="4">
        <v>-40000000</v>
      </c>
      <c r="Z84" s="4">
        <v>-40000000</v>
      </c>
      <c r="AA84" s="4">
        <v>-40000000</v>
      </c>
      <c r="AB84" s="4">
        <v>-40000000</v>
      </c>
      <c r="AC84" s="2">
        <v>-40000000</v>
      </c>
      <c r="AD84" s="2">
        <v>-40000000</v>
      </c>
      <c r="AE84" s="2">
        <v>-40000000</v>
      </c>
      <c r="AF84" s="2">
        <v>-40000000</v>
      </c>
      <c r="AG84" s="2">
        <v>-40000000</v>
      </c>
      <c r="AH84" s="2">
        <v>-40000000</v>
      </c>
      <c r="AI84" s="2">
        <v>-40000000</v>
      </c>
      <c r="AJ84" s="2">
        <v>-40000000</v>
      </c>
      <c r="AK84" s="2">
        <v>-40000000</v>
      </c>
      <c r="AL84" s="2">
        <v>-40000000</v>
      </c>
      <c r="AM84" s="2">
        <v>-40000000</v>
      </c>
      <c r="AN84" s="2">
        <v>-40000000</v>
      </c>
      <c r="AO84" s="2">
        <v>-40000000</v>
      </c>
      <c r="AP84" s="2">
        <v>-40000000</v>
      </c>
      <c r="AQ84" s="2">
        <v>-40000000</v>
      </c>
      <c r="AR84" s="2">
        <v>-40000000</v>
      </c>
      <c r="AS84" s="2">
        <v>-40000000</v>
      </c>
      <c r="AT84" s="2">
        <v>-40000000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4"/>
      <c r="CM84" s="4"/>
    </row>
    <row r="85" spans="1:91" outlineLevel="1" x14ac:dyDescent="0.25">
      <c r="A85" s="13">
        <f t="shared" si="157"/>
        <v>78</v>
      </c>
      <c r="B85" s="13"/>
      <c r="C85" s="113">
        <v>221100</v>
      </c>
      <c r="D85" s="32" t="s">
        <v>245</v>
      </c>
      <c r="E85" s="4">
        <v>-10000000</v>
      </c>
      <c r="F85" s="4">
        <v>-10000000</v>
      </c>
      <c r="G85" s="4">
        <v>-10000000</v>
      </c>
      <c r="H85" s="4">
        <v>-10000000</v>
      </c>
      <c r="I85" s="4">
        <v>-10000000</v>
      </c>
      <c r="J85" s="4">
        <v>-10000000</v>
      </c>
      <c r="K85" s="4">
        <v>-10000000</v>
      </c>
      <c r="L85" s="4">
        <v>-10000000</v>
      </c>
      <c r="M85" s="4">
        <v>-10000000</v>
      </c>
      <c r="N85" s="4">
        <v>-10000000</v>
      </c>
      <c r="O85" s="4">
        <v>-10000000</v>
      </c>
      <c r="P85" s="4">
        <v>-10000000</v>
      </c>
      <c r="Q85" s="4">
        <v>-10000000</v>
      </c>
      <c r="R85" s="4">
        <v>-10000000</v>
      </c>
      <c r="S85" s="4">
        <v>-10000000</v>
      </c>
      <c r="T85" s="4">
        <v>-10000000</v>
      </c>
      <c r="U85" s="4">
        <v>-10000000</v>
      </c>
      <c r="V85" s="4">
        <v>-10000000</v>
      </c>
      <c r="W85" s="4">
        <v>-10000000</v>
      </c>
      <c r="X85" s="4">
        <v>-10000000</v>
      </c>
      <c r="Y85" s="4">
        <v>-10000000</v>
      </c>
      <c r="Z85" s="4">
        <v>-10000000</v>
      </c>
      <c r="AA85" s="4">
        <v>-10000000</v>
      </c>
      <c r="AB85" s="4">
        <v>-10000000</v>
      </c>
      <c r="AC85" s="2">
        <v>-10000000</v>
      </c>
      <c r="AD85" s="2">
        <v>-10000000</v>
      </c>
      <c r="AE85" s="2">
        <v>-10000000</v>
      </c>
      <c r="AF85" s="2">
        <v>-10000000</v>
      </c>
      <c r="AG85" s="2">
        <v>-10000000</v>
      </c>
      <c r="AH85" s="2">
        <v>-10000000</v>
      </c>
      <c r="AI85" s="2">
        <v>-10000000</v>
      </c>
      <c r="AJ85" s="2">
        <v>-10000000</v>
      </c>
      <c r="AK85" s="2">
        <v>-10000000</v>
      </c>
      <c r="AL85" s="2">
        <v>-10000000</v>
      </c>
      <c r="AM85" s="2">
        <v>-10000000</v>
      </c>
      <c r="AN85" s="2">
        <v>-10000000</v>
      </c>
      <c r="AO85" s="2">
        <v>-10000000</v>
      </c>
      <c r="AP85" s="2">
        <v>-10000000</v>
      </c>
      <c r="AQ85" s="2">
        <v>-10000000</v>
      </c>
      <c r="AR85" s="2">
        <v>-10000000</v>
      </c>
      <c r="AS85" s="2">
        <v>-10000000</v>
      </c>
      <c r="AT85" s="2">
        <v>-10000000</v>
      </c>
      <c r="AU85" s="2">
        <v>-10000000</v>
      </c>
      <c r="AV85" s="2">
        <v>-10000000</v>
      </c>
      <c r="AW85" s="2">
        <v>-10000000</v>
      </c>
      <c r="AX85" s="2">
        <v>-10000000</v>
      </c>
      <c r="AY85" s="2">
        <v>-10000000</v>
      </c>
      <c r="AZ85" s="2">
        <v>-10000000</v>
      </c>
      <c r="BA85" s="2">
        <v>-10000000</v>
      </c>
      <c r="BB85" s="2">
        <v>-10000000</v>
      </c>
      <c r="BC85" s="2">
        <v>-10000000</v>
      </c>
      <c r="BD85" s="2">
        <v>-10000000</v>
      </c>
      <c r="BE85" s="2">
        <v>-10000000</v>
      </c>
      <c r="BF85" s="2">
        <v>-10000000</v>
      </c>
      <c r="BG85" s="2">
        <v>-10000000</v>
      </c>
      <c r="BH85" s="2">
        <v>-10000000</v>
      </c>
      <c r="BI85" s="2">
        <v>-10000000</v>
      </c>
      <c r="BJ85" s="2">
        <v>-10000000</v>
      </c>
      <c r="BK85" s="2">
        <v>-10000000</v>
      </c>
      <c r="BL85" s="2">
        <v>-10000000</v>
      </c>
      <c r="BM85" s="2">
        <v>-10000000</v>
      </c>
      <c r="BN85" s="2">
        <v>-10000000</v>
      </c>
      <c r="BO85" s="2">
        <v>-10000000</v>
      </c>
      <c r="BP85" s="2">
        <v>-10000000</v>
      </c>
      <c r="BQ85" s="2">
        <v>-10000000</v>
      </c>
      <c r="BR85" s="2">
        <v>-10000000</v>
      </c>
      <c r="BS85" s="2">
        <v>-10000000</v>
      </c>
      <c r="BT85" s="2">
        <v>-10000000</v>
      </c>
      <c r="BU85" s="2">
        <v>-10000000</v>
      </c>
      <c r="BV85" s="2">
        <v>-10000000</v>
      </c>
      <c r="BW85" s="2">
        <v>-10000000</v>
      </c>
      <c r="BX85" s="2">
        <v>-10000000</v>
      </c>
      <c r="BY85" s="2">
        <v>-10000000</v>
      </c>
      <c r="BZ85" s="2">
        <v>-10000000</v>
      </c>
      <c r="CA85" s="2">
        <v>-10000000</v>
      </c>
      <c r="CB85" s="2">
        <v>-10000000</v>
      </c>
      <c r="CC85" s="2">
        <v>-10000000</v>
      </c>
      <c r="CD85" s="2">
        <v>-10000000</v>
      </c>
      <c r="CE85" s="2">
        <v>-10000000</v>
      </c>
      <c r="CF85" s="2">
        <v>-10000000</v>
      </c>
      <c r="CG85" s="2">
        <v>-10000000</v>
      </c>
      <c r="CH85" s="2">
        <v>-10000000</v>
      </c>
      <c r="CI85" s="2">
        <v>-10000000</v>
      </c>
      <c r="CJ85" s="2">
        <v>-10000000</v>
      </c>
      <c r="CK85" s="2">
        <v>-10000000</v>
      </c>
      <c r="CL85" s="4"/>
      <c r="CM85" s="4"/>
    </row>
    <row r="86" spans="1:91" outlineLevel="1" x14ac:dyDescent="0.25">
      <c r="A86" s="13">
        <f t="shared" si="157"/>
        <v>79</v>
      </c>
      <c r="B86" s="13"/>
      <c r="C86" s="113">
        <v>221101</v>
      </c>
      <c r="D86" s="32" t="s">
        <v>246</v>
      </c>
      <c r="E86" s="4">
        <v>-25000000</v>
      </c>
      <c r="F86" s="4">
        <v>-25000000</v>
      </c>
      <c r="G86" s="4">
        <v>-25000000</v>
      </c>
      <c r="H86" s="4">
        <v>-25000000</v>
      </c>
      <c r="I86" s="4">
        <v>-25000000</v>
      </c>
      <c r="J86" s="4">
        <v>-25000000</v>
      </c>
      <c r="K86" s="4">
        <v>-25000000</v>
      </c>
      <c r="L86" s="4">
        <v>-25000000</v>
      </c>
      <c r="M86" s="4">
        <v>-25000000</v>
      </c>
      <c r="N86" s="4">
        <v>-25000000</v>
      </c>
      <c r="O86" s="4">
        <v>-25000000</v>
      </c>
      <c r="P86" s="4">
        <v>-25000000</v>
      </c>
      <c r="Q86" s="4">
        <v>-25000000</v>
      </c>
      <c r="R86" s="4">
        <v>-25000000</v>
      </c>
      <c r="S86" s="4">
        <v>-25000000</v>
      </c>
      <c r="T86" s="4">
        <v>-25000000</v>
      </c>
      <c r="U86" s="4">
        <v>-25000000</v>
      </c>
      <c r="V86" s="4">
        <v>-25000000</v>
      </c>
      <c r="W86" s="4">
        <v>-25000000</v>
      </c>
      <c r="X86" s="4">
        <v>-25000000</v>
      </c>
      <c r="Y86" s="4">
        <v>-25000000</v>
      </c>
      <c r="Z86" s="4">
        <v>-25000000</v>
      </c>
      <c r="AA86" s="4">
        <v>-25000000</v>
      </c>
      <c r="AB86" s="4">
        <v>-25000000</v>
      </c>
      <c r="AC86" s="2">
        <v>-25000000</v>
      </c>
      <c r="AD86" s="2">
        <v>-25000000</v>
      </c>
      <c r="AE86" s="2">
        <v>-25000000</v>
      </c>
      <c r="AF86" s="2">
        <v>-25000000</v>
      </c>
      <c r="AG86" s="2">
        <v>-25000000</v>
      </c>
      <c r="AH86" s="2">
        <v>-25000000</v>
      </c>
      <c r="AI86" s="2">
        <v>-25000000</v>
      </c>
      <c r="AJ86" s="2">
        <v>-25000000</v>
      </c>
      <c r="AK86" s="2">
        <v>-25000000</v>
      </c>
      <c r="AL86" s="2">
        <v>-25000000</v>
      </c>
      <c r="AM86" s="2">
        <v>-25000000</v>
      </c>
      <c r="AN86" s="2">
        <v>-25000000</v>
      </c>
      <c r="AO86" s="2">
        <v>-25000000</v>
      </c>
      <c r="AP86" s="2">
        <v>-25000000</v>
      </c>
      <c r="AQ86" s="2">
        <v>-25000000</v>
      </c>
      <c r="AR86" s="2">
        <v>-25000000</v>
      </c>
      <c r="AS86" s="2">
        <v>-25000000</v>
      </c>
      <c r="AT86" s="2">
        <v>-25000000</v>
      </c>
      <c r="AU86" s="2">
        <v>-25000000</v>
      </c>
      <c r="AV86" s="2">
        <v>-25000000</v>
      </c>
      <c r="AW86" s="2">
        <v>-25000000</v>
      </c>
      <c r="AX86" s="2">
        <v>-25000000</v>
      </c>
      <c r="AY86" s="2">
        <v>-25000000</v>
      </c>
      <c r="AZ86" s="2">
        <v>-25000000</v>
      </c>
      <c r="BA86" s="2">
        <v>-25000000</v>
      </c>
      <c r="BB86" s="2">
        <v>-25000000</v>
      </c>
      <c r="BC86" s="2">
        <v>-25000000</v>
      </c>
      <c r="BD86" s="2">
        <v>-25000000</v>
      </c>
      <c r="BE86" s="2">
        <v>-25000000</v>
      </c>
      <c r="BF86" s="2">
        <v>-25000000</v>
      </c>
      <c r="BG86" s="2">
        <v>-25000000</v>
      </c>
      <c r="BH86" s="2">
        <v>-25000000</v>
      </c>
      <c r="BI86" s="2">
        <v>-25000000</v>
      </c>
      <c r="BJ86" s="2">
        <v>-25000000</v>
      </c>
      <c r="BK86" s="2">
        <v>-25000000</v>
      </c>
      <c r="BL86" s="2">
        <v>-25000000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4"/>
      <c r="CM86" s="4"/>
    </row>
    <row r="87" spans="1:91" outlineLevel="1" x14ac:dyDescent="0.25">
      <c r="A87" s="13">
        <f t="shared" si="157"/>
        <v>80</v>
      </c>
      <c r="B87" s="13"/>
      <c r="C87" s="113">
        <v>221102</v>
      </c>
      <c r="D87" s="32" t="s">
        <v>247</v>
      </c>
      <c r="E87" s="4">
        <v>-75000000</v>
      </c>
      <c r="F87" s="4">
        <v>-75000000</v>
      </c>
      <c r="G87" s="4">
        <v>-75000000</v>
      </c>
      <c r="H87" s="4">
        <v>-75000000</v>
      </c>
      <c r="I87" s="4">
        <v>-75000000</v>
      </c>
      <c r="J87" s="4">
        <v>-75000000</v>
      </c>
      <c r="K87" s="4">
        <v>-75000000</v>
      </c>
      <c r="L87" s="4">
        <v>-75000000</v>
      </c>
      <c r="M87" s="4">
        <v>-75000000</v>
      </c>
      <c r="N87" s="4">
        <v>-75000000</v>
      </c>
      <c r="O87" s="4">
        <v>-75000000</v>
      </c>
      <c r="P87" s="4">
        <v>-75000000</v>
      </c>
      <c r="Q87" s="4">
        <v>-75000000</v>
      </c>
      <c r="R87" s="4">
        <v>-75000000</v>
      </c>
      <c r="S87" s="4">
        <v>-75000000</v>
      </c>
      <c r="T87" s="4">
        <v>-75000000</v>
      </c>
      <c r="U87" s="4">
        <v>-75000000</v>
      </c>
      <c r="V87" s="4">
        <v>-75000000</v>
      </c>
      <c r="W87" s="4">
        <v>-75000000</v>
      </c>
      <c r="X87" s="4">
        <v>-75000000</v>
      </c>
      <c r="Y87" s="4">
        <v>-75000000</v>
      </c>
      <c r="Z87" s="4">
        <v>-75000000</v>
      </c>
      <c r="AA87" s="4">
        <v>-75000000</v>
      </c>
      <c r="AB87" s="4">
        <v>-75000000</v>
      </c>
      <c r="AC87" s="2">
        <v>-75000000</v>
      </c>
      <c r="AD87" s="2">
        <v>-75000000</v>
      </c>
      <c r="AE87" s="2">
        <v>-75000000</v>
      </c>
      <c r="AF87" s="2">
        <v>-75000000</v>
      </c>
      <c r="AG87" s="2">
        <v>-75000000</v>
      </c>
      <c r="AH87" s="2">
        <v>-75000000</v>
      </c>
      <c r="AI87" s="2">
        <v>-75000000</v>
      </c>
      <c r="AJ87" s="2">
        <v>-75000000</v>
      </c>
      <c r="AK87" s="2">
        <v>-75000000</v>
      </c>
      <c r="AL87" s="2">
        <v>-75000000</v>
      </c>
      <c r="AM87" s="2">
        <v>-75000000</v>
      </c>
      <c r="AN87" s="2">
        <v>-75000000</v>
      </c>
      <c r="AO87" s="2">
        <v>-75000000</v>
      </c>
      <c r="AP87" s="2">
        <v>-75000000</v>
      </c>
      <c r="AQ87" s="2">
        <v>-75000000</v>
      </c>
      <c r="AR87" s="2">
        <v>-75000000</v>
      </c>
      <c r="AS87" s="2">
        <v>-75000000</v>
      </c>
      <c r="AT87" s="2">
        <v>-75000000</v>
      </c>
      <c r="AU87" s="2">
        <v>-75000000</v>
      </c>
      <c r="AV87" s="2">
        <v>-75000000</v>
      </c>
      <c r="AW87" s="2">
        <v>-75000000</v>
      </c>
      <c r="AX87" s="2">
        <v>-75000000</v>
      </c>
      <c r="AY87" s="2">
        <v>-75000000</v>
      </c>
      <c r="AZ87" s="2">
        <v>-75000000</v>
      </c>
      <c r="BA87" s="2">
        <v>-75000000</v>
      </c>
      <c r="BB87" s="2">
        <v>-75000000</v>
      </c>
      <c r="BC87" s="2">
        <v>-75000000</v>
      </c>
      <c r="BD87" s="2">
        <v>-75000000</v>
      </c>
      <c r="BE87" s="2">
        <v>-75000000</v>
      </c>
      <c r="BF87" s="2">
        <v>-75000000</v>
      </c>
      <c r="BG87" s="2">
        <v>-75000000</v>
      </c>
      <c r="BH87" s="2">
        <v>-75000000</v>
      </c>
      <c r="BI87" s="2">
        <v>-75000000</v>
      </c>
      <c r="BJ87" s="2">
        <v>-75000000</v>
      </c>
      <c r="BK87" s="2">
        <v>-75000000</v>
      </c>
      <c r="BL87" s="2">
        <v>-75000000</v>
      </c>
      <c r="BM87" s="2">
        <v>-75000000</v>
      </c>
      <c r="BN87" s="2">
        <v>-75000000</v>
      </c>
      <c r="BO87" s="2">
        <v>-75000000</v>
      </c>
      <c r="BP87" s="2">
        <v>-75000000</v>
      </c>
      <c r="BQ87" s="2">
        <v>-75000000</v>
      </c>
      <c r="BR87" s="2">
        <v>-75000000</v>
      </c>
      <c r="BS87" s="2">
        <v>-75000000</v>
      </c>
      <c r="BT87" s="2">
        <v>-75000000</v>
      </c>
      <c r="BU87" s="2">
        <v>-75000000</v>
      </c>
      <c r="BV87" s="2">
        <v>-75000000</v>
      </c>
      <c r="BW87" s="2">
        <v>-75000000</v>
      </c>
      <c r="BX87" s="2">
        <v>-75000000</v>
      </c>
      <c r="BY87" s="2">
        <v>-75000000</v>
      </c>
      <c r="BZ87" s="2">
        <v>-75000000</v>
      </c>
      <c r="CA87" s="2">
        <v>-75000000</v>
      </c>
      <c r="CB87" s="2">
        <v>-75000000</v>
      </c>
      <c r="CC87" s="2">
        <v>-75000000</v>
      </c>
      <c r="CD87" s="2">
        <v>-75000000</v>
      </c>
      <c r="CE87" s="2">
        <v>-75000000</v>
      </c>
      <c r="CF87" s="2">
        <v>-75000000</v>
      </c>
      <c r="CG87" s="2">
        <v>-75000000</v>
      </c>
      <c r="CH87" s="2">
        <v>-75000000</v>
      </c>
      <c r="CI87" s="2">
        <v>-75000000</v>
      </c>
      <c r="CJ87" s="2">
        <v>-75000000</v>
      </c>
      <c r="CK87" s="2">
        <v>-75000000</v>
      </c>
      <c r="CL87" s="4"/>
      <c r="CM87" s="4"/>
    </row>
    <row r="88" spans="1:91" outlineLevel="1" x14ac:dyDescent="0.25">
      <c r="A88" s="13">
        <f t="shared" si="157"/>
        <v>81</v>
      </c>
      <c r="B88" s="13"/>
      <c r="C88" s="113">
        <v>221104</v>
      </c>
      <c r="D88" s="32" t="s">
        <v>248</v>
      </c>
      <c r="E88" s="4">
        <v>-50000000</v>
      </c>
      <c r="F88" s="4">
        <v>-50000000</v>
      </c>
      <c r="G88" s="4">
        <v>-50000000</v>
      </c>
      <c r="H88" s="4">
        <v>-50000000</v>
      </c>
      <c r="I88" s="4">
        <v>-50000000</v>
      </c>
      <c r="J88" s="4">
        <v>-50000000</v>
      </c>
      <c r="K88" s="4">
        <v>-50000000</v>
      </c>
      <c r="L88" s="4">
        <v>-50000000</v>
      </c>
      <c r="M88" s="4">
        <v>-50000000</v>
      </c>
      <c r="N88" s="4">
        <v>-50000000</v>
      </c>
      <c r="O88" s="4">
        <v>-50000000</v>
      </c>
      <c r="P88" s="4">
        <v>-50000000</v>
      </c>
      <c r="Q88" s="4">
        <v>-50000000</v>
      </c>
      <c r="R88" s="4">
        <v>-50000000</v>
      </c>
      <c r="S88" s="4">
        <v>-50000000</v>
      </c>
      <c r="T88" s="4">
        <v>-50000000</v>
      </c>
      <c r="U88" s="4">
        <v>-50000000</v>
      </c>
      <c r="V88" s="4">
        <v>-50000000</v>
      </c>
      <c r="W88" s="4">
        <v>-50000000</v>
      </c>
      <c r="X88" s="4">
        <v>-50000000</v>
      </c>
      <c r="Y88" s="4">
        <v>-50000000</v>
      </c>
      <c r="Z88" s="4">
        <v>-50000000</v>
      </c>
      <c r="AA88" s="4">
        <v>-50000000</v>
      </c>
      <c r="AB88" s="4">
        <v>-50000000</v>
      </c>
      <c r="AC88" s="2">
        <v>-50000000</v>
      </c>
      <c r="AD88" s="2">
        <v>-50000000</v>
      </c>
      <c r="AE88" s="2">
        <v>-50000000</v>
      </c>
      <c r="AF88" s="2">
        <v>-50000000</v>
      </c>
      <c r="AG88" s="2">
        <v>-50000000</v>
      </c>
      <c r="AH88" s="2">
        <v>-50000000</v>
      </c>
      <c r="AI88" s="2">
        <v>-50000000</v>
      </c>
      <c r="AJ88" s="2">
        <v>-50000000</v>
      </c>
      <c r="AK88" s="2">
        <v>-50000000</v>
      </c>
      <c r="AL88" s="2">
        <v>-50000000</v>
      </c>
      <c r="AM88" s="2">
        <v>-50000000</v>
      </c>
      <c r="AN88" s="2">
        <v>-50000000</v>
      </c>
      <c r="AO88" s="2">
        <v>-50000000</v>
      </c>
      <c r="AP88" s="2">
        <v>-50000000</v>
      </c>
      <c r="AQ88" s="2">
        <v>-50000000</v>
      </c>
      <c r="AR88" s="2">
        <v>-50000000</v>
      </c>
      <c r="AS88" s="2">
        <v>-50000000</v>
      </c>
      <c r="AT88" s="2">
        <v>-50000000</v>
      </c>
      <c r="AU88" s="2">
        <v>-50000000</v>
      </c>
      <c r="AV88" s="2">
        <v>-50000000</v>
      </c>
      <c r="AW88" s="2">
        <v>-50000000</v>
      </c>
      <c r="AX88" s="2">
        <v>-50000000</v>
      </c>
      <c r="AY88" s="2">
        <v>-50000000</v>
      </c>
      <c r="AZ88" s="2">
        <v>-50000000</v>
      </c>
      <c r="BA88" s="2">
        <v>-50000000</v>
      </c>
      <c r="BB88" s="2">
        <v>-50000000</v>
      </c>
      <c r="BC88" s="2">
        <v>-50000000</v>
      </c>
      <c r="BD88" s="2">
        <v>-50000000</v>
      </c>
      <c r="BE88" s="2">
        <v>-50000000</v>
      </c>
      <c r="BF88" s="2">
        <v>-50000000</v>
      </c>
      <c r="BG88" s="2">
        <v>-50000000</v>
      </c>
      <c r="BH88" s="2">
        <v>-50000000</v>
      </c>
      <c r="BI88" s="2">
        <v>-50000000</v>
      </c>
      <c r="BJ88" s="2">
        <v>-50000000</v>
      </c>
      <c r="BK88" s="2">
        <v>-50000000</v>
      </c>
      <c r="BL88" s="2">
        <v>-50000000</v>
      </c>
      <c r="BM88" s="2">
        <v>-50000000</v>
      </c>
      <c r="BN88" s="2">
        <v>-50000000</v>
      </c>
      <c r="BO88" s="2">
        <v>-50000000</v>
      </c>
      <c r="BP88" s="2">
        <v>-50000000</v>
      </c>
      <c r="BQ88" s="2">
        <v>-50000000</v>
      </c>
      <c r="BR88" s="2">
        <v>-50000000</v>
      </c>
      <c r="BS88" s="2">
        <v>-50000000</v>
      </c>
      <c r="BT88" s="2">
        <v>-50000000</v>
      </c>
      <c r="BU88" s="2">
        <v>-50000000</v>
      </c>
      <c r="BV88" s="2">
        <v>-50000000</v>
      </c>
      <c r="BW88" s="2">
        <v>-50000000</v>
      </c>
      <c r="BX88" s="2">
        <v>-50000000</v>
      </c>
      <c r="BY88" s="2">
        <v>-50000000</v>
      </c>
      <c r="BZ88" s="2">
        <v>-50000000</v>
      </c>
      <c r="CA88" s="2">
        <v>-50000000</v>
      </c>
      <c r="CB88" s="2">
        <v>-50000000</v>
      </c>
      <c r="CC88" s="2">
        <v>-50000000</v>
      </c>
      <c r="CD88" s="2">
        <v>-50000000</v>
      </c>
      <c r="CE88" s="2">
        <v>-50000000</v>
      </c>
      <c r="CF88" s="2">
        <v>-50000000</v>
      </c>
      <c r="CG88" s="2">
        <v>-50000000</v>
      </c>
      <c r="CH88" s="2">
        <v>-50000000</v>
      </c>
      <c r="CI88" s="2">
        <v>-50000000</v>
      </c>
      <c r="CJ88" s="2">
        <v>-50000000</v>
      </c>
      <c r="CK88" s="2">
        <v>-50000000</v>
      </c>
      <c r="CL88" s="4"/>
      <c r="CM88" s="4"/>
    </row>
    <row r="89" spans="1:91" outlineLevel="1" x14ac:dyDescent="0.25">
      <c r="A89" s="13">
        <f t="shared" si="157"/>
        <v>82</v>
      </c>
      <c r="B89" s="13"/>
      <c r="C89" s="113">
        <v>221105</v>
      </c>
      <c r="D89" t="s">
        <v>1296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-50000000</v>
      </c>
      <c r="P89" s="4">
        <v>-50000000</v>
      </c>
      <c r="Q89" s="4">
        <v>-50000000</v>
      </c>
      <c r="R89" s="4">
        <v>-50000000</v>
      </c>
      <c r="S89" s="4">
        <v>-50000000</v>
      </c>
      <c r="T89" s="4">
        <v>-50000000</v>
      </c>
      <c r="U89" s="4">
        <v>-50000000</v>
      </c>
      <c r="V89" s="4">
        <v>-50000000</v>
      </c>
      <c r="W89" s="4">
        <v>-50000000</v>
      </c>
      <c r="X89" s="4">
        <v>-50000000</v>
      </c>
      <c r="Y89" s="4">
        <v>-50000000</v>
      </c>
      <c r="Z89" s="4">
        <v>-50000000</v>
      </c>
      <c r="AA89" s="4">
        <v>-50000000</v>
      </c>
      <c r="AB89" s="4">
        <v>-50000000</v>
      </c>
      <c r="AC89" s="2">
        <v>-50000000</v>
      </c>
      <c r="AD89" s="2">
        <v>-50000000</v>
      </c>
      <c r="AE89" s="2">
        <v>-50000000</v>
      </c>
      <c r="AF89" s="2">
        <v>-50000000</v>
      </c>
      <c r="AG89" s="2">
        <v>-50000000</v>
      </c>
      <c r="AH89" s="2">
        <v>-50000000</v>
      </c>
      <c r="AI89" s="2">
        <v>-50000000</v>
      </c>
      <c r="AJ89" s="2">
        <v>-50000000</v>
      </c>
      <c r="AK89" s="2">
        <v>-50000000</v>
      </c>
      <c r="AL89" s="2">
        <v>-50000000</v>
      </c>
      <c r="AM89" s="2">
        <v>-50000000</v>
      </c>
      <c r="AN89" s="2">
        <v>-50000000</v>
      </c>
      <c r="AO89" s="2">
        <v>-50000000</v>
      </c>
      <c r="AP89" s="2">
        <v>-50000000</v>
      </c>
      <c r="AQ89" s="2">
        <v>-50000000</v>
      </c>
      <c r="AR89" s="2">
        <v>-50000000</v>
      </c>
      <c r="AS89" s="2">
        <v>-50000000</v>
      </c>
      <c r="AT89" s="2">
        <v>-50000000</v>
      </c>
      <c r="AU89" s="2">
        <v>-50000000</v>
      </c>
      <c r="AV89" s="2">
        <v>-50000000</v>
      </c>
      <c r="AW89" s="2">
        <v>-50000000</v>
      </c>
      <c r="AX89" s="2">
        <v>-50000000</v>
      </c>
      <c r="AY89" s="2">
        <v>-50000000</v>
      </c>
      <c r="AZ89" s="2">
        <v>-50000000</v>
      </c>
      <c r="BA89" s="2">
        <v>-50000000</v>
      </c>
      <c r="BB89" s="2">
        <v>-50000000</v>
      </c>
      <c r="BC89" s="2">
        <v>-50000000</v>
      </c>
      <c r="BD89" s="2">
        <v>-50000000</v>
      </c>
      <c r="BE89" s="2">
        <v>-50000000</v>
      </c>
      <c r="BF89" s="2">
        <v>-50000000</v>
      </c>
      <c r="BG89" s="2">
        <v>-50000000</v>
      </c>
      <c r="BH89" s="2">
        <v>-50000000</v>
      </c>
      <c r="BI89" s="2">
        <v>-50000000</v>
      </c>
      <c r="BJ89" s="2">
        <v>-50000000</v>
      </c>
      <c r="BK89" s="2">
        <v>-50000000</v>
      </c>
      <c r="BL89" s="2">
        <v>-50000000</v>
      </c>
      <c r="BM89" s="2">
        <v>-50000000</v>
      </c>
      <c r="BN89" s="2">
        <v>-50000000</v>
      </c>
      <c r="BO89" s="2">
        <v>-50000000</v>
      </c>
      <c r="BP89" s="2">
        <v>-50000000</v>
      </c>
      <c r="BQ89" s="2">
        <v>-50000000</v>
      </c>
      <c r="BR89" s="2">
        <v>-50000000</v>
      </c>
      <c r="BS89" s="2">
        <v>-50000000</v>
      </c>
      <c r="BT89" s="2">
        <v>-50000000</v>
      </c>
      <c r="BU89" s="2">
        <v>-50000000</v>
      </c>
      <c r="BV89" s="2">
        <v>-50000000</v>
      </c>
      <c r="BW89" s="2">
        <v>-50000000</v>
      </c>
      <c r="BX89" s="2">
        <v>-50000000</v>
      </c>
      <c r="BY89" s="2">
        <v>-50000000</v>
      </c>
      <c r="BZ89" s="2">
        <v>-50000000</v>
      </c>
      <c r="CA89" s="2">
        <v>-50000000</v>
      </c>
      <c r="CB89" s="2">
        <v>-50000000</v>
      </c>
      <c r="CC89" s="2">
        <v>-50000000</v>
      </c>
      <c r="CD89" s="2">
        <v>-50000000</v>
      </c>
      <c r="CE89" s="2">
        <v>-50000000</v>
      </c>
      <c r="CF89" s="2">
        <v>-50000000</v>
      </c>
      <c r="CG89" s="2">
        <v>-50000000</v>
      </c>
      <c r="CH89" s="2">
        <v>-50000000</v>
      </c>
      <c r="CI89" s="2">
        <v>-50000000</v>
      </c>
      <c r="CJ89" s="2">
        <v>-50000000</v>
      </c>
      <c r="CK89" s="2">
        <v>-50000000</v>
      </c>
      <c r="CL89" s="4"/>
      <c r="CM89" s="4"/>
    </row>
    <row r="90" spans="1:91" outlineLevel="1" x14ac:dyDescent="0.25">
      <c r="A90" s="13">
        <f t="shared" si="157"/>
        <v>83</v>
      </c>
      <c r="B90" s="13"/>
      <c r="C90" s="113">
        <v>221106</v>
      </c>
      <c r="D90" t="s">
        <v>1299</v>
      </c>
      <c r="E90" s="4"/>
      <c r="F90" s="4"/>
      <c r="G90" s="4"/>
      <c r="H90" s="4"/>
      <c r="I90" s="4"/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-50000000</v>
      </c>
      <c r="Z90" s="4">
        <v>-50000000</v>
      </c>
      <c r="AA90" s="4">
        <v>-50000000</v>
      </c>
      <c r="AB90" s="4">
        <v>-50000000</v>
      </c>
      <c r="AC90" s="2">
        <v>-50000000</v>
      </c>
      <c r="AD90" s="2">
        <v>-50000000</v>
      </c>
      <c r="AE90" s="2">
        <v>-50000000</v>
      </c>
      <c r="AF90" s="2">
        <v>-50000000</v>
      </c>
      <c r="AG90" s="2">
        <v>-50000000</v>
      </c>
      <c r="AH90" s="2">
        <v>-50000000</v>
      </c>
      <c r="AI90" s="2">
        <v>-50000000</v>
      </c>
      <c r="AJ90" s="2">
        <v>-50000000</v>
      </c>
      <c r="AK90" s="2">
        <v>-50000000</v>
      </c>
      <c r="AL90" s="2">
        <v>-50000000</v>
      </c>
      <c r="AM90" s="2">
        <v>-50000000</v>
      </c>
      <c r="AN90" s="2">
        <v>-50000000</v>
      </c>
      <c r="AO90" s="2">
        <v>-50000000</v>
      </c>
      <c r="AP90" s="2">
        <v>-50000000</v>
      </c>
      <c r="AQ90" s="2">
        <v>-50000000</v>
      </c>
      <c r="AR90" s="2">
        <v>-50000000</v>
      </c>
      <c r="AS90" s="2">
        <v>-50000000</v>
      </c>
      <c r="AT90" s="2">
        <v>-50000000</v>
      </c>
      <c r="AU90" s="2">
        <v>-50000000</v>
      </c>
      <c r="AV90" s="2">
        <v>-50000000</v>
      </c>
      <c r="AW90" s="2">
        <v>-50000000</v>
      </c>
      <c r="AX90" s="2">
        <v>-50000000</v>
      </c>
      <c r="AY90" s="2">
        <v>-50000000</v>
      </c>
      <c r="AZ90" s="2">
        <v>-50000000</v>
      </c>
      <c r="BA90" s="2">
        <v>-50000000</v>
      </c>
      <c r="BB90" s="2">
        <v>-50000000</v>
      </c>
      <c r="BC90" s="2">
        <v>-50000000</v>
      </c>
      <c r="BD90" s="2">
        <v>-50000000</v>
      </c>
      <c r="BE90" s="2">
        <v>-50000000</v>
      </c>
      <c r="BF90" s="2">
        <v>-50000000</v>
      </c>
      <c r="BG90" s="2">
        <v>-50000000</v>
      </c>
      <c r="BH90" s="2">
        <v>-50000000</v>
      </c>
      <c r="BI90" s="2">
        <v>-50000000</v>
      </c>
      <c r="BJ90" s="2">
        <v>-50000000</v>
      </c>
      <c r="BK90" s="2">
        <v>-50000000</v>
      </c>
      <c r="BL90" s="2">
        <v>-50000000</v>
      </c>
      <c r="BM90" s="2">
        <v>-50000000</v>
      </c>
      <c r="BN90" s="2">
        <v>-50000000</v>
      </c>
      <c r="BO90" s="2">
        <v>-50000000</v>
      </c>
      <c r="BP90" s="2">
        <v>-50000000</v>
      </c>
      <c r="BQ90" s="2">
        <v>-50000000</v>
      </c>
      <c r="BR90" s="2">
        <v>-50000000</v>
      </c>
      <c r="BS90" s="2">
        <v>-50000000</v>
      </c>
      <c r="BT90" s="2">
        <v>-50000000</v>
      </c>
      <c r="BU90" s="2">
        <v>-50000000</v>
      </c>
      <c r="BV90" s="2">
        <v>-50000000</v>
      </c>
      <c r="BW90" s="2">
        <v>-50000000</v>
      </c>
      <c r="BX90" s="2">
        <v>-50000000</v>
      </c>
      <c r="BY90" s="2">
        <v>-50000000</v>
      </c>
      <c r="BZ90" s="2">
        <v>-50000000</v>
      </c>
      <c r="CA90" s="2">
        <v>-50000000</v>
      </c>
      <c r="CB90" s="2">
        <v>-50000000</v>
      </c>
      <c r="CC90" s="2">
        <v>-50000000</v>
      </c>
      <c r="CD90" s="2">
        <v>-50000000</v>
      </c>
      <c r="CE90" s="2">
        <v>-50000000</v>
      </c>
      <c r="CF90" s="2">
        <v>-50000000</v>
      </c>
      <c r="CG90" s="2">
        <v>-50000000</v>
      </c>
      <c r="CH90" s="2">
        <v>-50000000</v>
      </c>
      <c r="CI90" s="2">
        <v>-50000000</v>
      </c>
      <c r="CJ90" s="2">
        <v>-50000000</v>
      </c>
      <c r="CK90" s="2">
        <v>-50000000</v>
      </c>
      <c r="CL90" s="4"/>
      <c r="CM90" s="4"/>
    </row>
    <row r="91" spans="1:91" outlineLevel="1" x14ac:dyDescent="0.25">
      <c r="A91" s="13">
        <f t="shared" si="157"/>
        <v>84</v>
      </c>
      <c r="B91" s="13"/>
      <c r="C91" s="113">
        <v>221107</v>
      </c>
      <c r="D91" t="s">
        <v>1500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-75000000</v>
      </c>
      <c r="BN91" s="2">
        <v>-75000000</v>
      </c>
      <c r="BO91" s="2">
        <v>-75000000</v>
      </c>
      <c r="BP91" s="2">
        <v>-75000000</v>
      </c>
      <c r="BQ91" s="2">
        <v>-75000000</v>
      </c>
      <c r="BR91" s="2">
        <v>-75000000</v>
      </c>
      <c r="BS91" s="2">
        <v>-75000000</v>
      </c>
      <c r="BT91" s="2">
        <v>-75000000</v>
      </c>
      <c r="BU91" s="2">
        <v>-75000000</v>
      </c>
      <c r="BV91" s="2">
        <v>-75000000</v>
      </c>
      <c r="BW91" s="2">
        <v>-75000000</v>
      </c>
      <c r="BX91" s="2">
        <v>-75000000</v>
      </c>
      <c r="BY91" s="2">
        <v>-75000000</v>
      </c>
      <c r="BZ91" s="2">
        <v>-75000000</v>
      </c>
      <c r="CA91" s="2">
        <v>-75000000</v>
      </c>
      <c r="CB91" s="2">
        <v>-75000000</v>
      </c>
      <c r="CC91" s="2">
        <v>-75000000</v>
      </c>
      <c r="CD91" s="2">
        <v>-75000000</v>
      </c>
      <c r="CE91" s="2">
        <v>-75000000</v>
      </c>
      <c r="CF91" s="2">
        <v>-75000000</v>
      </c>
      <c r="CG91" s="2">
        <v>-75000000</v>
      </c>
      <c r="CH91" s="2">
        <v>-75000000</v>
      </c>
      <c r="CI91" s="2">
        <v>-75000000</v>
      </c>
      <c r="CJ91" s="2">
        <v>-75000000</v>
      </c>
      <c r="CK91" s="2">
        <v>0</v>
      </c>
      <c r="CL91" s="4"/>
      <c r="CM91" s="4"/>
    </row>
    <row r="92" spans="1:91" outlineLevel="1" x14ac:dyDescent="0.25">
      <c r="A92" s="13">
        <f t="shared" si="157"/>
        <v>85</v>
      </c>
      <c r="B92" s="13"/>
      <c r="C92" s="113">
        <v>221108</v>
      </c>
      <c r="D92" t="s">
        <v>1502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-35000000</v>
      </c>
      <c r="BN92" s="2">
        <v>-35000000</v>
      </c>
      <c r="BO92" s="2">
        <v>-35000000</v>
      </c>
      <c r="BP92" s="2">
        <v>-35000000</v>
      </c>
      <c r="BQ92" s="2">
        <v>-35000000</v>
      </c>
      <c r="BR92" s="2">
        <v>-35000000</v>
      </c>
      <c r="BS92" s="2">
        <v>-35000000</v>
      </c>
      <c r="BT92" s="2">
        <v>-35000000</v>
      </c>
      <c r="BU92" s="2">
        <v>-35000000</v>
      </c>
      <c r="BV92" s="2">
        <v>-35000000</v>
      </c>
      <c r="BW92" s="2">
        <v>-35000000</v>
      </c>
      <c r="BX92" s="2">
        <v>-35000000</v>
      </c>
      <c r="BY92" s="2">
        <v>-35000000</v>
      </c>
      <c r="BZ92" s="2">
        <v>-35000000</v>
      </c>
      <c r="CA92" s="2">
        <v>-35000000</v>
      </c>
      <c r="CB92" s="2">
        <v>-35000000</v>
      </c>
      <c r="CC92" s="2">
        <v>-35000000</v>
      </c>
      <c r="CD92" s="2">
        <v>-35000000</v>
      </c>
      <c r="CE92" s="2">
        <v>-35000000</v>
      </c>
      <c r="CF92" s="2">
        <v>-35000000</v>
      </c>
      <c r="CG92" s="2">
        <v>-35000000</v>
      </c>
      <c r="CH92" s="2">
        <v>-35000000</v>
      </c>
      <c r="CI92" s="2">
        <v>-35000000</v>
      </c>
      <c r="CJ92" s="2">
        <v>-35000000</v>
      </c>
      <c r="CK92" s="2">
        <v>-35000000</v>
      </c>
      <c r="CL92" s="4"/>
      <c r="CM92" s="4"/>
    </row>
    <row r="93" spans="1:91" outlineLevel="1" x14ac:dyDescent="0.25">
      <c r="A93" s="13">
        <f t="shared" si="157"/>
        <v>86</v>
      </c>
      <c r="B93" s="13"/>
      <c r="C93" s="113">
        <v>221109</v>
      </c>
      <c r="D93" t="s">
        <v>1504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-40000000</v>
      </c>
      <c r="BN93" s="2">
        <v>-40000000</v>
      </c>
      <c r="BO93" s="2">
        <v>-40000000</v>
      </c>
      <c r="BP93" s="2">
        <v>-40000000</v>
      </c>
      <c r="BQ93" s="2">
        <v>-40000000</v>
      </c>
      <c r="BR93" s="2">
        <v>-40000000</v>
      </c>
      <c r="BS93" s="2">
        <v>-40000000</v>
      </c>
      <c r="BT93" s="2">
        <v>-40000000</v>
      </c>
      <c r="BU93" s="2">
        <v>-40000000</v>
      </c>
      <c r="BV93" s="2">
        <v>-40000000</v>
      </c>
      <c r="BW93" s="2">
        <v>-40000000</v>
      </c>
      <c r="BX93" s="2">
        <v>-40000000</v>
      </c>
      <c r="BY93" s="2">
        <v>-40000000</v>
      </c>
      <c r="BZ93" s="2">
        <v>-40000000</v>
      </c>
      <c r="CA93" s="2">
        <v>-40000000</v>
      </c>
      <c r="CB93" s="2">
        <v>-40000000</v>
      </c>
      <c r="CC93" s="2">
        <v>-40000000</v>
      </c>
      <c r="CD93" s="2">
        <v>-40000000</v>
      </c>
      <c r="CE93" s="2">
        <v>-40000000</v>
      </c>
      <c r="CF93" s="2">
        <v>-40000000</v>
      </c>
      <c r="CG93" s="2">
        <v>-40000000</v>
      </c>
      <c r="CH93" s="2">
        <v>-40000000</v>
      </c>
      <c r="CI93" s="2">
        <v>-40000000</v>
      </c>
      <c r="CJ93" s="2">
        <v>-40000000</v>
      </c>
      <c r="CK93" s="2">
        <v>-40000000</v>
      </c>
      <c r="CL93" s="4"/>
      <c r="CM93" s="4"/>
    </row>
    <row r="94" spans="1:91" outlineLevel="1" x14ac:dyDescent="0.25">
      <c r="A94" s="13"/>
      <c r="B94" s="13"/>
      <c r="C94" s="113">
        <v>221110</v>
      </c>
      <c r="D94" t="s">
        <v>2041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>
        <v>-25000000</v>
      </c>
      <c r="CA94" s="2">
        <v>-25000000</v>
      </c>
      <c r="CB94" s="2">
        <v>-25000000</v>
      </c>
      <c r="CC94" s="2">
        <v>-25000000</v>
      </c>
      <c r="CD94" s="2">
        <v>-25000000</v>
      </c>
      <c r="CE94" s="2">
        <v>-25000000</v>
      </c>
      <c r="CF94" s="2">
        <v>-25000000</v>
      </c>
      <c r="CG94" s="2">
        <v>-25000000</v>
      </c>
      <c r="CH94" s="2">
        <v>-25000000</v>
      </c>
      <c r="CI94" s="2">
        <v>-25000000</v>
      </c>
      <c r="CJ94" s="2">
        <v>-25000000</v>
      </c>
      <c r="CK94" s="2">
        <v>-25000000</v>
      </c>
      <c r="CL94" s="4"/>
      <c r="CM94" s="4"/>
    </row>
    <row r="95" spans="1:91" outlineLevel="1" x14ac:dyDescent="0.25">
      <c r="A95" s="13"/>
      <c r="B95" s="13"/>
      <c r="C95" s="113">
        <v>221112</v>
      </c>
      <c r="D95" t="s">
        <v>2043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>
        <v>-75000000</v>
      </c>
      <c r="CA95" s="2">
        <v>-75000000</v>
      </c>
      <c r="CB95" s="2">
        <v>-75000000</v>
      </c>
      <c r="CC95" s="2">
        <v>-75000000</v>
      </c>
      <c r="CD95" s="2">
        <v>-75000000</v>
      </c>
      <c r="CE95" s="2">
        <v>-75000000</v>
      </c>
      <c r="CF95" s="2">
        <v>-75000000</v>
      </c>
      <c r="CG95" s="2">
        <v>-75000000</v>
      </c>
      <c r="CH95" s="2">
        <v>-75000000</v>
      </c>
      <c r="CI95" s="2">
        <v>-75000000</v>
      </c>
      <c r="CJ95" s="2">
        <v>-75000000</v>
      </c>
      <c r="CK95" s="2">
        <v>-75000000</v>
      </c>
      <c r="CL95" s="4"/>
      <c r="CM95" s="4"/>
    </row>
    <row r="96" spans="1:91" outlineLevel="1" x14ac:dyDescent="0.25">
      <c r="A96" s="13"/>
      <c r="B96" s="13"/>
      <c r="C96" s="113">
        <v>221113</v>
      </c>
      <c r="D96" t="s">
        <v>2181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-50000000</v>
      </c>
      <c r="CI96" s="2">
        <v>-50000000</v>
      </c>
      <c r="CJ96" s="2">
        <v>-50000000</v>
      </c>
      <c r="CK96" s="2">
        <v>-50000000</v>
      </c>
      <c r="CL96" s="4"/>
      <c r="CM96" s="4"/>
    </row>
    <row r="97" spans="1:91" outlineLevel="1" x14ac:dyDescent="0.25">
      <c r="A97" s="13">
        <f>+A93+1</f>
        <v>87</v>
      </c>
      <c r="B97" s="13"/>
      <c r="C97" s="114">
        <v>239001</v>
      </c>
      <c r="D97" s="1" t="s">
        <v>227</v>
      </c>
      <c r="E97" s="2">
        <v>-40000000</v>
      </c>
      <c r="F97" s="4">
        <v>-40000000</v>
      </c>
      <c r="G97" s="4">
        <v>-40000000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-50000000</v>
      </c>
      <c r="Y97" s="4">
        <v>-50000000</v>
      </c>
      <c r="Z97" s="4">
        <v>-60000000</v>
      </c>
      <c r="AA97" s="4">
        <v>-60000000</v>
      </c>
      <c r="AB97" s="4">
        <v>-60000000</v>
      </c>
      <c r="AC97" s="2">
        <v>-60000000</v>
      </c>
      <c r="AD97" s="2">
        <v>-60000000</v>
      </c>
      <c r="AE97" s="2">
        <v>-60000000</v>
      </c>
      <c r="AF97" s="2">
        <v>-60000000</v>
      </c>
      <c r="AG97" s="2">
        <v>-60000000</v>
      </c>
      <c r="AH97" s="2">
        <v>-60000000</v>
      </c>
      <c r="AI97" s="2">
        <v>-100000000</v>
      </c>
      <c r="AJ97" s="2">
        <v>-50000000</v>
      </c>
      <c r="AK97" s="2">
        <v>-50000000</v>
      </c>
      <c r="AL97" s="2">
        <v>-40000000</v>
      </c>
      <c r="AM97" s="2">
        <v>-40000000</v>
      </c>
      <c r="AN97" s="2">
        <v>-40000000</v>
      </c>
      <c r="AO97" s="2">
        <v>-40000000</v>
      </c>
      <c r="AP97" s="2">
        <v>-40000000</v>
      </c>
      <c r="AQ97" s="2">
        <v>-40000000</v>
      </c>
      <c r="AR97" s="2">
        <v>-40000000</v>
      </c>
      <c r="AS97" s="2">
        <v>-40000000</v>
      </c>
      <c r="AT97" s="2">
        <v>-40000000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-25000000</v>
      </c>
      <c r="BB97" s="2">
        <v>-25000000</v>
      </c>
      <c r="BC97" s="2">
        <v>-25000000</v>
      </c>
      <c r="BD97" s="2">
        <v>-25000000</v>
      </c>
      <c r="BE97" s="2">
        <v>-25000000</v>
      </c>
      <c r="BF97" s="2">
        <v>-25000000</v>
      </c>
      <c r="BG97" s="2">
        <v>-25000000</v>
      </c>
      <c r="BH97" s="2">
        <v>-25000000</v>
      </c>
      <c r="BI97" s="2">
        <v>-65000000</v>
      </c>
      <c r="BJ97" s="2">
        <v>-65000000</v>
      </c>
      <c r="BK97" s="2">
        <v>-65000000</v>
      </c>
      <c r="BL97" s="2">
        <v>-65000000</v>
      </c>
      <c r="BM97" s="2">
        <v>-40000000</v>
      </c>
      <c r="BN97" s="2">
        <v>-40000000</v>
      </c>
      <c r="BO97" s="2">
        <v>-40000000</v>
      </c>
      <c r="BP97" s="2">
        <v>-62000000</v>
      </c>
      <c r="BQ97" s="2">
        <v>-62000000</v>
      </c>
      <c r="BR97" s="2">
        <v>-62000000</v>
      </c>
      <c r="BS97" s="2">
        <v>-62000000</v>
      </c>
      <c r="BT97" s="2">
        <v>-62000000</v>
      </c>
      <c r="BU97" s="2">
        <v>-22000000</v>
      </c>
      <c r="BV97" s="2">
        <v>-22000000</v>
      </c>
      <c r="BW97" s="2">
        <v>-22000000</v>
      </c>
      <c r="BX97" s="2">
        <v>-22000000</v>
      </c>
      <c r="BY97" s="2">
        <v>-97000000</v>
      </c>
      <c r="BZ97" s="2">
        <v>-97000000</v>
      </c>
      <c r="CA97" s="2">
        <v>-97000000</v>
      </c>
      <c r="CB97" s="2">
        <v>-75000000</v>
      </c>
      <c r="CC97" s="2">
        <v>-75000000</v>
      </c>
      <c r="CD97" s="2">
        <v>-75000000</v>
      </c>
      <c r="CE97" s="2">
        <v>-75000000</v>
      </c>
      <c r="CF97" s="2">
        <v>-75000000</v>
      </c>
      <c r="CG97" s="2">
        <v>-75000000</v>
      </c>
      <c r="CH97" s="2">
        <v>-85000000</v>
      </c>
      <c r="CI97" s="2">
        <v>-85000000</v>
      </c>
      <c r="CJ97" s="2">
        <v>-85000000</v>
      </c>
      <c r="CK97" s="2">
        <v>-30000000</v>
      </c>
      <c r="CL97" s="4"/>
      <c r="CM97" s="4"/>
    </row>
    <row r="98" spans="1:91" outlineLevel="1" x14ac:dyDescent="0.25">
      <c r="A98" s="13">
        <f t="shared" si="157"/>
        <v>88</v>
      </c>
      <c r="B98" s="13"/>
      <c r="C98" s="113"/>
      <c r="E98" s="4"/>
      <c r="F98" s="2"/>
      <c r="G98" s="2"/>
      <c r="H98" s="2"/>
      <c r="I98" s="2"/>
      <c r="J98" s="2"/>
      <c r="K98" s="2"/>
      <c r="L98" s="2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2"/>
      <c r="AJ98" s="2"/>
      <c r="AK98" s="2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 t="e">
        <v>#N/A</v>
      </c>
      <c r="BQ98" s="2" t="e">
        <v>#N/A</v>
      </c>
      <c r="BR98" s="2" t="e">
        <v>#N/A</v>
      </c>
      <c r="BS98" s="2" t="e">
        <v>#N/A</v>
      </c>
      <c r="BT98" s="2" t="e">
        <v>#N/A</v>
      </c>
      <c r="BU98" s="2" t="e">
        <v>#N/A</v>
      </c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4"/>
    </row>
    <row r="99" spans="1:91" outlineLevel="1" x14ac:dyDescent="0.25">
      <c r="A99" s="13">
        <f t="shared" si="157"/>
        <v>89</v>
      </c>
      <c r="B99" s="13"/>
      <c r="C99" s="114">
        <v>123016</v>
      </c>
      <c r="D99" s="1" t="s">
        <v>122</v>
      </c>
      <c r="E99" s="2">
        <v>870105.99</v>
      </c>
      <c r="F99" s="4">
        <v>870105.99</v>
      </c>
      <c r="G99" s="4">
        <v>870105.99</v>
      </c>
      <c r="H99" s="4">
        <v>870105.99</v>
      </c>
      <c r="I99" s="4">
        <v>870105.99</v>
      </c>
      <c r="J99" s="4">
        <v>870105.99</v>
      </c>
      <c r="K99" s="4">
        <v>870734.67</v>
      </c>
      <c r="L99" s="4">
        <v>870734.67</v>
      </c>
      <c r="M99" s="4">
        <v>870734.67</v>
      </c>
      <c r="N99" s="4">
        <v>867192.67</v>
      </c>
      <c r="O99" s="4">
        <v>867192.67</v>
      </c>
      <c r="P99" s="4">
        <v>867192.67</v>
      </c>
      <c r="Q99" s="4">
        <v>937212.67</v>
      </c>
      <c r="R99" s="4">
        <v>937212.67</v>
      </c>
      <c r="S99" s="4">
        <v>937212.67</v>
      </c>
      <c r="T99" s="4">
        <v>935178.67</v>
      </c>
      <c r="U99" s="4">
        <v>935178.67</v>
      </c>
      <c r="V99" s="4">
        <v>935178.67</v>
      </c>
      <c r="W99" s="4">
        <v>933144.67</v>
      </c>
      <c r="X99" s="4">
        <v>933144.67</v>
      </c>
      <c r="Y99" s="4">
        <v>933144.67</v>
      </c>
      <c r="Z99" s="4">
        <v>887624.67</v>
      </c>
      <c r="AA99" s="4">
        <v>887624.67</v>
      </c>
      <c r="AB99" s="4">
        <v>887624.67</v>
      </c>
      <c r="AC99" s="2">
        <v>884474.67</v>
      </c>
      <c r="AD99" s="2">
        <v>884474.67</v>
      </c>
      <c r="AE99" s="2">
        <v>884474.67</v>
      </c>
      <c r="AF99" s="2">
        <v>879706.67</v>
      </c>
      <c r="AG99" s="2">
        <v>879706.67</v>
      </c>
      <c r="AH99" s="2">
        <v>879706.67</v>
      </c>
      <c r="AI99" s="2">
        <v>875524.67</v>
      </c>
      <c r="AJ99" s="2">
        <v>875524.67</v>
      </c>
      <c r="AK99" s="2">
        <v>875524.67</v>
      </c>
      <c r="AL99" s="2">
        <v>464727.07</v>
      </c>
      <c r="AM99" s="2">
        <v>464727.07</v>
      </c>
      <c r="AN99" s="2">
        <v>464727.07</v>
      </c>
      <c r="AO99" s="2">
        <v>459939.07</v>
      </c>
      <c r="AP99" s="2">
        <v>459939.07</v>
      </c>
      <c r="AQ99" s="2">
        <v>459939.07</v>
      </c>
      <c r="AR99" s="2">
        <v>452218.07</v>
      </c>
      <c r="AS99" s="2">
        <v>452214.99</v>
      </c>
      <c r="AT99" s="2">
        <v>452214.99</v>
      </c>
      <c r="AU99" s="2">
        <v>444494.99</v>
      </c>
      <c r="AV99" s="2">
        <v>444494.99</v>
      </c>
      <c r="AW99" s="2">
        <v>444494.99</v>
      </c>
      <c r="AX99" s="2">
        <v>436802.99</v>
      </c>
      <c r="AY99" s="2">
        <v>436802.99</v>
      </c>
      <c r="AZ99" s="2">
        <v>436541.99</v>
      </c>
      <c r="BA99" s="2">
        <v>368659.99</v>
      </c>
      <c r="BB99" s="2">
        <v>368659.99</v>
      </c>
      <c r="BC99" s="2">
        <v>367764.99</v>
      </c>
      <c r="BD99" s="2">
        <v>361427.99</v>
      </c>
      <c r="BE99" s="2">
        <v>361288.99</v>
      </c>
      <c r="BF99" s="2">
        <v>361138.99</v>
      </c>
      <c r="BG99" s="2">
        <v>354652.99</v>
      </c>
      <c r="BH99" s="2">
        <v>354652.99</v>
      </c>
      <c r="BI99" s="2">
        <v>354577.99</v>
      </c>
      <c r="BJ99" s="2">
        <v>348241.99</v>
      </c>
      <c r="BK99" s="2">
        <v>348241.99</v>
      </c>
      <c r="BL99" s="2">
        <v>348165.99</v>
      </c>
      <c r="BM99" s="2">
        <v>172076.99</v>
      </c>
      <c r="BN99" s="2">
        <v>272009.99</v>
      </c>
      <c r="BO99" s="2">
        <v>251961.99</v>
      </c>
      <c r="BP99" s="2">
        <v>248404.99</v>
      </c>
      <c r="BQ99" s="2">
        <v>248404.99</v>
      </c>
      <c r="BR99" s="2">
        <v>248404.99</v>
      </c>
      <c r="BS99" s="2">
        <v>244848.99</v>
      </c>
      <c r="BT99" s="2">
        <v>244848.99</v>
      </c>
      <c r="BU99" s="2">
        <v>244848.99</v>
      </c>
      <c r="BV99" s="2">
        <v>241292.99</v>
      </c>
      <c r="BW99" s="2">
        <v>240974.99</v>
      </c>
      <c r="BX99" s="2">
        <v>240974.99</v>
      </c>
      <c r="BY99" s="2">
        <v>272009.99</v>
      </c>
      <c r="BZ99" s="2">
        <v>271929.99</v>
      </c>
      <c r="CA99" s="2">
        <v>272009.99</v>
      </c>
      <c r="CB99" s="2">
        <v>269158.99</v>
      </c>
      <c r="CC99" s="2">
        <v>269158.99</v>
      </c>
      <c r="CD99" s="2">
        <v>269161.09999999998</v>
      </c>
      <c r="CE99" s="2">
        <v>278728.09999999998</v>
      </c>
      <c r="CF99" s="2">
        <v>282597.09999999998</v>
      </c>
      <c r="CG99" s="2">
        <v>286047.09999999998</v>
      </c>
      <c r="CH99" s="2">
        <v>289323.09999999998</v>
      </c>
      <c r="CI99" s="2">
        <v>0</v>
      </c>
      <c r="CJ99" s="2">
        <v>0</v>
      </c>
      <c r="CK99" s="2">
        <v>0</v>
      </c>
      <c r="CL99" s="4"/>
      <c r="CM99" s="4"/>
    </row>
    <row r="100" spans="1:91" outlineLevel="1" x14ac:dyDescent="0.25">
      <c r="A100" s="13">
        <f t="shared" si="157"/>
        <v>90</v>
      </c>
      <c r="B100" s="13"/>
      <c r="C100" s="114">
        <v>123410</v>
      </c>
      <c r="D100" s="1" t="s">
        <v>123</v>
      </c>
      <c r="E100" s="2">
        <v>172355977.56</v>
      </c>
      <c r="F100" s="2">
        <v>172047556.56</v>
      </c>
      <c r="G100" s="2">
        <v>171679183.56</v>
      </c>
      <c r="H100" s="2">
        <v>171730254.56</v>
      </c>
      <c r="I100" s="2">
        <v>173470957.56</v>
      </c>
      <c r="J100" s="2">
        <v>173229901.56</v>
      </c>
      <c r="K100" s="4">
        <v>173469664.56</v>
      </c>
      <c r="L100" s="4">
        <v>173265756.56</v>
      </c>
      <c r="M100" s="4">
        <v>173080094.46000001</v>
      </c>
      <c r="N100" s="4">
        <v>172979346.46000001</v>
      </c>
      <c r="O100" s="4">
        <v>172767224.46000001</v>
      </c>
      <c r="P100" s="4">
        <v>172788266.46000001</v>
      </c>
      <c r="Q100" s="4">
        <v>172546875.46000001</v>
      </c>
      <c r="R100" s="4">
        <v>172621149.46000001</v>
      </c>
      <c r="S100" s="4">
        <v>172456272.46000001</v>
      </c>
      <c r="T100" s="4">
        <v>172587439.46000001</v>
      </c>
      <c r="U100" s="4">
        <v>172486891.46000001</v>
      </c>
      <c r="V100" s="4">
        <v>168312475.46000001</v>
      </c>
      <c r="W100" s="4">
        <v>168053332.46000001</v>
      </c>
      <c r="X100" s="4">
        <v>167906731.46000001</v>
      </c>
      <c r="Y100" s="4">
        <v>167694922.46000001</v>
      </c>
      <c r="Z100" s="4">
        <v>167515739.46000001</v>
      </c>
      <c r="AA100" s="4">
        <v>167371652.46000001</v>
      </c>
      <c r="AB100" s="4">
        <v>167143683.46000001</v>
      </c>
      <c r="AC100" s="2">
        <v>166857569.46000001</v>
      </c>
      <c r="AD100" s="2">
        <v>166813409.46000001</v>
      </c>
      <c r="AE100" s="2">
        <v>166666689.31999999</v>
      </c>
      <c r="AF100" s="2">
        <v>166205992.15000001</v>
      </c>
      <c r="AG100" s="2">
        <v>165213714.15000001</v>
      </c>
      <c r="AH100" s="2">
        <v>164319994.15000001</v>
      </c>
      <c r="AI100" s="2">
        <v>163319268.15000001</v>
      </c>
      <c r="AJ100" s="2">
        <v>162674140.15000001</v>
      </c>
      <c r="AK100" s="2">
        <v>162172443.15000001</v>
      </c>
      <c r="AL100" s="2">
        <v>161617765.15000001</v>
      </c>
      <c r="AM100" s="2">
        <v>160786304.15000001</v>
      </c>
      <c r="AN100" s="2">
        <v>159773226.15000001</v>
      </c>
      <c r="AO100" s="2">
        <v>159171212.15000001</v>
      </c>
      <c r="AP100" s="2">
        <v>158642587.15000001</v>
      </c>
      <c r="AQ100" s="2">
        <v>158014432.15000001</v>
      </c>
      <c r="AR100" s="2">
        <v>157470816.49000001</v>
      </c>
      <c r="AS100" s="2">
        <v>156877564.71000001</v>
      </c>
      <c r="AT100" s="2">
        <v>158436451.71000001</v>
      </c>
      <c r="AU100" s="2">
        <v>157919818.71000001</v>
      </c>
      <c r="AV100" s="2">
        <v>157579823.71000001</v>
      </c>
      <c r="AW100" s="2">
        <v>157214439.71000001</v>
      </c>
      <c r="AX100" s="2">
        <v>156877295.71000001</v>
      </c>
      <c r="AY100" s="2">
        <v>156490029.71000001</v>
      </c>
      <c r="AZ100" s="2">
        <v>155994585.71000001</v>
      </c>
      <c r="BA100" s="2">
        <v>165634861.71000001</v>
      </c>
      <c r="BB100" s="2">
        <v>165586669.71000001</v>
      </c>
      <c r="BC100" s="2">
        <v>165304988.71000001</v>
      </c>
      <c r="BD100" s="2">
        <v>164044604.81999999</v>
      </c>
      <c r="BE100" s="2">
        <v>163329710.81999999</v>
      </c>
      <c r="BF100" s="2">
        <v>163138506.81999999</v>
      </c>
      <c r="BG100" s="2">
        <v>162832663.81999999</v>
      </c>
      <c r="BH100" s="2">
        <v>162680675.81999999</v>
      </c>
      <c r="BI100" s="2">
        <v>162284373.81999999</v>
      </c>
      <c r="BJ100" s="2">
        <v>161795522.81999999</v>
      </c>
      <c r="BK100" s="2">
        <v>161237595.81999999</v>
      </c>
      <c r="BL100" s="2">
        <v>161011031.81999999</v>
      </c>
      <c r="BM100" s="2">
        <v>159948369.81</v>
      </c>
      <c r="BN100" s="2">
        <v>156782600.25999999</v>
      </c>
      <c r="BO100" s="2">
        <v>158339047.81</v>
      </c>
      <c r="BP100" s="2">
        <v>158093057.63</v>
      </c>
      <c r="BQ100" s="2">
        <v>158271992.63</v>
      </c>
      <c r="BR100" s="2">
        <v>157849059.25999999</v>
      </c>
      <c r="BS100" s="2">
        <v>157162468.25999999</v>
      </c>
      <c r="BT100" s="2">
        <v>157202337.25999999</v>
      </c>
      <c r="BU100" s="2">
        <v>157180352.25999999</v>
      </c>
      <c r="BV100" s="2">
        <v>156716727.25999999</v>
      </c>
      <c r="BW100" s="2">
        <v>156970669.25999999</v>
      </c>
      <c r="BX100" s="2">
        <v>156880075.25999999</v>
      </c>
      <c r="BY100" s="2">
        <v>156782600.25999999</v>
      </c>
      <c r="BZ100" s="2">
        <v>33342012.18</v>
      </c>
      <c r="CA100" s="2">
        <v>32805272.18</v>
      </c>
      <c r="CB100" s="2">
        <v>32323323.030000001</v>
      </c>
      <c r="CC100" s="2">
        <v>32310957.030000001</v>
      </c>
      <c r="CD100" s="2">
        <v>32151849.460000001</v>
      </c>
      <c r="CE100" s="2">
        <v>30894770.460000001</v>
      </c>
      <c r="CF100" s="2">
        <v>30809705.460000001</v>
      </c>
      <c r="CG100" s="2">
        <v>30559123.460000001</v>
      </c>
      <c r="CH100" s="2">
        <v>30593003.460000001</v>
      </c>
      <c r="CI100" s="2">
        <v>0</v>
      </c>
      <c r="CJ100" s="2">
        <v>0</v>
      </c>
      <c r="CK100" s="2">
        <v>0</v>
      </c>
      <c r="CL100" s="4"/>
      <c r="CM100" s="4"/>
    </row>
    <row r="101" spans="1:91" outlineLevel="1" x14ac:dyDescent="0.25">
      <c r="A101" s="13">
        <f t="shared" si="157"/>
        <v>91</v>
      </c>
      <c r="B101" s="13"/>
      <c r="C101" s="114">
        <v>123020</v>
      </c>
      <c r="D101" s="1" t="s">
        <v>174</v>
      </c>
      <c r="E101" s="2">
        <v>150000</v>
      </c>
      <c r="F101" s="2">
        <v>150000</v>
      </c>
      <c r="G101" s="2">
        <v>150000</v>
      </c>
      <c r="H101" s="2">
        <v>150000</v>
      </c>
      <c r="I101" s="2">
        <v>150000</v>
      </c>
      <c r="J101" s="2">
        <v>150000</v>
      </c>
      <c r="K101" s="4">
        <v>150000</v>
      </c>
      <c r="L101" s="4">
        <v>150000</v>
      </c>
      <c r="M101" s="4">
        <v>150000</v>
      </c>
      <c r="N101" s="4">
        <v>150000</v>
      </c>
      <c r="O101" s="4">
        <v>150000</v>
      </c>
      <c r="P101" s="4">
        <v>150000</v>
      </c>
      <c r="Q101" s="4">
        <v>150000</v>
      </c>
      <c r="R101" s="4">
        <v>150000</v>
      </c>
      <c r="S101" s="4">
        <v>150000</v>
      </c>
      <c r="T101" s="4">
        <v>150000</v>
      </c>
      <c r="U101" s="4">
        <v>150000</v>
      </c>
      <c r="V101" s="4">
        <v>150000</v>
      </c>
      <c r="W101" s="4">
        <v>150000</v>
      </c>
      <c r="X101" s="4">
        <v>150000</v>
      </c>
      <c r="Y101" s="4">
        <v>150000</v>
      </c>
      <c r="Z101" s="4">
        <v>150000</v>
      </c>
      <c r="AA101" s="4">
        <v>150000</v>
      </c>
      <c r="AB101" s="4">
        <v>150000</v>
      </c>
      <c r="AC101" s="2">
        <v>150000</v>
      </c>
      <c r="AD101" s="2">
        <v>150000</v>
      </c>
      <c r="AE101" s="2">
        <v>150000</v>
      </c>
      <c r="AF101" s="2">
        <v>116679.05</v>
      </c>
      <c r="AG101" s="2">
        <v>116679.05</v>
      </c>
      <c r="AH101" s="2">
        <v>116679.05</v>
      </c>
      <c r="AI101" s="2">
        <v>96322.86</v>
      </c>
      <c r="AJ101" s="2">
        <v>96322.86</v>
      </c>
      <c r="AK101" s="2">
        <v>96322.86</v>
      </c>
      <c r="AL101" s="2">
        <v>60333</v>
      </c>
      <c r="AM101" s="2">
        <v>60333</v>
      </c>
      <c r="AN101" s="2">
        <v>60333</v>
      </c>
      <c r="AO101" s="2">
        <v>47188.639999999999</v>
      </c>
      <c r="AP101" s="2">
        <v>47188.639999999999</v>
      </c>
      <c r="AQ101" s="2">
        <v>47188.639999999999</v>
      </c>
      <c r="AR101" s="2">
        <v>30400.639999999999</v>
      </c>
      <c r="AS101" s="2">
        <v>30400.639999999999</v>
      </c>
      <c r="AT101" s="2">
        <v>30400.639999999999</v>
      </c>
      <c r="AU101" s="2">
        <v>30400.639999999999</v>
      </c>
      <c r="AV101" s="2">
        <v>30400.639999999999</v>
      </c>
      <c r="AW101" s="2">
        <v>30400.639999999999</v>
      </c>
      <c r="AX101" s="2">
        <v>30400.639999999999</v>
      </c>
      <c r="AY101" s="2">
        <v>30400.639999999999</v>
      </c>
      <c r="AZ101" s="2">
        <v>30400.639999999999</v>
      </c>
      <c r="BA101" s="2">
        <v>30400.639999999999</v>
      </c>
      <c r="BB101" s="2">
        <v>30400.639999999999</v>
      </c>
      <c r="BC101" s="2">
        <v>30400.639999999999</v>
      </c>
      <c r="BD101" s="2">
        <v>30400.639999999999</v>
      </c>
      <c r="BE101" s="2">
        <v>30400.639999999999</v>
      </c>
      <c r="BF101" s="2">
        <v>28868.080000000002</v>
      </c>
      <c r="BG101" s="2">
        <v>28868.080000000002</v>
      </c>
      <c r="BH101" s="2">
        <v>28868.080000000002</v>
      </c>
      <c r="BI101" s="2">
        <v>28868.080000000002</v>
      </c>
      <c r="BJ101" s="2">
        <v>28868.080000000002</v>
      </c>
      <c r="BK101" s="2">
        <v>28868.080000000002</v>
      </c>
      <c r="BL101" s="2">
        <v>28868.080000000002</v>
      </c>
      <c r="BM101" s="2">
        <v>27222.36</v>
      </c>
      <c r="BN101" s="2">
        <v>40553.480000000003</v>
      </c>
      <c r="BO101" s="2">
        <v>27222.36</v>
      </c>
      <c r="BP101" s="2">
        <v>27222.36</v>
      </c>
      <c r="BQ101" s="2">
        <v>27222.36</v>
      </c>
      <c r="BR101" s="2">
        <v>27222.36</v>
      </c>
      <c r="BS101" s="2">
        <v>29802.6</v>
      </c>
      <c r="BT101" s="2">
        <v>29802.6</v>
      </c>
      <c r="BU101" s="2">
        <v>29802.6</v>
      </c>
      <c r="BV101" s="2">
        <v>33956.78</v>
      </c>
      <c r="BW101" s="2">
        <v>33956.78</v>
      </c>
      <c r="BX101" s="2">
        <v>33956.78</v>
      </c>
      <c r="BY101" s="2">
        <v>40553.480000000003</v>
      </c>
      <c r="BZ101" s="2">
        <v>40553.480000000003</v>
      </c>
      <c r="CA101" s="2">
        <v>40553.480000000003</v>
      </c>
      <c r="CB101" s="2">
        <v>46703.43</v>
      </c>
      <c r="CC101" s="2">
        <v>46703.43</v>
      </c>
      <c r="CD101" s="2">
        <v>46703.43</v>
      </c>
      <c r="CE101" s="2">
        <v>52928.43</v>
      </c>
      <c r="CF101" s="2">
        <v>52928.43</v>
      </c>
      <c r="CG101" s="2">
        <v>52928.43</v>
      </c>
      <c r="CH101" s="2">
        <v>59153.43</v>
      </c>
      <c r="CI101" s="2">
        <v>0</v>
      </c>
      <c r="CJ101" s="2">
        <v>0</v>
      </c>
      <c r="CK101" s="2">
        <v>0</v>
      </c>
      <c r="CL101" s="4"/>
      <c r="CM101" s="4"/>
    </row>
    <row r="102" spans="1:91" outlineLevel="1" x14ac:dyDescent="0.25">
      <c r="A102" s="13">
        <f t="shared" si="157"/>
        <v>92</v>
      </c>
      <c r="B102" s="13"/>
      <c r="C102" s="114">
        <v>123030</v>
      </c>
      <c r="D102" s="73" t="s">
        <v>1297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107895935.81</v>
      </c>
      <c r="U102" s="4">
        <v>118068618.16</v>
      </c>
      <c r="V102" s="4">
        <v>127294505.94</v>
      </c>
      <c r="W102" s="4">
        <v>130179807.63</v>
      </c>
      <c r="X102" s="4">
        <v>133693293.81</v>
      </c>
      <c r="Y102" s="4">
        <v>136307375.97999999</v>
      </c>
      <c r="Z102" s="4">
        <v>136103864.97999999</v>
      </c>
      <c r="AA102" s="4">
        <v>140014129.16</v>
      </c>
      <c r="AB102" s="4">
        <v>141697372.28</v>
      </c>
      <c r="AC102" s="2">
        <v>145742715.66</v>
      </c>
      <c r="AD102" s="2">
        <v>149894378.72999999</v>
      </c>
      <c r="AE102" s="2">
        <v>156933469.56</v>
      </c>
      <c r="AF102" s="2">
        <v>164833943.72</v>
      </c>
      <c r="AG102" s="2">
        <v>164869090.72</v>
      </c>
      <c r="AH102" s="2">
        <v>165026931.72</v>
      </c>
      <c r="AI102" s="2">
        <v>164966404.72</v>
      </c>
      <c r="AJ102" s="2">
        <v>165016007.72</v>
      </c>
      <c r="AK102" s="2">
        <v>164715231.72</v>
      </c>
      <c r="AL102" s="2">
        <v>154152939.72</v>
      </c>
      <c r="AM102" s="2">
        <v>156341330.30000001</v>
      </c>
      <c r="AN102" s="2">
        <v>157798670.12</v>
      </c>
      <c r="AO102" s="2">
        <v>154334403.12</v>
      </c>
      <c r="AP102" s="2">
        <v>154913299.38999999</v>
      </c>
      <c r="AQ102" s="2">
        <v>154801269.38999999</v>
      </c>
      <c r="AR102" s="2">
        <v>151662239.38999999</v>
      </c>
      <c r="AS102" s="2">
        <v>151193655.38999999</v>
      </c>
      <c r="AT102" s="2">
        <v>150559094.38999999</v>
      </c>
      <c r="AU102" s="2">
        <v>147582729.38999999</v>
      </c>
      <c r="AV102" s="2">
        <v>146990416.38999999</v>
      </c>
      <c r="AW102" s="2">
        <v>146373912.38999999</v>
      </c>
      <c r="AX102" s="2">
        <v>143885400.38999999</v>
      </c>
      <c r="AY102" s="2">
        <v>142250474.38999999</v>
      </c>
      <c r="AZ102" s="2">
        <v>141227906.38999999</v>
      </c>
      <c r="BA102" s="2">
        <v>140167402.38999999</v>
      </c>
      <c r="BB102" s="2">
        <v>140468659.38999999</v>
      </c>
      <c r="BC102" s="2">
        <v>139619100.38999999</v>
      </c>
      <c r="BD102" s="2">
        <v>138339025.38999999</v>
      </c>
      <c r="BE102" s="2">
        <v>137297668.38999999</v>
      </c>
      <c r="BF102" s="2">
        <v>136499634.38999999</v>
      </c>
      <c r="BG102" s="2">
        <v>135707349.38999999</v>
      </c>
      <c r="BH102" s="2">
        <v>135192128.38999999</v>
      </c>
      <c r="BI102" s="2">
        <v>134180672.39</v>
      </c>
      <c r="BJ102" s="2">
        <v>133157808.39</v>
      </c>
      <c r="BK102" s="2">
        <v>132159772.39</v>
      </c>
      <c r="BL102" s="2">
        <v>131224008.39</v>
      </c>
      <c r="BM102" s="2">
        <v>130370462.39</v>
      </c>
      <c r="BN102" s="2">
        <v>117695323.39</v>
      </c>
      <c r="BO102" s="2">
        <v>128944226.39</v>
      </c>
      <c r="BP102" s="2">
        <v>127495957.39</v>
      </c>
      <c r="BQ102" s="2">
        <v>126368855.39</v>
      </c>
      <c r="BR102" s="2">
        <v>125407584.39</v>
      </c>
      <c r="BS102" s="2">
        <v>124393034.39</v>
      </c>
      <c r="BT102" s="2">
        <v>123228227.39</v>
      </c>
      <c r="BU102" s="2">
        <v>121915534.39</v>
      </c>
      <c r="BV102" s="2">
        <v>120925617.39</v>
      </c>
      <c r="BW102" s="2">
        <v>119958941.39</v>
      </c>
      <c r="BX102" s="2">
        <v>118862721.39</v>
      </c>
      <c r="BY102" s="2">
        <v>117695323.39</v>
      </c>
      <c r="BZ102" s="2">
        <v>117342641.39</v>
      </c>
      <c r="CA102" s="2">
        <v>116768298.39</v>
      </c>
      <c r="CB102" s="2">
        <v>115050119.39</v>
      </c>
      <c r="CC102" s="2">
        <v>113774090.39</v>
      </c>
      <c r="CD102" s="2">
        <v>112518744.44</v>
      </c>
      <c r="CE102" s="2">
        <v>111612293.44</v>
      </c>
      <c r="CF102" s="2">
        <v>110581293.44</v>
      </c>
      <c r="CG102" s="2">
        <v>109057563.44</v>
      </c>
      <c r="CH102" s="2">
        <v>108119958.44</v>
      </c>
      <c r="CI102" s="2">
        <v>106684020.44</v>
      </c>
      <c r="CJ102" s="2">
        <v>106117640.44</v>
      </c>
      <c r="CK102" s="2">
        <v>105582148.44</v>
      </c>
      <c r="CL102" s="4"/>
      <c r="CM102" s="4"/>
    </row>
    <row r="103" spans="1:91" x14ac:dyDescent="0.25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</sheetData>
  <mergeCells count="2">
    <mergeCell ref="CM60:CZ60"/>
    <mergeCell ref="B61:B66"/>
  </mergeCells>
  <printOptions horizontalCentered="1"/>
  <pageMargins left="0.25" right="0.25" top="0.5" bottom="0.5" header="0.25" footer="0.25"/>
  <pageSetup scale="51" orientation="landscape" r:id="rId1"/>
  <headerFooter>
    <oddFooter>&amp;C&amp;F &amp;D 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1"/>
  <sheetViews>
    <sheetView showGridLines="0" zoomScale="90" zoomScaleNormal="90" zoomScaleSheetLayoutView="90" workbookViewId="0">
      <pane xSplit="26" ySplit="8" topLeftCell="AQ9" activePane="bottomRight" state="frozen"/>
      <selection activeCell="CL54" sqref="CL54"/>
      <selection pane="topRight" activeCell="CL54" sqref="CL54"/>
      <selection pane="bottomLeft" activeCell="CL54" sqref="CL54"/>
      <selection pane="bottomRight" activeCell="CL54" sqref="CL54"/>
    </sheetView>
  </sheetViews>
  <sheetFormatPr defaultColWidth="15.7265625" defaultRowHeight="12.5" outlineLevelCol="1" x14ac:dyDescent="0.25"/>
  <cols>
    <col min="1" max="1" width="5.7265625" style="41" customWidth="1"/>
    <col min="2" max="2" width="29.81640625" style="41" bestFit="1" customWidth="1"/>
    <col min="3" max="14" width="15.7265625" style="41" hidden="1" customWidth="1" outlineLevel="1"/>
    <col min="15" max="15" width="18.7265625" style="41" hidden="1" customWidth="1" outlineLevel="1" collapsed="1"/>
    <col min="16" max="18" width="18.7265625" style="41" hidden="1" customWidth="1" outlineLevel="1"/>
    <col min="19" max="25" width="17.7265625" style="41" hidden="1" customWidth="1" outlineLevel="1"/>
    <col min="26" max="26" width="18.7265625" style="41" hidden="1" customWidth="1" outlineLevel="1"/>
    <col min="27" max="27" width="18.7265625" style="41" bestFit="1" customWidth="1" collapsed="1"/>
    <col min="28" max="51" width="18.7265625" style="41" customWidth="1"/>
    <col min="52" max="16384" width="15.7265625" style="41"/>
  </cols>
  <sheetData>
    <row r="1" spans="1:52" x14ac:dyDescent="0.25">
      <c r="A1" s="40" t="s">
        <v>549</v>
      </c>
    </row>
    <row r="2" spans="1:52" x14ac:dyDescent="0.25">
      <c r="A2" s="40" t="s">
        <v>550</v>
      </c>
    </row>
    <row r="3" spans="1:52" x14ac:dyDescent="0.25">
      <c r="A3" s="82" t="s">
        <v>2219</v>
      </c>
    </row>
    <row r="4" spans="1:52" x14ac:dyDescent="0.25">
      <c r="A4" s="40" t="s">
        <v>551</v>
      </c>
      <c r="E4" s="61"/>
    </row>
    <row r="6" spans="1:52" x14ac:dyDescent="0.25">
      <c r="C6" s="81">
        <v>2014</v>
      </c>
      <c r="D6" s="42">
        <f>+C6+1</f>
        <v>2015</v>
      </c>
      <c r="E6" s="42">
        <f>+D6</f>
        <v>2015</v>
      </c>
      <c r="F6" s="42">
        <f t="shared" ref="F6:O6" si="0">+E6</f>
        <v>2015</v>
      </c>
      <c r="G6" s="42">
        <f t="shared" si="0"/>
        <v>2015</v>
      </c>
      <c r="H6" s="42">
        <f t="shared" si="0"/>
        <v>2015</v>
      </c>
      <c r="I6" s="42">
        <f t="shared" si="0"/>
        <v>2015</v>
      </c>
      <c r="J6" s="42">
        <f t="shared" si="0"/>
        <v>2015</v>
      </c>
      <c r="K6" s="42">
        <f t="shared" si="0"/>
        <v>2015</v>
      </c>
      <c r="L6" s="42">
        <f t="shared" si="0"/>
        <v>2015</v>
      </c>
      <c r="M6" s="42">
        <f t="shared" si="0"/>
        <v>2015</v>
      </c>
      <c r="N6" s="42">
        <f t="shared" si="0"/>
        <v>2015</v>
      </c>
      <c r="O6" s="42">
        <f t="shared" si="0"/>
        <v>2015</v>
      </c>
      <c r="P6" s="42">
        <v>2016</v>
      </c>
      <c r="Q6" s="42">
        <v>2016</v>
      </c>
      <c r="R6" s="42">
        <v>2016</v>
      </c>
      <c r="S6" s="42">
        <v>2016</v>
      </c>
      <c r="T6" s="42">
        <v>2016</v>
      </c>
      <c r="U6" s="42">
        <v>2016</v>
      </c>
      <c r="V6" s="42">
        <v>2016</v>
      </c>
      <c r="W6" s="42">
        <v>2016</v>
      </c>
      <c r="X6" s="42">
        <v>2016</v>
      </c>
      <c r="Y6" s="42">
        <v>2016</v>
      </c>
      <c r="Z6" s="42">
        <v>2016</v>
      </c>
      <c r="AA6" s="42">
        <v>2016</v>
      </c>
      <c r="AB6" s="119">
        <v>2017</v>
      </c>
      <c r="AC6" s="42">
        <f>$AB$6</f>
        <v>2017</v>
      </c>
      <c r="AD6" s="42">
        <f t="shared" ref="AD6:AM6" si="1">$AB$6</f>
        <v>2017</v>
      </c>
      <c r="AE6" s="42">
        <f t="shared" si="1"/>
        <v>2017</v>
      </c>
      <c r="AF6" s="42">
        <f t="shared" si="1"/>
        <v>2017</v>
      </c>
      <c r="AG6" s="42">
        <f t="shared" si="1"/>
        <v>2017</v>
      </c>
      <c r="AH6" s="42">
        <f t="shared" si="1"/>
        <v>2017</v>
      </c>
      <c r="AI6" s="42">
        <f t="shared" si="1"/>
        <v>2017</v>
      </c>
      <c r="AJ6" s="42">
        <f t="shared" si="1"/>
        <v>2017</v>
      </c>
      <c r="AK6" s="42">
        <f t="shared" si="1"/>
        <v>2017</v>
      </c>
      <c r="AL6" s="42">
        <f t="shared" si="1"/>
        <v>2017</v>
      </c>
      <c r="AM6" s="42">
        <f t="shared" si="1"/>
        <v>2017</v>
      </c>
      <c r="AN6" s="42">
        <v>2018</v>
      </c>
      <c r="AO6" s="42">
        <v>2018</v>
      </c>
      <c r="AP6" s="42">
        <v>2018</v>
      </c>
      <c r="AQ6" s="42">
        <v>2018</v>
      </c>
      <c r="AR6" s="42">
        <v>2018</v>
      </c>
      <c r="AS6" s="42">
        <v>2018</v>
      </c>
      <c r="AT6" s="42">
        <v>2018</v>
      </c>
      <c r="AU6" s="42">
        <v>2018</v>
      </c>
      <c r="AV6" s="42">
        <v>2018</v>
      </c>
      <c r="AW6" s="42">
        <v>2018</v>
      </c>
      <c r="AX6" s="42">
        <v>2018</v>
      </c>
      <c r="AY6" s="42">
        <v>2018</v>
      </c>
      <c r="AZ6" s="60" t="s">
        <v>1983</v>
      </c>
    </row>
    <row r="7" spans="1:52" x14ac:dyDescent="0.25">
      <c r="C7" s="43" t="s">
        <v>553</v>
      </c>
      <c r="D7" s="43" t="s">
        <v>554</v>
      </c>
      <c r="E7" s="43" t="s">
        <v>555</v>
      </c>
      <c r="F7" s="43" t="s">
        <v>556</v>
      </c>
      <c r="G7" s="43" t="s">
        <v>557</v>
      </c>
      <c r="H7" s="43" t="s">
        <v>558</v>
      </c>
      <c r="I7" s="43" t="s">
        <v>559</v>
      </c>
      <c r="J7" s="43" t="s">
        <v>560</v>
      </c>
      <c r="K7" s="43" t="s">
        <v>561</v>
      </c>
      <c r="L7" s="43" t="s">
        <v>562</v>
      </c>
      <c r="M7" s="43" t="s">
        <v>563</v>
      </c>
      <c r="N7" s="43" t="s">
        <v>564</v>
      </c>
      <c r="O7" s="43" t="s">
        <v>553</v>
      </c>
      <c r="P7" s="43" t="s">
        <v>554</v>
      </c>
      <c r="Q7" s="43" t="s">
        <v>555</v>
      </c>
      <c r="R7" s="43" t="s">
        <v>556</v>
      </c>
      <c r="S7" s="43" t="s">
        <v>557</v>
      </c>
      <c r="T7" s="43" t="s">
        <v>558</v>
      </c>
      <c r="U7" s="43" t="s">
        <v>559</v>
      </c>
      <c r="V7" s="43" t="s">
        <v>560</v>
      </c>
      <c r="W7" s="43" t="s">
        <v>561</v>
      </c>
      <c r="X7" s="43" t="s">
        <v>562</v>
      </c>
      <c r="Y7" s="43" t="s">
        <v>563</v>
      </c>
      <c r="Z7" s="43" t="s">
        <v>564</v>
      </c>
      <c r="AA7" s="43" t="s">
        <v>553</v>
      </c>
      <c r="AB7" s="43" t="s">
        <v>554</v>
      </c>
      <c r="AC7" s="43" t="s">
        <v>555</v>
      </c>
      <c r="AD7" s="43" t="s">
        <v>556</v>
      </c>
      <c r="AE7" s="43" t="s">
        <v>557</v>
      </c>
      <c r="AF7" s="43" t="s">
        <v>558</v>
      </c>
      <c r="AG7" s="43" t="s">
        <v>559</v>
      </c>
      <c r="AH7" s="43" t="s">
        <v>560</v>
      </c>
      <c r="AI7" s="43" t="s">
        <v>561</v>
      </c>
      <c r="AJ7" s="43" t="s">
        <v>562</v>
      </c>
      <c r="AK7" s="43" t="s">
        <v>563</v>
      </c>
      <c r="AL7" s="43" t="s">
        <v>564</v>
      </c>
      <c r="AM7" s="43" t="s">
        <v>553</v>
      </c>
      <c r="AN7" s="43" t="s">
        <v>554</v>
      </c>
      <c r="AO7" s="43" t="s">
        <v>555</v>
      </c>
      <c r="AP7" s="43" t="s">
        <v>556</v>
      </c>
      <c r="AQ7" s="43" t="s">
        <v>557</v>
      </c>
      <c r="AR7" s="43" t="s">
        <v>558</v>
      </c>
      <c r="AS7" s="43" t="s">
        <v>559</v>
      </c>
      <c r="AT7" s="43" t="s">
        <v>560</v>
      </c>
      <c r="AU7" s="43" t="s">
        <v>561</v>
      </c>
      <c r="AV7" s="43" t="s">
        <v>562</v>
      </c>
      <c r="AW7" s="43" t="s">
        <v>563</v>
      </c>
      <c r="AX7" s="43" t="s">
        <v>564</v>
      </c>
      <c r="AY7" s="43" t="s">
        <v>553</v>
      </c>
      <c r="AZ7" s="44" t="s">
        <v>565</v>
      </c>
    </row>
    <row r="8" spans="1:52" x14ac:dyDescent="0.25">
      <c r="A8" s="45">
        <v>1</v>
      </c>
      <c r="B8" s="46" t="s">
        <v>566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</row>
    <row r="9" spans="1:52" x14ac:dyDescent="0.25">
      <c r="A9" s="45">
        <f t="shared" ref="A9:A39" si="2">+A8+1</f>
        <v>2</v>
      </c>
      <c r="B9" s="41" t="s">
        <v>572</v>
      </c>
      <c r="C9" s="64">
        <f>+'2018 OR'!AO9</f>
        <v>601700000</v>
      </c>
      <c r="D9" s="64">
        <f>+'2018 OR'!AP9</f>
        <v>601700000</v>
      </c>
      <c r="E9" s="64">
        <f>+'2018 OR'!AQ9</f>
        <v>601700000</v>
      </c>
      <c r="F9" s="64">
        <f>+'2018 OR'!AR9</f>
        <v>601700000</v>
      </c>
      <c r="G9" s="64">
        <f>+'2018 OR'!AS9</f>
        <v>601700000</v>
      </c>
      <c r="H9" s="64">
        <f>+'2018 OR'!AT9</f>
        <v>601700000</v>
      </c>
      <c r="I9" s="64">
        <f>+'2018 OR'!AU9</f>
        <v>561700000</v>
      </c>
      <c r="J9" s="64">
        <f>+'2018 OR'!AV9</f>
        <v>561700000</v>
      </c>
      <c r="K9" s="64">
        <f>+'2018 OR'!AW9</f>
        <v>561700000</v>
      </c>
      <c r="L9" s="64">
        <f>+'2018 OR'!AX9</f>
        <v>561700000</v>
      </c>
      <c r="M9" s="64">
        <f>+'2018 OR'!AY9</f>
        <v>561700000</v>
      </c>
      <c r="N9" s="64">
        <f>+'2018 OR'!AZ9</f>
        <v>561700000</v>
      </c>
      <c r="O9" s="64">
        <f>+'2018 OR'!BA9</f>
        <v>561700000</v>
      </c>
      <c r="P9" s="64">
        <f>+'2018 OR'!BB9</f>
        <v>561700000</v>
      </c>
      <c r="Q9" s="64">
        <f>+'2018 OR'!BC9</f>
        <v>561700000</v>
      </c>
      <c r="R9" s="64">
        <f>+'2018 OR'!BD9</f>
        <v>561700000</v>
      </c>
      <c r="S9" s="64">
        <f>+'2018 OR'!BE9</f>
        <v>561700000</v>
      </c>
      <c r="T9" s="64">
        <f>+'2018 OR'!BF9</f>
        <v>561700000</v>
      </c>
      <c r="U9" s="64">
        <f>+'2018 OR'!BG9</f>
        <v>561700000</v>
      </c>
      <c r="V9" s="64">
        <f>+'2018 OR'!BH9</f>
        <v>561700000</v>
      </c>
      <c r="W9" s="64">
        <f>+'2018 OR'!BI9</f>
        <v>561700000</v>
      </c>
      <c r="X9" s="64">
        <f>+'2018 OR'!BJ9</f>
        <v>561700000</v>
      </c>
      <c r="Y9" s="64">
        <f>+'2018 OR'!BK9</f>
        <v>561700000</v>
      </c>
      <c r="Z9" s="64">
        <f>+'2018 OR'!BL9</f>
        <v>561700000</v>
      </c>
      <c r="AA9" s="64">
        <f>+'2018 OR'!BM9</f>
        <v>686700000</v>
      </c>
      <c r="AB9" s="64">
        <f>+'2018 OR'!BN9</f>
        <v>686700000</v>
      </c>
      <c r="AC9" s="64">
        <f>+'2018 OR'!BO9</f>
        <v>686700000</v>
      </c>
      <c r="AD9" s="64">
        <f>+'2018 OR'!BP9</f>
        <v>686700000</v>
      </c>
      <c r="AE9" s="64">
        <f>+'2018 OR'!BQ9</f>
        <v>686700000</v>
      </c>
      <c r="AF9" s="64">
        <f>+'2018 OR'!BR9</f>
        <v>686700000</v>
      </c>
      <c r="AG9" s="64">
        <f>+'2018 OR'!BS9</f>
        <v>686700000</v>
      </c>
      <c r="AH9" s="64">
        <f>+'2018 OR'!BT9</f>
        <v>686700000</v>
      </c>
      <c r="AI9" s="64">
        <f>+'2018 OR'!BU9</f>
        <v>686700000</v>
      </c>
      <c r="AJ9" s="64">
        <f>+'2018 OR'!BV9</f>
        <v>686700000</v>
      </c>
      <c r="AK9" s="64">
        <f>+'2018 OR'!BW9</f>
        <v>686700000</v>
      </c>
      <c r="AL9" s="64">
        <f>+'2018 OR'!BX9</f>
        <v>686700000</v>
      </c>
      <c r="AM9" s="64">
        <f>+'2018 OR'!BY9</f>
        <v>686700000</v>
      </c>
      <c r="AN9" s="64">
        <f>+'2018 OR'!BZ9</f>
        <v>786700000</v>
      </c>
      <c r="AO9" s="64">
        <f>+'2018 OR'!CA9</f>
        <v>786700000</v>
      </c>
      <c r="AP9" s="64">
        <f>+'2018 OR'!CB9</f>
        <v>764700000</v>
      </c>
      <c r="AQ9" s="64">
        <f>+'2018 OR'!CC9</f>
        <v>764700000</v>
      </c>
      <c r="AR9" s="64">
        <f>+'2018 OR'!CD9</f>
        <v>764700000</v>
      </c>
      <c r="AS9" s="64">
        <f>+'2018 OR'!CE9</f>
        <v>764700000</v>
      </c>
      <c r="AT9" s="64">
        <f>+'2018 OR'!CF9</f>
        <v>764700000</v>
      </c>
      <c r="AU9" s="64">
        <f>+'2018 OR'!CG9</f>
        <v>764700000</v>
      </c>
      <c r="AV9" s="64">
        <f>+'2018 OR'!CH9</f>
        <v>814700000</v>
      </c>
      <c r="AW9" s="64">
        <f>+'2018 OR'!CI9</f>
        <v>814700000</v>
      </c>
      <c r="AX9" s="64">
        <f>+'2018 OR'!CJ9</f>
        <v>814700000</v>
      </c>
      <c r="AY9" s="64">
        <f>+'2018 OR'!CK9</f>
        <v>739700000</v>
      </c>
      <c r="AZ9" s="65">
        <f>((AM9/2)+SUM(AN9:AX9)+(AY9/2))/12</f>
        <v>776575000</v>
      </c>
    </row>
    <row r="10" spans="1:52" ht="14.5" x14ac:dyDescent="0.35">
      <c r="A10" s="45">
        <f t="shared" si="2"/>
        <v>3</v>
      </c>
      <c r="B10" s="41" t="s">
        <v>1295</v>
      </c>
      <c r="C10" s="83">
        <v>6939236.8327223007</v>
      </c>
      <c r="D10" s="83">
        <v>7564209.8387544975</v>
      </c>
      <c r="E10" s="83">
        <v>6744686.3280023411</v>
      </c>
      <c r="F10" s="83">
        <v>6136546.654586372</v>
      </c>
      <c r="G10" s="83">
        <v>3825009.3930701474</v>
      </c>
      <c r="H10" s="83">
        <v>3831987.5912174708</v>
      </c>
      <c r="I10" s="83">
        <v>4158337.6905271239</v>
      </c>
      <c r="J10" s="83">
        <v>3685049.8668486718</v>
      </c>
      <c r="K10" s="83">
        <v>5385603.7251340169</v>
      </c>
      <c r="L10" s="83">
        <v>7548522.2004360911</v>
      </c>
      <c r="M10" s="83">
        <v>6979588.0317599699</v>
      </c>
      <c r="N10" s="83">
        <v>8982872.8128322605</v>
      </c>
      <c r="O10" s="115">
        <v>142363995.75489998</v>
      </c>
      <c r="P10" s="116">
        <v>127197006.94409791</v>
      </c>
      <c r="Q10" s="116">
        <v>125785292.16907519</v>
      </c>
      <c r="R10" s="116">
        <v>115104912.04346998</v>
      </c>
      <c r="S10" s="116">
        <v>88770103.780734003</v>
      </c>
      <c r="T10" s="116">
        <v>92482075.015638977</v>
      </c>
      <c r="U10" s="116">
        <v>91977193.046303973</v>
      </c>
      <c r="V10" s="116">
        <v>85729429.083763987</v>
      </c>
      <c r="W10" s="116">
        <v>96296199.367777988</v>
      </c>
      <c r="X10" s="116">
        <v>90650070.547830015</v>
      </c>
      <c r="Y10" s="116">
        <v>91140672.200224012</v>
      </c>
      <c r="Z10" s="116">
        <v>124326838.12285</v>
      </c>
      <c r="AA10" s="148">
        <v>53300000</v>
      </c>
      <c r="AB10" s="149">
        <v>9997268.2400000002</v>
      </c>
      <c r="AC10" s="149">
        <v>0.04</v>
      </c>
      <c r="AD10" s="149">
        <v>0.04</v>
      </c>
      <c r="AE10" s="149">
        <v>0.04</v>
      </c>
      <c r="AF10" s="149">
        <v>0.04</v>
      </c>
      <c r="AG10" s="149">
        <v>0.04</v>
      </c>
      <c r="AH10" s="149">
        <v>825000.04</v>
      </c>
      <c r="AI10" s="149">
        <v>76747499.180000007</v>
      </c>
      <c r="AJ10" s="149">
        <v>0.08</v>
      </c>
      <c r="AK10" s="149">
        <v>0.08</v>
      </c>
      <c r="AL10" s="149">
        <v>45000000.100000001</v>
      </c>
      <c r="AM10" s="149">
        <v>54199996.32</v>
      </c>
      <c r="AN10" s="149">
        <f>-'2018 Balance Sheet'!E695</f>
        <v>22399999.989999998</v>
      </c>
      <c r="AO10" s="149">
        <f>-'2018 Balance Sheet'!F695</f>
        <v>50000000</v>
      </c>
      <c r="AP10" s="149">
        <f>-'2018 Balance Sheet'!G695</f>
        <v>50000000</v>
      </c>
      <c r="AQ10" s="149">
        <f>-'2018 Balance Sheet'!H695</f>
        <v>27400000.010000002</v>
      </c>
      <c r="AR10" s="149">
        <f>-'2018 Balance Sheet'!I695</f>
        <v>29500000.02</v>
      </c>
      <c r="AS10" s="149">
        <f>-'2018 Balance Sheet'!J695</f>
        <v>47100000.030000001</v>
      </c>
      <c r="AT10" s="149">
        <f>-'2018 Balance Sheet'!K695</f>
        <v>66700000.039999999</v>
      </c>
      <c r="AU10" s="149">
        <f>-'2018 Balance Sheet'!L695</f>
        <v>105700000.03</v>
      </c>
      <c r="AV10" s="149">
        <f>-'2018 Balance Sheet'!M695</f>
        <v>100500000.05</v>
      </c>
      <c r="AW10" s="149">
        <f>-'2018 Balance Sheet'!N695</f>
        <v>124800000.05</v>
      </c>
      <c r="AX10" s="149">
        <f>-'2018 Balance Sheet'!O695</f>
        <v>143500000.06999999</v>
      </c>
      <c r="AY10" s="149">
        <f>-'2018 Balance Sheet'!P695</f>
        <v>217500000.12</v>
      </c>
      <c r="AZ10" s="117">
        <f t="shared" ref="AZ10:AZ36" si="3">((AM10/2)+SUM(AN10:AX10)+(AY10/2))/12</f>
        <v>75287499.875833333</v>
      </c>
    </row>
    <row r="11" spans="1:52" x14ac:dyDescent="0.25">
      <c r="A11" s="45">
        <f t="shared" si="2"/>
        <v>4</v>
      </c>
      <c r="B11" s="41" t="s">
        <v>568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5"/>
    </row>
    <row r="12" spans="1:52" x14ac:dyDescent="0.25">
      <c r="A12" s="45">
        <f t="shared" si="2"/>
        <v>5</v>
      </c>
      <c r="B12" s="41" t="s">
        <v>573</v>
      </c>
      <c r="C12" s="68">
        <f>+'2018 OR'!AO11</f>
        <v>609176750.48000002</v>
      </c>
      <c r="D12" s="68">
        <f>+'2018 OR'!AP11</f>
        <v>614072689.5999999</v>
      </c>
      <c r="E12" s="68">
        <f>+'2018 OR'!AQ11</f>
        <v>626736262.42999983</v>
      </c>
      <c r="F12" s="68">
        <f>+'2018 OR'!AR11</f>
        <v>628594241.57999969</v>
      </c>
      <c r="G12" s="68">
        <f>+'2018 OR'!AS11</f>
        <v>621080091.98000002</v>
      </c>
      <c r="H12" s="68">
        <f>+'2018 OR'!AT11</f>
        <v>621188045.9599998</v>
      </c>
      <c r="I12" s="68">
        <f>+'2018 OR'!AU11</f>
        <v>620432264.83999979</v>
      </c>
      <c r="J12" s="68">
        <f>+'2018 OR'!AV11</f>
        <v>605534153.52999985</v>
      </c>
      <c r="K12" s="68">
        <f>+'2018 OR'!AW11</f>
        <v>603903490.84999979</v>
      </c>
      <c r="L12" s="68">
        <f>+'2018 OR'!AX11</f>
        <v>604023492.24999988</v>
      </c>
      <c r="M12" s="68">
        <f>+'2018 OR'!AY11</f>
        <v>595043700.06000006</v>
      </c>
      <c r="N12" s="68">
        <f>+'2018 OR'!AZ11</f>
        <v>607089322.06999981</v>
      </c>
      <c r="O12" s="68">
        <f>+'2018 OR'!BA11</f>
        <v>614798710.91479588</v>
      </c>
      <c r="P12" s="68">
        <f>+'2018 OR'!BB11</f>
        <v>622367837.95238209</v>
      </c>
      <c r="Q12" s="68">
        <f>+'2018 OR'!BC11</f>
        <v>633710713.82429588</v>
      </c>
      <c r="R12" s="68">
        <f>+'2018 OR'!BD11</f>
        <v>643958225.1143899</v>
      </c>
      <c r="S12" s="68">
        <f>+'2018 OR'!BE11</f>
        <v>635454240.29780412</v>
      </c>
      <c r="T12" s="68">
        <f>+'2018 OR'!BF11</f>
        <v>636856983.78687</v>
      </c>
      <c r="U12" s="68">
        <f>+'2018 OR'!BG11</f>
        <v>638346717.45547402</v>
      </c>
      <c r="V12" s="68">
        <f>+'2018 OR'!BH11</f>
        <v>623170809.84777796</v>
      </c>
      <c r="W12" s="68">
        <f>+'2018 OR'!BI11</f>
        <v>621133694.34965003</v>
      </c>
      <c r="X12" s="68">
        <f>+'2018 OR'!BJ11</f>
        <v>618754932.97332191</v>
      </c>
      <c r="Y12" s="68">
        <f>+'2018 OR'!BK11</f>
        <v>608564788.48446393</v>
      </c>
      <c r="Z12" s="68">
        <f>+'2018 OR'!BL11</f>
        <v>677122864.24556601</v>
      </c>
      <c r="AA12" s="68">
        <f>+'2018 OR'!BM11</f>
        <v>696353713.25920975</v>
      </c>
      <c r="AB12" s="68">
        <f>+'2018 OR'!BN11</f>
        <v>704485495.09618771</v>
      </c>
      <c r="AC12" s="68">
        <f>+'2018 OR'!BO11</f>
        <v>717557371.85491979</v>
      </c>
      <c r="AD12" s="68">
        <f>+'2018 OR'!BP11</f>
        <v>722461159.63231575</v>
      </c>
      <c r="AE12" s="68">
        <f>+'2018 OR'!BQ11</f>
        <v>714363485.10224974</v>
      </c>
      <c r="AF12" s="68">
        <f>+'2018 OR'!BR11</f>
        <v>715162372.31186187</v>
      </c>
      <c r="AG12" s="68">
        <f>+'2018 OR'!BS11</f>
        <v>714454384.6121279</v>
      </c>
      <c r="AH12" s="68">
        <f>+'2018 OR'!BT11</f>
        <v>698091953.10583198</v>
      </c>
      <c r="AI12" s="68">
        <f>+'2018 OR'!BU11</f>
        <v>695165769.92047</v>
      </c>
      <c r="AJ12" s="68">
        <f>+'2018 OR'!BV11</f>
        <v>696431704.938362</v>
      </c>
      <c r="AK12" s="68">
        <f>+'2018 OR'!BW11</f>
        <v>685207996.33645201</v>
      </c>
      <c r="AL12" s="68">
        <f>+'2018 OR'!BX11</f>
        <v>697183058.66838205</v>
      </c>
      <c r="AM12" s="68">
        <f>+'2018 OR'!BY11</f>
        <v>714850526.03315008</v>
      </c>
      <c r="AN12" s="68">
        <f>+'2018 OR'!BZ11</f>
        <v>721641948.14365685</v>
      </c>
      <c r="AO12" s="68">
        <f>+'2018 OR'!CA11</f>
        <v>737665279.36644089</v>
      </c>
      <c r="AP12" s="68">
        <f>+'2018 OR'!CB11</f>
        <v>747544145.74568677</v>
      </c>
      <c r="AQ12" s="68">
        <f>+'2018 OR'!CC11</f>
        <v>739073292.57874477</v>
      </c>
      <c r="AR12" s="68">
        <f>+'2018 OR'!CD11</f>
        <v>738763094.22346282</v>
      </c>
      <c r="AS12" s="68">
        <f>+'2018 OR'!CE11</f>
        <v>736679083.56109929</v>
      </c>
      <c r="AT12" s="68">
        <f>+'2018 OR'!CF11</f>
        <v>719188574.54007089</v>
      </c>
      <c r="AU12" s="68">
        <f>+'2018 OR'!CG11</f>
        <v>716064116.47956121</v>
      </c>
      <c r="AV12" s="68">
        <f>+'2018 OR'!CH11</f>
        <v>714858662.4394505</v>
      </c>
      <c r="AW12" s="68">
        <f>+'2018 OR'!CI11</f>
        <v>749409869.02475286</v>
      </c>
      <c r="AX12" s="68">
        <f>+'2018 OR'!CJ11</f>
        <v>762949354.41137087</v>
      </c>
      <c r="AY12" s="68">
        <f>+'2018 OR'!CK11</f>
        <v>782826987.58467877</v>
      </c>
      <c r="AZ12" s="69">
        <f t="shared" si="3"/>
        <v>736056348.11026764</v>
      </c>
    </row>
    <row r="13" spans="1:52" x14ac:dyDescent="0.25">
      <c r="A13" s="45">
        <f t="shared" si="2"/>
        <v>6</v>
      </c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5"/>
    </row>
    <row r="14" spans="1:52" ht="13" thickBot="1" x14ac:dyDescent="0.3">
      <c r="A14" s="45">
        <f t="shared" si="2"/>
        <v>7</v>
      </c>
      <c r="B14" s="41" t="s">
        <v>570</v>
      </c>
      <c r="C14" s="70">
        <v>1177956908.21</v>
      </c>
      <c r="D14" s="70">
        <f t="shared" ref="D14:AM14" si="4">SUM(D9:D12)</f>
        <v>1223336899.4387546</v>
      </c>
      <c r="E14" s="70">
        <f t="shared" si="4"/>
        <v>1235180948.7580023</v>
      </c>
      <c r="F14" s="70">
        <f t="shared" si="4"/>
        <v>1236430788.234586</v>
      </c>
      <c r="G14" s="70">
        <f t="shared" si="4"/>
        <v>1226605101.3730702</v>
      </c>
      <c r="H14" s="70">
        <f t="shared" si="4"/>
        <v>1226720033.5512173</v>
      </c>
      <c r="I14" s="70">
        <f t="shared" si="4"/>
        <v>1186290602.5305269</v>
      </c>
      <c r="J14" s="70">
        <f t="shared" si="4"/>
        <v>1170919203.3968487</v>
      </c>
      <c r="K14" s="70">
        <f t="shared" si="4"/>
        <v>1170989094.5751338</v>
      </c>
      <c r="L14" s="70">
        <f t="shared" si="4"/>
        <v>1173272014.4504361</v>
      </c>
      <c r="M14" s="70">
        <f t="shared" si="4"/>
        <v>1163723288.0917602</v>
      </c>
      <c r="N14" s="70">
        <f t="shared" si="4"/>
        <v>1177772194.8828321</v>
      </c>
      <c r="O14" s="70">
        <f t="shared" si="4"/>
        <v>1318862706.6696959</v>
      </c>
      <c r="P14" s="70">
        <f t="shared" si="4"/>
        <v>1311264844.8964801</v>
      </c>
      <c r="Q14" s="70">
        <f t="shared" si="4"/>
        <v>1321196005.993371</v>
      </c>
      <c r="R14" s="70">
        <f t="shared" si="4"/>
        <v>1320763137.1578598</v>
      </c>
      <c r="S14" s="70">
        <f t="shared" si="4"/>
        <v>1285924344.0785382</v>
      </c>
      <c r="T14" s="70">
        <f t="shared" si="4"/>
        <v>1291039058.8025088</v>
      </c>
      <c r="U14" s="70">
        <f t="shared" si="4"/>
        <v>1292023910.5017781</v>
      </c>
      <c r="V14" s="70">
        <f t="shared" si="4"/>
        <v>1270600238.9315419</v>
      </c>
      <c r="W14" s="70">
        <f t="shared" si="4"/>
        <v>1279129893.717428</v>
      </c>
      <c r="X14" s="70">
        <f t="shared" si="4"/>
        <v>1271105003.521152</v>
      </c>
      <c r="Y14" s="70">
        <f t="shared" si="4"/>
        <v>1261405460.6846881</v>
      </c>
      <c r="Z14" s="70">
        <f t="shared" si="4"/>
        <v>1363149702.3684158</v>
      </c>
      <c r="AA14" s="70">
        <f t="shared" si="4"/>
        <v>1436353713.2592096</v>
      </c>
      <c r="AB14" s="70">
        <f t="shared" si="4"/>
        <v>1401182763.3361878</v>
      </c>
      <c r="AC14" s="70">
        <f t="shared" si="4"/>
        <v>1404257371.8949199</v>
      </c>
      <c r="AD14" s="70">
        <f t="shared" si="4"/>
        <v>1409161159.6723156</v>
      </c>
      <c r="AE14" s="70">
        <f t="shared" si="4"/>
        <v>1401063485.1422496</v>
      </c>
      <c r="AF14" s="70">
        <f t="shared" si="4"/>
        <v>1401862372.351862</v>
      </c>
      <c r="AG14" s="70">
        <f t="shared" si="4"/>
        <v>1401154384.6521277</v>
      </c>
      <c r="AH14" s="70">
        <f t="shared" si="4"/>
        <v>1385616953.1458321</v>
      </c>
      <c r="AI14" s="70">
        <f t="shared" si="4"/>
        <v>1458613269.1004701</v>
      </c>
      <c r="AJ14" s="70">
        <f t="shared" si="4"/>
        <v>1383131705.018362</v>
      </c>
      <c r="AK14" s="70">
        <f t="shared" si="4"/>
        <v>1371907996.4164519</v>
      </c>
      <c r="AL14" s="70">
        <f t="shared" si="4"/>
        <v>1428883058.7683821</v>
      </c>
      <c r="AM14" s="70">
        <f t="shared" si="4"/>
        <v>1455750522.3531501</v>
      </c>
      <c r="AN14" s="70">
        <f t="shared" ref="AN14:AY14" si="5">SUM(AN9:AN12)</f>
        <v>1530741948.133657</v>
      </c>
      <c r="AO14" s="70">
        <f t="shared" si="5"/>
        <v>1574365279.3664408</v>
      </c>
      <c r="AP14" s="70">
        <f t="shared" si="5"/>
        <v>1562244145.7456868</v>
      </c>
      <c r="AQ14" s="70">
        <f t="shared" si="5"/>
        <v>1531173292.5887446</v>
      </c>
      <c r="AR14" s="70">
        <f t="shared" si="5"/>
        <v>1532963094.2434628</v>
      </c>
      <c r="AS14" s="70">
        <f t="shared" si="5"/>
        <v>1548479083.5910993</v>
      </c>
      <c r="AT14" s="70">
        <f t="shared" si="5"/>
        <v>1550588574.580071</v>
      </c>
      <c r="AU14" s="70">
        <f t="shared" si="5"/>
        <v>1586464116.5095611</v>
      </c>
      <c r="AV14" s="70">
        <f t="shared" si="5"/>
        <v>1630058662.4894505</v>
      </c>
      <c r="AW14" s="70">
        <f t="shared" si="5"/>
        <v>1688909869.0747528</v>
      </c>
      <c r="AX14" s="70">
        <f t="shared" si="5"/>
        <v>1721149354.4813709</v>
      </c>
      <c r="AY14" s="70">
        <f t="shared" si="5"/>
        <v>1740026987.7046788</v>
      </c>
      <c r="AZ14" s="70">
        <f t="shared" si="3"/>
        <v>1587918847.9861012</v>
      </c>
    </row>
    <row r="15" spans="1:52" ht="13" thickTop="1" x14ac:dyDescent="0.25">
      <c r="A15" s="45">
        <f t="shared" si="2"/>
        <v>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</row>
    <row r="16" spans="1:52" x14ac:dyDescent="0.25">
      <c r="A16" s="45">
        <f t="shared" si="2"/>
        <v>9</v>
      </c>
    </row>
    <row r="17" spans="1:52" x14ac:dyDescent="0.25">
      <c r="A17" s="45">
        <f t="shared" si="2"/>
        <v>10</v>
      </c>
      <c r="B17" s="46" t="s">
        <v>571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</row>
    <row r="18" spans="1:52" x14ac:dyDescent="0.25">
      <c r="A18" s="45">
        <f t="shared" si="2"/>
        <v>11</v>
      </c>
      <c r="B18" s="41" t="s">
        <v>572</v>
      </c>
      <c r="C18" s="50">
        <f t="shared" ref="C18" si="6">+C9/C14</f>
        <v>0.51079967001028193</v>
      </c>
      <c r="D18" s="50">
        <f t="shared" ref="D18:O18" si="7">+D9/D14</f>
        <v>0.49185142725282738</v>
      </c>
      <c r="E18" s="50">
        <f t="shared" si="7"/>
        <v>0.4871351040550137</v>
      </c>
      <c r="F18" s="50">
        <f t="shared" si="7"/>
        <v>0.48664268612974754</v>
      </c>
      <c r="G18" s="50">
        <f t="shared" si="7"/>
        <v>0.4905409241543614</v>
      </c>
      <c r="H18" s="50">
        <f t="shared" si="7"/>
        <v>0.49049496506398921</v>
      </c>
      <c r="I18" s="50">
        <f t="shared" si="7"/>
        <v>0.47349275026019244</v>
      </c>
      <c r="J18" s="50">
        <f t="shared" si="7"/>
        <v>0.47970858994412469</v>
      </c>
      <c r="K18" s="50">
        <f t="shared" si="7"/>
        <v>0.47967995825255727</v>
      </c>
      <c r="L18" s="50">
        <f t="shared" si="7"/>
        <v>0.47874661040398364</v>
      </c>
      <c r="M18" s="50">
        <f t="shared" si="7"/>
        <v>0.48267488134662961</v>
      </c>
      <c r="N18" s="50">
        <f t="shared" si="7"/>
        <v>0.47691735502032245</v>
      </c>
      <c r="O18" s="50">
        <f t="shared" si="7"/>
        <v>0.4258972500772028</v>
      </c>
      <c r="P18" s="50">
        <f t="shared" ref="P18:AA18" si="8">+P9/P14</f>
        <v>0.42836502647513919</v>
      </c>
      <c r="Q18" s="50">
        <f t="shared" si="8"/>
        <v>0.42514509387853711</v>
      </c>
      <c r="R18" s="50">
        <f t="shared" si="8"/>
        <v>0.4252844315512303</v>
      </c>
      <c r="S18" s="50">
        <f t="shared" si="8"/>
        <v>0.43680641290176403</v>
      </c>
      <c r="T18" s="50">
        <f t="shared" si="8"/>
        <v>0.43507591514775668</v>
      </c>
      <c r="U18" s="50">
        <f t="shared" si="8"/>
        <v>0.4347442763515536</v>
      </c>
      <c r="V18" s="50">
        <f t="shared" si="8"/>
        <v>0.44207452728982494</v>
      </c>
      <c r="W18" s="50">
        <f t="shared" si="8"/>
        <v>0.4391266303436771</v>
      </c>
      <c r="X18" s="50">
        <f t="shared" si="8"/>
        <v>0.44189897643704218</v>
      </c>
      <c r="Y18" s="50">
        <f t="shared" si="8"/>
        <v>0.44529694654652158</v>
      </c>
      <c r="Z18" s="50">
        <f t="shared" si="8"/>
        <v>0.41206039147723073</v>
      </c>
      <c r="AA18" s="50">
        <f t="shared" si="8"/>
        <v>0.47808558133067297</v>
      </c>
      <c r="AB18" s="50">
        <f t="shared" ref="AB18:AM18" si="9">+AB9/AB14</f>
        <v>0.49008596021048761</v>
      </c>
      <c r="AC18" s="50">
        <f t="shared" si="9"/>
        <v>0.48901292152261211</v>
      </c>
      <c r="AD18" s="50">
        <f t="shared" si="9"/>
        <v>0.48731118884917624</v>
      </c>
      <c r="AE18" s="50">
        <f t="shared" si="9"/>
        <v>0.49012768320793082</v>
      </c>
      <c r="AF18" s="50">
        <f t="shared" si="9"/>
        <v>0.48984837138323661</v>
      </c>
      <c r="AG18" s="50">
        <f t="shared" si="9"/>
        <v>0.49009588630769674</v>
      </c>
      <c r="AH18" s="50">
        <f t="shared" si="9"/>
        <v>0.49559151137762303</v>
      </c>
      <c r="AI18" s="50">
        <f t="shared" si="9"/>
        <v>0.47078962912732131</v>
      </c>
      <c r="AJ18" s="50">
        <f t="shared" si="9"/>
        <v>0.49648200349140548</v>
      </c>
      <c r="AK18" s="50">
        <f t="shared" si="9"/>
        <v>0.50054376954848478</v>
      </c>
      <c r="AL18" s="50">
        <f t="shared" si="9"/>
        <v>0.48058516460535078</v>
      </c>
      <c r="AM18" s="50">
        <f t="shared" si="9"/>
        <v>0.47171544124880871</v>
      </c>
      <c r="AN18" s="50">
        <f t="shared" ref="AN18:AY18" si="10">+AN9/AN14</f>
        <v>0.51393378286861269</v>
      </c>
      <c r="AO18" s="50">
        <f t="shared" si="10"/>
        <v>0.49969343856248238</v>
      </c>
      <c r="AP18" s="50">
        <f t="shared" si="10"/>
        <v>0.48948815208073332</v>
      </c>
      <c r="AQ18" s="50">
        <f t="shared" si="10"/>
        <v>0.49942093667734155</v>
      </c>
      <c r="AR18" s="50">
        <f t="shared" si="10"/>
        <v>0.49883784082707444</v>
      </c>
      <c r="AS18" s="50">
        <f t="shared" si="10"/>
        <v>0.49383941191286462</v>
      </c>
      <c r="AT18" s="50">
        <f t="shared" si="10"/>
        <v>0.49316757038990527</v>
      </c>
      <c r="AU18" s="50">
        <f t="shared" si="10"/>
        <v>0.48201531446071721</v>
      </c>
      <c r="AV18" s="50">
        <f t="shared" si="10"/>
        <v>0.49979796356272094</v>
      </c>
      <c r="AW18" s="50">
        <f t="shared" si="10"/>
        <v>0.48238216551267044</v>
      </c>
      <c r="AX18" s="50">
        <f t="shared" si="10"/>
        <v>0.47334648668272677</v>
      </c>
      <c r="AY18" s="50">
        <f t="shared" si="10"/>
        <v>0.42510834902380462</v>
      </c>
      <c r="AZ18" s="50">
        <f t="shared" si="3"/>
        <v>0.48952791322284633</v>
      </c>
    </row>
    <row r="19" spans="1:52" x14ac:dyDescent="0.25">
      <c r="A19" s="45">
        <f t="shared" si="2"/>
        <v>12</v>
      </c>
      <c r="B19" s="41" t="s">
        <v>1295</v>
      </c>
      <c r="C19" s="51">
        <f t="shared" ref="C19" si="11">+C10/C14</f>
        <v>5.8909088985835889E-3</v>
      </c>
      <c r="D19" s="51">
        <f t="shared" ref="D19:O19" si="12">+D10/D14</f>
        <v>6.1832597726961588E-3</v>
      </c>
      <c r="E19" s="51">
        <f t="shared" si="12"/>
        <v>5.4604844211564715E-3</v>
      </c>
      <c r="F19" s="51">
        <f t="shared" si="12"/>
        <v>4.9631137569360615E-3</v>
      </c>
      <c r="G19" s="51">
        <f t="shared" si="12"/>
        <v>3.1183706873454263E-3</v>
      </c>
      <c r="H19" s="51">
        <f t="shared" si="12"/>
        <v>3.1237670262254506E-3</v>
      </c>
      <c r="I19" s="51">
        <f t="shared" si="12"/>
        <v>3.5053280213606995E-3</v>
      </c>
      <c r="J19" s="51">
        <f t="shared" si="12"/>
        <v>3.1471427372258515E-3</v>
      </c>
      <c r="K19" s="51">
        <f t="shared" si="12"/>
        <v>4.5991920420813638E-3</v>
      </c>
      <c r="L19" s="51">
        <f t="shared" si="12"/>
        <v>6.4337358323268623E-3</v>
      </c>
      <c r="M19" s="51">
        <f t="shared" si="12"/>
        <v>5.997635437205091E-3</v>
      </c>
      <c r="N19" s="51">
        <f t="shared" si="12"/>
        <v>7.6270036360689434E-3</v>
      </c>
      <c r="O19" s="51">
        <f t="shared" si="12"/>
        <v>0.10794451540326593</v>
      </c>
      <c r="P19" s="51">
        <f t="shared" ref="P19:AA19" si="13">+P10/P14</f>
        <v>9.700329223280571E-2</v>
      </c>
      <c r="Q19" s="51">
        <f t="shared" si="13"/>
        <v>9.5205625507852401E-2</v>
      </c>
      <c r="R19" s="51">
        <f t="shared" si="13"/>
        <v>8.7150306368455568E-2</v>
      </c>
      <c r="S19" s="51">
        <f t="shared" si="13"/>
        <v>6.9032135669182371E-2</v>
      </c>
      <c r="T19" s="51">
        <f t="shared" si="13"/>
        <v>7.1633831978267073E-2</v>
      </c>
      <c r="U19" s="51">
        <f t="shared" si="13"/>
        <v>7.1188460444654739E-2</v>
      </c>
      <c r="V19" s="51">
        <f t="shared" si="13"/>
        <v>6.7471598428042609E-2</v>
      </c>
      <c r="W19" s="51">
        <f t="shared" si="13"/>
        <v>7.5282580636060678E-2</v>
      </c>
      <c r="X19" s="51">
        <f t="shared" si="13"/>
        <v>7.1315957609100492E-2</v>
      </c>
      <c r="Y19" s="51">
        <f t="shared" si="13"/>
        <v>7.2253272275159694E-2</v>
      </c>
      <c r="Z19" s="51">
        <f t="shared" si="13"/>
        <v>9.1205564514915197E-2</v>
      </c>
      <c r="AA19" s="51">
        <f t="shared" si="13"/>
        <v>3.7107851295944183E-2</v>
      </c>
      <c r="AB19" s="51">
        <f t="shared" ref="AB19:AL19" si="14">+AB10/AB14</f>
        <v>7.1348781198226465E-3</v>
      </c>
      <c r="AC19" s="51">
        <f t="shared" si="14"/>
        <v>2.8484806845645093E-11</v>
      </c>
      <c r="AD19" s="51">
        <f t="shared" si="14"/>
        <v>2.8385681598903524E-11</v>
      </c>
      <c r="AE19" s="51">
        <f t="shared" si="14"/>
        <v>2.8549741267390757E-11</v>
      </c>
      <c r="AF19" s="51">
        <f t="shared" si="14"/>
        <v>2.8533471465457207E-11</v>
      </c>
      <c r="AG19" s="51">
        <f t="shared" si="14"/>
        <v>2.8547889110685701E-11</v>
      </c>
      <c r="AH19" s="51">
        <f t="shared" si="14"/>
        <v>5.9540267469083952E-4</v>
      </c>
      <c r="AI19" s="51">
        <f t="shared" si="14"/>
        <v>5.2616756480852775E-2</v>
      </c>
      <c r="AJ19" s="51">
        <f t="shared" si="14"/>
        <v>5.7839755758427898E-11</v>
      </c>
      <c r="AK19" s="51">
        <f t="shared" si="14"/>
        <v>5.8312948250879252E-11</v>
      </c>
      <c r="AL19" s="51">
        <f t="shared" si="14"/>
        <v>3.1493130122760012E-2</v>
      </c>
      <c r="AM19" s="51">
        <f>+AM10/AM14</f>
        <v>3.7231651637938852E-2</v>
      </c>
      <c r="AN19" s="51">
        <f t="shared" ref="AN19:AY19" si="15">+AN10/AN14</f>
        <v>1.4633426631648131E-2</v>
      </c>
      <c r="AO19" s="51">
        <f t="shared" si="15"/>
        <v>3.1758830466663432E-2</v>
      </c>
      <c r="AP19" s="51">
        <f t="shared" si="15"/>
        <v>3.2005240753284508E-2</v>
      </c>
      <c r="AQ19" s="51">
        <f t="shared" si="15"/>
        <v>1.7894773989738943E-2</v>
      </c>
      <c r="AR19" s="51">
        <f t="shared" si="15"/>
        <v>1.9243777055545249E-2</v>
      </c>
      <c r="AS19" s="51">
        <f t="shared" si="15"/>
        <v>3.0416943004983793E-2</v>
      </c>
      <c r="AT19" s="51">
        <f t="shared" si="15"/>
        <v>4.3015923845604008E-2</v>
      </c>
      <c r="AU19" s="51">
        <f t="shared" si="15"/>
        <v>6.6626152416579404E-2</v>
      </c>
      <c r="AV19" s="51">
        <f t="shared" si="15"/>
        <v>6.1654222858774213E-2</v>
      </c>
      <c r="AW19" s="51">
        <f t="shared" si="15"/>
        <v>7.389381892733568E-2</v>
      </c>
      <c r="AX19" s="51">
        <f t="shared" si="15"/>
        <v>8.3374519298030608E-2</v>
      </c>
      <c r="AY19" s="51">
        <f t="shared" si="15"/>
        <v>0.12499806132714683</v>
      </c>
      <c r="AZ19" s="51">
        <f t="shared" si="3"/>
        <v>4.6302707144227566E-2</v>
      </c>
    </row>
    <row r="20" spans="1:52" x14ac:dyDescent="0.25">
      <c r="A20" s="45">
        <f t="shared" si="2"/>
        <v>13</v>
      </c>
      <c r="B20" s="41" t="s">
        <v>568</v>
      </c>
      <c r="C20" s="51">
        <f t="shared" ref="C20" si="16">+C11/C14</f>
        <v>0</v>
      </c>
      <c r="D20" s="51">
        <f t="shared" ref="D20:O20" si="17">+D11/D14</f>
        <v>0</v>
      </c>
      <c r="E20" s="51">
        <f t="shared" si="17"/>
        <v>0</v>
      </c>
      <c r="F20" s="51">
        <f t="shared" si="17"/>
        <v>0</v>
      </c>
      <c r="G20" s="51">
        <f t="shared" si="17"/>
        <v>0</v>
      </c>
      <c r="H20" s="51">
        <f t="shared" si="17"/>
        <v>0</v>
      </c>
      <c r="I20" s="51">
        <f t="shared" si="17"/>
        <v>0</v>
      </c>
      <c r="J20" s="51">
        <f t="shared" si="17"/>
        <v>0</v>
      </c>
      <c r="K20" s="51">
        <f t="shared" si="17"/>
        <v>0</v>
      </c>
      <c r="L20" s="51">
        <f t="shared" si="17"/>
        <v>0</v>
      </c>
      <c r="M20" s="51">
        <f t="shared" si="17"/>
        <v>0</v>
      </c>
      <c r="N20" s="51">
        <f t="shared" si="17"/>
        <v>0</v>
      </c>
      <c r="O20" s="51">
        <f t="shared" si="17"/>
        <v>0</v>
      </c>
      <c r="P20" s="51">
        <f t="shared" ref="P20:AA20" si="18">+P11/P14</f>
        <v>0</v>
      </c>
      <c r="Q20" s="51">
        <f t="shared" si="18"/>
        <v>0</v>
      </c>
      <c r="R20" s="51">
        <f t="shared" si="18"/>
        <v>0</v>
      </c>
      <c r="S20" s="51">
        <f t="shared" si="18"/>
        <v>0</v>
      </c>
      <c r="T20" s="51">
        <f t="shared" si="18"/>
        <v>0</v>
      </c>
      <c r="U20" s="51">
        <f t="shared" si="18"/>
        <v>0</v>
      </c>
      <c r="V20" s="51">
        <f t="shared" si="18"/>
        <v>0</v>
      </c>
      <c r="W20" s="51">
        <f t="shared" si="18"/>
        <v>0</v>
      </c>
      <c r="X20" s="51">
        <f t="shared" si="18"/>
        <v>0</v>
      </c>
      <c r="Y20" s="51">
        <f t="shared" si="18"/>
        <v>0</v>
      </c>
      <c r="Z20" s="51">
        <f t="shared" si="18"/>
        <v>0</v>
      </c>
      <c r="AA20" s="51">
        <f t="shared" si="18"/>
        <v>0</v>
      </c>
      <c r="AB20" s="51">
        <f t="shared" ref="AB20:AM20" si="19">+AB11/AB14</f>
        <v>0</v>
      </c>
      <c r="AC20" s="51">
        <f t="shared" si="19"/>
        <v>0</v>
      </c>
      <c r="AD20" s="51">
        <f t="shared" si="19"/>
        <v>0</v>
      </c>
      <c r="AE20" s="51">
        <f t="shared" si="19"/>
        <v>0</v>
      </c>
      <c r="AF20" s="51">
        <f t="shared" si="19"/>
        <v>0</v>
      </c>
      <c r="AG20" s="51">
        <f t="shared" si="19"/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ref="AN20:AY20" si="20">+AN11/AN14</f>
        <v>0</v>
      </c>
      <c r="AO20" s="51">
        <f t="shared" si="20"/>
        <v>0</v>
      </c>
      <c r="AP20" s="51">
        <f t="shared" si="20"/>
        <v>0</v>
      </c>
      <c r="AQ20" s="51">
        <f t="shared" si="20"/>
        <v>0</v>
      </c>
      <c r="AR20" s="51">
        <f t="shared" si="20"/>
        <v>0</v>
      </c>
      <c r="AS20" s="51">
        <f t="shared" si="20"/>
        <v>0</v>
      </c>
      <c r="AT20" s="51">
        <f t="shared" si="20"/>
        <v>0</v>
      </c>
      <c r="AU20" s="51">
        <f t="shared" si="20"/>
        <v>0</v>
      </c>
      <c r="AV20" s="51">
        <f t="shared" si="20"/>
        <v>0</v>
      </c>
      <c r="AW20" s="51">
        <f t="shared" si="20"/>
        <v>0</v>
      </c>
      <c r="AX20" s="51">
        <f t="shared" si="20"/>
        <v>0</v>
      </c>
      <c r="AY20" s="51">
        <f t="shared" si="20"/>
        <v>0</v>
      </c>
      <c r="AZ20" s="51">
        <f t="shared" si="3"/>
        <v>0</v>
      </c>
    </row>
    <row r="21" spans="1:52" x14ac:dyDescent="0.25">
      <c r="A21" s="45">
        <f t="shared" si="2"/>
        <v>14</v>
      </c>
      <c r="B21" s="41" t="s">
        <v>573</v>
      </c>
      <c r="C21" s="50">
        <f t="shared" ref="C21" si="21">+C12/C14</f>
        <v>0.51714688901964412</v>
      </c>
      <c r="D21" s="50">
        <f t="shared" ref="D21:O21" si="22">+D12/D14</f>
        <v>0.50196531297447633</v>
      </c>
      <c r="E21" s="50">
        <f t="shared" si="22"/>
        <v>0.50740441152382976</v>
      </c>
      <c r="F21" s="50">
        <f t="shared" si="22"/>
        <v>0.50839420011331649</v>
      </c>
      <c r="G21" s="50">
        <f t="shared" si="22"/>
        <v>0.5063407051582931</v>
      </c>
      <c r="H21" s="50">
        <f t="shared" si="22"/>
        <v>0.50638126790978533</v>
      </c>
      <c r="I21" s="50">
        <f t="shared" si="22"/>
        <v>0.52300192171844684</v>
      </c>
      <c r="J21" s="50">
        <f t="shared" si="22"/>
        <v>0.51714426731864938</v>
      </c>
      <c r="K21" s="50">
        <f t="shared" si="22"/>
        <v>0.51572084970536136</v>
      </c>
      <c r="L21" s="50">
        <f t="shared" si="22"/>
        <v>0.51481965376368932</v>
      </c>
      <c r="M21" s="50">
        <f t="shared" si="22"/>
        <v>0.51132748321616517</v>
      </c>
      <c r="N21" s="50">
        <f t="shared" si="22"/>
        <v>0.51545564134360866</v>
      </c>
      <c r="O21" s="50">
        <f t="shared" si="22"/>
        <v>0.46615823451953126</v>
      </c>
      <c r="P21" s="50">
        <f t="shared" ref="P21:AA21" si="23">+P12/P14</f>
        <v>0.47463168129205502</v>
      </c>
      <c r="Q21" s="50">
        <f t="shared" si="23"/>
        <v>0.47964928061361056</v>
      </c>
      <c r="R21" s="50">
        <f t="shared" si="23"/>
        <v>0.4875652620803142</v>
      </c>
      <c r="S21" s="50">
        <f t="shared" si="23"/>
        <v>0.49416145142905354</v>
      </c>
      <c r="T21" s="50">
        <f t="shared" si="23"/>
        <v>0.49329025287397638</v>
      </c>
      <c r="U21" s="50">
        <f t="shared" si="23"/>
        <v>0.49406726320379152</v>
      </c>
      <c r="V21" s="50">
        <f t="shared" si="23"/>
        <v>0.4904538742821325</v>
      </c>
      <c r="W21" s="50">
        <f t="shared" si="23"/>
        <v>0.48559078902026226</v>
      </c>
      <c r="X21" s="50">
        <f t="shared" si="23"/>
        <v>0.48678506595385723</v>
      </c>
      <c r="Y21" s="50">
        <f t="shared" si="23"/>
        <v>0.4824497811783186</v>
      </c>
      <c r="Z21" s="50">
        <f t="shared" si="23"/>
        <v>0.4967340440078542</v>
      </c>
      <c r="AA21" s="50">
        <f t="shared" si="23"/>
        <v>0.4848065673733829</v>
      </c>
      <c r="AB21" s="50">
        <f t="shared" ref="AB21:AM21" si="24">+AB12/AB14</f>
        <v>0.50277916166968972</v>
      </c>
      <c r="AC21" s="50">
        <f t="shared" si="24"/>
        <v>0.51098707844890301</v>
      </c>
      <c r="AD21" s="50">
        <f t="shared" si="24"/>
        <v>0.51268881112243814</v>
      </c>
      <c r="AE21" s="50">
        <f t="shared" si="24"/>
        <v>0.50987231676351952</v>
      </c>
      <c r="AF21" s="50">
        <f t="shared" si="24"/>
        <v>0.51015162858822982</v>
      </c>
      <c r="AG21" s="50">
        <f t="shared" si="24"/>
        <v>0.50990411366375543</v>
      </c>
      <c r="AH21" s="50">
        <f t="shared" si="24"/>
        <v>0.50381308594768603</v>
      </c>
      <c r="AI21" s="50">
        <f t="shared" si="24"/>
        <v>0.4765936143918259</v>
      </c>
      <c r="AJ21" s="50">
        <f t="shared" si="24"/>
        <v>0.50351799645075479</v>
      </c>
      <c r="AK21" s="50">
        <f t="shared" si="24"/>
        <v>0.49945623039320231</v>
      </c>
      <c r="AL21" s="50">
        <f t="shared" si="24"/>
        <v>0.48792170527188922</v>
      </c>
      <c r="AM21" s="50">
        <f t="shared" si="24"/>
        <v>0.49105290711325239</v>
      </c>
      <c r="AN21" s="50">
        <f t="shared" ref="AN21:AY21" si="25">+AN12/AN14</f>
        <v>0.47143279049973913</v>
      </c>
      <c r="AO21" s="50">
        <f t="shared" si="25"/>
        <v>0.46854773097085428</v>
      </c>
      <c r="AP21" s="50">
        <f t="shared" si="25"/>
        <v>0.4785066071659822</v>
      </c>
      <c r="AQ21" s="50">
        <f t="shared" si="25"/>
        <v>0.48268428933291957</v>
      </c>
      <c r="AR21" s="50">
        <f t="shared" si="25"/>
        <v>0.48191838211738031</v>
      </c>
      <c r="AS21" s="50">
        <f t="shared" si="25"/>
        <v>0.47574364508215161</v>
      </c>
      <c r="AT21" s="50">
        <f t="shared" si="25"/>
        <v>0.46381650576449068</v>
      </c>
      <c r="AU21" s="50">
        <f t="shared" si="25"/>
        <v>0.45135853312270346</v>
      </c>
      <c r="AV21" s="50">
        <f t="shared" si="25"/>
        <v>0.43854781357850486</v>
      </c>
      <c r="AW21" s="50">
        <f t="shared" si="25"/>
        <v>0.44372401555999391</v>
      </c>
      <c r="AX21" s="50">
        <f t="shared" si="25"/>
        <v>0.44327899401924259</v>
      </c>
      <c r="AY21" s="50">
        <f t="shared" si="25"/>
        <v>0.44989358964904852</v>
      </c>
      <c r="AZ21" s="50">
        <f t="shared" si="3"/>
        <v>0.46416937963292604</v>
      </c>
    </row>
    <row r="22" spans="1:52" ht="13" thickBot="1" x14ac:dyDescent="0.3">
      <c r="A22" s="45">
        <f t="shared" si="2"/>
        <v>15</v>
      </c>
      <c r="C22" s="52">
        <v>1</v>
      </c>
      <c r="D22" s="52">
        <f t="shared" ref="D22:O22" si="26">SUM(D18:D21)</f>
        <v>0.99999999999999989</v>
      </c>
      <c r="E22" s="52">
        <f t="shared" si="26"/>
        <v>1</v>
      </c>
      <c r="F22" s="52">
        <f t="shared" si="26"/>
        <v>1</v>
      </c>
      <c r="G22" s="52">
        <f t="shared" si="26"/>
        <v>1</v>
      </c>
      <c r="H22" s="52">
        <f t="shared" si="26"/>
        <v>1</v>
      </c>
      <c r="I22" s="52">
        <f t="shared" si="26"/>
        <v>1</v>
      </c>
      <c r="J22" s="52">
        <f t="shared" si="26"/>
        <v>0.99999999999999989</v>
      </c>
      <c r="K22" s="52">
        <f t="shared" si="26"/>
        <v>1</v>
      </c>
      <c r="L22" s="52">
        <f t="shared" si="26"/>
        <v>0.99999999999999978</v>
      </c>
      <c r="M22" s="52">
        <f t="shared" si="26"/>
        <v>0.99999999999999989</v>
      </c>
      <c r="N22" s="52">
        <f t="shared" si="26"/>
        <v>1</v>
      </c>
      <c r="O22" s="52">
        <f t="shared" si="26"/>
        <v>1</v>
      </c>
      <c r="P22" s="52">
        <f t="shared" ref="P22:AM22" si="27">SUM(P18:P21)</f>
        <v>0.99999999999999989</v>
      </c>
      <c r="Q22" s="52">
        <f t="shared" si="27"/>
        <v>1</v>
      </c>
      <c r="R22" s="52">
        <f t="shared" si="27"/>
        <v>1</v>
      </c>
      <c r="S22" s="52">
        <f t="shared" si="27"/>
        <v>1</v>
      </c>
      <c r="T22" s="52">
        <f t="shared" si="27"/>
        <v>1.0000000000000002</v>
      </c>
      <c r="U22" s="52">
        <f t="shared" si="27"/>
        <v>0.99999999999999978</v>
      </c>
      <c r="V22" s="52">
        <f t="shared" si="27"/>
        <v>1</v>
      </c>
      <c r="W22" s="52">
        <f t="shared" si="27"/>
        <v>1</v>
      </c>
      <c r="X22" s="52">
        <f t="shared" si="27"/>
        <v>1</v>
      </c>
      <c r="Y22" s="52">
        <f t="shared" si="27"/>
        <v>0.99999999999999989</v>
      </c>
      <c r="Z22" s="52">
        <f t="shared" si="27"/>
        <v>1.0000000000000002</v>
      </c>
      <c r="AA22" s="52">
        <f t="shared" si="27"/>
        <v>1</v>
      </c>
      <c r="AB22" s="52">
        <f t="shared" si="27"/>
        <v>1</v>
      </c>
      <c r="AC22" s="52">
        <f t="shared" si="27"/>
        <v>1</v>
      </c>
      <c r="AD22" s="52">
        <f t="shared" si="27"/>
        <v>1</v>
      </c>
      <c r="AE22" s="52">
        <f t="shared" si="27"/>
        <v>1</v>
      </c>
      <c r="AF22" s="52">
        <f t="shared" si="27"/>
        <v>0.99999999999999989</v>
      </c>
      <c r="AG22" s="52">
        <f t="shared" si="27"/>
        <v>1</v>
      </c>
      <c r="AH22" s="52">
        <f t="shared" si="27"/>
        <v>0.99999999999999989</v>
      </c>
      <c r="AI22" s="52">
        <f t="shared" si="27"/>
        <v>1</v>
      </c>
      <c r="AJ22" s="52">
        <f t="shared" si="27"/>
        <v>1</v>
      </c>
      <c r="AK22" s="52">
        <f t="shared" si="27"/>
        <v>1</v>
      </c>
      <c r="AL22" s="52">
        <f t="shared" si="27"/>
        <v>1</v>
      </c>
      <c r="AM22" s="52">
        <f t="shared" si="27"/>
        <v>1</v>
      </c>
      <c r="AN22" s="52">
        <f t="shared" ref="AN22:AY22" si="28">SUM(AN18:AN21)</f>
        <v>1</v>
      </c>
      <c r="AO22" s="52">
        <f t="shared" si="28"/>
        <v>1</v>
      </c>
      <c r="AP22" s="52">
        <f t="shared" si="28"/>
        <v>1</v>
      </c>
      <c r="AQ22" s="52">
        <f t="shared" si="28"/>
        <v>1</v>
      </c>
      <c r="AR22" s="52">
        <f t="shared" si="28"/>
        <v>1</v>
      </c>
      <c r="AS22" s="52">
        <f t="shared" si="28"/>
        <v>1</v>
      </c>
      <c r="AT22" s="52">
        <f t="shared" si="28"/>
        <v>1</v>
      </c>
      <c r="AU22" s="52">
        <f t="shared" si="28"/>
        <v>1</v>
      </c>
      <c r="AV22" s="52">
        <f t="shared" si="28"/>
        <v>1</v>
      </c>
      <c r="AW22" s="52">
        <f t="shared" si="28"/>
        <v>1</v>
      </c>
      <c r="AX22" s="52">
        <f t="shared" si="28"/>
        <v>1</v>
      </c>
      <c r="AY22" s="52">
        <f t="shared" si="28"/>
        <v>1</v>
      </c>
      <c r="AZ22" s="52">
        <f t="shared" si="3"/>
        <v>1</v>
      </c>
    </row>
    <row r="23" spans="1:52" ht="13" thickTop="1" x14ac:dyDescent="0.25">
      <c r="A23" s="45">
        <f t="shared" si="2"/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9"/>
    </row>
    <row r="24" spans="1:52" x14ac:dyDescent="0.25">
      <c r="A24" s="45">
        <f t="shared" si="2"/>
        <v>17</v>
      </c>
      <c r="B24" s="46" t="s">
        <v>574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9"/>
    </row>
    <row r="25" spans="1:52" x14ac:dyDescent="0.25">
      <c r="A25" s="45">
        <f t="shared" si="2"/>
        <v>18</v>
      </c>
      <c r="B25" s="41" t="s">
        <v>572</v>
      </c>
      <c r="C25" s="53">
        <f>+'2018 OR'!AO22</f>
        <v>6.0690000000000001E-2</v>
      </c>
      <c r="D25" s="53">
        <f>+'2018 OR'!AP22</f>
        <v>6.0690000000000001E-2</v>
      </c>
      <c r="E25" s="53">
        <f>+'2018 OR'!AQ22</f>
        <v>6.0690000000000001E-2</v>
      </c>
      <c r="F25" s="53">
        <f>+'2018 OR'!AR22</f>
        <v>6.0690000000000001E-2</v>
      </c>
      <c r="G25" s="53">
        <f>+'2018 OR'!AS22</f>
        <v>6.0690000000000001E-2</v>
      </c>
      <c r="H25" s="53">
        <f>+'2018 OR'!AT22</f>
        <v>6.0690000000000001E-2</v>
      </c>
      <c r="I25" s="53">
        <f>+'2018 OR'!AU22</f>
        <v>6.1519999999999998E-2</v>
      </c>
      <c r="J25" s="53">
        <f>+'2018 OR'!AV22</f>
        <v>6.1519999999999998E-2</v>
      </c>
      <c r="K25" s="53">
        <f>+'2018 OR'!AW22</f>
        <v>6.1519999999999998E-2</v>
      </c>
      <c r="L25" s="53">
        <f>+'2018 OR'!AX22</f>
        <v>6.1519999999999998E-2</v>
      </c>
      <c r="M25" s="53">
        <f>+'2018 OR'!AY22</f>
        <v>6.1519999999999998E-2</v>
      </c>
      <c r="N25" s="53">
        <f>+'2018 OR'!AZ22</f>
        <v>6.1519999999999998E-2</v>
      </c>
      <c r="O25" s="53">
        <f>+'2018 OR'!BA22</f>
        <v>6.1519999999999998E-2</v>
      </c>
      <c r="P25" s="53">
        <f>+'2018 OR'!BB22</f>
        <v>6.1519999999999998E-2</v>
      </c>
      <c r="Q25" s="53">
        <f>+'2018 OR'!BC22</f>
        <v>6.1519999999999998E-2</v>
      </c>
      <c r="R25" s="53">
        <f>+'2018 OR'!BD22</f>
        <v>6.1519999999999998E-2</v>
      </c>
      <c r="S25" s="53">
        <f>+'2018 OR'!BE22</f>
        <v>6.1519999999999998E-2</v>
      </c>
      <c r="T25" s="53">
        <f>+'2018 OR'!BF22</f>
        <v>6.1519999999999998E-2</v>
      </c>
      <c r="U25" s="53">
        <f>+'2018 OR'!BG22</f>
        <v>6.1519999999999998E-2</v>
      </c>
      <c r="V25" s="53">
        <f>+'2018 OR'!BH22</f>
        <v>6.1519999999999998E-2</v>
      </c>
      <c r="W25" s="53">
        <f>+'2018 OR'!BI22</f>
        <v>6.1519999999999998E-2</v>
      </c>
      <c r="X25" s="53">
        <f>+'2018 OR'!BJ22</f>
        <v>6.1519999999999998E-2</v>
      </c>
      <c r="Y25" s="53">
        <f>+'2018 OR'!BK22</f>
        <v>6.1519999999999998E-2</v>
      </c>
      <c r="Z25" s="53">
        <f>+'2018 OR'!BL22</f>
        <v>6.1519999999999998E-2</v>
      </c>
      <c r="AA25" s="110">
        <f>+'2018 OR'!BM22</f>
        <v>5.5109999999999999E-2</v>
      </c>
      <c r="AB25" s="110">
        <f>+'2018 OR'!BN22</f>
        <v>5.5109999999999999E-2</v>
      </c>
      <c r="AC25" s="110">
        <f>+'2018 OR'!BO22</f>
        <v>5.5109999999999999E-2</v>
      </c>
      <c r="AD25" s="110">
        <f>+'2018 OR'!BP22</f>
        <v>5.5109999999999999E-2</v>
      </c>
      <c r="AE25" s="110">
        <f>+'2018 OR'!BQ22</f>
        <v>5.5109999999999999E-2</v>
      </c>
      <c r="AF25" s="110">
        <f>+'2018 OR'!BR22</f>
        <v>5.5109999999999999E-2</v>
      </c>
      <c r="AG25" s="110">
        <f>+'2018 OR'!BS22</f>
        <v>5.5109999999999999E-2</v>
      </c>
      <c r="AH25" s="110">
        <f>+'2018 OR'!BT22</f>
        <v>5.5109999999999999E-2</v>
      </c>
      <c r="AI25" s="110">
        <f>+'2018 OR'!BU22</f>
        <v>5.4190000000000002E-2</v>
      </c>
      <c r="AJ25" s="110">
        <f>+'2018 OR'!BV22</f>
        <v>5.1839999999999997E-2</v>
      </c>
      <c r="AK25" s="110">
        <f>+'2018 OR'!BW22</f>
        <v>5.1839999999999997E-2</v>
      </c>
      <c r="AL25" s="110">
        <f>+'2018 OR'!BX22</f>
        <v>5.1839999999999997E-2</v>
      </c>
      <c r="AM25" s="110">
        <f>+'2018 OR'!BY22</f>
        <v>5.1839999999999997E-2</v>
      </c>
      <c r="AN25" s="110">
        <f>+'2018 OR'!BZ22</f>
        <v>5.1830000000000001E-2</v>
      </c>
      <c r="AO25" s="110">
        <f>+'2018 OR'!CA22</f>
        <v>5.1830000000000001E-2</v>
      </c>
      <c r="AP25" s="110">
        <f>+'2018 OR'!CB22</f>
        <v>5.126E-2</v>
      </c>
      <c r="AQ25" s="110">
        <f>+'2018 OR'!CC22</f>
        <v>5.126E-2</v>
      </c>
      <c r="AR25" s="110">
        <f>+'2018 OR'!CD22</f>
        <v>5.126E-2</v>
      </c>
      <c r="AS25" s="110">
        <f>+'2018 OR'!CE22</f>
        <v>5.126E-2</v>
      </c>
      <c r="AT25" s="110">
        <f>+'2018 OR'!CF22</f>
        <v>5.126E-2</v>
      </c>
      <c r="AU25" s="110">
        <f>+'2018 OR'!CG22</f>
        <v>5.126E-2</v>
      </c>
      <c r="AV25" s="110">
        <f>+'2018 OR'!CH22</f>
        <v>5.0659999999999997E-2</v>
      </c>
      <c r="AW25" s="110">
        <f>+'2018 OR'!CI22</f>
        <v>5.0659999999999997E-2</v>
      </c>
      <c r="AX25" s="110">
        <f>+'2018 OR'!CJ22</f>
        <v>5.0659999999999997E-2</v>
      </c>
      <c r="AY25" s="110">
        <f>+'2018 OR'!CK22</f>
        <v>5.3789999999999998E-2</v>
      </c>
      <c r="AZ25" s="118">
        <f t="shared" si="3"/>
        <v>5.1334583333333322E-2</v>
      </c>
    </row>
    <row r="26" spans="1:52" x14ac:dyDescent="0.25">
      <c r="A26" s="45">
        <f t="shared" si="2"/>
        <v>19</v>
      </c>
      <c r="B26" s="41" t="s">
        <v>1295</v>
      </c>
      <c r="C26" s="84">
        <v>2.8999999999999998E-3</v>
      </c>
      <c r="D26" s="84">
        <v>3.0100000000000001E-3</v>
      </c>
      <c r="E26" s="84">
        <v>3.1700000000000001E-3</v>
      </c>
      <c r="F26" s="84">
        <v>3.3E-3</v>
      </c>
      <c r="G26" s="84">
        <v>3.4099999999999998E-3</v>
      </c>
      <c r="H26" s="84">
        <v>3.5000000000000001E-3</v>
      </c>
      <c r="I26" s="84">
        <v>3.3999999999999998E-3</v>
      </c>
      <c r="J26" s="84">
        <v>3.3999999999999998E-3</v>
      </c>
      <c r="K26" s="84">
        <v>3.5100000000000001E-3</v>
      </c>
      <c r="L26" s="84">
        <v>3.5899999999999999E-3</v>
      </c>
      <c r="M26" s="84">
        <v>3.7000000000000002E-3</v>
      </c>
      <c r="N26" s="84">
        <v>3.8400000000000001E-3</v>
      </c>
      <c r="O26" s="84">
        <v>4.0099999999999997E-3</v>
      </c>
      <c r="P26" s="84">
        <v>4.2199999999999998E-3</v>
      </c>
      <c r="Q26" s="84">
        <v>4.47E-3</v>
      </c>
      <c r="R26" s="84">
        <v>4.7400000000000003E-3</v>
      </c>
      <c r="S26" s="84">
        <v>4.9699999999999996E-3</v>
      </c>
      <c r="T26" s="84">
        <v>5.3200000000000001E-3</v>
      </c>
      <c r="U26" s="84">
        <v>5.4900000000000001E-3</v>
      </c>
      <c r="V26" s="84">
        <v>5.7299999999999999E-3</v>
      </c>
      <c r="W26" s="84">
        <v>6.0099999999999997E-3</v>
      </c>
      <c r="X26" s="84">
        <v>6.28E-3</v>
      </c>
      <c r="Y26" s="84">
        <v>6.6400000000000001E-3</v>
      </c>
      <c r="Z26" s="84">
        <v>6.9499999999999996E-3</v>
      </c>
      <c r="AA26" s="84">
        <v>7.2199999999999999E-3</v>
      </c>
      <c r="AB26" s="84">
        <v>7.3699999999999998E-3</v>
      </c>
      <c r="AC26" s="84">
        <v>7.4000000000000003E-3</v>
      </c>
      <c r="AD26" s="84">
        <v>7.3899999999999999E-3</v>
      </c>
      <c r="AE26" s="84">
        <v>7.3699999999999998E-3</v>
      </c>
      <c r="AF26" s="84">
        <v>7.3800000000000003E-3</v>
      </c>
      <c r="AG26" s="84">
        <v>7.4200000000000004E-3</v>
      </c>
      <c r="AH26" s="84">
        <v>7.4599999999999996E-3</v>
      </c>
      <c r="AI26" s="84">
        <v>7.7099999999999998E-3</v>
      </c>
      <c r="AJ26" s="84">
        <v>8.1700000000000002E-3</v>
      </c>
      <c r="AK26" s="84">
        <v>8.6400000000000001E-3</v>
      </c>
      <c r="AL26" s="84">
        <v>9.5300000000000003E-3</v>
      </c>
      <c r="AM26" s="84">
        <v>1.176E-2</v>
      </c>
      <c r="AN26" s="84">
        <v>1.77E-2</v>
      </c>
      <c r="AO26" s="84">
        <v>1.8800000000000001E-2</v>
      </c>
      <c r="AP26" s="84">
        <v>2.0400000000000001E-2</v>
      </c>
      <c r="AQ26" s="84">
        <v>2.0400000000000001E-2</v>
      </c>
      <c r="AR26" s="84">
        <v>2.0400000000000001E-2</v>
      </c>
      <c r="AS26" s="84">
        <v>2.1299999999999999E-2</v>
      </c>
      <c r="AT26" s="84">
        <v>2.1600000000000001E-2</v>
      </c>
      <c r="AU26" s="84">
        <v>2.1399999999999999E-2</v>
      </c>
      <c r="AV26" s="84">
        <v>2.1860000000000001E-2</v>
      </c>
      <c r="AW26" s="84">
        <v>2.3900000000000001E-2</v>
      </c>
      <c r="AX26" s="84">
        <v>2.5000000000000001E-2</v>
      </c>
      <c r="AY26" s="84">
        <v>2.81E-2</v>
      </c>
      <c r="AZ26" s="118">
        <f t="shared" si="3"/>
        <v>2.1057499999999996E-2</v>
      </c>
    </row>
    <row r="27" spans="1:52" x14ac:dyDescent="0.25">
      <c r="A27" s="45">
        <f t="shared" si="2"/>
        <v>20</v>
      </c>
      <c r="B27" s="41" t="s">
        <v>568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84">
        <v>0</v>
      </c>
      <c r="AV27" s="84">
        <v>0</v>
      </c>
      <c r="AW27" s="84">
        <v>0</v>
      </c>
      <c r="AX27" s="84">
        <v>0</v>
      </c>
      <c r="AY27" s="84">
        <v>0</v>
      </c>
      <c r="AZ27" s="118">
        <f t="shared" si="3"/>
        <v>0</v>
      </c>
    </row>
    <row r="28" spans="1:52" x14ac:dyDescent="0.25">
      <c r="A28" s="45">
        <f t="shared" si="2"/>
        <v>21</v>
      </c>
      <c r="B28" s="41" t="s">
        <v>573</v>
      </c>
      <c r="C28" s="84">
        <v>0.10100000000000001</v>
      </c>
      <c r="D28" s="84">
        <v>0.10100000000000001</v>
      </c>
      <c r="E28" s="84">
        <v>0.10100000000000001</v>
      </c>
      <c r="F28" s="84">
        <v>0.10100000000000001</v>
      </c>
      <c r="G28" s="84">
        <v>0.10100000000000001</v>
      </c>
      <c r="H28" s="84">
        <v>0.10100000000000001</v>
      </c>
      <c r="I28" s="84">
        <v>0.10100000000000001</v>
      </c>
      <c r="J28" s="84">
        <v>0.10100000000000001</v>
      </c>
      <c r="K28" s="84">
        <v>0.10100000000000001</v>
      </c>
      <c r="L28" s="84">
        <v>0.10100000000000001</v>
      </c>
      <c r="M28" s="84">
        <v>0.10100000000000001</v>
      </c>
      <c r="N28" s="84">
        <v>0.10100000000000001</v>
      </c>
      <c r="O28" s="84">
        <v>0.10100000000000001</v>
      </c>
      <c r="P28" s="84">
        <v>0.10100000000000001</v>
      </c>
      <c r="Q28" s="84">
        <v>0.10100000000000001</v>
      </c>
      <c r="R28" s="84">
        <v>0.10100000000000001</v>
      </c>
      <c r="S28" s="84">
        <v>0.10100000000000001</v>
      </c>
      <c r="T28" s="84">
        <v>0.10100000000000001</v>
      </c>
      <c r="U28" s="84">
        <v>0.10100000000000001</v>
      </c>
      <c r="V28" s="84">
        <v>0.10100000000000001</v>
      </c>
      <c r="W28" s="84">
        <v>0.10100000000000001</v>
      </c>
      <c r="X28" s="84">
        <v>0.10100000000000001</v>
      </c>
      <c r="Y28" s="84">
        <v>0.10100000000000001</v>
      </c>
      <c r="Z28" s="84">
        <v>0.10100000000000001</v>
      </c>
      <c r="AA28" s="84">
        <v>0.10100000000000001</v>
      </c>
      <c r="AB28" s="84">
        <v>0.10100000000000001</v>
      </c>
      <c r="AC28" s="84">
        <v>0.10100000000000001</v>
      </c>
      <c r="AD28" s="84">
        <v>0.10100000000000001</v>
      </c>
      <c r="AE28" s="84">
        <v>0.10100000000000001</v>
      </c>
      <c r="AF28" s="84">
        <v>0.10100000000000001</v>
      </c>
      <c r="AG28" s="84">
        <v>0.10100000000000001</v>
      </c>
      <c r="AH28" s="84">
        <v>0.10100000000000001</v>
      </c>
      <c r="AI28" s="84">
        <v>0.10100000000000001</v>
      </c>
      <c r="AJ28" s="84">
        <v>0.10100000000000001</v>
      </c>
      <c r="AK28" s="84">
        <v>0.10100000000000001</v>
      </c>
      <c r="AL28" s="84">
        <v>0.10100000000000001</v>
      </c>
      <c r="AM28" s="84">
        <v>0.10100000000000001</v>
      </c>
      <c r="AN28" s="84">
        <v>0.10100000000000001</v>
      </c>
      <c r="AO28" s="84">
        <v>0.10100000000000001</v>
      </c>
      <c r="AP28" s="84">
        <v>0.10100000000000001</v>
      </c>
      <c r="AQ28" s="84">
        <v>0.10100000000000001</v>
      </c>
      <c r="AR28" s="84">
        <v>0.10100000000000001</v>
      </c>
      <c r="AS28" s="84">
        <v>0.10100000000000001</v>
      </c>
      <c r="AT28" s="84">
        <v>0.10100000000000001</v>
      </c>
      <c r="AU28" s="84">
        <v>0.10100000000000001</v>
      </c>
      <c r="AV28" s="84">
        <v>0.10100000000000001</v>
      </c>
      <c r="AW28" s="84">
        <v>0.10100000000000001</v>
      </c>
      <c r="AX28" s="84">
        <v>0.10100000000000001</v>
      </c>
      <c r="AY28" s="84">
        <v>0.10100000000000001</v>
      </c>
      <c r="AZ28" s="118">
        <f t="shared" si="3"/>
        <v>0.10099999999999999</v>
      </c>
    </row>
    <row r="29" spans="1:52" x14ac:dyDescent="0.25">
      <c r="A29" s="45">
        <f t="shared" si="2"/>
        <v>22</v>
      </c>
    </row>
    <row r="30" spans="1:52" x14ac:dyDescent="0.25">
      <c r="A30" s="45">
        <f t="shared" si="2"/>
        <v>23</v>
      </c>
    </row>
    <row r="31" spans="1:52" x14ac:dyDescent="0.25">
      <c r="A31" s="45">
        <f t="shared" si="2"/>
        <v>24</v>
      </c>
      <c r="B31" s="46" t="s">
        <v>575</v>
      </c>
    </row>
    <row r="32" spans="1:52" x14ac:dyDescent="0.25">
      <c r="A32" s="45">
        <f t="shared" si="2"/>
        <v>25</v>
      </c>
      <c r="B32" s="41" t="s">
        <v>572</v>
      </c>
      <c r="C32" s="54">
        <v>3.3300000000000003E-2</v>
      </c>
      <c r="D32" s="55">
        <f t="shared" ref="D32:O35" si="29">ROUND((+D25*D18),4)</f>
        <v>2.9899999999999999E-2</v>
      </c>
      <c r="E32" s="55">
        <f t="shared" si="29"/>
        <v>2.9600000000000001E-2</v>
      </c>
      <c r="F32" s="55">
        <f t="shared" si="29"/>
        <v>2.9499999999999998E-2</v>
      </c>
      <c r="G32" s="55">
        <f t="shared" si="29"/>
        <v>2.98E-2</v>
      </c>
      <c r="H32" s="55">
        <f t="shared" si="29"/>
        <v>2.98E-2</v>
      </c>
      <c r="I32" s="55">
        <f t="shared" si="29"/>
        <v>2.9100000000000001E-2</v>
      </c>
      <c r="J32" s="55">
        <f t="shared" si="29"/>
        <v>2.9499999999999998E-2</v>
      </c>
      <c r="K32" s="55">
        <f t="shared" si="29"/>
        <v>2.9499999999999998E-2</v>
      </c>
      <c r="L32" s="55">
        <f t="shared" si="29"/>
        <v>2.9499999999999998E-2</v>
      </c>
      <c r="M32" s="55">
        <f t="shared" si="29"/>
        <v>2.9700000000000001E-2</v>
      </c>
      <c r="N32" s="55">
        <f t="shared" si="29"/>
        <v>2.93E-2</v>
      </c>
      <c r="O32" s="55">
        <f t="shared" si="29"/>
        <v>2.6200000000000001E-2</v>
      </c>
      <c r="P32" s="55">
        <f t="shared" ref="P32:AA32" si="30">ROUND((+P25*P18),4)</f>
        <v>2.64E-2</v>
      </c>
      <c r="Q32" s="55">
        <f t="shared" si="30"/>
        <v>2.6200000000000001E-2</v>
      </c>
      <c r="R32" s="55">
        <f t="shared" si="30"/>
        <v>2.6200000000000001E-2</v>
      </c>
      <c r="S32" s="55">
        <f t="shared" si="30"/>
        <v>2.69E-2</v>
      </c>
      <c r="T32" s="55">
        <f t="shared" si="30"/>
        <v>2.6800000000000001E-2</v>
      </c>
      <c r="U32" s="55">
        <f t="shared" si="30"/>
        <v>2.6700000000000002E-2</v>
      </c>
      <c r="V32" s="55">
        <f t="shared" si="30"/>
        <v>2.7199999999999998E-2</v>
      </c>
      <c r="W32" s="55">
        <f t="shared" si="30"/>
        <v>2.7E-2</v>
      </c>
      <c r="X32" s="55">
        <f t="shared" si="30"/>
        <v>2.7199999999999998E-2</v>
      </c>
      <c r="Y32" s="55">
        <f t="shared" si="30"/>
        <v>2.7400000000000001E-2</v>
      </c>
      <c r="Z32" s="55">
        <f t="shared" si="30"/>
        <v>2.53E-2</v>
      </c>
      <c r="AA32" s="55">
        <f t="shared" si="30"/>
        <v>2.63E-2</v>
      </c>
      <c r="AB32" s="55">
        <f t="shared" ref="AB32:AM32" si="31">ROUND((+AB25*AB18),4)</f>
        <v>2.7E-2</v>
      </c>
      <c r="AC32" s="55">
        <f t="shared" si="31"/>
        <v>2.69E-2</v>
      </c>
      <c r="AD32" s="55">
        <f t="shared" si="31"/>
        <v>2.69E-2</v>
      </c>
      <c r="AE32" s="55">
        <f t="shared" si="31"/>
        <v>2.7E-2</v>
      </c>
      <c r="AF32" s="55">
        <f t="shared" si="31"/>
        <v>2.7E-2</v>
      </c>
      <c r="AG32" s="55">
        <f t="shared" si="31"/>
        <v>2.7E-2</v>
      </c>
      <c r="AH32" s="55">
        <f t="shared" si="31"/>
        <v>2.7300000000000001E-2</v>
      </c>
      <c r="AI32" s="55">
        <f t="shared" si="31"/>
        <v>2.5499999999999998E-2</v>
      </c>
      <c r="AJ32" s="55">
        <f t="shared" si="31"/>
        <v>2.5700000000000001E-2</v>
      </c>
      <c r="AK32" s="55">
        <f t="shared" si="31"/>
        <v>2.5899999999999999E-2</v>
      </c>
      <c r="AL32" s="55">
        <f t="shared" si="31"/>
        <v>2.4899999999999999E-2</v>
      </c>
      <c r="AM32" s="55">
        <f t="shared" si="31"/>
        <v>2.4500000000000001E-2</v>
      </c>
      <c r="AN32" s="55">
        <f t="shared" ref="AN32:AY32" si="32">ROUND((+AN25*AN18),4)</f>
        <v>2.6599999999999999E-2</v>
      </c>
      <c r="AO32" s="55">
        <f t="shared" si="32"/>
        <v>2.5899999999999999E-2</v>
      </c>
      <c r="AP32" s="55">
        <f t="shared" si="32"/>
        <v>2.5100000000000001E-2</v>
      </c>
      <c r="AQ32" s="55">
        <f t="shared" si="32"/>
        <v>2.5600000000000001E-2</v>
      </c>
      <c r="AR32" s="55">
        <f t="shared" si="32"/>
        <v>2.5600000000000001E-2</v>
      </c>
      <c r="AS32" s="55">
        <f t="shared" si="32"/>
        <v>2.53E-2</v>
      </c>
      <c r="AT32" s="55">
        <f t="shared" si="32"/>
        <v>2.53E-2</v>
      </c>
      <c r="AU32" s="55">
        <f t="shared" si="32"/>
        <v>2.47E-2</v>
      </c>
      <c r="AV32" s="55">
        <f t="shared" si="32"/>
        <v>2.53E-2</v>
      </c>
      <c r="AW32" s="55">
        <f t="shared" si="32"/>
        <v>2.4400000000000002E-2</v>
      </c>
      <c r="AX32" s="55">
        <f t="shared" si="32"/>
        <v>2.4E-2</v>
      </c>
      <c r="AY32" s="55">
        <f t="shared" si="32"/>
        <v>2.29E-2</v>
      </c>
      <c r="AZ32" s="118">
        <f t="shared" si="3"/>
        <v>2.5124999999999998E-2</v>
      </c>
    </row>
    <row r="33" spans="1:52" x14ac:dyDescent="0.25">
      <c r="A33" s="45">
        <f t="shared" si="2"/>
        <v>26</v>
      </c>
      <c r="B33" s="41" t="s">
        <v>1295</v>
      </c>
      <c r="C33" s="54">
        <v>4.0000000000000002E-4</v>
      </c>
      <c r="D33" s="55">
        <f t="shared" si="29"/>
        <v>0</v>
      </c>
      <c r="E33" s="55">
        <f t="shared" si="29"/>
        <v>0</v>
      </c>
      <c r="F33" s="55">
        <f t="shared" si="29"/>
        <v>0</v>
      </c>
      <c r="G33" s="55">
        <f t="shared" si="29"/>
        <v>0</v>
      </c>
      <c r="H33" s="55">
        <f t="shared" si="29"/>
        <v>0</v>
      </c>
      <c r="I33" s="55">
        <f t="shared" si="29"/>
        <v>0</v>
      </c>
      <c r="J33" s="55">
        <f t="shared" si="29"/>
        <v>0</v>
      </c>
      <c r="K33" s="55">
        <f t="shared" si="29"/>
        <v>0</v>
      </c>
      <c r="L33" s="55">
        <f t="shared" si="29"/>
        <v>0</v>
      </c>
      <c r="M33" s="55">
        <f t="shared" si="29"/>
        <v>0</v>
      </c>
      <c r="N33" s="55">
        <f t="shared" si="29"/>
        <v>0</v>
      </c>
      <c r="O33" s="55">
        <f t="shared" si="29"/>
        <v>4.0000000000000002E-4</v>
      </c>
      <c r="P33" s="55">
        <f t="shared" ref="P33:AA33" si="33">ROUND((+P26*P19),4)</f>
        <v>4.0000000000000002E-4</v>
      </c>
      <c r="Q33" s="55">
        <f t="shared" si="33"/>
        <v>4.0000000000000002E-4</v>
      </c>
      <c r="R33" s="55">
        <f t="shared" si="33"/>
        <v>4.0000000000000002E-4</v>
      </c>
      <c r="S33" s="55">
        <f t="shared" si="33"/>
        <v>2.9999999999999997E-4</v>
      </c>
      <c r="T33" s="55">
        <f t="shared" si="33"/>
        <v>4.0000000000000002E-4</v>
      </c>
      <c r="U33" s="55">
        <f t="shared" si="33"/>
        <v>4.0000000000000002E-4</v>
      </c>
      <c r="V33" s="55">
        <f t="shared" si="33"/>
        <v>4.0000000000000002E-4</v>
      </c>
      <c r="W33" s="55">
        <f t="shared" si="33"/>
        <v>5.0000000000000001E-4</v>
      </c>
      <c r="X33" s="55">
        <f t="shared" si="33"/>
        <v>4.0000000000000002E-4</v>
      </c>
      <c r="Y33" s="55">
        <f t="shared" si="33"/>
        <v>5.0000000000000001E-4</v>
      </c>
      <c r="Z33" s="55">
        <f t="shared" si="33"/>
        <v>5.9999999999999995E-4</v>
      </c>
      <c r="AA33" s="55">
        <f t="shared" si="33"/>
        <v>2.9999999999999997E-4</v>
      </c>
      <c r="AB33" s="55">
        <f t="shared" ref="AB33:AM33" si="34">ROUND((+AB26*AB19),4)</f>
        <v>1E-4</v>
      </c>
      <c r="AC33" s="55">
        <f t="shared" si="34"/>
        <v>0</v>
      </c>
      <c r="AD33" s="55">
        <f t="shared" si="34"/>
        <v>0</v>
      </c>
      <c r="AE33" s="55">
        <f t="shared" si="34"/>
        <v>0</v>
      </c>
      <c r="AF33" s="55">
        <f t="shared" si="34"/>
        <v>0</v>
      </c>
      <c r="AG33" s="55">
        <f t="shared" si="34"/>
        <v>0</v>
      </c>
      <c r="AH33" s="55">
        <f t="shared" si="34"/>
        <v>0</v>
      </c>
      <c r="AI33" s="55">
        <f t="shared" si="34"/>
        <v>4.0000000000000002E-4</v>
      </c>
      <c r="AJ33" s="55">
        <f t="shared" si="34"/>
        <v>0</v>
      </c>
      <c r="AK33" s="55">
        <f t="shared" si="34"/>
        <v>0</v>
      </c>
      <c r="AL33" s="55">
        <f t="shared" si="34"/>
        <v>2.9999999999999997E-4</v>
      </c>
      <c r="AM33" s="55">
        <f t="shared" si="34"/>
        <v>4.0000000000000002E-4</v>
      </c>
      <c r="AN33" s="55">
        <f t="shared" ref="AN33:AY33" si="35">ROUND((+AN26*AN19),4)</f>
        <v>2.9999999999999997E-4</v>
      </c>
      <c r="AO33" s="55">
        <f t="shared" si="35"/>
        <v>5.9999999999999995E-4</v>
      </c>
      <c r="AP33" s="55">
        <f t="shared" si="35"/>
        <v>6.9999999999999999E-4</v>
      </c>
      <c r="AQ33" s="55">
        <f t="shared" si="35"/>
        <v>4.0000000000000002E-4</v>
      </c>
      <c r="AR33" s="55">
        <f t="shared" si="35"/>
        <v>4.0000000000000002E-4</v>
      </c>
      <c r="AS33" s="55">
        <f t="shared" si="35"/>
        <v>5.9999999999999995E-4</v>
      </c>
      <c r="AT33" s="55">
        <f t="shared" si="35"/>
        <v>8.9999999999999998E-4</v>
      </c>
      <c r="AU33" s="55">
        <f t="shared" si="35"/>
        <v>1.4E-3</v>
      </c>
      <c r="AV33" s="55">
        <f t="shared" si="35"/>
        <v>1.2999999999999999E-3</v>
      </c>
      <c r="AW33" s="55">
        <f t="shared" si="35"/>
        <v>1.8E-3</v>
      </c>
      <c r="AX33" s="55">
        <f t="shared" si="35"/>
        <v>2.0999999999999999E-3</v>
      </c>
      <c r="AY33" s="55">
        <f t="shared" si="35"/>
        <v>3.5000000000000001E-3</v>
      </c>
      <c r="AZ33" s="56">
        <f t="shared" si="3"/>
        <v>1.0375E-3</v>
      </c>
    </row>
    <row r="34" spans="1:52" x14ac:dyDescent="0.25">
      <c r="A34" s="45">
        <f t="shared" si="2"/>
        <v>27</v>
      </c>
      <c r="B34" s="41" t="s">
        <v>568</v>
      </c>
      <c r="C34" s="54">
        <v>0</v>
      </c>
      <c r="D34" s="55">
        <f t="shared" si="29"/>
        <v>0</v>
      </c>
      <c r="E34" s="55">
        <f t="shared" si="29"/>
        <v>0</v>
      </c>
      <c r="F34" s="55">
        <f t="shared" si="29"/>
        <v>0</v>
      </c>
      <c r="G34" s="55">
        <f t="shared" si="29"/>
        <v>0</v>
      </c>
      <c r="H34" s="55">
        <f t="shared" si="29"/>
        <v>0</v>
      </c>
      <c r="I34" s="55">
        <f t="shared" si="29"/>
        <v>0</v>
      </c>
      <c r="J34" s="55">
        <f t="shared" si="29"/>
        <v>0</v>
      </c>
      <c r="K34" s="55">
        <f t="shared" si="29"/>
        <v>0</v>
      </c>
      <c r="L34" s="55">
        <f t="shared" si="29"/>
        <v>0</v>
      </c>
      <c r="M34" s="55">
        <f t="shared" si="29"/>
        <v>0</v>
      </c>
      <c r="N34" s="55">
        <f t="shared" si="29"/>
        <v>0</v>
      </c>
      <c r="O34" s="55">
        <f t="shared" si="29"/>
        <v>0</v>
      </c>
      <c r="P34" s="55">
        <f t="shared" ref="P34:AA34" si="36">ROUND((+P27*P20),4)</f>
        <v>0</v>
      </c>
      <c r="Q34" s="55">
        <f t="shared" si="36"/>
        <v>0</v>
      </c>
      <c r="R34" s="55">
        <f t="shared" si="36"/>
        <v>0</v>
      </c>
      <c r="S34" s="55">
        <f t="shared" si="36"/>
        <v>0</v>
      </c>
      <c r="T34" s="55">
        <f t="shared" si="36"/>
        <v>0</v>
      </c>
      <c r="U34" s="55">
        <f t="shared" si="36"/>
        <v>0</v>
      </c>
      <c r="V34" s="55">
        <f t="shared" si="36"/>
        <v>0</v>
      </c>
      <c r="W34" s="55">
        <f t="shared" si="36"/>
        <v>0</v>
      </c>
      <c r="X34" s="55">
        <f t="shared" si="36"/>
        <v>0</v>
      </c>
      <c r="Y34" s="55">
        <f t="shared" si="36"/>
        <v>0</v>
      </c>
      <c r="Z34" s="55">
        <f t="shared" si="36"/>
        <v>0</v>
      </c>
      <c r="AA34" s="55">
        <f t="shared" si="36"/>
        <v>0</v>
      </c>
      <c r="AB34" s="55">
        <f t="shared" ref="AB34:AM34" si="37">ROUND((+AB27*AB20),4)</f>
        <v>0</v>
      </c>
      <c r="AC34" s="55">
        <f t="shared" si="37"/>
        <v>0</v>
      </c>
      <c r="AD34" s="55">
        <f t="shared" si="37"/>
        <v>0</v>
      </c>
      <c r="AE34" s="55">
        <f t="shared" si="37"/>
        <v>0</v>
      </c>
      <c r="AF34" s="55">
        <f t="shared" si="37"/>
        <v>0</v>
      </c>
      <c r="AG34" s="55">
        <f t="shared" si="37"/>
        <v>0</v>
      </c>
      <c r="AH34" s="55">
        <f t="shared" si="37"/>
        <v>0</v>
      </c>
      <c r="AI34" s="55">
        <f t="shared" si="37"/>
        <v>0</v>
      </c>
      <c r="AJ34" s="55">
        <f t="shared" si="37"/>
        <v>0</v>
      </c>
      <c r="AK34" s="55">
        <f t="shared" si="37"/>
        <v>0</v>
      </c>
      <c r="AL34" s="55">
        <f t="shared" si="37"/>
        <v>0</v>
      </c>
      <c r="AM34" s="55">
        <f t="shared" si="37"/>
        <v>0</v>
      </c>
      <c r="AN34" s="55">
        <f t="shared" ref="AN34:AY34" si="38">ROUND((+AN27*AN20),4)</f>
        <v>0</v>
      </c>
      <c r="AO34" s="55">
        <f t="shared" si="38"/>
        <v>0</v>
      </c>
      <c r="AP34" s="55">
        <f t="shared" si="38"/>
        <v>0</v>
      </c>
      <c r="AQ34" s="55">
        <f t="shared" si="38"/>
        <v>0</v>
      </c>
      <c r="AR34" s="55">
        <f t="shared" si="38"/>
        <v>0</v>
      </c>
      <c r="AS34" s="55">
        <f t="shared" si="38"/>
        <v>0</v>
      </c>
      <c r="AT34" s="55">
        <f t="shared" si="38"/>
        <v>0</v>
      </c>
      <c r="AU34" s="55">
        <f t="shared" si="38"/>
        <v>0</v>
      </c>
      <c r="AV34" s="55">
        <f t="shared" si="38"/>
        <v>0</v>
      </c>
      <c r="AW34" s="55">
        <f t="shared" si="38"/>
        <v>0</v>
      </c>
      <c r="AX34" s="55">
        <f t="shared" si="38"/>
        <v>0</v>
      </c>
      <c r="AY34" s="55">
        <f t="shared" si="38"/>
        <v>0</v>
      </c>
      <c r="AZ34" s="56">
        <f t="shared" si="3"/>
        <v>0</v>
      </c>
    </row>
    <row r="35" spans="1:52" x14ac:dyDescent="0.25">
      <c r="A35" s="45">
        <f t="shared" si="2"/>
        <v>28</v>
      </c>
      <c r="B35" s="41" t="s">
        <v>573</v>
      </c>
      <c r="C35" s="57">
        <v>4.1399999999999999E-2</v>
      </c>
      <c r="D35" s="57">
        <f t="shared" si="29"/>
        <v>5.0700000000000002E-2</v>
      </c>
      <c r="E35" s="57">
        <f t="shared" si="29"/>
        <v>5.1200000000000002E-2</v>
      </c>
      <c r="F35" s="57">
        <f t="shared" si="29"/>
        <v>5.1299999999999998E-2</v>
      </c>
      <c r="G35" s="57">
        <f t="shared" si="29"/>
        <v>5.11E-2</v>
      </c>
      <c r="H35" s="57">
        <f t="shared" si="29"/>
        <v>5.11E-2</v>
      </c>
      <c r="I35" s="57">
        <f t="shared" si="29"/>
        <v>5.28E-2</v>
      </c>
      <c r="J35" s="57">
        <f t="shared" si="29"/>
        <v>5.2200000000000003E-2</v>
      </c>
      <c r="K35" s="57">
        <f t="shared" si="29"/>
        <v>5.21E-2</v>
      </c>
      <c r="L35" s="57">
        <f t="shared" si="29"/>
        <v>5.1999999999999998E-2</v>
      </c>
      <c r="M35" s="57">
        <f t="shared" si="29"/>
        <v>5.16E-2</v>
      </c>
      <c r="N35" s="57">
        <f t="shared" si="29"/>
        <v>5.21E-2</v>
      </c>
      <c r="O35" s="57">
        <f t="shared" si="29"/>
        <v>4.7100000000000003E-2</v>
      </c>
      <c r="P35" s="57">
        <f t="shared" ref="P35:AA35" si="39">ROUND((+P28*P21),4)</f>
        <v>4.7899999999999998E-2</v>
      </c>
      <c r="Q35" s="57">
        <f t="shared" si="39"/>
        <v>4.8399999999999999E-2</v>
      </c>
      <c r="R35" s="57">
        <f t="shared" si="39"/>
        <v>4.9200000000000001E-2</v>
      </c>
      <c r="S35" s="57">
        <f t="shared" si="39"/>
        <v>4.99E-2</v>
      </c>
      <c r="T35" s="57">
        <f t="shared" si="39"/>
        <v>4.9799999999999997E-2</v>
      </c>
      <c r="U35" s="57">
        <f t="shared" si="39"/>
        <v>4.99E-2</v>
      </c>
      <c r="V35" s="57">
        <f t="shared" si="39"/>
        <v>4.9500000000000002E-2</v>
      </c>
      <c r="W35" s="57">
        <f t="shared" si="39"/>
        <v>4.9000000000000002E-2</v>
      </c>
      <c r="X35" s="57">
        <f t="shared" si="39"/>
        <v>4.9200000000000001E-2</v>
      </c>
      <c r="Y35" s="57">
        <f t="shared" si="39"/>
        <v>4.87E-2</v>
      </c>
      <c r="Z35" s="57">
        <f t="shared" si="39"/>
        <v>5.0200000000000002E-2</v>
      </c>
      <c r="AA35" s="57">
        <f t="shared" si="39"/>
        <v>4.9000000000000002E-2</v>
      </c>
      <c r="AB35" s="57">
        <f t="shared" ref="AB35:AM35" si="40">ROUND((+AB28*AB21),4)</f>
        <v>5.0799999999999998E-2</v>
      </c>
      <c r="AC35" s="57">
        <f t="shared" si="40"/>
        <v>5.16E-2</v>
      </c>
      <c r="AD35" s="57">
        <f t="shared" si="40"/>
        <v>5.1799999999999999E-2</v>
      </c>
      <c r="AE35" s="57">
        <f t="shared" si="40"/>
        <v>5.1499999999999997E-2</v>
      </c>
      <c r="AF35" s="57">
        <f t="shared" si="40"/>
        <v>5.1499999999999997E-2</v>
      </c>
      <c r="AG35" s="57">
        <f t="shared" si="40"/>
        <v>5.1499999999999997E-2</v>
      </c>
      <c r="AH35" s="57">
        <f t="shared" si="40"/>
        <v>5.0900000000000001E-2</v>
      </c>
      <c r="AI35" s="57">
        <f t="shared" si="40"/>
        <v>4.8099999999999997E-2</v>
      </c>
      <c r="AJ35" s="57">
        <f t="shared" si="40"/>
        <v>5.0900000000000001E-2</v>
      </c>
      <c r="AK35" s="57">
        <f t="shared" si="40"/>
        <v>5.04E-2</v>
      </c>
      <c r="AL35" s="57">
        <f t="shared" si="40"/>
        <v>4.9299999999999997E-2</v>
      </c>
      <c r="AM35" s="57">
        <f t="shared" si="40"/>
        <v>4.9599999999999998E-2</v>
      </c>
      <c r="AN35" s="57">
        <f t="shared" ref="AN35:AY35" si="41">ROUND((+AN28*AN21),4)</f>
        <v>4.7600000000000003E-2</v>
      </c>
      <c r="AO35" s="57">
        <f t="shared" si="41"/>
        <v>4.7300000000000002E-2</v>
      </c>
      <c r="AP35" s="57">
        <f t="shared" si="41"/>
        <v>4.8300000000000003E-2</v>
      </c>
      <c r="AQ35" s="57">
        <f t="shared" si="41"/>
        <v>4.8800000000000003E-2</v>
      </c>
      <c r="AR35" s="57">
        <f t="shared" si="41"/>
        <v>4.87E-2</v>
      </c>
      <c r="AS35" s="57">
        <f t="shared" si="41"/>
        <v>4.8099999999999997E-2</v>
      </c>
      <c r="AT35" s="57">
        <f t="shared" si="41"/>
        <v>4.6800000000000001E-2</v>
      </c>
      <c r="AU35" s="57">
        <f t="shared" si="41"/>
        <v>4.5600000000000002E-2</v>
      </c>
      <c r="AV35" s="57">
        <f t="shared" si="41"/>
        <v>4.4299999999999999E-2</v>
      </c>
      <c r="AW35" s="57">
        <f t="shared" si="41"/>
        <v>4.48E-2</v>
      </c>
      <c r="AX35" s="57">
        <f t="shared" si="41"/>
        <v>4.48E-2</v>
      </c>
      <c r="AY35" s="57">
        <f t="shared" si="41"/>
        <v>4.5400000000000003E-2</v>
      </c>
      <c r="AZ35" s="58">
        <f t="shared" si="3"/>
        <v>4.6883333333333339E-2</v>
      </c>
    </row>
    <row r="36" spans="1:52" x14ac:dyDescent="0.25">
      <c r="A36" s="45">
        <f t="shared" si="2"/>
        <v>29</v>
      </c>
      <c r="C36" s="59">
        <v>7.51E-2</v>
      </c>
      <c r="D36" s="59">
        <f t="shared" ref="D36:AA36" si="42">SUM(D32:D35)</f>
        <v>8.0600000000000005E-2</v>
      </c>
      <c r="E36" s="59">
        <f t="shared" si="42"/>
        <v>8.0800000000000011E-2</v>
      </c>
      <c r="F36" s="59">
        <f t="shared" si="42"/>
        <v>8.0799999999999997E-2</v>
      </c>
      <c r="G36" s="59">
        <f t="shared" si="42"/>
        <v>8.09E-2</v>
      </c>
      <c r="H36" s="59">
        <f t="shared" si="42"/>
        <v>8.09E-2</v>
      </c>
      <c r="I36" s="59">
        <f t="shared" si="42"/>
        <v>8.1900000000000001E-2</v>
      </c>
      <c r="J36" s="59">
        <f t="shared" si="42"/>
        <v>8.1699999999999995E-2</v>
      </c>
      <c r="K36" s="59">
        <f t="shared" si="42"/>
        <v>8.1600000000000006E-2</v>
      </c>
      <c r="L36" s="59">
        <f t="shared" si="42"/>
        <v>8.1499999999999989E-2</v>
      </c>
      <c r="M36" s="59">
        <f t="shared" si="42"/>
        <v>8.1299999999999997E-2</v>
      </c>
      <c r="N36" s="59">
        <f t="shared" si="42"/>
        <v>8.14E-2</v>
      </c>
      <c r="O36" s="59">
        <f t="shared" si="42"/>
        <v>7.3700000000000002E-2</v>
      </c>
      <c r="P36" s="59">
        <f t="shared" si="42"/>
        <v>7.4700000000000003E-2</v>
      </c>
      <c r="Q36" s="59">
        <f t="shared" si="42"/>
        <v>7.4999999999999997E-2</v>
      </c>
      <c r="R36" s="59">
        <f t="shared" si="42"/>
        <v>7.5800000000000006E-2</v>
      </c>
      <c r="S36" s="59">
        <f t="shared" si="42"/>
        <v>7.7100000000000002E-2</v>
      </c>
      <c r="T36" s="59">
        <f t="shared" si="42"/>
        <v>7.6999999999999999E-2</v>
      </c>
      <c r="U36" s="59">
        <f t="shared" si="42"/>
        <v>7.6999999999999999E-2</v>
      </c>
      <c r="V36" s="59">
        <f t="shared" si="42"/>
        <v>7.7100000000000002E-2</v>
      </c>
      <c r="W36" s="59">
        <f t="shared" si="42"/>
        <v>7.6499999999999999E-2</v>
      </c>
      <c r="X36" s="59">
        <f t="shared" si="42"/>
        <v>7.6800000000000007E-2</v>
      </c>
      <c r="Y36" s="59">
        <f t="shared" si="42"/>
        <v>7.6600000000000001E-2</v>
      </c>
      <c r="Z36" s="59">
        <f t="shared" si="42"/>
        <v>7.6100000000000001E-2</v>
      </c>
      <c r="AA36" s="59">
        <f t="shared" si="42"/>
        <v>7.5600000000000001E-2</v>
      </c>
      <c r="AB36" s="59">
        <f t="shared" ref="AB36:AM36" si="43">SUM(AB32:AB35)</f>
        <v>7.7899999999999997E-2</v>
      </c>
      <c r="AC36" s="59">
        <f t="shared" si="43"/>
        <v>7.85E-2</v>
      </c>
      <c r="AD36" s="59">
        <f t="shared" si="43"/>
        <v>7.8699999999999992E-2</v>
      </c>
      <c r="AE36" s="59">
        <f t="shared" si="43"/>
        <v>7.85E-2</v>
      </c>
      <c r="AF36" s="59">
        <f t="shared" si="43"/>
        <v>7.85E-2</v>
      </c>
      <c r="AG36" s="59">
        <f t="shared" si="43"/>
        <v>7.85E-2</v>
      </c>
      <c r="AH36" s="59">
        <f t="shared" si="43"/>
        <v>7.8200000000000006E-2</v>
      </c>
      <c r="AI36" s="59">
        <f t="shared" si="43"/>
        <v>7.3999999999999996E-2</v>
      </c>
      <c r="AJ36" s="59">
        <f t="shared" si="43"/>
        <v>7.6600000000000001E-2</v>
      </c>
      <c r="AK36" s="59">
        <f t="shared" si="43"/>
        <v>7.6300000000000007E-2</v>
      </c>
      <c r="AL36" s="59">
        <f t="shared" si="43"/>
        <v>7.4499999999999997E-2</v>
      </c>
      <c r="AM36" s="59">
        <f t="shared" si="43"/>
        <v>7.4499999999999997E-2</v>
      </c>
      <c r="AN36" s="59">
        <f t="shared" ref="AN36:AY36" si="44">SUM(AN32:AN35)</f>
        <v>7.4500000000000011E-2</v>
      </c>
      <c r="AO36" s="59">
        <f t="shared" si="44"/>
        <v>7.3800000000000004E-2</v>
      </c>
      <c r="AP36" s="59">
        <f t="shared" si="44"/>
        <v>7.4099999999999999E-2</v>
      </c>
      <c r="AQ36" s="59">
        <f t="shared" si="44"/>
        <v>7.4800000000000005E-2</v>
      </c>
      <c r="AR36" s="59">
        <f t="shared" si="44"/>
        <v>7.4700000000000003E-2</v>
      </c>
      <c r="AS36" s="59">
        <f t="shared" si="44"/>
        <v>7.3999999999999996E-2</v>
      </c>
      <c r="AT36" s="59">
        <f t="shared" si="44"/>
        <v>7.3000000000000009E-2</v>
      </c>
      <c r="AU36" s="59">
        <f t="shared" si="44"/>
        <v>7.17E-2</v>
      </c>
      <c r="AV36" s="59">
        <f t="shared" si="44"/>
        <v>7.0899999999999991E-2</v>
      </c>
      <c r="AW36" s="59">
        <f t="shared" si="44"/>
        <v>7.1000000000000008E-2</v>
      </c>
      <c r="AX36" s="59">
        <f t="shared" si="44"/>
        <v>7.0900000000000005E-2</v>
      </c>
      <c r="AY36" s="59">
        <f t="shared" si="44"/>
        <v>7.1800000000000003E-2</v>
      </c>
      <c r="AZ36" s="59">
        <f t="shared" si="3"/>
        <v>7.3045833333333324E-2</v>
      </c>
    </row>
    <row r="37" spans="1:52" x14ac:dyDescent="0.25">
      <c r="A37" s="45">
        <f t="shared" si="2"/>
        <v>30</v>
      </c>
    </row>
    <row r="38" spans="1:52" x14ac:dyDescent="0.25">
      <c r="A38" s="45">
        <f t="shared" si="2"/>
        <v>31</v>
      </c>
    </row>
    <row r="39" spans="1:52" x14ac:dyDescent="0.25">
      <c r="A39" s="45">
        <f t="shared" si="2"/>
        <v>32</v>
      </c>
      <c r="H39" s="71"/>
      <c r="AP39" s="118"/>
    </row>
    <row r="40" spans="1:52" x14ac:dyDescent="0.25">
      <c r="H40" s="71"/>
    </row>
    <row r="41" spans="1:52" x14ac:dyDescent="0.25">
      <c r="H41" s="71"/>
    </row>
    <row r="42" spans="1:52" x14ac:dyDescent="0.25">
      <c r="H42" s="71"/>
    </row>
    <row r="43" spans="1:52" x14ac:dyDescent="0.25">
      <c r="H43" s="71"/>
    </row>
    <row r="44" spans="1:52" x14ac:dyDescent="0.25">
      <c r="H44" s="71"/>
    </row>
    <row r="45" spans="1:52" x14ac:dyDescent="0.25">
      <c r="H45" s="71"/>
    </row>
    <row r="46" spans="1:52" x14ac:dyDescent="0.25">
      <c r="H46" s="71"/>
    </row>
    <row r="47" spans="1:52" x14ac:dyDescent="0.25">
      <c r="H47" s="71"/>
    </row>
    <row r="48" spans="1:52" x14ac:dyDescent="0.25">
      <c r="H48" s="71"/>
    </row>
    <row r="49" spans="8:8" x14ac:dyDescent="0.25">
      <c r="H49" s="71"/>
    </row>
    <row r="50" spans="8:8" x14ac:dyDescent="0.25">
      <c r="H50" s="71"/>
    </row>
    <row r="51" spans="8:8" x14ac:dyDescent="0.25">
      <c r="H51" s="71"/>
    </row>
  </sheetData>
  <printOptions horizontalCentered="1"/>
  <pageMargins left="0.5" right="0.5" top="0.5" bottom="0.5" header="0.25" footer="0.25"/>
  <pageSetup scale="45" orientation="landscape" r:id="rId1"/>
  <headerFooter alignWithMargins="0">
    <oddFooter>&amp;C&amp;Z&amp;F</oddFooter>
  </headerFooter>
  <colBreaks count="1" manualBreakCount="1">
    <brk id="10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199"/>
  <sheetViews>
    <sheetView workbookViewId="0">
      <pane xSplit="3" ySplit="6" topLeftCell="E661" activePane="bottomRight" state="frozen"/>
      <selection activeCell="CL54" sqref="CL54"/>
      <selection pane="topRight" activeCell="CL54" sqref="CL54"/>
      <selection pane="bottomLeft" activeCell="CL54" sqref="CL54"/>
      <selection pane="bottomRight" activeCell="F703" sqref="F703"/>
    </sheetView>
  </sheetViews>
  <sheetFormatPr defaultRowHeight="12.5" x14ac:dyDescent="0.25"/>
  <cols>
    <col min="2" max="2" width="33.81640625" customWidth="1"/>
    <col min="3" max="3" width="10" bestFit="1" customWidth="1"/>
    <col min="4" max="4" width="14.81640625" bestFit="1" customWidth="1"/>
    <col min="5" max="17" width="14.54296875" bestFit="1" customWidth="1"/>
  </cols>
  <sheetData>
    <row r="1" spans="1:17" x14ac:dyDescent="0.25">
      <c r="B1" s="120" t="s">
        <v>0</v>
      </c>
    </row>
    <row r="2" spans="1:17" ht="13.5" thickBot="1" x14ac:dyDescent="0.35">
      <c r="B2" s="121"/>
    </row>
    <row r="3" spans="1:17" ht="13" thickBot="1" x14ac:dyDescent="0.3">
      <c r="B3" s="161"/>
      <c r="C3" s="162"/>
      <c r="D3" s="122"/>
      <c r="E3" s="123" t="s">
        <v>1</v>
      </c>
      <c r="F3" s="123" t="s">
        <v>1</v>
      </c>
      <c r="G3" s="123" t="s">
        <v>1</v>
      </c>
      <c r="H3" s="123" t="s">
        <v>1</v>
      </c>
      <c r="I3" s="123" t="s">
        <v>1</v>
      </c>
      <c r="J3" s="123" t="s">
        <v>1</v>
      </c>
      <c r="K3" s="123" t="s">
        <v>1</v>
      </c>
      <c r="L3" s="123" t="s">
        <v>1</v>
      </c>
      <c r="M3" s="123" t="s">
        <v>1</v>
      </c>
      <c r="N3" s="123" t="s">
        <v>1</v>
      </c>
      <c r="O3" s="123" t="s">
        <v>1</v>
      </c>
      <c r="P3" s="123" t="s">
        <v>1</v>
      </c>
      <c r="Q3" s="123" t="s">
        <v>1</v>
      </c>
    </row>
    <row r="4" spans="1:17" ht="13" thickBot="1" x14ac:dyDescent="0.3">
      <c r="B4" s="163"/>
      <c r="C4" s="164"/>
      <c r="D4" s="122" t="s">
        <v>1310</v>
      </c>
      <c r="E4" s="123" t="s">
        <v>2066</v>
      </c>
      <c r="F4" s="123" t="s">
        <v>2067</v>
      </c>
      <c r="G4" s="123" t="s">
        <v>2068</v>
      </c>
      <c r="H4" s="123" t="s">
        <v>2069</v>
      </c>
      <c r="I4" s="123" t="s">
        <v>2070</v>
      </c>
      <c r="J4" s="123" t="s">
        <v>2071</v>
      </c>
      <c r="K4" s="123" t="s">
        <v>2072</v>
      </c>
      <c r="L4" s="123" t="s">
        <v>2073</v>
      </c>
      <c r="M4" s="123" t="s">
        <v>2074</v>
      </c>
      <c r="N4" s="123" t="s">
        <v>2075</v>
      </c>
      <c r="O4" s="123" t="s">
        <v>2076</v>
      </c>
      <c r="P4" s="123" t="s">
        <v>2077</v>
      </c>
      <c r="Q4" s="124" t="s">
        <v>1291</v>
      </c>
    </row>
    <row r="5" spans="1:17" ht="13" thickBot="1" x14ac:dyDescent="0.3">
      <c r="B5" s="165" t="s">
        <v>2</v>
      </c>
      <c r="C5" s="166"/>
      <c r="D5" s="123" t="s">
        <v>1311</v>
      </c>
      <c r="E5" s="122" t="s">
        <v>1292</v>
      </c>
      <c r="F5" s="122" t="s">
        <v>1292</v>
      </c>
      <c r="G5" s="122" t="s">
        <v>1292</v>
      </c>
      <c r="H5" s="122" t="s">
        <v>1292</v>
      </c>
      <c r="I5" s="122" t="s">
        <v>1292</v>
      </c>
      <c r="J5" s="122" t="s">
        <v>1292</v>
      </c>
      <c r="K5" s="122" t="s">
        <v>1292</v>
      </c>
      <c r="L5" s="122" t="s">
        <v>1292</v>
      </c>
      <c r="M5" s="122" t="s">
        <v>1292</v>
      </c>
      <c r="N5" s="122" t="s">
        <v>1292</v>
      </c>
      <c r="O5" s="122" t="s">
        <v>1292</v>
      </c>
      <c r="P5" s="122" t="s">
        <v>1292</v>
      </c>
      <c r="Q5" s="125" t="s">
        <v>1292</v>
      </c>
    </row>
    <row r="6" spans="1:17" ht="13" thickBot="1" x14ac:dyDescent="0.3">
      <c r="B6" s="167" t="s">
        <v>1291</v>
      </c>
      <c r="C6" s="168"/>
      <c r="D6" s="169"/>
      <c r="E6" s="126">
        <v>0</v>
      </c>
      <c r="F6" s="126">
        <v>0</v>
      </c>
      <c r="G6" s="126">
        <v>0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</row>
    <row r="7" spans="1:17" ht="13" thickBot="1" x14ac:dyDescent="0.3">
      <c r="A7" s="32">
        <v>50018</v>
      </c>
      <c r="B7" s="127" t="s">
        <v>1312</v>
      </c>
      <c r="C7" s="144">
        <v>50018</v>
      </c>
      <c r="D7" s="128"/>
      <c r="E7" s="142">
        <v>3031828122.4299998</v>
      </c>
      <c r="F7" s="129">
        <v>3062204403.9699998</v>
      </c>
      <c r="G7" s="129">
        <v>3053852256.0700002</v>
      </c>
      <c r="H7" s="129">
        <v>3003987019.3899999</v>
      </c>
      <c r="I7" s="129">
        <v>2986601265.75</v>
      </c>
      <c r="J7" s="129">
        <v>3009170989.5599999</v>
      </c>
      <c r="K7" s="129">
        <v>2998926532.25</v>
      </c>
      <c r="L7" s="129">
        <v>3023306119.8299999</v>
      </c>
      <c r="M7" s="129">
        <v>3102682851.4499998</v>
      </c>
      <c r="N7" s="129">
        <v>3053763238.3800001</v>
      </c>
      <c r="O7" s="129">
        <v>3117538092.7399998</v>
      </c>
      <c r="P7" s="129">
        <v>3199358400.0700002</v>
      </c>
      <c r="Q7" s="126">
        <v>3199358400.0700002</v>
      </c>
    </row>
    <row r="8" spans="1:17" ht="13" thickBot="1" x14ac:dyDescent="0.3">
      <c r="A8" s="32">
        <v>50019</v>
      </c>
      <c r="B8" s="130" t="s">
        <v>1313</v>
      </c>
      <c r="C8" s="145">
        <v>50019</v>
      </c>
      <c r="D8" s="140"/>
      <c r="E8" s="143">
        <v>2252726716.5</v>
      </c>
      <c r="F8" s="131">
        <v>2262105647.8600001</v>
      </c>
      <c r="G8" s="131">
        <v>2278126781.0599999</v>
      </c>
      <c r="H8" s="131">
        <v>2286920247.5799999</v>
      </c>
      <c r="I8" s="131">
        <v>2297274595.4000001</v>
      </c>
      <c r="J8" s="131">
        <v>2313690040.5</v>
      </c>
      <c r="K8" s="131">
        <v>2327225976.04</v>
      </c>
      <c r="L8" s="131">
        <v>2344638930.5100002</v>
      </c>
      <c r="M8" s="131">
        <v>2370292792.8600001</v>
      </c>
      <c r="N8" s="131">
        <v>2387281570.8000002</v>
      </c>
      <c r="O8" s="131">
        <v>2396378730.0599999</v>
      </c>
      <c r="P8" s="131">
        <v>2417576474.4400001</v>
      </c>
      <c r="Q8" s="126">
        <v>2417576474.4400001</v>
      </c>
    </row>
    <row r="9" spans="1:17" ht="13" thickBot="1" x14ac:dyDescent="0.3">
      <c r="A9" s="32">
        <v>500114</v>
      </c>
      <c r="B9" s="132" t="s">
        <v>1314</v>
      </c>
      <c r="C9" s="146">
        <v>500114</v>
      </c>
      <c r="D9" s="141"/>
      <c r="E9" s="142">
        <v>2200733451.0700002</v>
      </c>
      <c r="F9" s="129">
        <v>2210187438.02</v>
      </c>
      <c r="G9" s="129">
        <v>2226236871.7600002</v>
      </c>
      <c r="H9" s="129">
        <v>2234936664.8000002</v>
      </c>
      <c r="I9" s="129">
        <v>2244977715.5500002</v>
      </c>
      <c r="J9" s="129">
        <v>2260818259.79</v>
      </c>
      <c r="K9" s="129">
        <v>2274394457.5500002</v>
      </c>
      <c r="L9" s="129">
        <v>2291489709.3299999</v>
      </c>
      <c r="M9" s="129">
        <v>2316988708.0900002</v>
      </c>
      <c r="N9" s="129">
        <v>2334553127.4400001</v>
      </c>
      <c r="O9" s="129">
        <v>2343633977.4099998</v>
      </c>
      <c r="P9" s="129">
        <v>2364841297.6100001</v>
      </c>
      <c r="Q9" s="126">
        <v>2364841297.6100001</v>
      </c>
    </row>
    <row r="10" spans="1:17" ht="13" thickBot="1" x14ac:dyDescent="0.3">
      <c r="A10" s="32">
        <v>500118</v>
      </c>
      <c r="B10" s="134" t="s">
        <v>1315</v>
      </c>
      <c r="C10" s="146">
        <v>500118</v>
      </c>
      <c r="D10" s="141"/>
      <c r="E10" s="143">
        <v>3147766247.3099999</v>
      </c>
      <c r="F10" s="131">
        <v>3161087234.0900002</v>
      </c>
      <c r="G10" s="131">
        <v>3181094630.98</v>
      </c>
      <c r="H10" s="131">
        <v>3194003439.9000001</v>
      </c>
      <c r="I10" s="131">
        <v>3207864133.5799999</v>
      </c>
      <c r="J10" s="131">
        <v>3227584426.3600001</v>
      </c>
      <c r="K10" s="131">
        <v>3244872345.1799998</v>
      </c>
      <c r="L10" s="131">
        <v>3265598144.8800001</v>
      </c>
      <c r="M10" s="131">
        <v>3295434382.7600002</v>
      </c>
      <c r="N10" s="131">
        <v>3316008291.79</v>
      </c>
      <c r="O10" s="131">
        <v>3313884180.9499998</v>
      </c>
      <c r="P10" s="131">
        <v>3339093703.4400001</v>
      </c>
      <c r="Q10" s="126">
        <v>3339093703.4400001</v>
      </c>
    </row>
    <row r="11" spans="1:17" ht="13" thickBot="1" x14ac:dyDescent="0.3">
      <c r="A11" s="32">
        <v>500115</v>
      </c>
      <c r="B11" s="135" t="s">
        <v>1316</v>
      </c>
      <c r="C11" s="146">
        <v>500115</v>
      </c>
      <c r="D11" s="141"/>
      <c r="E11" s="142">
        <v>3129279276.25</v>
      </c>
      <c r="F11" s="129">
        <v>3142602568.5500002</v>
      </c>
      <c r="G11" s="129">
        <v>3162611803.9200001</v>
      </c>
      <c r="H11" s="129">
        <v>3175522878.0100002</v>
      </c>
      <c r="I11" s="129">
        <v>3189385307.1100001</v>
      </c>
      <c r="J11" s="129">
        <v>3208561058.5700002</v>
      </c>
      <c r="K11" s="129">
        <v>3224881586.7399998</v>
      </c>
      <c r="L11" s="129">
        <v>3244754688.5300002</v>
      </c>
      <c r="M11" s="129">
        <v>3274294348.5</v>
      </c>
      <c r="N11" s="129">
        <v>3294854640.2199998</v>
      </c>
      <c r="O11" s="129">
        <v>3292717539.2399998</v>
      </c>
      <c r="P11" s="129">
        <v>3317913351.6900001</v>
      </c>
      <c r="Q11" s="126">
        <v>3317913351.6900001</v>
      </c>
    </row>
    <row r="12" spans="1:17" ht="13" thickBot="1" x14ac:dyDescent="0.3">
      <c r="A12" s="32">
        <v>101000</v>
      </c>
      <c r="B12" s="136" t="s">
        <v>3</v>
      </c>
      <c r="C12" s="146" t="s">
        <v>1290</v>
      </c>
      <c r="D12" s="133" t="s">
        <v>2078</v>
      </c>
      <c r="E12" s="143">
        <v>2623576702.02</v>
      </c>
      <c r="F12" s="131">
        <v>2623509110.9299998</v>
      </c>
      <c r="G12" s="131">
        <v>2625891174.8299999</v>
      </c>
      <c r="H12" s="131">
        <v>2626595667.8899999</v>
      </c>
      <c r="I12" s="131">
        <v>2635645817.6900001</v>
      </c>
      <c r="J12" s="131">
        <v>2635658810.1999998</v>
      </c>
      <c r="K12" s="131">
        <v>2636168651.4000001</v>
      </c>
      <c r="L12" s="131">
        <v>2638356630.6700001</v>
      </c>
      <c r="M12" s="131">
        <v>2640372438.4200001</v>
      </c>
      <c r="N12" s="131">
        <v>2649404173.77</v>
      </c>
      <c r="O12" s="131">
        <v>2636684427.8800001</v>
      </c>
      <c r="P12" s="131">
        <v>2666040552.2199998</v>
      </c>
      <c r="Q12" s="126">
        <v>2666040552.2199998</v>
      </c>
    </row>
    <row r="13" spans="1:17" ht="13" thickBot="1" x14ac:dyDescent="0.3">
      <c r="A13" s="32">
        <v>101500</v>
      </c>
      <c r="B13" s="136" t="s">
        <v>2079</v>
      </c>
      <c r="C13" s="146" t="s">
        <v>2080</v>
      </c>
      <c r="D13" s="133" t="s">
        <v>2078</v>
      </c>
      <c r="E13" s="142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-1162110.4099999999</v>
      </c>
      <c r="Q13" s="126">
        <v>-1162110.4099999999</v>
      </c>
    </row>
    <row r="14" spans="1:17" ht="13" thickBot="1" x14ac:dyDescent="0.3">
      <c r="A14" s="32">
        <v>105000</v>
      </c>
      <c r="B14" s="136" t="s">
        <v>4</v>
      </c>
      <c r="C14" s="146" t="s">
        <v>1289</v>
      </c>
      <c r="D14" s="133" t="s">
        <v>2078</v>
      </c>
      <c r="E14" s="143">
        <v>970068.12</v>
      </c>
      <c r="F14" s="131">
        <v>970068.12</v>
      </c>
      <c r="G14" s="131">
        <v>970068.12</v>
      </c>
      <c r="H14" s="131">
        <v>970068.12</v>
      </c>
      <c r="I14" s="131">
        <v>970068.12</v>
      </c>
      <c r="J14" s="131">
        <v>970068.12</v>
      </c>
      <c r="K14" s="131">
        <v>970068.12</v>
      </c>
      <c r="L14" s="131">
        <v>970068.12</v>
      </c>
      <c r="M14" s="131">
        <v>970068.12</v>
      </c>
      <c r="N14" s="131">
        <v>970068.12</v>
      </c>
      <c r="O14" s="131">
        <v>970068.12</v>
      </c>
      <c r="P14" s="131">
        <v>970068.12</v>
      </c>
      <c r="Q14" s="126">
        <v>970068.12</v>
      </c>
    </row>
    <row r="15" spans="1:17" ht="13" thickBot="1" x14ac:dyDescent="0.3">
      <c r="A15" s="32">
        <v>106000</v>
      </c>
      <c r="B15" s="136" t="s">
        <v>5</v>
      </c>
      <c r="C15" s="146" t="s">
        <v>1288</v>
      </c>
      <c r="D15" s="133" t="s">
        <v>2078</v>
      </c>
      <c r="E15" s="142">
        <v>339918672.31</v>
      </c>
      <c r="F15" s="129">
        <v>347829013.01999998</v>
      </c>
      <c r="G15" s="129">
        <v>358617778.23000002</v>
      </c>
      <c r="H15" s="129">
        <v>361998730.70999998</v>
      </c>
      <c r="I15" s="129">
        <v>361242604.94</v>
      </c>
      <c r="J15" s="129">
        <v>379436804.63</v>
      </c>
      <c r="K15" s="129">
        <v>386430248.80000001</v>
      </c>
      <c r="L15" s="129">
        <v>392165743.97000003</v>
      </c>
      <c r="M15" s="129">
        <v>405751976.73000002</v>
      </c>
      <c r="N15" s="129">
        <v>464810555.94999999</v>
      </c>
      <c r="O15" s="129">
        <v>467445232.73000002</v>
      </c>
      <c r="P15" s="129">
        <v>449262591.64999998</v>
      </c>
      <c r="Q15" s="126">
        <v>449262591.64999998</v>
      </c>
    </row>
    <row r="16" spans="1:17" ht="13" thickBot="1" x14ac:dyDescent="0.3">
      <c r="A16" s="32">
        <v>107000</v>
      </c>
      <c r="B16" s="136" t="s">
        <v>6</v>
      </c>
      <c r="C16" s="146" t="s">
        <v>1287</v>
      </c>
      <c r="D16" s="133" t="s">
        <v>2078</v>
      </c>
      <c r="E16" s="143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26">
        <v>0</v>
      </c>
    </row>
    <row r="17" spans="1:17" ht="13" thickBot="1" x14ac:dyDescent="0.3">
      <c r="A17" s="32">
        <v>107666</v>
      </c>
      <c r="B17" s="136" t="s">
        <v>6</v>
      </c>
      <c r="C17" s="146" t="s">
        <v>1600</v>
      </c>
      <c r="D17" s="133" t="s">
        <v>2078</v>
      </c>
      <c r="E17" s="142">
        <v>-5010.0200000000004</v>
      </c>
      <c r="F17" s="129">
        <v>-5009.24</v>
      </c>
      <c r="G17" s="129">
        <v>-5009.24</v>
      </c>
      <c r="H17" s="129">
        <v>-5009.24</v>
      </c>
      <c r="I17" s="129">
        <v>-5009.24</v>
      </c>
      <c r="J17" s="129">
        <v>318685.92</v>
      </c>
      <c r="K17" s="129">
        <v>-5009.24</v>
      </c>
      <c r="L17" s="129">
        <v>-5009.24</v>
      </c>
      <c r="M17" s="129">
        <v>-5009.24</v>
      </c>
      <c r="N17" s="129">
        <v>-5009.24</v>
      </c>
      <c r="O17" s="129">
        <v>-5009.24</v>
      </c>
      <c r="P17" s="129">
        <v>-5009.24</v>
      </c>
      <c r="Q17" s="126">
        <v>-5009.24</v>
      </c>
    </row>
    <row r="18" spans="1:17" ht="13" thickBot="1" x14ac:dyDescent="0.3">
      <c r="A18" s="32">
        <v>107700</v>
      </c>
      <c r="B18" s="136" t="s">
        <v>1996</v>
      </c>
      <c r="C18" s="146" t="s">
        <v>1997</v>
      </c>
      <c r="D18" s="133" t="s">
        <v>2078</v>
      </c>
      <c r="E18" s="143">
        <v>509971.52</v>
      </c>
      <c r="F18" s="131">
        <v>509971.52</v>
      </c>
      <c r="G18" s="131">
        <v>4130329.68</v>
      </c>
      <c r="H18" s="131">
        <v>4130329.68</v>
      </c>
      <c r="I18" s="131">
        <v>4130329.68</v>
      </c>
      <c r="J18" s="131">
        <v>7619813.8600000003</v>
      </c>
      <c r="K18" s="131">
        <v>7619813.8600000003</v>
      </c>
      <c r="L18" s="131">
        <v>7619813.8600000003</v>
      </c>
      <c r="M18" s="131">
        <v>15952432.529999999</v>
      </c>
      <c r="N18" s="131">
        <v>15952432.529999999</v>
      </c>
      <c r="O18" s="131">
        <v>15952432.529999999</v>
      </c>
      <c r="P18" s="131">
        <v>26047071.260000002</v>
      </c>
      <c r="Q18" s="126">
        <v>26047071.260000002</v>
      </c>
    </row>
    <row r="19" spans="1:17" ht="13" thickBot="1" x14ac:dyDescent="0.3">
      <c r="A19" s="32">
        <v>107707</v>
      </c>
      <c r="B19" s="136" t="s">
        <v>7</v>
      </c>
      <c r="C19" s="146" t="s">
        <v>1286</v>
      </c>
      <c r="D19" s="133" t="s">
        <v>2078</v>
      </c>
      <c r="E19" s="142">
        <v>164308872.30000001</v>
      </c>
      <c r="F19" s="129">
        <v>169789414.19999999</v>
      </c>
      <c r="G19" s="129">
        <v>173007462.30000001</v>
      </c>
      <c r="H19" s="129">
        <v>181833090.84999999</v>
      </c>
      <c r="I19" s="129">
        <v>187401495.91999999</v>
      </c>
      <c r="J19" s="129">
        <v>184556875.84</v>
      </c>
      <c r="K19" s="129">
        <v>193697813.80000001</v>
      </c>
      <c r="L19" s="129">
        <v>205647441.15000001</v>
      </c>
      <c r="M19" s="129">
        <v>211252441.94</v>
      </c>
      <c r="N19" s="129">
        <v>163722419.09</v>
      </c>
      <c r="O19" s="129">
        <v>171670387.22</v>
      </c>
      <c r="P19" s="129">
        <v>176760188.09</v>
      </c>
      <c r="Q19" s="126">
        <v>176760188.09</v>
      </c>
    </row>
    <row r="20" spans="1:17" ht="13" thickBot="1" x14ac:dyDescent="0.3">
      <c r="A20" s="32">
        <v>500116</v>
      </c>
      <c r="B20" s="135" t="s">
        <v>1317</v>
      </c>
      <c r="C20" s="146">
        <v>500116</v>
      </c>
      <c r="D20" s="141"/>
      <c r="E20" s="143">
        <v>18486971.059999999</v>
      </c>
      <c r="F20" s="131">
        <v>18484665.539999999</v>
      </c>
      <c r="G20" s="131">
        <v>18482827.059999999</v>
      </c>
      <c r="H20" s="131">
        <v>18480561.890000001</v>
      </c>
      <c r="I20" s="131">
        <v>18478826.469999999</v>
      </c>
      <c r="J20" s="131">
        <v>19023367.789999999</v>
      </c>
      <c r="K20" s="131">
        <v>19990758.440000001</v>
      </c>
      <c r="L20" s="131">
        <v>20843456.350000001</v>
      </c>
      <c r="M20" s="131">
        <v>21140034.260000002</v>
      </c>
      <c r="N20" s="131">
        <v>21153651.57</v>
      </c>
      <c r="O20" s="131">
        <v>21166641.710000001</v>
      </c>
      <c r="P20" s="131">
        <v>21180351.75</v>
      </c>
      <c r="Q20" s="126">
        <v>21180351.75</v>
      </c>
    </row>
    <row r="21" spans="1:17" ht="13" thickBot="1" x14ac:dyDescent="0.3">
      <c r="A21" s="32">
        <v>117001</v>
      </c>
      <c r="B21" s="136" t="s">
        <v>8</v>
      </c>
      <c r="C21" s="146" t="s">
        <v>1285</v>
      </c>
      <c r="D21" s="133" t="s">
        <v>2078</v>
      </c>
      <c r="E21" s="142">
        <v>9147153.9199999999</v>
      </c>
      <c r="F21" s="129">
        <v>9147153.9199999999</v>
      </c>
      <c r="G21" s="129">
        <v>9147153.9199999999</v>
      </c>
      <c r="H21" s="129">
        <v>9147153.9199999999</v>
      </c>
      <c r="I21" s="129">
        <v>9147153.9199999999</v>
      </c>
      <c r="J21" s="129">
        <v>9147153.9199999999</v>
      </c>
      <c r="K21" s="129">
        <v>9147153.9199999999</v>
      </c>
      <c r="L21" s="129">
        <v>9147153.9199999999</v>
      </c>
      <c r="M21" s="129">
        <v>9147153.9199999999</v>
      </c>
      <c r="N21" s="129">
        <v>9147153.9199999999</v>
      </c>
      <c r="O21" s="129">
        <v>9147153.9199999999</v>
      </c>
      <c r="P21" s="129">
        <v>9147153.9199999999</v>
      </c>
      <c r="Q21" s="126">
        <v>9147153.9199999999</v>
      </c>
    </row>
    <row r="22" spans="1:17" ht="13" thickBot="1" x14ac:dyDescent="0.3">
      <c r="A22" s="32">
        <v>117002</v>
      </c>
      <c r="B22" s="136" t="s">
        <v>9</v>
      </c>
      <c r="C22" s="146" t="s">
        <v>1284</v>
      </c>
      <c r="D22" s="133" t="s">
        <v>2078</v>
      </c>
      <c r="E22" s="143">
        <v>1848102.98</v>
      </c>
      <c r="F22" s="131">
        <v>1848102.98</v>
      </c>
      <c r="G22" s="131">
        <v>1848102.98</v>
      </c>
      <c r="H22" s="131">
        <v>1848102.98</v>
      </c>
      <c r="I22" s="131">
        <v>1848102.98</v>
      </c>
      <c r="J22" s="131">
        <v>1848102.98</v>
      </c>
      <c r="K22" s="131">
        <v>1848102.98</v>
      </c>
      <c r="L22" s="131">
        <v>1848102.98</v>
      </c>
      <c r="M22" s="131">
        <v>1848102.98</v>
      </c>
      <c r="N22" s="131">
        <v>1848102.98</v>
      </c>
      <c r="O22" s="131">
        <v>1848102.98</v>
      </c>
      <c r="P22" s="131">
        <v>1848102.98</v>
      </c>
      <c r="Q22" s="126">
        <v>1848102.98</v>
      </c>
    </row>
    <row r="23" spans="1:17" ht="13" thickBot="1" x14ac:dyDescent="0.3">
      <c r="A23" s="32">
        <v>117003</v>
      </c>
      <c r="B23" s="136" t="s">
        <v>8</v>
      </c>
      <c r="C23" s="146" t="s">
        <v>1283</v>
      </c>
      <c r="D23" s="133" t="s">
        <v>2078</v>
      </c>
      <c r="E23" s="142">
        <v>1245751.48</v>
      </c>
      <c r="F23" s="129">
        <v>1245751.48</v>
      </c>
      <c r="G23" s="129">
        <v>1245751.48</v>
      </c>
      <c r="H23" s="129">
        <v>1245751.48</v>
      </c>
      <c r="I23" s="129">
        <v>1245751.48</v>
      </c>
      <c r="J23" s="129">
        <v>1245751.48</v>
      </c>
      <c r="K23" s="129">
        <v>1245751.48</v>
      </c>
      <c r="L23" s="129">
        <v>1245751.48</v>
      </c>
      <c r="M23" s="129">
        <v>1245751.48</v>
      </c>
      <c r="N23" s="129">
        <v>1245751.48</v>
      </c>
      <c r="O23" s="129">
        <v>1245751.48</v>
      </c>
      <c r="P23" s="129">
        <v>1245751.48</v>
      </c>
      <c r="Q23" s="126">
        <v>1245751.48</v>
      </c>
    </row>
    <row r="24" spans="1:17" ht="13" thickBot="1" x14ac:dyDescent="0.3">
      <c r="A24" s="32">
        <v>117004</v>
      </c>
      <c r="B24" s="136" t="s">
        <v>9</v>
      </c>
      <c r="C24" s="146" t="s">
        <v>1282</v>
      </c>
      <c r="D24" s="133" t="s">
        <v>2078</v>
      </c>
      <c r="E24" s="143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545018.59</v>
      </c>
      <c r="K24" s="131">
        <v>1488950.97</v>
      </c>
      <c r="L24" s="131">
        <v>2343231.09</v>
      </c>
      <c r="M24" s="131">
        <v>2641365.54</v>
      </c>
      <c r="N24" s="131">
        <v>2656459.7000000002</v>
      </c>
      <c r="O24" s="131">
        <v>2670954.25</v>
      </c>
      <c r="P24" s="131">
        <v>2686162.84</v>
      </c>
      <c r="Q24" s="126">
        <v>2686162.84</v>
      </c>
    </row>
    <row r="25" spans="1:17" ht="13" thickBot="1" x14ac:dyDescent="0.3">
      <c r="A25" s="32">
        <v>117005</v>
      </c>
      <c r="B25" s="136" t="s">
        <v>10</v>
      </c>
      <c r="C25" s="146" t="s">
        <v>1281</v>
      </c>
      <c r="D25" s="133" t="s">
        <v>2078</v>
      </c>
      <c r="E25" s="142">
        <v>4584395.57</v>
      </c>
      <c r="F25" s="129">
        <v>4584395.57</v>
      </c>
      <c r="G25" s="129">
        <v>4584395.57</v>
      </c>
      <c r="H25" s="129">
        <v>4584395.57</v>
      </c>
      <c r="I25" s="129">
        <v>4584395.57</v>
      </c>
      <c r="J25" s="129">
        <v>4584395.57</v>
      </c>
      <c r="K25" s="129">
        <v>4584395.57</v>
      </c>
      <c r="L25" s="129">
        <v>4584395.57</v>
      </c>
      <c r="M25" s="129">
        <v>4584395.57</v>
      </c>
      <c r="N25" s="129">
        <v>4584395.57</v>
      </c>
      <c r="O25" s="129">
        <v>4584395.57</v>
      </c>
      <c r="P25" s="129">
        <v>4584395.57</v>
      </c>
      <c r="Q25" s="126">
        <v>4584395.57</v>
      </c>
    </row>
    <row r="26" spans="1:17" ht="13" thickBot="1" x14ac:dyDescent="0.3">
      <c r="A26" s="32">
        <v>117006</v>
      </c>
      <c r="B26" s="136" t="s">
        <v>11</v>
      </c>
      <c r="C26" s="146" t="s">
        <v>1280</v>
      </c>
      <c r="D26" s="133" t="s">
        <v>2078</v>
      </c>
      <c r="E26" s="143">
        <v>1243759.1299999999</v>
      </c>
      <c r="F26" s="131">
        <v>1243759.1299999999</v>
      </c>
      <c r="G26" s="131">
        <v>1243759.1299999999</v>
      </c>
      <c r="H26" s="131">
        <v>1243759.1299999999</v>
      </c>
      <c r="I26" s="131">
        <v>1243759.1299999999</v>
      </c>
      <c r="J26" s="131">
        <v>1243759.1299999999</v>
      </c>
      <c r="K26" s="131">
        <v>1243759.1299999999</v>
      </c>
      <c r="L26" s="131">
        <v>1243759.1299999999</v>
      </c>
      <c r="M26" s="131">
        <v>1243759.1299999999</v>
      </c>
      <c r="N26" s="131">
        <v>1243759.1299999999</v>
      </c>
      <c r="O26" s="131">
        <v>1243759.1299999999</v>
      </c>
      <c r="P26" s="131">
        <v>1243759.1299999999</v>
      </c>
      <c r="Q26" s="126">
        <v>1243759.1299999999</v>
      </c>
    </row>
    <row r="27" spans="1:17" ht="13" thickBot="1" x14ac:dyDescent="0.3">
      <c r="A27" s="32">
        <v>117007</v>
      </c>
      <c r="B27" s="136" t="s">
        <v>12</v>
      </c>
      <c r="C27" s="146" t="s">
        <v>1279</v>
      </c>
      <c r="D27" s="133" t="s">
        <v>2078</v>
      </c>
      <c r="E27" s="142">
        <v>419756.72</v>
      </c>
      <c r="F27" s="129">
        <v>419756.72</v>
      </c>
      <c r="G27" s="129">
        <v>419756.72</v>
      </c>
      <c r="H27" s="129">
        <v>419756.72</v>
      </c>
      <c r="I27" s="129">
        <v>419756.72</v>
      </c>
      <c r="J27" s="129">
        <v>419756.72</v>
      </c>
      <c r="K27" s="129">
        <v>419756.72</v>
      </c>
      <c r="L27" s="129">
        <v>419756.72</v>
      </c>
      <c r="M27" s="129">
        <v>419756.72</v>
      </c>
      <c r="N27" s="129">
        <v>419756.72</v>
      </c>
      <c r="O27" s="129">
        <v>419756.72</v>
      </c>
      <c r="P27" s="129">
        <v>419756.72</v>
      </c>
      <c r="Q27" s="126">
        <v>419756.72</v>
      </c>
    </row>
    <row r="28" spans="1:17" ht="13" thickBot="1" x14ac:dyDescent="0.3">
      <c r="A28" s="32">
        <v>117008</v>
      </c>
      <c r="B28" s="136" t="s">
        <v>13</v>
      </c>
      <c r="C28" s="146" t="s">
        <v>1278</v>
      </c>
      <c r="D28" s="133" t="s">
        <v>2078</v>
      </c>
      <c r="E28" s="143">
        <v>-1948.74</v>
      </c>
      <c r="F28" s="131">
        <v>-4254.26</v>
      </c>
      <c r="G28" s="131">
        <v>-6092.74</v>
      </c>
      <c r="H28" s="131">
        <v>-8357.91</v>
      </c>
      <c r="I28" s="131">
        <v>-10093.33</v>
      </c>
      <c r="J28" s="131">
        <v>-10570.6</v>
      </c>
      <c r="K28" s="131">
        <v>12887.67</v>
      </c>
      <c r="L28" s="131">
        <v>11305.46</v>
      </c>
      <c r="M28" s="131">
        <v>9748.92</v>
      </c>
      <c r="N28" s="131">
        <v>8272.07</v>
      </c>
      <c r="O28" s="131">
        <v>6767.66</v>
      </c>
      <c r="P28" s="131">
        <v>5269.11</v>
      </c>
      <c r="Q28" s="126">
        <v>5269.11</v>
      </c>
    </row>
    <row r="29" spans="1:17" ht="13" thickBot="1" x14ac:dyDescent="0.3">
      <c r="A29" s="32">
        <v>500122</v>
      </c>
      <c r="B29" s="134" t="s">
        <v>1318</v>
      </c>
      <c r="C29" s="146">
        <v>500122</v>
      </c>
      <c r="D29" s="141"/>
      <c r="E29" s="142">
        <v>-947032796.24000001</v>
      </c>
      <c r="F29" s="129">
        <v>-950899796.07000005</v>
      </c>
      <c r="G29" s="129">
        <v>-954857759.22000003</v>
      </c>
      <c r="H29" s="129">
        <v>-959066775.10000002</v>
      </c>
      <c r="I29" s="129">
        <v>-962886418.02999997</v>
      </c>
      <c r="J29" s="129">
        <v>-966766166.57000005</v>
      </c>
      <c r="K29" s="129">
        <v>-970477887.63</v>
      </c>
      <c r="L29" s="129">
        <v>-974108435.54999995</v>
      </c>
      <c r="M29" s="129">
        <v>-978445674.66999996</v>
      </c>
      <c r="N29" s="129">
        <v>-981455164.35000002</v>
      </c>
      <c r="O29" s="129">
        <v>-970250203.53999996</v>
      </c>
      <c r="P29" s="129">
        <v>-974252405.83000004</v>
      </c>
      <c r="Q29" s="126">
        <v>-974252405.83000004</v>
      </c>
    </row>
    <row r="30" spans="1:17" ht="13" thickBot="1" x14ac:dyDescent="0.3">
      <c r="A30" s="32">
        <v>108001</v>
      </c>
      <c r="B30" s="135" t="s">
        <v>14</v>
      </c>
      <c r="C30" s="146" t="s">
        <v>1277</v>
      </c>
      <c r="D30" s="133" t="s">
        <v>2078</v>
      </c>
      <c r="E30" s="143">
        <v>29000622.190000001</v>
      </c>
      <c r="F30" s="131">
        <v>29248297.780000001</v>
      </c>
      <c r="G30" s="131">
        <v>29387273.850000001</v>
      </c>
      <c r="H30" s="131">
        <v>29551485.780000001</v>
      </c>
      <c r="I30" s="131">
        <v>30025752.34</v>
      </c>
      <c r="J30" s="131">
        <v>30380765.25</v>
      </c>
      <c r="K30" s="131">
        <v>31436424.16</v>
      </c>
      <c r="L30" s="131">
        <v>32299130.800000001</v>
      </c>
      <c r="M30" s="131">
        <v>32398374.41</v>
      </c>
      <c r="N30" s="131">
        <v>33956066.579999998</v>
      </c>
      <c r="O30" s="131">
        <v>34377445.509999998</v>
      </c>
      <c r="P30" s="131">
        <v>34857379.380000003</v>
      </c>
      <c r="Q30" s="126">
        <v>34857379.380000003</v>
      </c>
    </row>
    <row r="31" spans="1:17" ht="13" thickBot="1" x14ac:dyDescent="0.3">
      <c r="A31" s="32">
        <v>108002</v>
      </c>
      <c r="B31" s="135" t="s">
        <v>15</v>
      </c>
      <c r="C31" s="146" t="s">
        <v>1276</v>
      </c>
      <c r="D31" s="133" t="s">
        <v>2078</v>
      </c>
      <c r="E31" s="142">
        <v>8490225.0600000005</v>
      </c>
      <c r="F31" s="129">
        <v>8594040.3499999996</v>
      </c>
      <c r="G31" s="129">
        <v>8710152.5399999991</v>
      </c>
      <c r="H31" s="129">
        <v>8809974.6500000004</v>
      </c>
      <c r="I31" s="129">
        <v>8924430.4399999995</v>
      </c>
      <c r="J31" s="129">
        <v>9035960.9199999999</v>
      </c>
      <c r="K31" s="129">
        <v>9137992.6600000001</v>
      </c>
      <c r="L31" s="129">
        <v>9257342.0299999993</v>
      </c>
      <c r="M31" s="129">
        <v>9373258.2799999993</v>
      </c>
      <c r="N31" s="129">
        <v>9489771.0999999996</v>
      </c>
      <c r="O31" s="129">
        <v>9494378.5999999996</v>
      </c>
      <c r="P31" s="129">
        <v>9526867.2200000007</v>
      </c>
      <c r="Q31" s="126">
        <v>9526867.2200000007</v>
      </c>
    </row>
    <row r="32" spans="1:17" ht="13" thickBot="1" x14ac:dyDescent="0.3">
      <c r="A32" s="32">
        <v>108003</v>
      </c>
      <c r="B32" s="135" t="s">
        <v>16</v>
      </c>
      <c r="C32" s="146" t="s">
        <v>1275</v>
      </c>
      <c r="D32" s="133" t="s">
        <v>2078</v>
      </c>
      <c r="E32" s="143">
        <v>-73240.259999999995</v>
      </c>
      <c r="F32" s="131">
        <v>-110402.97</v>
      </c>
      <c r="G32" s="131">
        <v>-118278.14</v>
      </c>
      <c r="H32" s="131">
        <v>-97133.48</v>
      </c>
      <c r="I32" s="131">
        <v>-101181.56</v>
      </c>
      <c r="J32" s="131">
        <v>-85964.39</v>
      </c>
      <c r="K32" s="131">
        <v>-64555.68</v>
      </c>
      <c r="L32" s="131">
        <v>-41839.629999999997</v>
      </c>
      <c r="M32" s="131">
        <v>-41228.239999999998</v>
      </c>
      <c r="N32" s="131">
        <v>-77808.710000000006</v>
      </c>
      <c r="O32" s="131">
        <v>-66770.820000000007</v>
      </c>
      <c r="P32" s="131">
        <v>-36678.9</v>
      </c>
      <c r="Q32" s="126">
        <v>-36678.9</v>
      </c>
    </row>
    <row r="33" spans="1:17" ht="13" thickBot="1" x14ac:dyDescent="0.3">
      <c r="A33" s="32">
        <v>108004</v>
      </c>
      <c r="B33" s="135" t="s">
        <v>17</v>
      </c>
      <c r="C33" s="146" t="s">
        <v>1274</v>
      </c>
      <c r="D33" s="133" t="s">
        <v>2078</v>
      </c>
      <c r="E33" s="142">
        <v>-480086.08</v>
      </c>
      <c r="F33" s="129">
        <v>-495474.7</v>
      </c>
      <c r="G33" s="129">
        <v>-491696.38</v>
      </c>
      <c r="H33" s="129">
        <v>-486122.02</v>
      </c>
      <c r="I33" s="129">
        <v>-519609.81</v>
      </c>
      <c r="J33" s="129">
        <v>-513836.18</v>
      </c>
      <c r="K33" s="129">
        <v>-507719.4</v>
      </c>
      <c r="L33" s="129">
        <v>-501592.67</v>
      </c>
      <c r="M33" s="129">
        <v>-495658.97</v>
      </c>
      <c r="N33" s="129">
        <v>-563983.98</v>
      </c>
      <c r="O33" s="129">
        <v>-556455.55000000005</v>
      </c>
      <c r="P33" s="129">
        <v>-548715.87</v>
      </c>
      <c r="Q33" s="126">
        <v>-548715.87</v>
      </c>
    </row>
    <row r="34" spans="1:17" ht="13" thickBot="1" x14ac:dyDescent="0.3">
      <c r="A34" s="32">
        <v>108009</v>
      </c>
      <c r="B34" s="135" t="s">
        <v>2081</v>
      </c>
      <c r="C34" s="146" t="s">
        <v>2082</v>
      </c>
      <c r="D34" s="133" t="s">
        <v>2078</v>
      </c>
      <c r="E34" s="143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103448.83</v>
      </c>
      <c r="P34" s="131">
        <v>206897.66</v>
      </c>
      <c r="Q34" s="126">
        <v>206897.66</v>
      </c>
    </row>
    <row r="35" spans="1:17" ht="13" thickBot="1" x14ac:dyDescent="0.3">
      <c r="A35" s="32">
        <v>108010</v>
      </c>
      <c r="B35" s="135" t="s">
        <v>18</v>
      </c>
      <c r="C35" s="146" t="s">
        <v>1273</v>
      </c>
      <c r="D35" s="133" t="s">
        <v>2078</v>
      </c>
      <c r="E35" s="142">
        <v>43245273.469999999</v>
      </c>
      <c r="F35" s="129">
        <v>43686233.329999998</v>
      </c>
      <c r="G35" s="129">
        <v>44306732.57</v>
      </c>
      <c r="H35" s="129">
        <v>44801599.149999999</v>
      </c>
      <c r="I35" s="129">
        <v>45103706.390000001</v>
      </c>
      <c r="J35" s="129">
        <v>45695180.009999998</v>
      </c>
      <c r="K35" s="129">
        <v>45991288.850000001</v>
      </c>
      <c r="L35" s="129">
        <v>46456146.159999996</v>
      </c>
      <c r="M35" s="129">
        <v>46907390.270000003</v>
      </c>
      <c r="N35" s="129">
        <v>47162568.979999997</v>
      </c>
      <c r="O35" s="129">
        <v>44870896.990000002</v>
      </c>
      <c r="P35" s="129">
        <v>45119324.82</v>
      </c>
      <c r="Q35" s="126">
        <v>45119324.82</v>
      </c>
    </row>
    <row r="36" spans="1:17" ht="13" thickBot="1" x14ac:dyDescent="0.3">
      <c r="A36" s="32">
        <v>108011</v>
      </c>
      <c r="B36" s="135" t="s">
        <v>19</v>
      </c>
      <c r="C36" s="146" t="s">
        <v>1272</v>
      </c>
      <c r="D36" s="133" t="s">
        <v>2078</v>
      </c>
      <c r="E36" s="143">
        <v>-1014843671.12</v>
      </c>
      <c r="F36" s="131">
        <v>-1019631321.35</v>
      </c>
      <c r="G36" s="131">
        <v>-1024477262.6</v>
      </c>
      <c r="H36" s="131">
        <v>-1029248731.95</v>
      </c>
      <c r="I36" s="131">
        <v>-1034127103.28</v>
      </c>
      <c r="J36" s="131">
        <v>-1038891158.74</v>
      </c>
      <c r="K36" s="131">
        <v>-1043855968.4400001</v>
      </c>
      <c r="L36" s="131">
        <v>-1048730241.55</v>
      </c>
      <c r="M36" s="131">
        <v>-1053643067.1799999</v>
      </c>
      <c r="N36" s="131">
        <v>-1058766633.86</v>
      </c>
      <c r="O36" s="131">
        <v>-1045516440.6</v>
      </c>
      <c r="P36" s="131">
        <v>-1050513660.52</v>
      </c>
      <c r="Q36" s="126">
        <v>-1050513660.52</v>
      </c>
    </row>
    <row r="37" spans="1:17" ht="13" thickBot="1" x14ac:dyDescent="0.3">
      <c r="A37" s="32">
        <v>108012</v>
      </c>
      <c r="B37" s="135" t="s">
        <v>20</v>
      </c>
      <c r="C37" s="146" t="s">
        <v>1271</v>
      </c>
      <c r="D37" s="133" t="s">
        <v>2078</v>
      </c>
      <c r="E37" s="142">
        <v>-13119564.5</v>
      </c>
      <c r="F37" s="129">
        <v>-13031825.050000001</v>
      </c>
      <c r="G37" s="129">
        <v>-13091949.66</v>
      </c>
      <c r="H37" s="129">
        <v>-13291747.09</v>
      </c>
      <c r="I37" s="129">
        <v>-13200913.380000001</v>
      </c>
      <c r="J37" s="129">
        <v>-13389136.949999999</v>
      </c>
      <c r="K37" s="129">
        <v>-13592854.470000001</v>
      </c>
      <c r="L37" s="129">
        <v>-13800068.98</v>
      </c>
      <c r="M37" s="129">
        <v>-13926000.630000001</v>
      </c>
      <c r="N37" s="129">
        <v>-13909248.609999999</v>
      </c>
      <c r="O37" s="129">
        <v>-14190888.109999999</v>
      </c>
      <c r="P37" s="129">
        <v>-14366852.199999999</v>
      </c>
      <c r="Q37" s="126">
        <v>-14366852.199999999</v>
      </c>
    </row>
    <row r="38" spans="1:17" ht="13" thickBot="1" x14ac:dyDescent="0.3">
      <c r="A38" s="32">
        <v>108013</v>
      </c>
      <c r="B38" s="135" t="s">
        <v>21</v>
      </c>
      <c r="C38" s="146" t="s">
        <v>1270</v>
      </c>
      <c r="D38" s="133" t="s">
        <v>2078</v>
      </c>
      <c r="E38" s="143">
        <v>3099838.8</v>
      </c>
      <c r="F38" s="131">
        <v>3154305.38</v>
      </c>
      <c r="G38" s="131">
        <v>3245258.04</v>
      </c>
      <c r="H38" s="131">
        <v>3245258.04</v>
      </c>
      <c r="I38" s="131">
        <v>3181199</v>
      </c>
      <c r="J38" s="131">
        <v>3198935.78</v>
      </c>
      <c r="K38" s="131">
        <v>3198935.78</v>
      </c>
      <c r="L38" s="131">
        <v>3198935.78</v>
      </c>
      <c r="M38" s="131">
        <v>3252335.98</v>
      </c>
      <c r="N38" s="131">
        <v>3358397.67</v>
      </c>
      <c r="O38" s="131">
        <v>3378703.39</v>
      </c>
      <c r="P38" s="131">
        <v>3461706.78</v>
      </c>
      <c r="Q38" s="126">
        <v>3461706.78</v>
      </c>
    </row>
    <row r="39" spans="1:17" ht="13" thickBot="1" x14ac:dyDescent="0.3">
      <c r="A39" s="32">
        <v>108014</v>
      </c>
      <c r="B39" s="135" t="s">
        <v>22</v>
      </c>
      <c r="C39" s="146" t="s">
        <v>1269</v>
      </c>
      <c r="D39" s="133" t="s">
        <v>2078</v>
      </c>
      <c r="E39" s="142">
        <v>606909.66</v>
      </c>
      <c r="F39" s="129">
        <v>626269.99</v>
      </c>
      <c r="G39" s="129">
        <v>633257.07999999996</v>
      </c>
      <c r="H39" s="129">
        <v>633257.07999999996</v>
      </c>
      <c r="I39" s="129">
        <v>695234.24</v>
      </c>
      <c r="J39" s="129">
        <v>695234.24</v>
      </c>
      <c r="K39" s="129">
        <v>695234.24</v>
      </c>
      <c r="L39" s="129">
        <v>695234.24</v>
      </c>
      <c r="M39" s="129">
        <v>695234.24</v>
      </c>
      <c r="N39" s="129">
        <v>747786.51</v>
      </c>
      <c r="O39" s="129">
        <v>747786.51</v>
      </c>
      <c r="P39" s="129">
        <v>824850.53</v>
      </c>
      <c r="Q39" s="126">
        <v>824850.53</v>
      </c>
    </row>
    <row r="40" spans="1:17" ht="13" thickBot="1" x14ac:dyDescent="0.3">
      <c r="A40" s="32">
        <v>108015</v>
      </c>
      <c r="B40" s="135" t="s">
        <v>23</v>
      </c>
      <c r="C40" s="146" t="s">
        <v>1268</v>
      </c>
      <c r="D40" s="133" t="s">
        <v>2078</v>
      </c>
      <c r="E40" s="143">
        <v>-2959103.46</v>
      </c>
      <c r="F40" s="131">
        <v>-2939918.83</v>
      </c>
      <c r="G40" s="131">
        <v>-2961246.52</v>
      </c>
      <c r="H40" s="131">
        <v>-2984615.26</v>
      </c>
      <c r="I40" s="131">
        <v>-2867932.41</v>
      </c>
      <c r="J40" s="131">
        <v>-2892146.51</v>
      </c>
      <c r="K40" s="131">
        <v>-2916665.33</v>
      </c>
      <c r="L40" s="131">
        <v>-2941481.73</v>
      </c>
      <c r="M40" s="131">
        <v>-2966312.83</v>
      </c>
      <c r="N40" s="131">
        <v>-2852080.03</v>
      </c>
      <c r="O40" s="131">
        <v>-2892308.29</v>
      </c>
      <c r="P40" s="131">
        <v>-2924227.33</v>
      </c>
      <c r="Q40" s="126">
        <v>-2924227.33</v>
      </c>
    </row>
    <row r="41" spans="1:17" ht="13" thickBot="1" x14ac:dyDescent="0.3">
      <c r="A41" s="32">
        <v>108500</v>
      </c>
      <c r="B41" s="135" t="s">
        <v>2083</v>
      </c>
      <c r="C41" s="146" t="s">
        <v>2084</v>
      </c>
      <c r="D41" s="133" t="s">
        <v>2078</v>
      </c>
      <c r="E41" s="142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>
        <v>140702.6</v>
      </c>
      <c r="Q41" s="126">
        <v>140702.6</v>
      </c>
    </row>
    <row r="42" spans="1:17" ht="13" thickBot="1" x14ac:dyDescent="0.3">
      <c r="A42" s="32">
        <v>500113</v>
      </c>
      <c r="B42" s="132" t="s">
        <v>1319</v>
      </c>
      <c r="C42" s="146">
        <v>500113</v>
      </c>
      <c r="D42" s="141"/>
      <c r="E42" s="143">
        <v>51993265.43</v>
      </c>
      <c r="F42" s="131">
        <v>51918209.840000004</v>
      </c>
      <c r="G42" s="131">
        <v>51889909.299999997</v>
      </c>
      <c r="H42" s="131">
        <v>51983582.780000001</v>
      </c>
      <c r="I42" s="131">
        <v>52296879.850000001</v>
      </c>
      <c r="J42" s="131">
        <v>52871780.710000001</v>
      </c>
      <c r="K42" s="131">
        <v>52831518.490000002</v>
      </c>
      <c r="L42" s="131">
        <v>53149221.18</v>
      </c>
      <c r="M42" s="131">
        <v>53304084.770000003</v>
      </c>
      <c r="N42" s="131">
        <v>52728443.359999999</v>
      </c>
      <c r="O42" s="131">
        <v>52744752.649999999</v>
      </c>
      <c r="P42" s="131">
        <v>52735176.829999998</v>
      </c>
      <c r="Q42" s="126">
        <v>52735176.829999998</v>
      </c>
    </row>
    <row r="43" spans="1:17" ht="13" thickBot="1" x14ac:dyDescent="0.3">
      <c r="A43" s="32">
        <v>500119</v>
      </c>
      <c r="B43" s="134" t="s">
        <v>1320</v>
      </c>
      <c r="C43" s="146">
        <v>500119</v>
      </c>
      <c r="D43" s="141"/>
      <c r="E43" s="142">
        <v>69501766.329999998</v>
      </c>
      <c r="F43" s="129">
        <v>69529910.900000006</v>
      </c>
      <c r="G43" s="129">
        <v>69604729.769999996</v>
      </c>
      <c r="H43" s="129">
        <v>69801549.590000004</v>
      </c>
      <c r="I43" s="129">
        <v>70217999.620000005</v>
      </c>
      <c r="J43" s="129">
        <v>70896069.069999993</v>
      </c>
      <c r="K43" s="129">
        <v>70958948.469999999</v>
      </c>
      <c r="L43" s="129">
        <v>71379792.75</v>
      </c>
      <c r="M43" s="129">
        <v>71638228.230000004</v>
      </c>
      <c r="N43" s="129">
        <v>71166592.120000005</v>
      </c>
      <c r="O43" s="129">
        <v>71265456.129999995</v>
      </c>
      <c r="P43" s="129">
        <v>71338417.5</v>
      </c>
      <c r="Q43" s="126">
        <v>71338417.5</v>
      </c>
    </row>
    <row r="44" spans="1:17" ht="13" thickBot="1" x14ac:dyDescent="0.3">
      <c r="A44" s="32">
        <v>121001</v>
      </c>
      <c r="B44" s="135" t="s">
        <v>24</v>
      </c>
      <c r="C44" s="146" t="s">
        <v>1267</v>
      </c>
      <c r="D44" s="133" t="s">
        <v>2078</v>
      </c>
      <c r="E44" s="143">
        <v>1946033.46</v>
      </c>
      <c r="F44" s="131">
        <v>1946033.46</v>
      </c>
      <c r="G44" s="131">
        <v>1946033.46</v>
      </c>
      <c r="H44" s="131">
        <v>1946033.46</v>
      </c>
      <c r="I44" s="131">
        <v>1946033.46</v>
      </c>
      <c r="J44" s="131">
        <v>1946033.46</v>
      </c>
      <c r="K44" s="131">
        <v>1946033.46</v>
      </c>
      <c r="L44" s="131">
        <v>1946033.46</v>
      </c>
      <c r="M44" s="131">
        <v>1946033.46</v>
      </c>
      <c r="N44" s="131">
        <v>1946033.46</v>
      </c>
      <c r="O44" s="131">
        <v>1946033.46</v>
      </c>
      <c r="P44" s="131">
        <v>1946033.46</v>
      </c>
      <c r="Q44" s="126">
        <v>1946033.46</v>
      </c>
    </row>
    <row r="45" spans="1:17" ht="13" thickBot="1" x14ac:dyDescent="0.3">
      <c r="A45" s="32">
        <v>121002</v>
      </c>
      <c r="B45" s="135" t="s">
        <v>25</v>
      </c>
      <c r="C45" s="146" t="s">
        <v>1266</v>
      </c>
      <c r="D45" s="133" t="s">
        <v>2078</v>
      </c>
      <c r="E45" s="142">
        <v>125101.86</v>
      </c>
      <c r="F45" s="129">
        <v>125101.86</v>
      </c>
      <c r="G45" s="129">
        <v>125101.86</v>
      </c>
      <c r="H45" s="129">
        <v>125101.86</v>
      </c>
      <c r="I45" s="129">
        <v>125101.86</v>
      </c>
      <c r="J45" s="129">
        <v>125101.86</v>
      </c>
      <c r="K45" s="129">
        <v>125101.86</v>
      </c>
      <c r="L45" s="129">
        <v>125101.86</v>
      </c>
      <c r="M45" s="129">
        <v>125101.86</v>
      </c>
      <c r="N45" s="129">
        <v>125101.86</v>
      </c>
      <c r="O45" s="129">
        <v>125101.86</v>
      </c>
      <c r="P45" s="129">
        <v>125101.86</v>
      </c>
      <c r="Q45" s="126">
        <v>125101.86</v>
      </c>
    </row>
    <row r="46" spans="1:17" ht="13" thickBot="1" x14ac:dyDescent="0.3">
      <c r="A46" s="32">
        <v>121003</v>
      </c>
      <c r="B46" s="135" t="s">
        <v>26</v>
      </c>
      <c r="C46" s="146" t="s">
        <v>1265</v>
      </c>
      <c r="D46" s="133" t="s">
        <v>2078</v>
      </c>
      <c r="E46" s="143">
        <v>4635179.5599999996</v>
      </c>
      <c r="F46" s="131">
        <v>4635179.5599999996</v>
      </c>
      <c r="G46" s="131">
        <v>4635179.5599999996</v>
      </c>
      <c r="H46" s="131">
        <v>4635179.5599999996</v>
      </c>
      <c r="I46" s="131">
        <v>4635179.5599999996</v>
      </c>
      <c r="J46" s="131">
        <v>4635179.5599999996</v>
      </c>
      <c r="K46" s="131">
        <v>4635179.5599999996</v>
      </c>
      <c r="L46" s="131">
        <v>4635179.5599999996</v>
      </c>
      <c r="M46" s="131">
        <v>4635179.5599999996</v>
      </c>
      <c r="N46" s="131">
        <v>4635179.5599999996</v>
      </c>
      <c r="O46" s="131">
        <v>4635179.5599999996</v>
      </c>
      <c r="P46" s="131">
        <v>4635179.5599999996</v>
      </c>
      <c r="Q46" s="126">
        <v>4635179.5599999996</v>
      </c>
    </row>
    <row r="47" spans="1:17" ht="13" thickBot="1" x14ac:dyDescent="0.3">
      <c r="A47" s="32">
        <v>121007</v>
      </c>
      <c r="B47" s="135" t="s">
        <v>27</v>
      </c>
      <c r="C47" s="146" t="s">
        <v>1264</v>
      </c>
      <c r="D47" s="133" t="s">
        <v>2078</v>
      </c>
      <c r="E47" s="142">
        <v>64906.32</v>
      </c>
      <c r="F47" s="129">
        <v>64906.32</v>
      </c>
      <c r="G47" s="129">
        <v>64906.32</v>
      </c>
      <c r="H47" s="129">
        <v>64906.32</v>
      </c>
      <c r="I47" s="129">
        <v>64906.32</v>
      </c>
      <c r="J47" s="129">
        <v>64906.32</v>
      </c>
      <c r="K47" s="129">
        <v>64906.32</v>
      </c>
      <c r="L47" s="129">
        <v>64906.32</v>
      </c>
      <c r="M47" s="129">
        <v>64906.32</v>
      </c>
      <c r="N47" s="129">
        <v>64906.32</v>
      </c>
      <c r="O47" s="129">
        <v>64906.32</v>
      </c>
      <c r="P47" s="129">
        <v>64906.32</v>
      </c>
      <c r="Q47" s="126">
        <v>64906.32</v>
      </c>
    </row>
    <row r="48" spans="1:17" ht="13" thickBot="1" x14ac:dyDescent="0.3">
      <c r="A48" s="32">
        <v>121008</v>
      </c>
      <c r="B48" s="135" t="s">
        <v>28</v>
      </c>
      <c r="C48" s="146" t="s">
        <v>1263</v>
      </c>
      <c r="D48" s="133" t="s">
        <v>2078</v>
      </c>
      <c r="E48" s="143">
        <v>53445914.899999999</v>
      </c>
      <c r="F48" s="131">
        <v>53445914.899999999</v>
      </c>
      <c r="G48" s="131">
        <v>53445914.899999999</v>
      </c>
      <c r="H48" s="131">
        <v>53460249.899999999</v>
      </c>
      <c r="I48" s="131">
        <v>53460249.899999999</v>
      </c>
      <c r="J48" s="131">
        <v>53460249.899999999</v>
      </c>
      <c r="K48" s="131">
        <v>53460249.899999999</v>
      </c>
      <c r="L48" s="131">
        <v>53460249.899999999</v>
      </c>
      <c r="M48" s="131">
        <v>54049972.799999997</v>
      </c>
      <c r="N48" s="131">
        <v>54105590.390000001</v>
      </c>
      <c r="O48" s="131">
        <v>54105802.789999999</v>
      </c>
      <c r="P48" s="131">
        <v>54100752.079999998</v>
      </c>
      <c r="Q48" s="126">
        <v>54100752.079999998</v>
      </c>
    </row>
    <row r="49" spans="1:17" ht="13" thickBot="1" x14ac:dyDescent="0.3">
      <c r="A49" s="32">
        <v>121044</v>
      </c>
      <c r="B49" s="135" t="s">
        <v>29</v>
      </c>
      <c r="C49" s="146" t="s">
        <v>1262</v>
      </c>
      <c r="D49" s="133" t="s">
        <v>2078</v>
      </c>
      <c r="E49" s="142">
        <v>438739</v>
      </c>
      <c r="F49" s="129">
        <v>438739</v>
      </c>
      <c r="G49" s="129">
        <v>438739</v>
      </c>
      <c r="H49" s="129">
        <v>438739</v>
      </c>
      <c r="I49" s="129">
        <v>438739</v>
      </c>
      <c r="J49" s="129">
        <v>438739</v>
      </c>
      <c r="K49" s="129">
        <v>438739</v>
      </c>
      <c r="L49" s="129">
        <v>438739</v>
      </c>
      <c r="M49" s="129">
        <v>438739</v>
      </c>
      <c r="N49" s="129">
        <v>438739</v>
      </c>
      <c r="O49" s="129">
        <v>438739</v>
      </c>
      <c r="P49" s="129">
        <v>438739</v>
      </c>
      <c r="Q49" s="126">
        <v>438739</v>
      </c>
    </row>
    <row r="50" spans="1:17" ht="13" thickBot="1" x14ac:dyDescent="0.3">
      <c r="A50" s="32">
        <v>121045</v>
      </c>
      <c r="B50" s="135" t="s">
        <v>30</v>
      </c>
      <c r="C50" s="146" t="s">
        <v>1261</v>
      </c>
      <c r="D50" s="133" t="s">
        <v>2078</v>
      </c>
      <c r="E50" s="143">
        <v>464092.08</v>
      </c>
      <c r="F50" s="131">
        <v>464092.08</v>
      </c>
      <c r="G50" s="131">
        <v>464092.08</v>
      </c>
      <c r="H50" s="131">
        <v>464092.08</v>
      </c>
      <c r="I50" s="131">
        <v>464092.08</v>
      </c>
      <c r="J50" s="131">
        <v>464092.08</v>
      </c>
      <c r="K50" s="131">
        <v>464092.08</v>
      </c>
      <c r="L50" s="131">
        <v>464092.08</v>
      </c>
      <c r="M50" s="131">
        <v>464092.08</v>
      </c>
      <c r="N50" s="131">
        <v>464092.08</v>
      </c>
      <c r="O50" s="131">
        <v>464092.08</v>
      </c>
      <c r="P50" s="131">
        <v>464092.08</v>
      </c>
      <c r="Q50" s="126">
        <v>464092.08</v>
      </c>
    </row>
    <row r="51" spans="1:17" ht="13" thickBot="1" x14ac:dyDescent="0.3">
      <c r="A51" s="32">
        <v>121107</v>
      </c>
      <c r="B51" s="135" t="s">
        <v>31</v>
      </c>
      <c r="C51" s="146" t="s">
        <v>1260</v>
      </c>
      <c r="D51" s="133" t="s">
        <v>2078</v>
      </c>
      <c r="E51" s="142">
        <v>0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9">
        <v>0</v>
      </c>
      <c r="Q51" s="126">
        <v>0</v>
      </c>
    </row>
    <row r="52" spans="1:17" ht="13" thickBot="1" x14ac:dyDescent="0.3">
      <c r="A52" s="32">
        <v>121117</v>
      </c>
      <c r="B52" s="135" t="s">
        <v>32</v>
      </c>
      <c r="C52" s="146" t="s">
        <v>1259</v>
      </c>
      <c r="D52" s="133" t="s">
        <v>2078</v>
      </c>
      <c r="E52" s="143">
        <v>4233413.6500000004</v>
      </c>
      <c r="F52" s="131">
        <v>4233413.6500000004</v>
      </c>
      <c r="G52" s="131">
        <v>4233413.6500000004</v>
      </c>
      <c r="H52" s="131">
        <v>4233413.6500000004</v>
      </c>
      <c r="I52" s="131">
        <v>4233413.6500000004</v>
      </c>
      <c r="J52" s="131">
        <v>4233413.6500000004</v>
      </c>
      <c r="K52" s="131">
        <v>4233413.6500000004</v>
      </c>
      <c r="L52" s="131">
        <v>4233413.6500000004</v>
      </c>
      <c r="M52" s="131">
        <v>4233413.6500000004</v>
      </c>
      <c r="N52" s="131">
        <v>4233413.6500000004</v>
      </c>
      <c r="O52" s="131">
        <v>4233413.6500000004</v>
      </c>
      <c r="P52" s="131">
        <v>4233413.6500000004</v>
      </c>
      <c r="Q52" s="126">
        <v>4233413.6500000004</v>
      </c>
    </row>
    <row r="53" spans="1:17" ht="13" thickBot="1" x14ac:dyDescent="0.3">
      <c r="A53" s="32">
        <v>121200</v>
      </c>
      <c r="B53" s="135" t="s">
        <v>1321</v>
      </c>
      <c r="C53" s="146" t="s">
        <v>1322</v>
      </c>
      <c r="D53" s="133" t="s">
        <v>2078</v>
      </c>
      <c r="E53" s="142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6">
        <v>0</v>
      </c>
    </row>
    <row r="54" spans="1:17" ht="13" thickBot="1" x14ac:dyDescent="0.3">
      <c r="A54" s="32">
        <v>121201</v>
      </c>
      <c r="B54" s="135" t="s">
        <v>2085</v>
      </c>
      <c r="C54" s="146" t="s">
        <v>2086</v>
      </c>
      <c r="D54" s="133" t="s">
        <v>2078</v>
      </c>
      <c r="E54" s="143">
        <v>0</v>
      </c>
      <c r="F54" s="131">
        <v>0</v>
      </c>
      <c r="G54" s="131">
        <v>0</v>
      </c>
      <c r="H54" s="131">
        <v>0</v>
      </c>
      <c r="I54" s="131">
        <v>9494.6299999999992</v>
      </c>
      <c r="J54" s="131">
        <v>179921.58</v>
      </c>
      <c r="K54" s="131">
        <v>182180.58</v>
      </c>
      <c r="L54" s="131">
        <v>183703.12</v>
      </c>
      <c r="M54" s="131">
        <v>185202.82</v>
      </c>
      <c r="N54" s="131">
        <v>0</v>
      </c>
      <c r="O54" s="131">
        <v>0</v>
      </c>
      <c r="P54" s="131">
        <v>0</v>
      </c>
      <c r="Q54" s="126">
        <v>0</v>
      </c>
    </row>
    <row r="55" spans="1:17" ht="13" thickBot="1" x14ac:dyDescent="0.3">
      <c r="A55" s="32">
        <v>121202</v>
      </c>
      <c r="B55" s="135" t="s">
        <v>2087</v>
      </c>
      <c r="C55" s="146" t="s">
        <v>2088</v>
      </c>
      <c r="D55" s="133" t="s">
        <v>2078</v>
      </c>
      <c r="E55" s="142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-2998.69</v>
      </c>
      <c r="L55" s="129">
        <v>-6035.67</v>
      </c>
      <c r="M55" s="129">
        <v>-9098.9</v>
      </c>
      <c r="N55" s="129">
        <v>-3089.54</v>
      </c>
      <c r="O55" s="129">
        <v>0</v>
      </c>
      <c r="P55" s="129">
        <v>0</v>
      </c>
      <c r="Q55" s="126">
        <v>0</v>
      </c>
    </row>
    <row r="56" spans="1:17" ht="13" thickBot="1" x14ac:dyDescent="0.3">
      <c r="A56" s="32">
        <v>121707</v>
      </c>
      <c r="B56" s="135" t="s">
        <v>33</v>
      </c>
      <c r="C56" s="146" t="s">
        <v>1258</v>
      </c>
      <c r="D56" s="133" t="s">
        <v>2078</v>
      </c>
      <c r="E56" s="143">
        <v>4148385.5</v>
      </c>
      <c r="F56" s="131">
        <v>4176530.07</v>
      </c>
      <c r="G56" s="131">
        <v>4251348.9400000004</v>
      </c>
      <c r="H56" s="131">
        <v>4433833.76</v>
      </c>
      <c r="I56" s="131">
        <v>4840789.16</v>
      </c>
      <c r="J56" s="131">
        <v>5348431.66</v>
      </c>
      <c r="K56" s="131">
        <v>5412050.75</v>
      </c>
      <c r="L56" s="131">
        <v>5834409.4699999997</v>
      </c>
      <c r="M56" s="131">
        <v>5504685.5800000001</v>
      </c>
      <c r="N56" s="131">
        <v>5156625.34</v>
      </c>
      <c r="O56" s="131">
        <v>5252187.41</v>
      </c>
      <c r="P56" s="131">
        <v>5330199.49</v>
      </c>
      <c r="Q56" s="126">
        <v>5330199.49</v>
      </c>
    </row>
    <row r="57" spans="1:17" ht="13" thickBot="1" x14ac:dyDescent="0.3">
      <c r="A57" s="32">
        <v>500120</v>
      </c>
      <c r="B57" s="134" t="s">
        <v>1323</v>
      </c>
      <c r="C57" s="146">
        <v>500120</v>
      </c>
      <c r="D57" s="141"/>
      <c r="E57" s="142">
        <v>-17508500.899999999</v>
      </c>
      <c r="F57" s="129">
        <v>-17611701.059999999</v>
      </c>
      <c r="G57" s="129">
        <v>-17714820.469999999</v>
      </c>
      <c r="H57" s="129">
        <v>-17817966.809999999</v>
      </c>
      <c r="I57" s="129">
        <v>-17921119.77</v>
      </c>
      <c r="J57" s="129">
        <v>-18024288.359999999</v>
      </c>
      <c r="K57" s="129">
        <v>-18127429.98</v>
      </c>
      <c r="L57" s="129">
        <v>-18230571.57</v>
      </c>
      <c r="M57" s="129">
        <v>-18334143.460000001</v>
      </c>
      <c r="N57" s="129">
        <v>-18438148.760000002</v>
      </c>
      <c r="O57" s="129">
        <v>-18520703.48</v>
      </c>
      <c r="P57" s="129">
        <v>-18603240.670000002</v>
      </c>
      <c r="Q57" s="126">
        <v>-18603240.670000002</v>
      </c>
    </row>
    <row r="58" spans="1:17" ht="13" thickBot="1" x14ac:dyDescent="0.3">
      <c r="A58" s="32">
        <v>122002</v>
      </c>
      <c r="B58" s="135" t="s">
        <v>34</v>
      </c>
      <c r="C58" s="146" t="s">
        <v>1257</v>
      </c>
      <c r="D58" s="133" t="s">
        <v>2078</v>
      </c>
      <c r="E58" s="143">
        <v>92190.96</v>
      </c>
      <c r="F58" s="131">
        <v>92943.87</v>
      </c>
      <c r="G58" s="131">
        <v>93777.49</v>
      </c>
      <c r="H58" s="131">
        <v>94584.25</v>
      </c>
      <c r="I58" s="131">
        <v>95418.18</v>
      </c>
      <c r="J58" s="131">
        <v>96225.23</v>
      </c>
      <c r="K58" s="131">
        <v>97059.22</v>
      </c>
      <c r="L58" s="131">
        <v>97893.23</v>
      </c>
      <c r="M58" s="131">
        <v>98719.74</v>
      </c>
      <c r="N58" s="131">
        <v>99575.72</v>
      </c>
      <c r="O58" s="131">
        <v>100096.56</v>
      </c>
      <c r="P58" s="131">
        <v>100634.75</v>
      </c>
      <c r="Q58" s="126">
        <v>100634.75</v>
      </c>
    </row>
    <row r="59" spans="1:17" ht="13" thickBot="1" x14ac:dyDescent="0.3">
      <c r="A59" s="32">
        <v>122026</v>
      </c>
      <c r="B59" s="135" t="s">
        <v>37</v>
      </c>
      <c r="C59" s="146" t="s">
        <v>1324</v>
      </c>
      <c r="D59" s="133" t="s">
        <v>2078</v>
      </c>
      <c r="E59" s="142">
        <v>-1033.52</v>
      </c>
      <c r="F59" s="129">
        <v>-1033.52</v>
      </c>
      <c r="G59" s="129">
        <v>-1033.52</v>
      </c>
      <c r="H59" s="129">
        <v>-1033.52</v>
      </c>
      <c r="I59" s="129">
        <v>-1033.52</v>
      </c>
      <c r="J59" s="129">
        <v>-1033.52</v>
      </c>
      <c r="K59" s="129">
        <v>-1033.52</v>
      </c>
      <c r="L59" s="129">
        <v>-1033.52</v>
      </c>
      <c r="M59" s="129">
        <v>-1033.52</v>
      </c>
      <c r="N59" s="129">
        <v>-1033.52</v>
      </c>
      <c r="O59" s="129">
        <v>-1033.52</v>
      </c>
      <c r="P59" s="129">
        <v>-1033.52</v>
      </c>
      <c r="Q59" s="126">
        <v>-1033.52</v>
      </c>
    </row>
    <row r="60" spans="1:17" ht="13" thickBot="1" x14ac:dyDescent="0.3">
      <c r="A60" s="32">
        <v>122027</v>
      </c>
      <c r="B60" s="135" t="s">
        <v>35</v>
      </c>
      <c r="C60" s="146" t="s">
        <v>1256</v>
      </c>
      <c r="D60" s="133" t="s">
        <v>2078</v>
      </c>
      <c r="E60" s="143">
        <v>-4358791.1100000003</v>
      </c>
      <c r="F60" s="131">
        <v>-4362105.07</v>
      </c>
      <c r="G60" s="131">
        <v>-4365419.03</v>
      </c>
      <c r="H60" s="131">
        <v>-4368732.97</v>
      </c>
      <c r="I60" s="131">
        <v>-4372046.9000000004</v>
      </c>
      <c r="J60" s="131">
        <v>-4375360.8600000003</v>
      </c>
      <c r="K60" s="131">
        <v>-4378674.79</v>
      </c>
      <c r="L60" s="131">
        <v>-4381988.75</v>
      </c>
      <c r="M60" s="131">
        <v>-4385302.68</v>
      </c>
      <c r="N60" s="131">
        <v>-4388616.6399999997</v>
      </c>
      <c r="O60" s="131">
        <v>-4391982.8499999996</v>
      </c>
      <c r="P60" s="131">
        <v>-4395349.0599999996</v>
      </c>
      <c r="Q60" s="126">
        <v>-4395349.0599999996</v>
      </c>
    </row>
    <row r="61" spans="1:17" ht="13" thickBot="1" x14ac:dyDescent="0.3">
      <c r="A61" s="32">
        <v>122028</v>
      </c>
      <c r="B61" s="135" t="s">
        <v>36</v>
      </c>
      <c r="C61" s="146" t="s">
        <v>1255</v>
      </c>
      <c r="D61" s="133" t="s">
        <v>2078</v>
      </c>
      <c r="E61" s="142">
        <v>-13772182.880000001</v>
      </c>
      <c r="F61" s="129">
        <v>-13872821.99</v>
      </c>
      <c r="G61" s="129">
        <v>-13973461.060000001</v>
      </c>
      <c r="H61" s="129">
        <v>-14074100.220000001</v>
      </c>
      <c r="I61" s="129">
        <v>-14174773.18</v>
      </c>
      <c r="J61" s="129">
        <v>-14275434.859999999</v>
      </c>
      <c r="K61" s="129">
        <v>-14376096.539999999</v>
      </c>
      <c r="L61" s="129">
        <v>-14476758.18</v>
      </c>
      <c r="M61" s="129">
        <v>-14577842.65</v>
      </c>
      <c r="N61" s="129">
        <v>-14679389.970000001</v>
      </c>
      <c r="O61" s="129">
        <v>-14759099.32</v>
      </c>
      <c r="P61" s="129">
        <v>-14838808.49</v>
      </c>
      <c r="Q61" s="126">
        <v>-14838808.49</v>
      </c>
    </row>
    <row r="62" spans="1:17" ht="13" thickBot="1" x14ac:dyDescent="0.3">
      <c r="A62" s="32">
        <v>122029</v>
      </c>
      <c r="B62" s="135" t="s">
        <v>37</v>
      </c>
      <c r="C62" s="146" t="s">
        <v>1254</v>
      </c>
      <c r="D62" s="133" t="s">
        <v>2078</v>
      </c>
      <c r="E62" s="143">
        <v>531315.65</v>
      </c>
      <c r="F62" s="131">
        <v>531315.65</v>
      </c>
      <c r="G62" s="131">
        <v>531315.65</v>
      </c>
      <c r="H62" s="131">
        <v>531315.65</v>
      </c>
      <c r="I62" s="131">
        <v>531315.65</v>
      </c>
      <c r="J62" s="131">
        <v>531315.65</v>
      </c>
      <c r="K62" s="131">
        <v>531315.65</v>
      </c>
      <c r="L62" s="131">
        <v>531315.65</v>
      </c>
      <c r="M62" s="131">
        <v>531315.65</v>
      </c>
      <c r="N62" s="131">
        <v>531315.65</v>
      </c>
      <c r="O62" s="131">
        <v>531315.65</v>
      </c>
      <c r="P62" s="131">
        <v>531315.65</v>
      </c>
      <c r="Q62" s="126">
        <v>531315.65</v>
      </c>
    </row>
    <row r="63" spans="1:17" ht="13" thickBot="1" x14ac:dyDescent="0.3">
      <c r="A63" s="32">
        <v>500110</v>
      </c>
      <c r="B63" s="130" t="s">
        <v>1325</v>
      </c>
      <c r="C63" s="145">
        <v>500110</v>
      </c>
      <c r="D63" s="140"/>
      <c r="E63" s="142">
        <v>218891210.05000001</v>
      </c>
      <c r="F63" s="129">
        <v>242957708.38</v>
      </c>
      <c r="G63" s="129">
        <v>223346557.46000001</v>
      </c>
      <c r="H63" s="129">
        <v>179967434.66</v>
      </c>
      <c r="I63" s="129">
        <v>146131422.30000001</v>
      </c>
      <c r="J63" s="129">
        <v>150007544.66999999</v>
      </c>
      <c r="K63" s="129">
        <v>129087562.3</v>
      </c>
      <c r="L63" s="129">
        <v>125993683.40000001</v>
      </c>
      <c r="M63" s="129">
        <v>165776440.22</v>
      </c>
      <c r="N63" s="129">
        <v>156414847.09999999</v>
      </c>
      <c r="O63" s="129">
        <v>196431534.43000001</v>
      </c>
      <c r="P63" s="129">
        <v>249799019.68000001</v>
      </c>
      <c r="Q63" s="126">
        <v>249799019.68000001</v>
      </c>
    </row>
    <row r="64" spans="1:17" ht="13" thickBot="1" x14ac:dyDescent="0.3">
      <c r="A64" s="32">
        <v>500117</v>
      </c>
      <c r="B64" s="132" t="s">
        <v>1326</v>
      </c>
      <c r="C64" s="146">
        <v>500117</v>
      </c>
      <c r="D64" s="141"/>
      <c r="E64" s="143">
        <v>3973623.64</v>
      </c>
      <c r="F64" s="131">
        <v>34478674.380000003</v>
      </c>
      <c r="G64" s="131">
        <v>10606293.82</v>
      </c>
      <c r="H64" s="131">
        <v>7413750.1699999999</v>
      </c>
      <c r="I64" s="131">
        <v>6200267.29</v>
      </c>
      <c r="J64" s="131">
        <v>8008001.0499999998</v>
      </c>
      <c r="K64" s="131">
        <v>8411297.3100000005</v>
      </c>
      <c r="L64" s="131">
        <v>8147344.3799999999</v>
      </c>
      <c r="M64" s="131">
        <v>8193427.4900000002</v>
      </c>
      <c r="N64" s="131">
        <v>8462448.1600000001</v>
      </c>
      <c r="O64" s="131">
        <v>8900164.5700000003</v>
      </c>
      <c r="P64" s="131">
        <v>7930249.6699999999</v>
      </c>
      <c r="Q64" s="126">
        <v>7930249.6699999999</v>
      </c>
    </row>
    <row r="65" spans="1:17" ht="13" thickBot="1" x14ac:dyDescent="0.3">
      <c r="A65" s="32">
        <v>131001</v>
      </c>
      <c r="B65" s="134" t="s">
        <v>38</v>
      </c>
      <c r="C65" s="146" t="s">
        <v>1253</v>
      </c>
      <c r="D65" s="133" t="s">
        <v>2078</v>
      </c>
      <c r="E65" s="142">
        <v>-477744.18</v>
      </c>
      <c r="F65" s="129">
        <v>189850.84</v>
      </c>
      <c r="G65" s="129">
        <v>1197600.8700000001</v>
      </c>
      <c r="H65" s="129">
        <v>230995.85</v>
      </c>
      <c r="I65" s="129">
        <v>251390.91</v>
      </c>
      <c r="J65" s="129">
        <v>183233.15</v>
      </c>
      <c r="K65" s="129">
        <v>158244.4</v>
      </c>
      <c r="L65" s="129">
        <v>140468.91</v>
      </c>
      <c r="M65" s="129">
        <v>160523.51</v>
      </c>
      <c r="N65" s="129">
        <v>204651.22</v>
      </c>
      <c r="O65" s="129">
        <v>231959.94</v>
      </c>
      <c r="P65" s="129">
        <v>209212.07</v>
      </c>
      <c r="Q65" s="126">
        <v>209212.07</v>
      </c>
    </row>
    <row r="66" spans="1:17" ht="13" thickBot="1" x14ac:dyDescent="0.3">
      <c r="A66" s="32">
        <v>131006</v>
      </c>
      <c r="B66" s="134" t="s">
        <v>39</v>
      </c>
      <c r="C66" s="146" t="s">
        <v>1252</v>
      </c>
      <c r="D66" s="133" t="s">
        <v>2078</v>
      </c>
      <c r="E66" s="143">
        <v>24212.65</v>
      </c>
      <c r="F66" s="131">
        <v>53925.5</v>
      </c>
      <c r="G66" s="131">
        <v>264256.94</v>
      </c>
      <c r="H66" s="131">
        <v>19634.34</v>
      </c>
      <c r="I66" s="131">
        <v>24143.64</v>
      </c>
      <c r="J66" s="131">
        <v>11605.28</v>
      </c>
      <c r="K66" s="131">
        <v>30790.82</v>
      </c>
      <c r="L66" s="131">
        <v>54572.02</v>
      </c>
      <c r="M66" s="131">
        <v>43771.66</v>
      </c>
      <c r="N66" s="131">
        <v>83307.78</v>
      </c>
      <c r="O66" s="131">
        <v>38548.949999999997</v>
      </c>
      <c r="P66" s="131">
        <v>71741.649999999994</v>
      </c>
      <c r="Q66" s="126">
        <v>71741.649999999994</v>
      </c>
    </row>
    <row r="67" spans="1:17" ht="13" thickBot="1" x14ac:dyDescent="0.3">
      <c r="A67" s="32">
        <v>131025</v>
      </c>
      <c r="B67" s="134" t="s">
        <v>1327</v>
      </c>
      <c r="C67" s="146" t="s">
        <v>1328</v>
      </c>
      <c r="D67" s="133" t="s">
        <v>2078</v>
      </c>
      <c r="E67" s="142">
        <v>0</v>
      </c>
      <c r="F67" s="129">
        <v>0</v>
      </c>
      <c r="G67" s="129">
        <v>0</v>
      </c>
      <c r="H67" s="129">
        <v>0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129">
        <v>0</v>
      </c>
      <c r="O67" s="129">
        <v>0</v>
      </c>
      <c r="P67" s="129">
        <v>0</v>
      </c>
      <c r="Q67" s="126">
        <v>0</v>
      </c>
    </row>
    <row r="68" spans="1:17" ht="13" thickBot="1" x14ac:dyDescent="0.3">
      <c r="A68" s="32">
        <v>131040</v>
      </c>
      <c r="B68" s="134" t="s">
        <v>40</v>
      </c>
      <c r="C68" s="146" t="s">
        <v>1251</v>
      </c>
      <c r="D68" s="133" t="s">
        <v>2078</v>
      </c>
      <c r="E68" s="143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26">
        <v>0</v>
      </c>
    </row>
    <row r="69" spans="1:17" ht="13" thickBot="1" x14ac:dyDescent="0.3">
      <c r="A69" s="32">
        <v>131041</v>
      </c>
      <c r="B69" s="134" t="s">
        <v>41</v>
      </c>
      <c r="C69" s="146" t="s">
        <v>1250</v>
      </c>
      <c r="D69" s="133" t="s">
        <v>2078</v>
      </c>
      <c r="E69" s="142">
        <v>653864.64</v>
      </c>
      <c r="F69" s="129">
        <v>0</v>
      </c>
      <c r="G69" s="129">
        <v>0</v>
      </c>
      <c r="H69" s="129">
        <v>0</v>
      </c>
      <c r="I69" s="129">
        <v>0</v>
      </c>
      <c r="J69" s="129">
        <v>0</v>
      </c>
      <c r="K69" s="129">
        <v>0</v>
      </c>
      <c r="L69" s="129">
        <v>0</v>
      </c>
      <c r="M69" s="129">
        <v>0</v>
      </c>
      <c r="N69" s="129">
        <v>0</v>
      </c>
      <c r="O69" s="129">
        <v>0</v>
      </c>
      <c r="P69" s="129">
        <v>0</v>
      </c>
      <c r="Q69" s="126">
        <v>0</v>
      </c>
    </row>
    <row r="70" spans="1:17" ht="13" thickBot="1" x14ac:dyDescent="0.3">
      <c r="A70" s="32">
        <v>131042</v>
      </c>
      <c r="B70" s="134" t="s">
        <v>42</v>
      </c>
      <c r="C70" s="146" t="s">
        <v>1249</v>
      </c>
      <c r="D70" s="133" t="s">
        <v>2078</v>
      </c>
      <c r="E70" s="143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  <c r="L70" s="131">
        <v>0</v>
      </c>
      <c r="M70" s="131">
        <v>0</v>
      </c>
      <c r="N70" s="131">
        <v>0</v>
      </c>
      <c r="O70" s="131">
        <v>0</v>
      </c>
      <c r="P70" s="131">
        <v>0</v>
      </c>
      <c r="Q70" s="126">
        <v>0</v>
      </c>
    </row>
    <row r="71" spans="1:17" ht="13" thickBot="1" x14ac:dyDescent="0.3">
      <c r="A71" s="32">
        <v>131044</v>
      </c>
      <c r="B71" s="134" t="s">
        <v>43</v>
      </c>
      <c r="C71" s="146" t="s">
        <v>1248</v>
      </c>
      <c r="D71" s="133" t="s">
        <v>2078</v>
      </c>
      <c r="E71" s="142">
        <v>0</v>
      </c>
      <c r="F71" s="129">
        <v>0</v>
      </c>
      <c r="G71" s="129">
        <v>0</v>
      </c>
      <c r="H71" s="129">
        <v>0</v>
      </c>
      <c r="I71" s="129">
        <v>0</v>
      </c>
      <c r="J71" s="129">
        <v>0</v>
      </c>
      <c r="K71" s="129">
        <v>0</v>
      </c>
      <c r="L71" s="129">
        <v>0</v>
      </c>
      <c r="M71" s="129">
        <v>0</v>
      </c>
      <c r="N71" s="129">
        <v>0</v>
      </c>
      <c r="O71" s="129">
        <v>0</v>
      </c>
      <c r="P71" s="129">
        <v>0</v>
      </c>
      <c r="Q71" s="126">
        <v>0</v>
      </c>
    </row>
    <row r="72" spans="1:17" ht="13" thickBot="1" x14ac:dyDescent="0.3">
      <c r="A72" s="32">
        <v>131045</v>
      </c>
      <c r="B72" s="134" t="s">
        <v>44</v>
      </c>
      <c r="C72" s="146" t="s">
        <v>1247</v>
      </c>
      <c r="D72" s="133" t="s">
        <v>2078</v>
      </c>
      <c r="E72" s="143">
        <v>1001571.7</v>
      </c>
      <c r="F72" s="131">
        <v>803884.63</v>
      </c>
      <c r="G72" s="131">
        <v>1078061.68</v>
      </c>
      <c r="H72" s="131">
        <v>1635440.52</v>
      </c>
      <c r="I72" s="131">
        <v>646589.63</v>
      </c>
      <c r="J72" s="131">
        <v>225219.75</v>
      </c>
      <c r="K72" s="131">
        <v>591916.35</v>
      </c>
      <c r="L72" s="131">
        <v>256114.15</v>
      </c>
      <c r="M72" s="131">
        <v>369089.37</v>
      </c>
      <c r="N72" s="131">
        <v>465746.06</v>
      </c>
      <c r="O72" s="131">
        <v>853636.1</v>
      </c>
      <c r="P72" s="131">
        <v>2391537.98</v>
      </c>
      <c r="Q72" s="126">
        <v>2391537.98</v>
      </c>
    </row>
    <row r="73" spans="1:17" ht="13" thickBot="1" x14ac:dyDescent="0.3">
      <c r="A73" s="32">
        <v>131051</v>
      </c>
      <c r="B73" s="134" t="s">
        <v>45</v>
      </c>
      <c r="C73" s="146" t="s">
        <v>1246</v>
      </c>
      <c r="D73" s="133" t="s">
        <v>2078</v>
      </c>
      <c r="E73" s="142">
        <v>0</v>
      </c>
      <c r="F73" s="129">
        <v>0</v>
      </c>
      <c r="G73" s="129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129">
        <v>0</v>
      </c>
      <c r="O73" s="129">
        <v>0</v>
      </c>
      <c r="P73" s="129">
        <v>0</v>
      </c>
      <c r="Q73" s="126">
        <v>0</v>
      </c>
    </row>
    <row r="74" spans="1:17" ht="13" thickBot="1" x14ac:dyDescent="0.3">
      <c r="A74" s="32">
        <v>131052</v>
      </c>
      <c r="B74" s="134" t="s">
        <v>46</v>
      </c>
      <c r="C74" s="146" t="s">
        <v>1245</v>
      </c>
      <c r="D74" s="133" t="s">
        <v>2078</v>
      </c>
      <c r="E74" s="143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  <c r="L74" s="131">
        <v>0</v>
      </c>
      <c r="M74" s="131">
        <v>0</v>
      </c>
      <c r="N74" s="131">
        <v>459.43</v>
      </c>
      <c r="O74" s="131">
        <v>0</v>
      </c>
      <c r="P74" s="131">
        <v>0</v>
      </c>
      <c r="Q74" s="126">
        <v>0</v>
      </c>
    </row>
    <row r="75" spans="1:17" ht="13" thickBot="1" x14ac:dyDescent="0.3">
      <c r="A75" s="32">
        <v>131060</v>
      </c>
      <c r="B75" s="134" t="s">
        <v>47</v>
      </c>
      <c r="C75" s="146" t="s">
        <v>1244</v>
      </c>
      <c r="D75" s="133" t="s">
        <v>2078</v>
      </c>
      <c r="E75" s="142"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0</v>
      </c>
      <c r="O75" s="129">
        <v>0</v>
      </c>
      <c r="P75" s="129">
        <v>0</v>
      </c>
      <c r="Q75" s="126">
        <v>0</v>
      </c>
    </row>
    <row r="76" spans="1:17" ht="13" thickBot="1" x14ac:dyDescent="0.3">
      <c r="A76" s="32">
        <v>131530</v>
      </c>
      <c r="B76" s="134" t="s">
        <v>1329</v>
      </c>
      <c r="C76" s="146" t="s">
        <v>1330</v>
      </c>
      <c r="D76" s="133" t="s">
        <v>2078</v>
      </c>
      <c r="E76" s="143">
        <v>0</v>
      </c>
      <c r="F76" s="131">
        <v>0</v>
      </c>
      <c r="G76" s="131">
        <v>0</v>
      </c>
      <c r="H76" s="131">
        <v>7819.04</v>
      </c>
      <c r="I76" s="131">
        <v>0</v>
      </c>
      <c r="J76" s="131">
        <v>0</v>
      </c>
      <c r="K76" s="131">
        <v>0</v>
      </c>
      <c r="L76" s="131">
        <v>0</v>
      </c>
      <c r="M76" s="131">
        <v>0</v>
      </c>
      <c r="N76" s="131">
        <v>0</v>
      </c>
      <c r="O76" s="131">
        <v>0</v>
      </c>
      <c r="P76" s="131">
        <v>0</v>
      </c>
      <c r="Q76" s="126">
        <v>0</v>
      </c>
    </row>
    <row r="77" spans="1:17" ht="13" thickBot="1" x14ac:dyDescent="0.3">
      <c r="A77" s="32">
        <v>131540</v>
      </c>
      <c r="B77" s="134" t="s">
        <v>1331</v>
      </c>
      <c r="C77" s="146" t="s">
        <v>1332</v>
      </c>
      <c r="D77" s="133" t="s">
        <v>2078</v>
      </c>
      <c r="E77" s="142">
        <v>-542899.31999999995</v>
      </c>
      <c r="F77" s="129">
        <v>-1508932.9</v>
      </c>
      <c r="G77" s="129">
        <v>-1519154.6</v>
      </c>
      <c r="H77" s="129">
        <v>-1113912.06</v>
      </c>
      <c r="I77" s="129">
        <v>-932886.75</v>
      </c>
      <c r="J77" s="129">
        <v>-665052.12</v>
      </c>
      <c r="K77" s="129">
        <v>-1150602.3</v>
      </c>
      <c r="L77" s="129">
        <v>-1584594.91</v>
      </c>
      <c r="M77" s="129">
        <v>-6954318.3200000003</v>
      </c>
      <c r="N77" s="129">
        <v>-731729.19</v>
      </c>
      <c r="O77" s="129">
        <v>-2506808.91</v>
      </c>
      <c r="P77" s="129">
        <v>-856069.9</v>
      </c>
      <c r="Q77" s="126">
        <v>-856069.9</v>
      </c>
    </row>
    <row r="78" spans="1:17" ht="13" thickBot="1" x14ac:dyDescent="0.3">
      <c r="A78" s="32">
        <v>131541</v>
      </c>
      <c r="B78" s="134" t="s">
        <v>1333</v>
      </c>
      <c r="C78" s="146" t="s">
        <v>1334</v>
      </c>
      <c r="D78" s="133" t="s">
        <v>2078</v>
      </c>
      <c r="E78" s="143">
        <v>-2334352.13</v>
      </c>
      <c r="F78" s="131">
        <v>-3401371.24</v>
      </c>
      <c r="G78" s="131">
        <v>-1786933.26</v>
      </c>
      <c r="H78" s="131">
        <v>-2975487.34</v>
      </c>
      <c r="I78" s="131">
        <v>-2144576.23</v>
      </c>
      <c r="J78" s="131">
        <v>-1859746.69</v>
      </c>
      <c r="K78" s="131">
        <v>-2016019.2</v>
      </c>
      <c r="L78" s="131">
        <v>-2186334.94</v>
      </c>
      <c r="M78" s="131">
        <v>-1413373.83</v>
      </c>
      <c r="N78" s="131">
        <v>-3965936.1</v>
      </c>
      <c r="O78" s="131">
        <v>-1930174.81</v>
      </c>
      <c r="P78" s="131">
        <v>-2301350.75</v>
      </c>
      <c r="Q78" s="126">
        <v>-2301350.75</v>
      </c>
    </row>
    <row r="79" spans="1:17" ht="13" thickBot="1" x14ac:dyDescent="0.3">
      <c r="A79" s="32">
        <v>131550</v>
      </c>
      <c r="B79" s="134" t="s">
        <v>1335</v>
      </c>
      <c r="C79" s="146" t="s">
        <v>1336</v>
      </c>
      <c r="D79" s="133" t="s">
        <v>2078</v>
      </c>
      <c r="E79" s="142">
        <v>63082.39</v>
      </c>
      <c r="F79" s="129">
        <v>197325.44</v>
      </c>
      <c r="G79" s="129">
        <v>194189.25</v>
      </c>
      <c r="H79" s="129">
        <v>188187.3</v>
      </c>
      <c r="I79" s="129">
        <v>208955.72</v>
      </c>
      <c r="J79" s="129">
        <v>-1797006.55</v>
      </c>
      <c r="K79" s="129">
        <v>197937.44</v>
      </c>
      <c r="L79" s="129">
        <v>179311.04</v>
      </c>
      <c r="M79" s="129">
        <v>192946.37</v>
      </c>
      <c r="N79" s="129">
        <v>206772.06</v>
      </c>
      <c r="O79" s="129">
        <v>215354.96</v>
      </c>
      <c r="P79" s="129">
        <v>223649.41</v>
      </c>
      <c r="Q79" s="126">
        <v>223649.41</v>
      </c>
    </row>
    <row r="80" spans="1:17" ht="13" thickBot="1" x14ac:dyDescent="0.3">
      <c r="A80" s="32">
        <v>131555</v>
      </c>
      <c r="B80" s="134" t="s">
        <v>1337</v>
      </c>
      <c r="C80" s="146" t="s">
        <v>1338</v>
      </c>
      <c r="D80" s="133" t="s">
        <v>2078</v>
      </c>
      <c r="E80" s="143">
        <v>-134</v>
      </c>
      <c r="F80" s="131">
        <v>-3087.9</v>
      </c>
      <c r="G80" s="131">
        <v>-6541.31</v>
      </c>
      <c r="H80" s="131">
        <v>0</v>
      </c>
      <c r="I80" s="131">
        <v>0</v>
      </c>
      <c r="J80" s="131">
        <v>-699.49</v>
      </c>
      <c r="K80" s="131">
        <v>-836.2</v>
      </c>
      <c r="L80" s="131">
        <v>-127</v>
      </c>
      <c r="M80" s="131">
        <v>0</v>
      </c>
      <c r="N80" s="131">
        <v>0</v>
      </c>
      <c r="O80" s="131">
        <v>-549.25</v>
      </c>
      <c r="P80" s="131">
        <v>-1301.48</v>
      </c>
      <c r="Q80" s="126">
        <v>-1301.48</v>
      </c>
    </row>
    <row r="81" spans="1:17" ht="13" thickBot="1" x14ac:dyDescent="0.3">
      <c r="A81" s="32">
        <v>131600</v>
      </c>
      <c r="B81" s="134" t="s">
        <v>1339</v>
      </c>
      <c r="C81" s="146" t="s">
        <v>1340</v>
      </c>
      <c r="D81" s="133" t="s">
        <v>2078</v>
      </c>
      <c r="E81" s="142">
        <v>607285.82999999996</v>
      </c>
      <c r="F81" s="129">
        <v>62956.01</v>
      </c>
      <c r="G81" s="129">
        <v>207938.98</v>
      </c>
      <c r="H81" s="129">
        <v>632905.51</v>
      </c>
      <c r="I81" s="129">
        <v>373367.62</v>
      </c>
      <c r="J81" s="129">
        <v>208925.6</v>
      </c>
      <c r="K81" s="129">
        <v>176586.51</v>
      </c>
      <c r="L81" s="129">
        <v>169542.79</v>
      </c>
      <c r="M81" s="129">
        <v>186467.16</v>
      </c>
      <c r="N81" s="129">
        <v>244238.42</v>
      </c>
      <c r="O81" s="129">
        <v>272267.07</v>
      </c>
      <c r="P81" s="129">
        <v>930978.62</v>
      </c>
      <c r="Q81" s="126">
        <v>930978.62</v>
      </c>
    </row>
    <row r="82" spans="1:17" ht="13" thickBot="1" x14ac:dyDescent="0.3">
      <c r="A82" s="32">
        <v>131621</v>
      </c>
      <c r="B82" s="134" t="s">
        <v>1341</v>
      </c>
      <c r="C82" s="146" t="s">
        <v>1342</v>
      </c>
      <c r="D82" s="133" t="s">
        <v>2078</v>
      </c>
      <c r="E82" s="143">
        <v>-465224.84</v>
      </c>
      <c r="F82" s="131">
        <v>-435638.68</v>
      </c>
      <c r="G82" s="131">
        <v>-420069.21</v>
      </c>
      <c r="H82" s="131">
        <v>-492123.66</v>
      </c>
      <c r="I82" s="131">
        <v>-462601.2</v>
      </c>
      <c r="J82" s="131">
        <v>-541149.61</v>
      </c>
      <c r="K82" s="131">
        <v>-516449.45</v>
      </c>
      <c r="L82" s="131">
        <v>-468859.7</v>
      </c>
      <c r="M82" s="131">
        <v>-538452.31999999995</v>
      </c>
      <c r="N82" s="131">
        <v>-502676.03</v>
      </c>
      <c r="O82" s="131">
        <v>-456138.38</v>
      </c>
      <c r="P82" s="131">
        <v>-519069.21</v>
      </c>
      <c r="Q82" s="126">
        <v>-519069.21</v>
      </c>
    </row>
    <row r="83" spans="1:17" ht="13" thickBot="1" x14ac:dyDescent="0.3">
      <c r="A83" s="32">
        <v>131710</v>
      </c>
      <c r="B83" s="134" t="s">
        <v>1343</v>
      </c>
      <c r="C83" s="146" t="s">
        <v>1344</v>
      </c>
      <c r="D83" s="133" t="s">
        <v>2078</v>
      </c>
      <c r="E83" s="142">
        <v>6333.41</v>
      </c>
      <c r="F83" s="129">
        <v>18553.11</v>
      </c>
      <c r="G83" s="129">
        <v>18866.16</v>
      </c>
      <c r="H83" s="129">
        <v>21096.91</v>
      </c>
      <c r="I83" s="129">
        <v>10141.86</v>
      </c>
      <c r="J83" s="129">
        <v>5560.91</v>
      </c>
      <c r="K83" s="129">
        <v>9402.9</v>
      </c>
      <c r="L83" s="129">
        <v>16727.509999999998</v>
      </c>
      <c r="M83" s="129">
        <v>13854.01</v>
      </c>
      <c r="N83" s="129">
        <v>16358.21</v>
      </c>
      <c r="O83" s="129">
        <v>35427.11</v>
      </c>
      <c r="P83" s="129">
        <v>86.91</v>
      </c>
      <c r="Q83" s="126">
        <v>86.91</v>
      </c>
    </row>
    <row r="84" spans="1:17" ht="13" thickBot="1" x14ac:dyDescent="0.3">
      <c r="A84" s="32">
        <v>131999</v>
      </c>
      <c r="B84" s="134" t="s">
        <v>48</v>
      </c>
      <c r="C84" s="146" t="s">
        <v>1243</v>
      </c>
      <c r="D84" s="133" t="s">
        <v>2078</v>
      </c>
      <c r="E84" s="143">
        <v>3292047.24</v>
      </c>
      <c r="F84" s="131">
        <v>4526215.76</v>
      </c>
      <c r="G84" s="131">
        <v>1920839.05</v>
      </c>
      <c r="H84" s="131">
        <v>3662397.21</v>
      </c>
      <c r="I84" s="131">
        <v>2617116.35</v>
      </c>
      <c r="J84" s="131">
        <v>4139271.7</v>
      </c>
      <c r="K84" s="131">
        <v>2811275.86</v>
      </c>
      <c r="L84" s="131">
        <v>3451276.9</v>
      </c>
      <c r="M84" s="131">
        <v>8014172.2699999996</v>
      </c>
      <c r="N84" s="131">
        <v>4285782.58</v>
      </c>
      <c r="O84" s="131">
        <v>3990218.07</v>
      </c>
      <c r="P84" s="131">
        <v>2725860.65</v>
      </c>
      <c r="Q84" s="126">
        <v>2725860.65</v>
      </c>
    </row>
    <row r="85" spans="1:17" ht="13" thickBot="1" x14ac:dyDescent="0.3">
      <c r="A85" s="32">
        <v>134036</v>
      </c>
      <c r="B85" s="134" t="s">
        <v>1345</v>
      </c>
      <c r="C85" s="146" t="s">
        <v>1242</v>
      </c>
      <c r="D85" s="133" t="s">
        <v>2078</v>
      </c>
      <c r="E85" s="142">
        <v>767245.53</v>
      </c>
      <c r="F85" s="129">
        <v>2193912.14</v>
      </c>
      <c r="G85" s="129">
        <v>2193912.14</v>
      </c>
      <c r="H85" s="129">
        <v>3531991.76</v>
      </c>
      <c r="I85" s="129">
        <v>3531991.76</v>
      </c>
      <c r="J85" s="129">
        <v>5302845.57</v>
      </c>
      <c r="K85" s="129">
        <v>5317424.62</v>
      </c>
      <c r="L85" s="129">
        <v>5317424.62</v>
      </c>
      <c r="M85" s="129">
        <v>5317424.62</v>
      </c>
      <c r="N85" s="129">
        <v>5341664.04</v>
      </c>
      <c r="O85" s="129">
        <v>5341664.04</v>
      </c>
      <c r="P85" s="129">
        <v>2991664.04</v>
      </c>
      <c r="Q85" s="126">
        <v>2991664.04</v>
      </c>
    </row>
    <row r="86" spans="1:17" ht="13" thickBot="1" x14ac:dyDescent="0.3">
      <c r="A86" s="32">
        <v>134037</v>
      </c>
      <c r="B86" s="134" t="s">
        <v>1346</v>
      </c>
      <c r="C86" s="146" t="s">
        <v>1347</v>
      </c>
      <c r="D86" s="133" t="s">
        <v>2078</v>
      </c>
      <c r="E86" s="143">
        <v>751680.99</v>
      </c>
      <c r="F86" s="131">
        <v>751680.99</v>
      </c>
      <c r="G86" s="131">
        <v>751680.99</v>
      </c>
      <c r="H86" s="131">
        <v>753980.86</v>
      </c>
      <c r="I86" s="131">
        <v>753980.86</v>
      </c>
      <c r="J86" s="131">
        <v>753980.86</v>
      </c>
      <c r="K86" s="131">
        <v>756975.99</v>
      </c>
      <c r="L86" s="131">
        <v>756975.99</v>
      </c>
      <c r="M86" s="131">
        <v>756975.99</v>
      </c>
      <c r="N86" s="131">
        <v>760421.63</v>
      </c>
      <c r="O86" s="131">
        <v>760421.63</v>
      </c>
      <c r="P86" s="131">
        <v>10421.629999999999</v>
      </c>
      <c r="Q86" s="126">
        <v>10421.629999999999</v>
      </c>
    </row>
    <row r="87" spans="1:17" ht="13" thickBot="1" x14ac:dyDescent="0.3">
      <c r="A87" s="32">
        <v>134038</v>
      </c>
      <c r="B87" s="134" t="s">
        <v>1348</v>
      </c>
      <c r="C87" s="146" t="s">
        <v>1349</v>
      </c>
      <c r="D87" s="133" t="s">
        <v>2078</v>
      </c>
      <c r="E87" s="142">
        <v>416453.73</v>
      </c>
      <c r="F87" s="129">
        <v>416453.73</v>
      </c>
      <c r="G87" s="129">
        <v>416453.73</v>
      </c>
      <c r="H87" s="129">
        <v>1110153.1200000001</v>
      </c>
      <c r="I87" s="129">
        <v>1110153.1200000001</v>
      </c>
      <c r="J87" s="129">
        <v>1835475.69</v>
      </c>
      <c r="K87" s="129">
        <v>1840147</v>
      </c>
      <c r="L87" s="129">
        <v>1840147</v>
      </c>
      <c r="M87" s="129">
        <v>1840147</v>
      </c>
      <c r="N87" s="129">
        <v>1848688.05</v>
      </c>
      <c r="O87" s="129">
        <v>1848688.05</v>
      </c>
      <c r="P87" s="129">
        <v>1848688.05</v>
      </c>
      <c r="Q87" s="126">
        <v>1848688.05</v>
      </c>
    </row>
    <row r="88" spans="1:17" ht="13" thickBot="1" x14ac:dyDescent="0.3">
      <c r="A88" s="32">
        <v>135002</v>
      </c>
      <c r="B88" s="134" t="s">
        <v>49</v>
      </c>
      <c r="C88" s="146" t="s">
        <v>1241</v>
      </c>
      <c r="D88" s="133" t="s">
        <v>2078</v>
      </c>
      <c r="E88" s="143">
        <v>0</v>
      </c>
      <c r="F88" s="131">
        <v>0</v>
      </c>
      <c r="G88" s="131">
        <v>0</v>
      </c>
      <c r="H88" s="131">
        <v>0</v>
      </c>
      <c r="I88" s="131">
        <v>2300</v>
      </c>
      <c r="J88" s="131">
        <v>1300</v>
      </c>
      <c r="K88" s="131">
        <v>302.57</v>
      </c>
      <c r="L88" s="131">
        <v>500</v>
      </c>
      <c r="M88" s="131">
        <v>0</v>
      </c>
      <c r="N88" s="131">
        <v>500</v>
      </c>
      <c r="O88" s="131">
        <v>1450</v>
      </c>
      <c r="P88" s="131">
        <v>0</v>
      </c>
      <c r="Q88" s="126">
        <v>0</v>
      </c>
    </row>
    <row r="89" spans="1:17" ht="13" thickBot="1" x14ac:dyDescent="0.3">
      <c r="A89" s="32">
        <v>135009</v>
      </c>
      <c r="B89" s="134" t="s">
        <v>50</v>
      </c>
      <c r="C89" s="146" t="s">
        <v>1240</v>
      </c>
      <c r="D89" s="133" t="s">
        <v>2078</v>
      </c>
      <c r="E89" s="142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129">
        <v>0</v>
      </c>
      <c r="M89" s="129">
        <v>0</v>
      </c>
      <c r="N89" s="129">
        <v>0</v>
      </c>
      <c r="O89" s="129">
        <v>0</v>
      </c>
      <c r="P89" s="129">
        <v>0</v>
      </c>
      <c r="Q89" s="126">
        <v>0</v>
      </c>
    </row>
    <row r="90" spans="1:17" ht="13" thickBot="1" x14ac:dyDescent="0.3">
      <c r="A90" s="32">
        <v>135110</v>
      </c>
      <c r="B90" s="134" t="s">
        <v>1350</v>
      </c>
      <c r="C90" s="146" t="s">
        <v>1239</v>
      </c>
      <c r="D90" s="133" t="s">
        <v>2078</v>
      </c>
      <c r="E90" s="143">
        <v>300</v>
      </c>
      <c r="F90" s="131">
        <v>300</v>
      </c>
      <c r="G90" s="131">
        <v>300</v>
      </c>
      <c r="H90" s="131">
        <v>300</v>
      </c>
      <c r="I90" s="131">
        <v>300</v>
      </c>
      <c r="J90" s="131">
        <v>300</v>
      </c>
      <c r="K90" s="131">
        <v>300</v>
      </c>
      <c r="L90" s="131">
        <v>300</v>
      </c>
      <c r="M90" s="131">
        <v>300</v>
      </c>
      <c r="N90" s="131">
        <v>300</v>
      </c>
      <c r="O90" s="131">
        <v>300</v>
      </c>
      <c r="P90" s="131">
        <v>300</v>
      </c>
      <c r="Q90" s="126">
        <v>300</v>
      </c>
    </row>
    <row r="91" spans="1:17" ht="13" thickBot="1" x14ac:dyDescent="0.3">
      <c r="A91" s="32">
        <v>135112</v>
      </c>
      <c r="B91" s="134" t="s">
        <v>51</v>
      </c>
      <c r="C91" s="146" t="s">
        <v>1238</v>
      </c>
      <c r="D91" s="133" t="s">
        <v>2078</v>
      </c>
      <c r="E91" s="142">
        <v>25000</v>
      </c>
      <c r="F91" s="129">
        <v>25000</v>
      </c>
      <c r="G91" s="129">
        <v>25000</v>
      </c>
      <c r="H91" s="129">
        <v>25000</v>
      </c>
      <c r="I91" s="129">
        <v>25000</v>
      </c>
      <c r="J91" s="129">
        <v>25000</v>
      </c>
      <c r="K91" s="129">
        <v>25000</v>
      </c>
      <c r="L91" s="129">
        <v>25000</v>
      </c>
      <c r="M91" s="129">
        <v>25000</v>
      </c>
      <c r="N91" s="129">
        <v>25000</v>
      </c>
      <c r="O91" s="129">
        <v>25000</v>
      </c>
      <c r="P91" s="129">
        <v>25000</v>
      </c>
      <c r="Q91" s="126">
        <v>25000</v>
      </c>
    </row>
    <row r="92" spans="1:17" ht="13" thickBot="1" x14ac:dyDescent="0.3">
      <c r="A92" s="32">
        <v>135121</v>
      </c>
      <c r="B92" s="134" t="s">
        <v>52</v>
      </c>
      <c r="C92" s="146" t="s">
        <v>1237</v>
      </c>
      <c r="D92" s="133" t="s">
        <v>2078</v>
      </c>
      <c r="E92" s="143">
        <v>1900</v>
      </c>
      <c r="F92" s="131">
        <v>1900</v>
      </c>
      <c r="G92" s="131">
        <v>1900</v>
      </c>
      <c r="H92" s="131">
        <v>1900</v>
      </c>
      <c r="I92" s="131">
        <v>1900</v>
      </c>
      <c r="J92" s="131">
        <v>1900</v>
      </c>
      <c r="K92" s="131">
        <v>1900</v>
      </c>
      <c r="L92" s="131">
        <v>1900</v>
      </c>
      <c r="M92" s="131">
        <v>1900</v>
      </c>
      <c r="N92" s="131">
        <v>1900</v>
      </c>
      <c r="O92" s="131">
        <v>1900</v>
      </c>
      <c r="P92" s="131">
        <v>1900</v>
      </c>
      <c r="Q92" s="126">
        <v>1900</v>
      </c>
    </row>
    <row r="93" spans="1:17" ht="13" thickBot="1" x14ac:dyDescent="0.3">
      <c r="A93" s="32">
        <v>135122</v>
      </c>
      <c r="B93" s="134" t="s">
        <v>52</v>
      </c>
      <c r="C93" s="146" t="s">
        <v>1236</v>
      </c>
      <c r="D93" s="133" t="s">
        <v>2078</v>
      </c>
      <c r="E93" s="142">
        <v>3000</v>
      </c>
      <c r="F93" s="129">
        <v>3000</v>
      </c>
      <c r="G93" s="129">
        <v>3000</v>
      </c>
      <c r="H93" s="129">
        <v>3000</v>
      </c>
      <c r="I93" s="129">
        <v>3000</v>
      </c>
      <c r="J93" s="129">
        <v>3000</v>
      </c>
      <c r="K93" s="129">
        <v>3000</v>
      </c>
      <c r="L93" s="129">
        <v>3000</v>
      </c>
      <c r="M93" s="129">
        <v>3000</v>
      </c>
      <c r="N93" s="129">
        <v>3000</v>
      </c>
      <c r="O93" s="129">
        <v>3000</v>
      </c>
      <c r="P93" s="129">
        <v>3000</v>
      </c>
      <c r="Q93" s="126">
        <v>3000</v>
      </c>
    </row>
    <row r="94" spans="1:17" ht="13" thickBot="1" x14ac:dyDescent="0.3">
      <c r="A94" s="32">
        <v>135135</v>
      </c>
      <c r="B94" s="134" t="s">
        <v>53</v>
      </c>
      <c r="C94" s="146" t="s">
        <v>1235</v>
      </c>
      <c r="D94" s="133" t="s">
        <v>2078</v>
      </c>
      <c r="E94" s="143">
        <v>5000</v>
      </c>
      <c r="F94" s="131">
        <v>5000</v>
      </c>
      <c r="G94" s="131">
        <v>5000</v>
      </c>
      <c r="H94" s="131">
        <v>5000</v>
      </c>
      <c r="I94" s="131">
        <v>5000</v>
      </c>
      <c r="J94" s="131">
        <v>5000</v>
      </c>
      <c r="K94" s="131">
        <v>5000</v>
      </c>
      <c r="L94" s="131">
        <v>5000</v>
      </c>
      <c r="M94" s="131">
        <v>5000</v>
      </c>
      <c r="N94" s="131">
        <v>5000</v>
      </c>
      <c r="O94" s="131">
        <v>5000</v>
      </c>
      <c r="P94" s="131">
        <v>5000</v>
      </c>
      <c r="Q94" s="126">
        <v>5000</v>
      </c>
    </row>
    <row r="95" spans="1:17" ht="13" thickBot="1" x14ac:dyDescent="0.3">
      <c r="A95" s="32">
        <v>135137</v>
      </c>
      <c r="B95" s="134" t="s">
        <v>54</v>
      </c>
      <c r="C95" s="146" t="s">
        <v>1234</v>
      </c>
      <c r="D95" s="133" t="s">
        <v>2078</v>
      </c>
      <c r="E95" s="142">
        <v>6000</v>
      </c>
      <c r="F95" s="129">
        <v>6000</v>
      </c>
      <c r="G95" s="129">
        <v>6000</v>
      </c>
      <c r="H95" s="129">
        <v>6000</v>
      </c>
      <c r="I95" s="129">
        <v>6000</v>
      </c>
      <c r="J95" s="129">
        <v>37</v>
      </c>
      <c r="K95" s="129">
        <v>0</v>
      </c>
      <c r="L95" s="129">
        <v>0</v>
      </c>
      <c r="M95" s="129">
        <v>0</v>
      </c>
      <c r="N95" s="129">
        <v>0</v>
      </c>
      <c r="O95" s="129">
        <v>0</v>
      </c>
      <c r="P95" s="129">
        <v>0</v>
      </c>
      <c r="Q95" s="126">
        <v>0</v>
      </c>
    </row>
    <row r="96" spans="1:17" ht="13" thickBot="1" x14ac:dyDescent="0.3">
      <c r="A96" s="32">
        <v>135140</v>
      </c>
      <c r="B96" s="134" t="s">
        <v>55</v>
      </c>
      <c r="C96" s="146" t="s">
        <v>1233</v>
      </c>
      <c r="D96" s="133" t="s">
        <v>2078</v>
      </c>
      <c r="E96" s="143">
        <v>169000</v>
      </c>
      <c r="F96" s="131">
        <v>169000</v>
      </c>
      <c r="G96" s="131">
        <v>169000</v>
      </c>
      <c r="H96" s="131">
        <v>169000</v>
      </c>
      <c r="I96" s="131">
        <v>169000</v>
      </c>
      <c r="J96" s="131">
        <v>169000</v>
      </c>
      <c r="K96" s="131">
        <v>169000</v>
      </c>
      <c r="L96" s="131">
        <v>169000</v>
      </c>
      <c r="M96" s="131">
        <v>169000</v>
      </c>
      <c r="N96" s="131">
        <v>169000</v>
      </c>
      <c r="O96" s="131">
        <v>169000</v>
      </c>
      <c r="P96" s="131">
        <v>169000</v>
      </c>
      <c r="Q96" s="126">
        <v>169000</v>
      </c>
    </row>
    <row r="97" spans="1:17" ht="13" thickBot="1" x14ac:dyDescent="0.3">
      <c r="A97" s="32">
        <v>136002</v>
      </c>
      <c r="B97" s="134" t="s">
        <v>56</v>
      </c>
      <c r="C97" s="146" t="s">
        <v>1232</v>
      </c>
      <c r="D97" s="133" t="s">
        <v>2078</v>
      </c>
      <c r="E97" s="142">
        <v>0</v>
      </c>
      <c r="F97" s="129">
        <v>30402746.949999999</v>
      </c>
      <c r="G97" s="129">
        <v>5884992.4100000001</v>
      </c>
      <c r="H97" s="129">
        <v>-9529.19</v>
      </c>
      <c r="I97" s="129">
        <v>0</v>
      </c>
      <c r="J97" s="129">
        <v>0</v>
      </c>
      <c r="K97" s="129">
        <v>0</v>
      </c>
      <c r="L97" s="129">
        <v>0</v>
      </c>
      <c r="M97" s="129">
        <v>0</v>
      </c>
      <c r="N97" s="129">
        <v>0</v>
      </c>
      <c r="O97" s="129">
        <v>0</v>
      </c>
      <c r="P97" s="129">
        <v>0</v>
      </c>
      <c r="Q97" s="126">
        <v>0</v>
      </c>
    </row>
    <row r="98" spans="1:17" ht="13" thickBot="1" x14ac:dyDescent="0.3">
      <c r="A98" s="32">
        <v>136032</v>
      </c>
      <c r="B98" s="134" t="s">
        <v>57</v>
      </c>
      <c r="C98" s="146" t="s">
        <v>1231</v>
      </c>
      <c r="D98" s="133" t="s">
        <v>2078</v>
      </c>
      <c r="E98" s="143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31">
        <v>0</v>
      </c>
      <c r="O98" s="131">
        <v>0</v>
      </c>
      <c r="P98" s="131">
        <v>0</v>
      </c>
      <c r="Q98" s="126">
        <v>0</v>
      </c>
    </row>
    <row r="99" spans="1:17" ht="13" thickBot="1" x14ac:dyDescent="0.3">
      <c r="A99" s="32">
        <v>500121</v>
      </c>
      <c r="B99" s="132" t="s">
        <v>1351</v>
      </c>
      <c r="C99" s="146">
        <v>500121</v>
      </c>
      <c r="D99" s="141"/>
      <c r="E99" s="142">
        <v>77894899.010000005</v>
      </c>
      <c r="F99" s="129">
        <v>79987012.540000007</v>
      </c>
      <c r="G99" s="129">
        <v>76850733.400000006</v>
      </c>
      <c r="H99" s="129">
        <v>72260815.060000002</v>
      </c>
      <c r="I99" s="129">
        <v>48391648.509999998</v>
      </c>
      <c r="J99" s="129">
        <v>30812987.210000001</v>
      </c>
      <c r="K99" s="129">
        <v>29451831.890000001</v>
      </c>
      <c r="L99" s="129">
        <v>24696405.449999999</v>
      </c>
      <c r="M99" s="129">
        <v>24145912.210000001</v>
      </c>
      <c r="N99" s="129">
        <v>29338046.77</v>
      </c>
      <c r="O99" s="129">
        <v>40100466.770000003</v>
      </c>
      <c r="P99" s="129">
        <v>64357226.520000003</v>
      </c>
      <c r="Q99" s="126">
        <v>64357226.520000003</v>
      </c>
    </row>
    <row r="100" spans="1:17" ht="13" thickBot="1" x14ac:dyDescent="0.3">
      <c r="A100" s="32">
        <v>142001</v>
      </c>
      <c r="B100" s="134" t="s">
        <v>58</v>
      </c>
      <c r="C100" s="146" t="s">
        <v>1230</v>
      </c>
      <c r="D100" s="133" t="s">
        <v>2078</v>
      </c>
      <c r="E100" s="143">
        <v>41635892.359999999</v>
      </c>
      <c r="F100" s="131">
        <v>41380184.840000004</v>
      </c>
      <c r="G100" s="131">
        <v>38668218.799999997</v>
      </c>
      <c r="H100" s="131">
        <v>33630157.030000001</v>
      </c>
      <c r="I100" s="131">
        <v>20659531.260000002</v>
      </c>
      <c r="J100" s="131">
        <v>12646900.890000001</v>
      </c>
      <c r="K100" s="131">
        <v>11255682.09</v>
      </c>
      <c r="L100" s="131">
        <v>8502101.8800000008</v>
      </c>
      <c r="M100" s="131">
        <v>9760020.8900000006</v>
      </c>
      <c r="N100" s="131">
        <v>10580068.359999999</v>
      </c>
      <c r="O100" s="131">
        <v>17089122.260000002</v>
      </c>
      <c r="P100" s="131">
        <v>31736690.940000001</v>
      </c>
      <c r="Q100" s="126">
        <v>31736690.940000001</v>
      </c>
    </row>
    <row r="101" spans="1:17" ht="13" thickBot="1" x14ac:dyDescent="0.3">
      <c r="A101" s="32">
        <v>142005</v>
      </c>
      <c r="B101" s="134" t="s">
        <v>1352</v>
      </c>
      <c r="C101" s="146" t="s">
        <v>1353</v>
      </c>
      <c r="D101" s="133" t="s">
        <v>2078</v>
      </c>
      <c r="E101" s="142">
        <v>0</v>
      </c>
      <c r="F101" s="129">
        <v>0</v>
      </c>
      <c r="G101" s="129">
        <v>0</v>
      </c>
      <c r="H101" s="129">
        <v>0</v>
      </c>
      <c r="I101" s="129">
        <v>0</v>
      </c>
      <c r="J101" s="129">
        <v>0</v>
      </c>
      <c r="K101" s="129">
        <v>0</v>
      </c>
      <c r="L101" s="129">
        <v>0</v>
      </c>
      <c r="M101" s="129">
        <v>0</v>
      </c>
      <c r="N101" s="129">
        <v>0</v>
      </c>
      <c r="O101" s="129">
        <v>0</v>
      </c>
      <c r="P101" s="129">
        <v>0</v>
      </c>
      <c r="Q101" s="126">
        <v>0</v>
      </c>
    </row>
    <row r="102" spans="1:17" ht="13" thickBot="1" x14ac:dyDescent="0.3">
      <c r="A102" s="32">
        <v>142010</v>
      </c>
      <c r="B102" s="134" t="s">
        <v>59</v>
      </c>
      <c r="C102" s="146" t="s">
        <v>1229</v>
      </c>
      <c r="D102" s="133" t="s">
        <v>2078</v>
      </c>
      <c r="E102" s="143">
        <v>-117408.65</v>
      </c>
      <c r="F102" s="131">
        <v>-117268.88</v>
      </c>
      <c r="G102" s="131">
        <v>-119542.89</v>
      </c>
      <c r="H102" s="131">
        <v>-114597.39</v>
      </c>
      <c r="I102" s="131">
        <v>-115893.72</v>
      </c>
      <c r="J102" s="131">
        <v>-110632.87</v>
      </c>
      <c r="K102" s="131">
        <v>-110926.51</v>
      </c>
      <c r="L102" s="131">
        <v>-111375.18</v>
      </c>
      <c r="M102" s="131">
        <v>-108500.21</v>
      </c>
      <c r="N102" s="131">
        <v>-115611.9</v>
      </c>
      <c r="O102" s="131">
        <v>-107816.65</v>
      </c>
      <c r="P102" s="131">
        <v>-104970.18</v>
      </c>
      <c r="Q102" s="126">
        <v>-104970.18</v>
      </c>
    </row>
    <row r="103" spans="1:17" ht="13" thickBot="1" x14ac:dyDescent="0.3">
      <c r="A103" s="32">
        <v>142032</v>
      </c>
      <c r="B103" s="134" t="s">
        <v>60</v>
      </c>
      <c r="C103" s="146" t="s">
        <v>1228</v>
      </c>
      <c r="D103" s="133" t="s">
        <v>2078</v>
      </c>
      <c r="E103" s="142">
        <v>8104666.3399999999</v>
      </c>
      <c r="F103" s="129">
        <v>12740130.439999999</v>
      </c>
      <c r="G103" s="129">
        <v>13930930.34</v>
      </c>
      <c r="H103" s="129">
        <v>13930930.34</v>
      </c>
      <c r="I103" s="129">
        <v>10684441.48</v>
      </c>
      <c r="J103" s="129">
        <v>7168827.0300000003</v>
      </c>
      <c r="K103" s="129">
        <v>5193706.63</v>
      </c>
      <c r="L103" s="129">
        <v>4624596.4400000004</v>
      </c>
      <c r="M103" s="129">
        <v>1820204.91</v>
      </c>
      <c r="N103" s="129">
        <v>0</v>
      </c>
      <c r="O103" s="129">
        <v>1487400.02</v>
      </c>
      <c r="P103" s="129">
        <v>8425960.9299999997</v>
      </c>
      <c r="Q103" s="126">
        <v>8425960.9299999997</v>
      </c>
    </row>
    <row r="104" spans="1:17" ht="13" thickBot="1" x14ac:dyDescent="0.3">
      <c r="A104" s="32">
        <v>142101</v>
      </c>
      <c r="B104" s="134" t="s">
        <v>61</v>
      </c>
      <c r="C104" s="146" t="s">
        <v>1227</v>
      </c>
      <c r="D104" s="133" t="s">
        <v>2078</v>
      </c>
      <c r="E104" s="143">
        <v>18464842.75</v>
      </c>
      <c r="F104" s="131">
        <v>17123558.52</v>
      </c>
      <c r="G104" s="131">
        <v>14664166.15</v>
      </c>
      <c r="H104" s="131">
        <v>11476068.119999999</v>
      </c>
      <c r="I104" s="131">
        <v>6331453.29</v>
      </c>
      <c r="J104" s="131">
        <v>3961527.96</v>
      </c>
      <c r="K104" s="131">
        <v>4922995.07</v>
      </c>
      <c r="L104" s="131">
        <v>4136349.06</v>
      </c>
      <c r="M104" s="131">
        <v>5453032.1200000001</v>
      </c>
      <c r="N104" s="131">
        <v>5716910.2999999998</v>
      </c>
      <c r="O104" s="131">
        <v>8395431.5</v>
      </c>
      <c r="P104" s="131">
        <v>14632883.26</v>
      </c>
      <c r="Q104" s="126">
        <v>14632883.26</v>
      </c>
    </row>
    <row r="105" spans="1:17" ht="13" thickBot="1" x14ac:dyDescent="0.3">
      <c r="A105" s="32">
        <v>142102</v>
      </c>
      <c r="B105" s="134" t="s">
        <v>62</v>
      </c>
      <c r="C105" s="146" t="s">
        <v>1226</v>
      </c>
      <c r="D105" s="133" t="s">
        <v>2078</v>
      </c>
      <c r="E105" s="142">
        <v>2848367.35</v>
      </c>
      <c r="F105" s="129">
        <v>2886543.15</v>
      </c>
      <c r="G105" s="129">
        <v>2721748.09</v>
      </c>
      <c r="H105" s="129">
        <v>2608416.61</v>
      </c>
      <c r="I105" s="129">
        <v>2159582.63</v>
      </c>
      <c r="J105" s="129">
        <v>1777535.51</v>
      </c>
      <c r="K105" s="129">
        <v>1911495.14</v>
      </c>
      <c r="L105" s="129">
        <v>1801368.92</v>
      </c>
      <c r="M105" s="129">
        <v>1917598.34</v>
      </c>
      <c r="N105" s="129">
        <v>2704215.18</v>
      </c>
      <c r="O105" s="129">
        <v>2583345.46</v>
      </c>
      <c r="P105" s="129">
        <v>2491086.08</v>
      </c>
      <c r="Q105" s="126">
        <v>2491086.08</v>
      </c>
    </row>
    <row r="106" spans="1:17" ht="13" thickBot="1" x14ac:dyDescent="0.3">
      <c r="A106" s="32">
        <v>142103</v>
      </c>
      <c r="B106" s="134" t="s">
        <v>63</v>
      </c>
      <c r="C106" s="146" t="s">
        <v>1225</v>
      </c>
      <c r="D106" s="133" t="s">
        <v>2078</v>
      </c>
      <c r="E106" s="143">
        <v>1047446.19</v>
      </c>
      <c r="F106" s="131">
        <v>1010453.85</v>
      </c>
      <c r="G106" s="131">
        <v>1184462.55</v>
      </c>
      <c r="H106" s="131">
        <v>1016794.59</v>
      </c>
      <c r="I106" s="131">
        <v>1075481.8</v>
      </c>
      <c r="J106" s="131">
        <v>766957.79</v>
      </c>
      <c r="K106" s="131">
        <v>1045444.04</v>
      </c>
      <c r="L106" s="131">
        <v>1103745.99</v>
      </c>
      <c r="M106" s="131">
        <v>1080020.55</v>
      </c>
      <c r="N106" s="131">
        <v>2619474.7599999998</v>
      </c>
      <c r="O106" s="131">
        <v>1837410.85</v>
      </c>
      <c r="P106" s="131">
        <v>943758.46</v>
      </c>
      <c r="Q106" s="126">
        <v>943758.46</v>
      </c>
    </row>
    <row r="107" spans="1:17" ht="13" thickBot="1" x14ac:dyDescent="0.3">
      <c r="A107" s="32">
        <v>142107</v>
      </c>
      <c r="B107" s="134" t="s">
        <v>64</v>
      </c>
      <c r="C107" s="146" t="s">
        <v>1224</v>
      </c>
      <c r="D107" s="133" t="s">
        <v>2078</v>
      </c>
      <c r="E107" s="142">
        <v>60940.88</v>
      </c>
      <c r="F107" s="129">
        <v>87870.69</v>
      </c>
      <c r="G107" s="129">
        <v>57365.11</v>
      </c>
      <c r="H107" s="129">
        <v>88981.11</v>
      </c>
      <c r="I107" s="129">
        <v>96136.84</v>
      </c>
      <c r="J107" s="129">
        <v>93417.05</v>
      </c>
      <c r="K107" s="129">
        <v>89232.52</v>
      </c>
      <c r="L107" s="129">
        <v>88726.14</v>
      </c>
      <c r="M107" s="129">
        <v>58310.87</v>
      </c>
      <c r="N107" s="129">
        <v>58868</v>
      </c>
      <c r="O107" s="129">
        <v>85250.63</v>
      </c>
      <c r="P107" s="129">
        <v>83614.5</v>
      </c>
      <c r="Q107" s="126">
        <v>83614.5</v>
      </c>
    </row>
    <row r="108" spans="1:17" ht="13" thickBot="1" x14ac:dyDescent="0.3">
      <c r="A108" s="32">
        <v>143001</v>
      </c>
      <c r="B108" s="134" t="s">
        <v>65</v>
      </c>
      <c r="C108" s="146" t="s">
        <v>1223</v>
      </c>
      <c r="D108" s="133" t="s">
        <v>2078</v>
      </c>
      <c r="E108" s="143">
        <v>281351.56</v>
      </c>
      <c r="F108" s="131">
        <v>680909.84</v>
      </c>
      <c r="G108" s="131">
        <v>537377.13</v>
      </c>
      <c r="H108" s="131">
        <v>384549.82</v>
      </c>
      <c r="I108" s="131">
        <v>308029.92</v>
      </c>
      <c r="J108" s="131">
        <v>370677.17</v>
      </c>
      <c r="K108" s="131">
        <v>1129102.01</v>
      </c>
      <c r="L108" s="131">
        <v>632271.48</v>
      </c>
      <c r="M108" s="131">
        <v>10482895.4</v>
      </c>
      <c r="N108" s="131">
        <v>399065.75</v>
      </c>
      <c r="O108" s="131">
        <v>513879.53</v>
      </c>
      <c r="P108" s="131">
        <v>1147575.74</v>
      </c>
      <c r="Q108" s="126">
        <v>1147575.74</v>
      </c>
    </row>
    <row r="109" spans="1:17" ht="13" thickBot="1" x14ac:dyDescent="0.3">
      <c r="A109" s="32">
        <v>143006</v>
      </c>
      <c r="B109" s="134" t="s">
        <v>66</v>
      </c>
      <c r="C109" s="146" t="s">
        <v>1222</v>
      </c>
      <c r="D109" s="133" t="s">
        <v>2078</v>
      </c>
      <c r="E109" s="142">
        <v>59692.51</v>
      </c>
      <c r="F109" s="129">
        <v>70008.44</v>
      </c>
      <c r="G109" s="129">
        <v>89287.44</v>
      </c>
      <c r="H109" s="129">
        <v>45873.279999999999</v>
      </c>
      <c r="I109" s="129">
        <v>74711.28</v>
      </c>
      <c r="J109" s="129">
        <v>83656.22</v>
      </c>
      <c r="K109" s="129">
        <v>16046.74</v>
      </c>
      <c r="L109" s="129">
        <v>17146.740000000002</v>
      </c>
      <c r="M109" s="129">
        <v>22851.71</v>
      </c>
      <c r="N109" s="129">
        <v>22709.62</v>
      </c>
      <c r="O109" s="129">
        <v>24459.62</v>
      </c>
      <c r="P109" s="129">
        <v>50215.51</v>
      </c>
      <c r="Q109" s="126">
        <v>50215.51</v>
      </c>
    </row>
    <row r="110" spans="1:17" ht="13" thickBot="1" x14ac:dyDescent="0.3">
      <c r="A110" s="32">
        <v>143009</v>
      </c>
      <c r="B110" s="134" t="s">
        <v>67</v>
      </c>
      <c r="C110" s="146" t="s">
        <v>1221</v>
      </c>
      <c r="D110" s="133" t="s">
        <v>2078</v>
      </c>
      <c r="E110" s="143">
        <v>135773.28</v>
      </c>
      <c r="F110" s="131">
        <v>154469.07999999999</v>
      </c>
      <c r="G110" s="131">
        <v>668269.12</v>
      </c>
      <c r="H110" s="131">
        <v>3854801.09</v>
      </c>
      <c r="I110" s="131">
        <v>154285.01</v>
      </c>
      <c r="J110" s="131">
        <v>194405.19</v>
      </c>
      <c r="K110" s="131">
        <v>155885.51</v>
      </c>
      <c r="L110" s="131">
        <v>162440.71</v>
      </c>
      <c r="M110" s="131">
        <v>-9830894.3399999999</v>
      </c>
      <c r="N110" s="131">
        <v>2464610.37</v>
      </c>
      <c r="O110" s="131">
        <v>2676081.27</v>
      </c>
      <c r="P110" s="131">
        <v>2242996.2200000002</v>
      </c>
      <c r="Q110" s="126">
        <v>2242996.2200000002</v>
      </c>
    </row>
    <row r="111" spans="1:17" ht="13" thickBot="1" x14ac:dyDescent="0.3">
      <c r="A111" s="32">
        <v>143011</v>
      </c>
      <c r="B111" s="134" t="s">
        <v>68</v>
      </c>
      <c r="C111" s="146" t="s">
        <v>1220</v>
      </c>
      <c r="D111" s="133" t="s">
        <v>2078</v>
      </c>
      <c r="E111" s="142">
        <v>1682724.19</v>
      </c>
      <c r="F111" s="129">
        <v>1682384.41</v>
      </c>
      <c r="G111" s="129">
        <v>2133914.06</v>
      </c>
      <c r="H111" s="129">
        <v>2531671.2400000002</v>
      </c>
      <c r="I111" s="129">
        <v>4148714.83</v>
      </c>
      <c r="J111" s="129">
        <v>3477482.46</v>
      </c>
      <c r="K111" s="129">
        <v>3450311.8</v>
      </c>
      <c r="L111" s="129">
        <v>3317287.54</v>
      </c>
      <c r="M111" s="129">
        <v>3047768.42</v>
      </c>
      <c r="N111" s="129">
        <v>4437920.6900000004</v>
      </c>
      <c r="O111" s="129">
        <v>5059339.0199999996</v>
      </c>
      <c r="P111" s="129">
        <v>2301227.96</v>
      </c>
      <c r="Q111" s="126">
        <v>2301227.96</v>
      </c>
    </row>
    <row r="112" spans="1:17" ht="13" thickBot="1" x14ac:dyDescent="0.3">
      <c r="A112" s="32">
        <v>143016</v>
      </c>
      <c r="B112" s="134" t="s">
        <v>69</v>
      </c>
      <c r="C112" s="146" t="s">
        <v>1219</v>
      </c>
      <c r="D112" s="133" t="s">
        <v>2078</v>
      </c>
      <c r="E112" s="143">
        <v>0</v>
      </c>
      <c r="F112" s="131">
        <v>0</v>
      </c>
      <c r="G112" s="131">
        <v>0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26">
        <v>0</v>
      </c>
    </row>
    <row r="113" spans="1:17" ht="13" thickBot="1" x14ac:dyDescent="0.3">
      <c r="A113" s="32">
        <v>143019</v>
      </c>
      <c r="B113" s="134" t="s">
        <v>1354</v>
      </c>
      <c r="C113" s="146" t="s">
        <v>1218</v>
      </c>
      <c r="D113" s="133" t="s">
        <v>2078</v>
      </c>
      <c r="E113" s="142">
        <v>18951.98</v>
      </c>
      <c r="F113" s="129">
        <v>13633.4</v>
      </c>
      <c r="G113" s="129">
        <v>9008.7199999999993</v>
      </c>
      <c r="H113" s="129">
        <v>5211.08</v>
      </c>
      <c r="I113" s="129">
        <v>2508.36</v>
      </c>
      <c r="J113" s="129">
        <v>1457.06</v>
      </c>
      <c r="K113" s="129">
        <v>135.41999999999999</v>
      </c>
      <c r="L113" s="129">
        <v>135.41999999999999</v>
      </c>
      <c r="M113" s="129">
        <v>135.41999999999999</v>
      </c>
      <c r="N113" s="129">
        <v>135.41999999999999</v>
      </c>
      <c r="O113" s="129">
        <v>135.41999999999999</v>
      </c>
      <c r="P113" s="129">
        <v>0</v>
      </c>
      <c r="Q113" s="126">
        <v>0</v>
      </c>
    </row>
    <row r="114" spans="1:17" ht="13" thickBot="1" x14ac:dyDescent="0.3">
      <c r="A114" s="32">
        <v>143020</v>
      </c>
      <c r="B114" s="134" t="s">
        <v>1355</v>
      </c>
      <c r="C114" s="146" t="s">
        <v>1217</v>
      </c>
      <c r="D114" s="133" t="s">
        <v>2078</v>
      </c>
      <c r="E114" s="143">
        <v>0</v>
      </c>
      <c r="F114" s="131">
        <v>0</v>
      </c>
      <c r="G114" s="131">
        <v>0</v>
      </c>
      <c r="H114" s="131">
        <v>0</v>
      </c>
      <c r="I114" s="131">
        <v>0</v>
      </c>
      <c r="J114" s="131">
        <v>0</v>
      </c>
      <c r="K114" s="131">
        <v>0</v>
      </c>
      <c r="L114" s="131">
        <v>0</v>
      </c>
      <c r="M114" s="131">
        <v>0</v>
      </c>
      <c r="N114" s="131">
        <v>0</v>
      </c>
      <c r="O114" s="131">
        <v>0</v>
      </c>
      <c r="P114" s="131">
        <v>0</v>
      </c>
      <c r="Q114" s="126">
        <v>0</v>
      </c>
    </row>
    <row r="115" spans="1:17" ht="13" thickBot="1" x14ac:dyDescent="0.3">
      <c r="A115" s="32">
        <v>143022</v>
      </c>
      <c r="B115" s="134" t="s">
        <v>70</v>
      </c>
      <c r="C115" s="146" t="s">
        <v>1216</v>
      </c>
      <c r="D115" s="133" t="s">
        <v>2078</v>
      </c>
      <c r="E115" s="142">
        <v>410.65</v>
      </c>
      <c r="F115" s="129">
        <v>246.36</v>
      </c>
      <c r="G115" s="129">
        <v>353.51</v>
      </c>
      <c r="H115" s="129">
        <v>-340.91</v>
      </c>
      <c r="I115" s="129">
        <v>-236.83</v>
      </c>
      <c r="J115" s="129">
        <v>193.52</v>
      </c>
      <c r="K115" s="129">
        <v>-99.27</v>
      </c>
      <c r="L115" s="129">
        <v>277.32</v>
      </c>
      <c r="M115" s="129">
        <v>4301.7</v>
      </c>
      <c r="N115" s="129">
        <v>1226.1300000000001</v>
      </c>
      <c r="O115" s="129">
        <v>365.6</v>
      </c>
      <c r="P115" s="129">
        <v>2140.6999999999998</v>
      </c>
      <c r="Q115" s="126">
        <v>2140.6999999999998</v>
      </c>
    </row>
    <row r="116" spans="1:17" ht="13" thickBot="1" x14ac:dyDescent="0.3">
      <c r="A116" s="32">
        <v>143025</v>
      </c>
      <c r="B116" s="134" t="s">
        <v>71</v>
      </c>
      <c r="C116" s="146" t="s">
        <v>1215</v>
      </c>
      <c r="D116" s="133" t="s">
        <v>2078</v>
      </c>
      <c r="E116" s="143">
        <v>3420147.25</v>
      </c>
      <c r="F116" s="131">
        <v>2007135</v>
      </c>
      <c r="G116" s="131">
        <v>2007135</v>
      </c>
      <c r="H116" s="131">
        <v>2485568</v>
      </c>
      <c r="I116" s="131">
        <v>2485568</v>
      </c>
      <c r="J116" s="131">
        <v>0</v>
      </c>
      <c r="K116" s="131">
        <v>0</v>
      </c>
      <c r="L116" s="131">
        <v>66427</v>
      </c>
      <c r="M116" s="131">
        <v>66427</v>
      </c>
      <c r="N116" s="131">
        <v>66427</v>
      </c>
      <c r="O116" s="131">
        <v>66427</v>
      </c>
      <c r="P116" s="131">
        <v>0</v>
      </c>
      <c r="Q116" s="126">
        <v>0</v>
      </c>
    </row>
    <row r="117" spans="1:17" ht="13" thickBot="1" x14ac:dyDescent="0.3">
      <c r="A117" s="32">
        <v>143026</v>
      </c>
      <c r="B117" s="134" t="s">
        <v>72</v>
      </c>
      <c r="C117" s="146" t="s">
        <v>1214</v>
      </c>
      <c r="D117" s="133" t="s">
        <v>2078</v>
      </c>
      <c r="E117" s="142">
        <v>0</v>
      </c>
      <c r="F117" s="129">
        <v>0</v>
      </c>
      <c r="G117" s="129">
        <v>0</v>
      </c>
      <c r="H117" s="129">
        <v>0</v>
      </c>
      <c r="I117" s="129">
        <v>0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129">
        <v>0</v>
      </c>
      <c r="Q117" s="126">
        <v>0</v>
      </c>
    </row>
    <row r="118" spans="1:17" ht="13" thickBot="1" x14ac:dyDescent="0.3">
      <c r="A118" s="32">
        <v>143028</v>
      </c>
      <c r="B118" s="134" t="s">
        <v>1356</v>
      </c>
      <c r="C118" s="146" t="s">
        <v>1213</v>
      </c>
      <c r="D118" s="133" t="s">
        <v>2078</v>
      </c>
      <c r="E118" s="143">
        <v>113716.13</v>
      </c>
      <c r="F118" s="131">
        <v>96559.67</v>
      </c>
      <c r="G118" s="131">
        <v>106569.11</v>
      </c>
      <c r="H118" s="131">
        <v>116418.62</v>
      </c>
      <c r="I118" s="131">
        <v>122697.06</v>
      </c>
      <c r="J118" s="131">
        <v>133229.1</v>
      </c>
      <c r="K118" s="131">
        <v>139434.75</v>
      </c>
      <c r="L118" s="131">
        <v>93817.7</v>
      </c>
      <c r="M118" s="131">
        <v>103391.62</v>
      </c>
      <c r="N118" s="131">
        <v>109777.72</v>
      </c>
      <c r="O118" s="131">
        <v>113484.31</v>
      </c>
      <c r="P118" s="131">
        <v>116123.26</v>
      </c>
      <c r="Q118" s="126">
        <v>116123.26</v>
      </c>
    </row>
    <row r="119" spans="1:17" ht="13" thickBot="1" x14ac:dyDescent="0.3">
      <c r="A119" s="32">
        <v>143029</v>
      </c>
      <c r="B119" s="134" t="s">
        <v>2089</v>
      </c>
      <c r="C119" s="146" t="s">
        <v>2090</v>
      </c>
      <c r="D119" s="133" t="s">
        <v>2078</v>
      </c>
      <c r="E119" s="142">
        <v>0</v>
      </c>
      <c r="F119" s="129">
        <v>32809.49</v>
      </c>
      <c r="G119" s="129">
        <v>39323.440000000002</v>
      </c>
      <c r="H119" s="129">
        <v>48164.71</v>
      </c>
      <c r="I119" s="129">
        <v>52489.58</v>
      </c>
      <c r="J119" s="129">
        <v>86458.37</v>
      </c>
      <c r="K119" s="129">
        <v>92491.19</v>
      </c>
      <c r="L119" s="129">
        <v>100193.53</v>
      </c>
      <c r="M119" s="129">
        <v>104095.09</v>
      </c>
      <c r="N119" s="129">
        <v>107996.65</v>
      </c>
      <c r="O119" s="129">
        <v>111898.21</v>
      </c>
      <c r="P119" s="129">
        <v>115975.08</v>
      </c>
      <c r="Q119" s="126">
        <v>115975.08</v>
      </c>
    </row>
    <row r="120" spans="1:17" ht="13" thickBot="1" x14ac:dyDescent="0.3">
      <c r="A120" s="32">
        <v>143053</v>
      </c>
      <c r="B120" s="134" t="s">
        <v>1998</v>
      </c>
      <c r="C120" s="146" t="s">
        <v>1999</v>
      </c>
      <c r="D120" s="133" t="s">
        <v>2078</v>
      </c>
      <c r="E120" s="143">
        <v>137384.24</v>
      </c>
      <c r="F120" s="131">
        <v>137384.24</v>
      </c>
      <c r="G120" s="131">
        <v>152147.72</v>
      </c>
      <c r="H120" s="131">
        <v>152147.72</v>
      </c>
      <c r="I120" s="131">
        <v>152147.72</v>
      </c>
      <c r="J120" s="131">
        <v>160894.76</v>
      </c>
      <c r="K120" s="131">
        <v>160894.76</v>
      </c>
      <c r="L120" s="131">
        <v>160894.76</v>
      </c>
      <c r="M120" s="131">
        <v>164252.72</v>
      </c>
      <c r="N120" s="131">
        <v>164252.72</v>
      </c>
      <c r="O120" s="131">
        <v>164252.72</v>
      </c>
      <c r="P120" s="131">
        <v>171948.06</v>
      </c>
      <c r="Q120" s="126">
        <v>171948.06</v>
      </c>
    </row>
    <row r="121" spans="1:17" ht="13" thickBot="1" x14ac:dyDescent="0.3">
      <c r="A121" s="32">
        <v>500123</v>
      </c>
      <c r="B121" s="132" t="s">
        <v>1357</v>
      </c>
      <c r="C121" s="146">
        <v>500123</v>
      </c>
      <c r="D121" s="141"/>
      <c r="E121" s="142">
        <v>48400294.509999998</v>
      </c>
      <c r="F121" s="129">
        <v>47323749.109999999</v>
      </c>
      <c r="G121" s="129">
        <v>38751986.859999999</v>
      </c>
      <c r="H121" s="129">
        <v>27987361.75</v>
      </c>
      <c r="I121" s="129">
        <v>16472466.93</v>
      </c>
      <c r="J121" s="129">
        <v>13995438.039999999</v>
      </c>
      <c r="K121" s="129">
        <v>13033011.720000001</v>
      </c>
      <c r="L121" s="129">
        <v>13314718.75</v>
      </c>
      <c r="M121" s="129">
        <v>16350593.859999999</v>
      </c>
      <c r="N121" s="129">
        <v>27186064.91</v>
      </c>
      <c r="O121" s="129">
        <v>47310741.469999999</v>
      </c>
      <c r="P121" s="129">
        <v>57773088.469999999</v>
      </c>
      <c r="Q121" s="126">
        <v>57773088.469999999</v>
      </c>
    </row>
    <row r="122" spans="1:17" ht="13" thickBot="1" x14ac:dyDescent="0.3">
      <c r="A122" s="32">
        <v>173001</v>
      </c>
      <c r="B122" s="134" t="s">
        <v>73</v>
      </c>
      <c r="C122" s="146" t="s">
        <v>1212</v>
      </c>
      <c r="D122" s="133" t="s">
        <v>2078</v>
      </c>
      <c r="E122" s="143">
        <v>44140534.640000001</v>
      </c>
      <c r="F122" s="131">
        <v>50512312.600000001</v>
      </c>
      <c r="G122" s="131">
        <v>40144059.770000003</v>
      </c>
      <c r="H122" s="131">
        <v>27220727.859999999</v>
      </c>
      <c r="I122" s="131">
        <v>16472466.93</v>
      </c>
      <c r="J122" s="131">
        <v>13995438.039999999</v>
      </c>
      <c r="K122" s="131">
        <v>13033011.720000001</v>
      </c>
      <c r="L122" s="131">
        <v>13314718.75</v>
      </c>
      <c r="M122" s="131">
        <v>16350593.859999999</v>
      </c>
      <c r="N122" s="131">
        <v>27186064.91</v>
      </c>
      <c r="O122" s="131">
        <v>46260847.399999999</v>
      </c>
      <c r="P122" s="131">
        <v>53959019.090000004</v>
      </c>
      <c r="Q122" s="126">
        <v>53959019.090000004</v>
      </c>
    </row>
    <row r="123" spans="1:17" ht="13" thickBot="1" x14ac:dyDescent="0.3">
      <c r="A123" s="32">
        <v>173003</v>
      </c>
      <c r="B123" s="134" t="s">
        <v>74</v>
      </c>
      <c r="C123" s="146" t="s">
        <v>1211</v>
      </c>
      <c r="D123" s="133" t="s">
        <v>2078</v>
      </c>
      <c r="E123" s="142">
        <v>4259759.87</v>
      </c>
      <c r="F123" s="129">
        <v>-3188563.49</v>
      </c>
      <c r="G123" s="129">
        <v>-1392072.91</v>
      </c>
      <c r="H123" s="129">
        <v>766633.89</v>
      </c>
      <c r="I123" s="129">
        <v>0</v>
      </c>
      <c r="J123" s="129">
        <v>0</v>
      </c>
      <c r="K123" s="129">
        <v>0</v>
      </c>
      <c r="L123" s="129">
        <v>0</v>
      </c>
      <c r="M123" s="129">
        <v>0</v>
      </c>
      <c r="N123" s="129">
        <v>0</v>
      </c>
      <c r="O123" s="129">
        <v>1049894.07</v>
      </c>
      <c r="P123" s="129">
        <v>3814069.38</v>
      </c>
      <c r="Q123" s="126">
        <v>3814069.38</v>
      </c>
    </row>
    <row r="124" spans="1:17" ht="13" thickBot="1" x14ac:dyDescent="0.3">
      <c r="A124" s="32">
        <v>500124</v>
      </c>
      <c r="B124" s="132" t="s">
        <v>1358</v>
      </c>
      <c r="C124" s="146">
        <v>500124</v>
      </c>
      <c r="D124" s="141"/>
      <c r="E124" s="143">
        <v>-1109893.26</v>
      </c>
      <c r="F124" s="131">
        <v>-1223001.58</v>
      </c>
      <c r="G124" s="131">
        <v>-1112355.04</v>
      </c>
      <c r="H124" s="131">
        <v>-1127239.31</v>
      </c>
      <c r="I124" s="131">
        <v>-983599.1</v>
      </c>
      <c r="J124" s="131">
        <v>-656728.64</v>
      </c>
      <c r="K124" s="131">
        <v>-496735.48</v>
      </c>
      <c r="L124" s="131">
        <v>-370420.86</v>
      </c>
      <c r="M124" s="131">
        <v>-392211.54</v>
      </c>
      <c r="N124" s="131">
        <v>-505999.78</v>
      </c>
      <c r="O124" s="131">
        <v>-628648.48</v>
      </c>
      <c r="P124" s="131">
        <v>-975366.69</v>
      </c>
      <c r="Q124" s="126">
        <v>-975366.69</v>
      </c>
    </row>
    <row r="125" spans="1:17" ht="13" thickBot="1" x14ac:dyDescent="0.3">
      <c r="A125" s="32">
        <v>144011</v>
      </c>
      <c r="B125" s="134" t="s">
        <v>75</v>
      </c>
      <c r="C125" s="146" t="s">
        <v>1210</v>
      </c>
      <c r="D125" s="133" t="s">
        <v>2078</v>
      </c>
      <c r="E125" s="142">
        <v>-659637.77</v>
      </c>
      <c r="F125" s="129">
        <v>-781855.31</v>
      </c>
      <c r="G125" s="129">
        <v>-725371.23</v>
      </c>
      <c r="H125" s="129">
        <v>-760680.38</v>
      </c>
      <c r="I125" s="129">
        <v>-647578.79</v>
      </c>
      <c r="J125" s="129">
        <v>-329068.58</v>
      </c>
      <c r="K125" s="129">
        <v>-196134.99</v>
      </c>
      <c r="L125" s="129">
        <v>-81632.69</v>
      </c>
      <c r="M125" s="129">
        <v>-53369.98</v>
      </c>
      <c r="N125" s="129">
        <v>-160424.66</v>
      </c>
      <c r="O125" s="129">
        <v>-275129.05</v>
      </c>
      <c r="P125" s="129">
        <v>-401587.98</v>
      </c>
      <c r="Q125" s="126">
        <v>-401587.98</v>
      </c>
    </row>
    <row r="126" spans="1:17" ht="13" thickBot="1" x14ac:dyDescent="0.3">
      <c r="A126" s="32">
        <v>144012</v>
      </c>
      <c r="B126" s="134" t="s">
        <v>76</v>
      </c>
      <c r="C126" s="146" t="s">
        <v>1209</v>
      </c>
      <c r="D126" s="133" t="s">
        <v>2078</v>
      </c>
      <c r="E126" s="143">
        <v>-74120.62</v>
      </c>
      <c r="F126" s="131">
        <v>-85726.75</v>
      </c>
      <c r="G126" s="131">
        <v>-42611.13</v>
      </c>
      <c r="H126" s="131">
        <v>-36354.44</v>
      </c>
      <c r="I126" s="131">
        <v>-15163.51</v>
      </c>
      <c r="J126" s="131">
        <v>-41279.69</v>
      </c>
      <c r="K126" s="131">
        <v>-35217.56</v>
      </c>
      <c r="L126" s="131">
        <v>-25718.9</v>
      </c>
      <c r="M126" s="131">
        <v>-14314.7</v>
      </c>
      <c r="N126" s="131">
        <v>-6103.56</v>
      </c>
      <c r="O126" s="131">
        <v>-10702.07</v>
      </c>
      <c r="P126" s="131">
        <v>-30744.49</v>
      </c>
      <c r="Q126" s="126">
        <v>-30744.49</v>
      </c>
    </row>
    <row r="127" spans="1:17" ht="13" thickBot="1" x14ac:dyDescent="0.3">
      <c r="A127" s="32">
        <v>144013</v>
      </c>
      <c r="B127" s="134" t="s">
        <v>77</v>
      </c>
      <c r="C127" s="146" t="s">
        <v>1208</v>
      </c>
      <c r="D127" s="133" t="s">
        <v>2078</v>
      </c>
      <c r="E127" s="142">
        <v>-15248.7</v>
      </c>
      <c r="F127" s="129">
        <v>-16350.31</v>
      </c>
      <c r="G127" s="129">
        <v>-9455.75</v>
      </c>
      <c r="H127" s="129">
        <v>-10488.05</v>
      </c>
      <c r="I127" s="129">
        <v>-11390.9</v>
      </c>
      <c r="J127" s="129">
        <v>-772.21</v>
      </c>
      <c r="K127" s="129">
        <v>-1598.31</v>
      </c>
      <c r="L127" s="129">
        <v>-2389.12</v>
      </c>
      <c r="M127" s="129">
        <v>-3306.44</v>
      </c>
      <c r="N127" s="129">
        <v>-4276.63</v>
      </c>
      <c r="O127" s="129">
        <v>-5305.2</v>
      </c>
      <c r="P127" s="129">
        <v>-38410.720000000001</v>
      </c>
      <c r="Q127" s="126">
        <v>-38410.720000000001</v>
      </c>
    </row>
    <row r="128" spans="1:17" ht="13" thickBot="1" x14ac:dyDescent="0.3">
      <c r="A128" s="32">
        <v>144014</v>
      </c>
      <c r="B128" s="134" t="s">
        <v>78</v>
      </c>
      <c r="C128" s="146" t="s">
        <v>1207</v>
      </c>
      <c r="D128" s="133" t="s">
        <v>2078</v>
      </c>
      <c r="E128" s="143">
        <v>-27159.86</v>
      </c>
      <c r="F128" s="131">
        <v>-28314.95</v>
      </c>
      <c r="G128" s="131">
        <v>-29581.17</v>
      </c>
      <c r="H128" s="131">
        <v>-30552.3</v>
      </c>
      <c r="I128" s="131">
        <v>-31444.46</v>
      </c>
      <c r="J128" s="131">
        <v>-31941.68</v>
      </c>
      <c r="K128" s="131">
        <v>-32706.81</v>
      </c>
      <c r="L128" s="131">
        <v>-33465.269999999997</v>
      </c>
      <c r="M128" s="131">
        <v>-26356.55</v>
      </c>
      <c r="N128" s="131">
        <v>-27219.09</v>
      </c>
      <c r="O128" s="131">
        <v>-28891.31</v>
      </c>
      <c r="P128" s="131">
        <v>-30064.720000000001</v>
      </c>
      <c r="Q128" s="126">
        <v>-30064.720000000001</v>
      </c>
    </row>
    <row r="129" spans="1:17" ht="13" thickBot="1" x14ac:dyDescent="0.3">
      <c r="A129" s="32">
        <v>144020</v>
      </c>
      <c r="B129" s="134" t="s">
        <v>79</v>
      </c>
      <c r="C129" s="146" t="s">
        <v>1206</v>
      </c>
      <c r="D129" s="133" t="s">
        <v>2078</v>
      </c>
      <c r="E129" s="142">
        <v>-55175.83</v>
      </c>
      <c r="F129" s="129">
        <v>-63140.83</v>
      </c>
      <c r="G129" s="129">
        <v>-49196.83</v>
      </c>
      <c r="H129" s="129">
        <v>-33359.83</v>
      </c>
      <c r="I129" s="129">
        <v>-20187.830000000002</v>
      </c>
      <c r="J129" s="129">
        <v>-17151.830000000002</v>
      </c>
      <c r="K129" s="129">
        <v>-15972.83</v>
      </c>
      <c r="L129" s="129">
        <v>-16317.83</v>
      </c>
      <c r="M129" s="129">
        <v>-20037.830000000002</v>
      </c>
      <c r="N129" s="129">
        <v>-33316.83</v>
      </c>
      <c r="O129" s="129">
        <v>-49436.83</v>
      </c>
      <c r="P129" s="129">
        <v>-57662.83</v>
      </c>
      <c r="Q129" s="126">
        <v>-57662.83</v>
      </c>
    </row>
    <row r="130" spans="1:17" ht="13" thickBot="1" x14ac:dyDescent="0.3">
      <c r="A130" s="32">
        <v>144021</v>
      </c>
      <c r="B130" s="134" t="s">
        <v>79</v>
      </c>
      <c r="C130" s="146" t="s">
        <v>1205</v>
      </c>
      <c r="D130" s="133" t="s">
        <v>2078</v>
      </c>
      <c r="E130" s="143">
        <v>-5324.7</v>
      </c>
      <c r="F130" s="131">
        <v>3985.7</v>
      </c>
      <c r="G130" s="131">
        <v>1740.09</v>
      </c>
      <c r="H130" s="131">
        <v>-958.29</v>
      </c>
      <c r="I130" s="131">
        <v>0</v>
      </c>
      <c r="J130" s="131">
        <v>0</v>
      </c>
      <c r="K130" s="131">
        <v>0</v>
      </c>
      <c r="L130" s="131">
        <v>0</v>
      </c>
      <c r="M130" s="131">
        <v>0</v>
      </c>
      <c r="N130" s="131">
        <v>0</v>
      </c>
      <c r="O130" s="131">
        <v>-1144.3800000000001</v>
      </c>
      <c r="P130" s="131">
        <v>-4157.33</v>
      </c>
      <c r="Q130" s="126">
        <v>-4157.33</v>
      </c>
    </row>
    <row r="131" spans="1:17" ht="13" thickBot="1" x14ac:dyDescent="0.3">
      <c r="A131" s="32">
        <v>144025</v>
      </c>
      <c r="B131" s="134" t="s">
        <v>80</v>
      </c>
      <c r="C131" s="146" t="s">
        <v>1204</v>
      </c>
      <c r="D131" s="133" t="s">
        <v>2078</v>
      </c>
      <c r="E131" s="142">
        <v>-273225.78000000003</v>
      </c>
      <c r="F131" s="129">
        <v>-251599.13</v>
      </c>
      <c r="G131" s="129">
        <v>-257879.02</v>
      </c>
      <c r="H131" s="129">
        <v>-254846.02</v>
      </c>
      <c r="I131" s="129">
        <v>-257833.61</v>
      </c>
      <c r="J131" s="129">
        <v>-236514.65</v>
      </c>
      <c r="K131" s="129">
        <v>-215104.98</v>
      </c>
      <c r="L131" s="129">
        <v>-210897.05</v>
      </c>
      <c r="M131" s="129">
        <v>-274826.03999999998</v>
      </c>
      <c r="N131" s="129">
        <v>-274659.01</v>
      </c>
      <c r="O131" s="129">
        <v>-258039.64</v>
      </c>
      <c r="P131" s="129">
        <v>-412738.62</v>
      </c>
      <c r="Q131" s="126">
        <v>-412738.62</v>
      </c>
    </row>
    <row r="132" spans="1:17" ht="13" thickBot="1" x14ac:dyDescent="0.3">
      <c r="A132" s="32">
        <v>500125</v>
      </c>
      <c r="B132" s="132" t="s">
        <v>1359</v>
      </c>
      <c r="C132" s="146">
        <v>500125</v>
      </c>
      <c r="D132" s="141"/>
      <c r="E132" s="143">
        <v>20929654</v>
      </c>
      <c r="F132" s="131">
        <v>20929654</v>
      </c>
      <c r="G132" s="131">
        <v>45899671.119999997</v>
      </c>
      <c r="H132" s="131">
        <v>19734654</v>
      </c>
      <c r="I132" s="131">
        <v>19734654</v>
      </c>
      <c r="J132" s="131">
        <v>41091952.270000003</v>
      </c>
      <c r="K132" s="131">
        <v>13961654</v>
      </c>
      <c r="L132" s="131">
        <v>13961654</v>
      </c>
      <c r="M132" s="131">
        <v>41240507.700000003</v>
      </c>
      <c r="N132" s="131">
        <v>11045654</v>
      </c>
      <c r="O132" s="131">
        <v>11045654</v>
      </c>
      <c r="P132" s="131">
        <v>41930259.689999998</v>
      </c>
      <c r="Q132" s="126">
        <v>41930259.689999998</v>
      </c>
    </row>
    <row r="133" spans="1:17" ht="13" thickBot="1" x14ac:dyDescent="0.3">
      <c r="A133" s="32">
        <v>500198</v>
      </c>
      <c r="B133" s="134" t="s">
        <v>1360</v>
      </c>
      <c r="C133" s="146">
        <v>500198</v>
      </c>
      <c r="D133" s="141"/>
      <c r="E133" s="142">
        <v>2217654</v>
      </c>
      <c r="F133" s="129">
        <v>2217654</v>
      </c>
      <c r="G133" s="129">
        <v>28382671.120000001</v>
      </c>
      <c r="H133" s="129">
        <v>2217654</v>
      </c>
      <c r="I133" s="129">
        <v>2217654</v>
      </c>
      <c r="J133" s="129">
        <v>29347952.27</v>
      </c>
      <c r="K133" s="129">
        <v>2217654</v>
      </c>
      <c r="L133" s="129">
        <v>2217654</v>
      </c>
      <c r="M133" s="129">
        <v>32412507.699999999</v>
      </c>
      <c r="N133" s="129">
        <v>2217654</v>
      </c>
      <c r="O133" s="129">
        <v>2217654</v>
      </c>
      <c r="P133" s="129">
        <v>29549259.690000001</v>
      </c>
      <c r="Q133" s="126">
        <v>29549259.690000001</v>
      </c>
    </row>
    <row r="134" spans="1:17" ht="13" thickBot="1" x14ac:dyDescent="0.3">
      <c r="A134" s="32">
        <v>182301</v>
      </c>
      <c r="B134" s="135" t="s">
        <v>81</v>
      </c>
      <c r="C134" s="146" t="s">
        <v>1203</v>
      </c>
      <c r="D134" s="133" t="s">
        <v>2078</v>
      </c>
      <c r="E134" s="143">
        <v>0</v>
      </c>
      <c r="F134" s="131">
        <v>0</v>
      </c>
      <c r="G134" s="131">
        <v>20346622.350000001</v>
      </c>
      <c r="H134" s="131">
        <v>0</v>
      </c>
      <c r="I134" s="131">
        <v>0</v>
      </c>
      <c r="J134" s="131">
        <v>21536748.129999999</v>
      </c>
      <c r="K134" s="131">
        <v>0</v>
      </c>
      <c r="L134" s="131">
        <v>0</v>
      </c>
      <c r="M134" s="131">
        <v>24562020.989999998</v>
      </c>
      <c r="N134" s="131">
        <v>0</v>
      </c>
      <c r="O134" s="131">
        <v>0</v>
      </c>
      <c r="P134" s="131">
        <v>21730759.640000001</v>
      </c>
      <c r="Q134" s="126">
        <v>21730759.640000001</v>
      </c>
    </row>
    <row r="135" spans="1:17" ht="13" thickBot="1" x14ac:dyDescent="0.3">
      <c r="A135" s="32">
        <v>182302</v>
      </c>
      <c r="B135" s="135" t="s">
        <v>1293</v>
      </c>
      <c r="C135" s="146" t="s">
        <v>1361</v>
      </c>
      <c r="D135" s="133" t="s">
        <v>2078</v>
      </c>
      <c r="E135" s="142">
        <v>2217654</v>
      </c>
      <c r="F135" s="129">
        <v>2217654</v>
      </c>
      <c r="G135" s="129">
        <v>2217654</v>
      </c>
      <c r="H135" s="129">
        <v>2217654</v>
      </c>
      <c r="I135" s="129">
        <v>2217654</v>
      </c>
      <c r="J135" s="129">
        <v>2217654</v>
      </c>
      <c r="K135" s="129">
        <v>2217654</v>
      </c>
      <c r="L135" s="129">
        <v>2217654</v>
      </c>
      <c r="M135" s="129">
        <v>2217654</v>
      </c>
      <c r="N135" s="129">
        <v>2217654</v>
      </c>
      <c r="O135" s="129">
        <v>2217654</v>
      </c>
      <c r="P135" s="129">
        <v>2217654</v>
      </c>
      <c r="Q135" s="126">
        <v>2217654</v>
      </c>
    </row>
    <row r="136" spans="1:17" ht="13" thickBot="1" x14ac:dyDescent="0.3">
      <c r="A136" s="32">
        <v>182303</v>
      </c>
      <c r="B136" s="135" t="s">
        <v>1362</v>
      </c>
      <c r="C136" s="146" t="s">
        <v>1363</v>
      </c>
      <c r="D136" s="133" t="s">
        <v>2078</v>
      </c>
      <c r="E136" s="143">
        <v>0</v>
      </c>
      <c r="F136" s="131">
        <v>0</v>
      </c>
      <c r="G136" s="131">
        <v>5818394.7699999996</v>
      </c>
      <c r="H136" s="131">
        <v>0</v>
      </c>
      <c r="I136" s="131">
        <v>0</v>
      </c>
      <c r="J136" s="131">
        <v>5593550.1399999997</v>
      </c>
      <c r="K136" s="131">
        <v>0</v>
      </c>
      <c r="L136" s="131">
        <v>0</v>
      </c>
      <c r="M136" s="131">
        <v>5632832.71</v>
      </c>
      <c r="N136" s="131">
        <v>0</v>
      </c>
      <c r="O136" s="131">
        <v>0</v>
      </c>
      <c r="P136" s="131">
        <v>5600846.0499999998</v>
      </c>
      <c r="Q136" s="126">
        <v>5600846.0499999998</v>
      </c>
    </row>
    <row r="137" spans="1:17" ht="13" thickBot="1" x14ac:dyDescent="0.3">
      <c r="A137" s="32">
        <v>500130</v>
      </c>
      <c r="B137" s="134" t="s">
        <v>1364</v>
      </c>
      <c r="C137" s="146">
        <v>500130</v>
      </c>
      <c r="D137" s="141"/>
      <c r="E137" s="142">
        <v>18712000</v>
      </c>
      <c r="F137" s="129">
        <v>18712000</v>
      </c>
      <c r="G137" s="129">
        <v>17517000</v>
      </c>
      <c r="H137" s="129">
        <v>17517000</v>
      </c>
      <c r="I137" s="129">
        <v>17517000</v>
      </c>
      <c r="J137" s="129">
        <v>11744000</v>
      </c>
      <c r="K137" s="129">
        <v>11744000</v>
      </c>
      <c r="L137" s="129">
        <v>11744000</v>
      </c>
      <c r="M137" s="129">
        <v>8828000</v>
      </c>
      <c r="N137" s="129">
        <v>8828000</v>
      </c>
      <c r="O137" s="129">
        <v>8828000</v>
      </c>
      <c r="P137" s="129">
        <v>12381000</v>
      </c>
      <c r="Q137" s="126">
        <v>12381000</v>
      </c>
    </row>
    <row r="138" spans="1:17" ht="13" thickBot="1" x14ac:dyDescent="0.3">
      <c r="A138" s="32">
        <v>192640</v>
      </c>
      <c r="B138" s="135" t="s">
        <v>82</v>
      </c>
      <c r="C138" s="146" t="s">
        <v>1202</v>
      </c>
      <c r="D138" s="133" t="s">
        <v>2078</v>
      </c>
      <c r="E138" s="143">
        <v>17662000</v>
      </c>
      <c r="F138" s="131">
        <v>17662000</v>
      </c>
      <c r="G138" s="131">
        <v>17347000</v>
      </c>
      <c r="H138" s="131">
        <v>17347000</v>
      </c>
      <c r="I138" s="131">
        <v>17347000</v>
      </c>
      <c r="J138" s="131">
        <v>11235000</v>
      </c>
      <c r="K138" s="131">
        <v>11235000</v>
      </c>
      <c r="L138" s="131">
        <v>11235000</v>
      </c>
      <c r="M138" s="131">
        <v>8262000</v>
      </c>
      <c r="N138" s="131">
        <v>8262000</v>
      </c>
      <c r="O138" s="131">
        <v>8262000</v>
      </c>
      <c r="P138" s="131">
        <v>11103000</v>
      </c>
      <c r="Q138" s="126">
        <v>11103000</v>
      </c>
    </row>
    <row r="139" spans="1:17" ht="13" thickBot="1" x14ac:dyDescent="0.3">
      <c r="A139" s="32">
        <v>192645</v>
      </c>
      <c r="B139" s="135" t="s">
        <v>82</v>
      </c>
      <c r="C139" s="146" t="s">
        <v>1201</v>
      </c>
      <c r="D139" s="133" t="s">
        <v>2078</v>
      </c>
      <c r="E139" s="142">
        <v>946000</v>
      </c>
      <c r="F139" s="129">
        <v>946000</v>
      </c>
      <c r="G139" s="129">
        <v>72000</v>
      </c>
      <c r="H139" s="129">
        <v>72000</v>
      </c>
      <c r="I139" s="129">
        <v>72000</v>
      </c>
      <c r="J139" s="129">
        <v>302000</v>
      </c>
      <c r="K139" s="129">
        <v>302000</v>
      </c>
      <c r="L139" s="129">
        <v>302000</v>
      </c>
      <c r="M139" s="129">
        <v>367000</v>
      </c>
      <c r="N139" s="129">
        <v>367000</v>
      </c>
      <c r="O139" s="129">
        <v>367000</v>
      </c>
      <c r="P139" s="129">
        <v>893000</v>
      </c>
      <c r="Q139" s="126">
        <v>893000</v>
      </c>
    </row>
    <row r="140" spans="1:17" ht="13" thickBot="1" x14ac:dyDescent="0.3">
      <c r="A140" s="32">
        <v>192647</v>
      </c>
      <c r="B140" s="135" t="s">
        <v>83</v>
      </c>
      <c r="C140" s="146" t="s">
        <v>1200</v>
      </c>
      <c r="D140" s="133" t="s">
        <v>2078</v>
      </c>
      <c r="E140" s="143">
        <v>104000</v>
      </c>
      <c r="F140" s="131">
        <v>104000</v>
      </c>
      <c r="G140" s="131">
        <v>98000</v>
      </c>
      <c r="H140" s="131">
        <v>98000</v>
      </c>
      <c r="I140" s="131">
        <v>98000</v>
      </c>
      <c r="J140" s="131">
        <v>207000</v>
      </c>
      <c r="K140" s="131">
        <v>207000</v>
      </c>
      <c r="L140" s="131">
        <v>207000</v>
      </c>
      <c r="M140" s="131">
        <v>199000</v>
      </c>
      <c r="N140" s="131">
        <v>199000</v>
      </c>
      <c r="O140" s="131">
        <v>199000</v>
      </c>
      <c r="P140" s="131">
        <v>385000</v>
      </c>
      <c r="Q140" s="126">
        <v>385000</v>
      </c>
    </row>
    <row r="141" spans="1:17" ht="13" thickBot="1" x14ac:dyDescent="0.3">
      <c r="A141" s="32">
        <v>500126</v>
      </c>
      <c r="B141" s="132" t="s">
        <v>1365</v>
      </c>
      <c r="C141" s="146">
        <v>500126</v>
      </c>
      <c r="D141" s="141"/>
      <c r="E141" s="142">
        <v>1735000</v>
      </c>
      <c r="F141" s="129">
        <v>1735000</v>
      </c>
      <c r="G141" s="129">
        <v>1130000</v>
      </c>
      <c r="H141" s="129">
        <v>1130000</v>
      </c>
      <c r="I141" s="129">
        <v>1130000</v>
      </c>
      <c r="J141" s="129">
        <v>2044000</v>
      </c>
      <c r="K141" s="129">
        <v>2044000</v>
      </c>
      <c r="L141" s="129">
        <v>2044000</v>
      </c>
      <c r="M141" s="129">
        <v>2871000</v>
      </c>
      <c r="N141" s="129">
        <v>2871000</v>
      </c>
      <c r="O141" s="129">
        <v>2871000</v>
      </c>
      <c r="P141" s="129">
        <v>9310000</v>
      </c>
      <c r="Q141" s="126">
        <v>9310000</v>
      </c>
    </row>
    <row r="142" spans="1:17" ht="13" thickBot="1" x14ac:dyDescent="0.3">
      <c r="A142" s="32">
        <v>186640</v>
      </c>
      <c r="B142" s="134" t="s">
        <v>84</v>
      </c>
      <c r="C142" s="146" t="s">
        <v>1199</v>
      </c>
      <c r="D142" s="133" t="s">
        <v>2078</v>
      </c>
      <c r="E142" s="143">
        <v>110000</v>
      </c>
      <c r="F142" s="131">
        <v>110000</v>
      </c>
      <c r="G142" s="131">
        <v>11000</v>
      </c>
      <c r="H142" s="131">
        <v>11000</v>
      </c>
      <c r="I142" s="131">
        <v>11000</v>
      </c>
      <c r="J142" s="131">
        <v>425000</v>
      </c>
      <c r="K142" s="131">
        <v>425000</v>
      </c>
      <c r="L142" s="131">
        <v>425000</v>
      </c>
      <c r="M142" s="131">
        <v>1490000</v>
      </c>
      <c r="N142" s="131">
        <v>1490000</v>
      </c>
      <c r="O142" s="131">
        <v>1490000</v>
      </c>
      <c r="P142" s="131">
        <v>5985000</v>
      </c>
      <c r="Q142" s="126">
        <v>5985000</v>
      </c>
    </row>
    <row r="143" spans="1:17" ht="13" thickBot="1" x14ac:dyDescent="0.3">
      <c r="A143" s="32">
        <v>186645</v>
      </c>
      <c r="B143" s="134" t="s">
        <v>85</v>
      </c>
      <c r="C143" s="146" t="s">
        <v>1198</v>
      </c>
      <c r="D143" s="133" t="s">
        <v>2078</v>
      </c>
      <c r="E143" s="142">
        <v>1450000</v>
      </c>
      <c r="F143" s="129">
        <v>1450000</v>
      </c>
      <c r="G143" s="129">
        <v>1109000</v>
      </c>
      <c r="H143" s="129">
        <v>1109000</v>
      </c>
      <c r="I143" s="129">
        <v>1109000</v>
      </c>
      <c r="J143" s="129">
        <v>1223000</v>
      </c>
      <c r="K143" s="129">
        <v>1223000</v>
      </c>
      <c r="L143" s="129">
        <v>1223000</v>
      </c>
      <c r="M143" s="129">
        <v>1293000</v>
      </c>
      <c r="N143" s="129">
        <v>1293000</v>
      </c>
      <c r="O143" s="129">
        <v>1293000</v>
      </c>
      <c r="P143" s="129">
        <v>1014000</v>
      </c>
      <c r="Q143" s="126">
        <v>1014000</v>
      </c>
    </row>
    <row r="144" spans="1:17" ht="13" thickBot="1" x14ac:dyDescent="0.3">
      <c r="A144" s="32">
        <v>186647</v>
      </c>
      <c r="B144" s="134" t="s">
        <v>86</v>
      </c>
      <c r="C144" s="146" t="s">
        <v>1197</v>
      </c>
      <c r="D144" s="133" t="s">
        <v>2078</v>
      </c>
      <c r="E144" s="143">
        <v>175000</v>
      </c>
      <c r="F144" s="131">
        <v>175000</v>
      </c>
      <c r="G144" s="131">
        <v>10000</v>
      </c>
      <c r="H144" s="131">
        <v>10000</v>
      </c>
      <c r="I144" s="131">
        <v>10000</v>
      </c>
      <c r="J144" s="131">
        <v>396000</v>
      </c>
      <c r="K144" s="131">
        <v>396000</v>
      </c>
      <c r="L144" s="131">
        <v>396000</v>
      </c>
      <c r="M144" s="131">
        <v>88000</v>
      </c>
      <c r="N144" s="131">
        <v>88000</v>
      </c>
      <c r="O144" s="131">
        <v>88000</v>
      </c>
      <c r="P144" s="131">
        <v>2311000</v>
      </c>
      <c r="Q144" s="126">
        <v>2311000</v>
      </c>
    </row>
    <row r="145" spans="1:17" ht="13" thickBot="1" x14ac:dyDescent="0.3">
      <c r="A145" s="32">
        <v>500127</v>
      </c>
      <c r="B145" s="132" t="s">
        <v>1366</v>
      </c>
      <c r="C145" s="146">
        <v>500127</v>
      </c>
      <c r="D145" s="141"/>
      <c r="E145" s="142">
        <v>41671683.57</v>
      </c>
      <c r="F145" s="129">
        <v>34923087.990000002</v>
      </c>
      <c r="G145" s="129">
        <v>34398827.380000003</v>
      </c>
      <c r="H145" s="129">
        <v>34072620.18</v>
      </c>
      <c r="I145" s="129">
        <v>38394921.369999997</v>
      </c>
      <c r="J145" s="129">
        <v>43109228.990000002</v>
      </c>
      <c r="K145" s="129">
        <v>47176514.740000002</v>
      </c>
      <c r="L145" s="129">
        <v>49070345.560000002</v>
      </c>
      <c r="M145" s="129">
        <v>53046581.82</v>
      </c>
      <c r="N145" s="129">
        <v>54228978.579999998</v>
      </c>
      <c r="O145" s="129">
        <v>56000642.229999997</v>
      </c>
      <c r="P145" s="129">
        <v>44126236.170000002</v>
      </c>
      <c r="Q145" s="126">
        <v>44126236.170000002</v>
      </c>
    </row>
    <row r="146" spans="1:17" ht="13" thickBot="1" x14ac:dyDescent="0.3">
      <c r="A146" s="32">
        <v>500131</v>
      </c>
      <c r="B146" s="134" t="s">
        <v>1367</v>
      </c>
      <c r="C146" s="146">
        <v>500131</v>
      </c>
      <c r="D146" s="141"/>
      <c r="E146" s="143">
        <v>30326860.489999998</v>
      </c>
      <c r="F146" s="131">
        <v>22847936.27</v>
      </c>
      <c r="G146" s="131">
        <v>21988903.469999999</v>
      </c>
      <c r="H146" s="131">
        <v>21064161.960000001</v>
      </c>
      <c r="I146" s="131">
        <v>24687776.559999999</v>
      </c>
      <c r="J146" s="131">
        <v>29697279.920000002</v>
      </c>
      <c r="K146" s="131">
        <v>32806097</v>
      </c>
      <c r="L146" s="131">
        <v>34104435.799999997</v>
      </c>
      <c r="M146" s="131">
        <v>38556059.810000002</v>
      </c>
      <c r="N146" s="131">
        <v>39469379.200000003</v>
      </c>
      <c r="O146" s="131">
        <v>40823638.609999999</v>
      </c>
      <c r="P146" s="131">
        <v>29865122.75</v>
      </c>
      <c r="Q146" s="126">
        <v>29865122.75</v>
      </c>
    </row>
    <row r="147" spans="1:17" ht="13" thickBot="1" x14ac:dyDescent="0.3">
      <c r="A147" s="32">
        <v>164012</v>
      </c>
      <c r="B147" s="135" t="s">
        <v>87</v>
      </c>
      <c r="C147" s="146" t="s">
        <v>1196</v>
      </c>
      <c r="D147" s="133" t="s">
        <v>2078</v>
      </c>
      <c r="E147" s="142">
        <v>32925681.73</v>
      </c>
      <c r="F147" s="129">
        <v>30730987.559999999</v>
      </c>
      <c r="G147" s="129">
        <v>31277339.989999998</v>
      </c>
      <c r="H147" s="129">
        <v>31137464.98</v>
      </c>
      <c r="I147" s="129">
        <v>31368268.670000002</v>
      </c>
      <c r="J147" s="129">
        <v>32714451.370000001</v>
      </c>
      <c r="K147" s="129">
        <v>33471960.100000001</v>
      </c>
      <c r="L147" s="129">
        <v>33840860.899999999</v>
      </c>
      <c r="M147" s="129">
        <v>34986384.670000002</v>
      </c>
      <c r="N147" s="129">
        <v>34079228.93</v>
      </c>
      <c r="O147" s="129">
        <v>36615015.299999997</v>
      </c>
      <c r="P147" s="129">
        <v>32350226.859999999</v>
      </c>
      <c r="Q147" s="126">
        <v>32350226.859999999</v>
      </c>
    </row>
    <row r="148" spans="1:17" ht="13" thickBot="1" x14ac:dyDescent="0.3">
      <c r="A148" s="32">
        <v>164013</v>
      </c>
      <c r="B148" s="135" t="s">
        <v>2091</v>
      </c>
      <c r="C148" s="146" t="s">
        <v>2092</v>
      </c>
      <c r="D148" s="133" t="s">
        <v>2078</v>
      </c>
      <c r="E148" s="143">
        <v>0</v>
      </c>
      <c r="F148" s="131">
        <v>0</v>
      </c>
      <c r="G148" s="131">
        <v>0</v>
      </c>
      <c r="H148" s="131">
        <v>0</v>
      </c>
      <c r="I148" s="131">
        <v>0</v>
      </c>
      <c r="J148" s="131">
        <v>0</v>
      </c>
      <c r="K148" s="131">
        <v>0</v>
      </c>
      <c r="L148" s="131">
        <v>0</v>
      </c>
      <c r="M148" s="131">
        <v>171453.46</v>
      </c>
      <c r="N148" s="131">
        <v>171453.46</v>
      </c>
      <c r="O148" s="131">
        <v>171453.46</v>
      </c>
      <c r="P148" s="131">
        <v>171453.46</v>
      </c>
      <c r="Q148" s="126">
        <v>171453.46</v>
      </c>
    </row>
    <row r="149" spans="1:17" ht="13" thickBot="1" x14ac:dyDescent="0.3">
      <c r="A149" s="32">
        <v>164016</v>
      </c>
      <c r="B149" s="135" t="s">
        <v>88</v>
      </c>
      <c r="C149" s="146" t="s">
        <v>1195</v>
      </c>
      <c r="D149" s="133" t="s">
        <v>2078</v>
      </c>
      <c r="E149" s="142">
        <v>1995787.95</v>
      </c>
      <c r="F149" s="129">
        <v>1995787.95</v>
      </c>
      <c r="G149" s="129">
        <v>1887510.38</v>
      </c>
      <c r="H149" s="129">
        <v>1238494.69</v>
      </c>
      <c r="I149" s="129">
        <v>1238494.69</v>
      </c>
      <c r="J149" s="129">
        <v>1238494.69</v>
      </c>
      <c r="K149" s="129">
        <v>1591661.22</v>
      </c>
      <c r="L149" s="129">
        <v>1948423.21</v>
      </c>
      <c r="M149" s="129">
        <v>2325972.71</v>
      </c>
      <c r="N149" s="129">
        <v>2304092.04</v>
      </c>
      <c r="O149" s="129">
        <v>2332132.61</v>
      </c>
      <c r="P149" s="129">
        <v>2068807.75</v>
      </c>
      <c r="Q149" s="126">
        <v>2068807.75</v>
      </c>
    </row>
    <row r="150" spans="1:17" ht="13" thickBot="1" x14ac:dyDescent="0.3">
      <c r="A150" s="32">
        <v>164017</v>
      </c>
      <c r="B150" s="135" t="s">
        <v>1368</v>
      </c>
      <c r="C150" s="146" t="s">
        <v>1369</v>
      </c>
      <c r="D150" s="133" t="s">
        <v>2078</v>
      </c>
      <c r="E150" s="143">
        <v>0</v>
      </c>
      <c r="F150" s="131">
        <v>0</v>
      </c>
      <c r="G150" s="131">
        <v>0</v>
      </c>
      <c r="H150" s="131">
        <v>0</v>
      </c>
      <c r="I150" s="131">
        <v>0</v>
      </c>
      <c r="J150" s="131">
        <v>0</v>
      </c>
      <c r="K150" s="131">
        <v>0</v>
      </c>
      <c r="L150" s="131">
        <v>0</v>
      </c>
      <c r="M150" s="131">
        <v>0</v>
      </c>
      <c r="N150" s="131">
        <v>0</v>
      </c>
      <c r="O150" s="131">
        <v>0</v>
      </c>
      <c r="P150" s="131">
        <v>0</v>
      </c>
      <c r="Q150" s="126">
        <v>0</v>
      </c>
    </row>
    <row r="151" spans="1:17" ht="13" thickBot="1" x14ac:dyDescent="0.3">
      <c r="A151" s="32">
        <v>164021</v>
      </c>
      <c r="B151" s="135" t="s">
        <v>89</v>
      </c>
      <c r="C151" s="146" t="s">
        <v>1194</v>
      </c>
      <c r="D151" s="133" t="s">
        <v>2078</v>
      </c>
      <c r="E151" s="142">
        <v>1327975.71</v>
      </c>
      <c r="F151" s="129">
        <v>1293452.1499999999</v>
      </c>
      <c r="G151" s="129">
        <v>1262018.67</v>
      </c>
      <c r="H151" s="129">
        <v>1228304.24</v>
      </c>
      <c r="I151" s="129">
        <v>1201996.3700000001</v>
      </c>
      <c r="J151" s="129">
        <v>1265220.93</v>
      </c>
      <c r="K151" s="129">
        <v>1367956.71</v>
      </c>
      <c r="L151" s="129">
        <v>1416633.51</v>
      </c>
      <c r="M151" s="129">
        <v>1413192.02</v>
      </c>
      <c r="N151" s="129">
        <v>1395154.22</v>
      </c>
      <c r="O151" s="129">
        <v>1363167.35</v>
      </c>
      <c r="P151" s="129">
        <v>1336656.18</v>
      </c>
      <c r="Q151" s="126">
        <v>1336656.18</v>
      </c>
    </row>
    <row r="152" spans="1:17" ht="13" thickBot="1" x14ac:dyDescent="0.3">
      <c r="A152" s="32">
        <v>164022</v>
      </c>
      <c r="B152" s="135" t="s">
        <v>90</v>
      </c>
      <c r="C152" s="146" t="s">
        <v>1193</v>
      </c>
      <c r="D152" s="133" t="s">
        <v>2078</v>
      </c>
      <c r="E152" s="143">
        <v>0</v>
      </c>
      <c r="F152" s="131">
        <v>0</v>
      </c>
      <c r="G152" s="131">
        <v>0</v>
      </c>
      <c r="H152" s="131">
        <v>0</v>
      </c>
      <c r="I152" s="131">
        <v>0</v>
      </c>
      <c r="J152" s="131">
        <v>0</v>
      </c>
      <c r="K152" s="131">
        <v>0</v>
      </c>
      <c r="L152" s="131">
        <v>0</v>
      </c>
      <c r="M152" s="131">
        <v>0</v>
      </c>
      <c r="N152" s="131">
        <v>0</v>
      </c>
      <c r="O152" s="131">
        <v>0</v>
      </c>
      <c r="P152" s="131">
        <v>0</v>
      </c>
      <c r="Q152" s="126">
        <v>0</v>
      </c>
    </row>
    <row r="153" spans="1:17" ht="13" thickBot="1" x14ac:dyDescent="0.3">
      <c r="A153" s="32">
        <v>164023</v>
      </c>
      <c r="B153" s="135" t="s">
        <v>91</v>
      </c>
      <c r="C153" s="146" t="s">
        <v>1192</v>
      </c>
      <c r="D153" s="133" t="s">
        <v>2078</v>
      </c>
      <c r="E153" s="142">
        <v>2182081.44</v>
      </c>
      <c r="F153" s="129">
        <v>1567839.05</v>
      </c>
      <c r="G153" s="129">
        <v>1492964.77</v>
      </c>
      <c r="H153" s="129">
        <v>1390828.39</v>
      </c>
      <c r="I153" s="129">
        <v>1563458.31</v>
      </c>
      <c r="J153" s="129">
        <v>1647939.96</v>
      </c>
      <c r="K153" s="129">
        <v>1568225.6</v>
      </c>
      <c r="L153" s="129">
        <v>1523114.62</v>
      </c>
      <c r="M153" s="129">
        <v>1479261.86</v>
      </c>
      <c r="N153" s="129">
        <v>1519450.55</v>
      </c>
      <c r="O153" s="129">
        <v>1829269.91</v>
      </c>
      <c r="P153" s="129">
        <v>2363939.4300000002</v>
      </c>
      <c r="Q153" s="126">
        <v>2363939.4300000002</v>
      </c>
    </row>
    <row r="154" spans="1:17" ht="13" thickBot="1" x14ac:dyDescent="0.3">
      <c r="A154" s="32">
        <v>164032</v>
      </c>
      <c r="B154" s="135" t="s">
        <v>92</v>
      </c>
      <c r="C154" s="146" t="s">
        <v>1191</v>
      </c>
      <c r="D154" s="133" t="s">
        <v>2078</v>
      </c>
      <c r="E154" s="143">
        <v>-8104666.3399999999</v>
      </c>
      <c r="F154" s="131">
        <v>-12740130.439999999</v>
      </c>
      <c r="G154" s="131">
        <v>-13930930.34</v>
      </c>
      <c r="H154" s="131">
        <v>-13930930.34</v>
      </c>
      <c r="I154" s="131">
        <v>-10684441.48</v>
      </c>
      <c r="J154" s="131">
        <v>-7168827.0300000003</v>
      </c>
      <c r="K154" s="131">
        <v>-5193706.63</v>
      </c>
      <c r="L154" s="131">
        <v>-4624596.4400000004</v>
      </c>
      <c r="M154" s="131">
        <v>-1820204.91</v>
      </c>
      <c r="N154" s="131">
        <v>0</v>
      </c>
      <c r="O154" s="131">
        <v>-1487400.02</v>
      </c>
      <c r="P154" s="131">
        <v>-8425960.9299999997</v>
      </c>
      <c r="Q154" s="126">
        <v>-8425960.9299999997</v>
      </c>
    </row>
    <row r="155" spans="1:17" ht="13" thickBot="1" x14ac:dyDescent="0.3">
      <c r="A155" s="32">
        <v>500132</v>
      </c>
      <c r="B155" s="134" t="s">
        <v>1370</v>
      </c>
      <c r="C155" s="146">
        <v>500132</v>
      </c>
      <c r="D155" s="141"/>
      <c r="E155" s="142">
        <v>11344823.08</v>
      </c>
      <c r="F155" s="129">
        <v>12075151.720000001</v>
      </c>
      <c r="G155" s="129">
        <v>12409923.91</v>
      </c>
      <c r="H155" s="129">
        <v>13008458.220000001</v>
      </c>
      <c r="I155" s="129">
        <v>13707144.810000001</v>
      </c>
      <c r="J155" s="129">
        <v>13411949.07</v>
      </c>
      <c r="K155" s="129">
        <v>14370417.74</v>
      </c>
      <c r="L155" s="129">
        <v>14965909.76</v>
      </c>
      <c r="M155" s="129">
        <v>14490522.01</v>
      </c>
      <c r="N155" s="129">
        <v>14759599.380000001</v>
      </c>
      <c r="O155" s="129">
        <v>15177003.619999999</v>
      </c>
      <c r="P155" s="129">
        <v>14261113.42</v>
      </c>
      <c r="Q155" s="126">
        <v>14261113.42</v>
      </c>
    </row>
    <row r="156" spans="1:17" ht="13" thickBot="1" x14ac:dyDescent="0.3">
      <c r="A156" s="32">
        <v>154001</v>
      </c>
      <c r="B156" s="135" t="s">
        <v>93</v>
      </c>
      <c r="C156" s="146" t="s">
        <v>1190</v>
      </c>
      <c r="D156" s="133" t="s">
        <v>2078</v>
      </c>
      <c r="E156" s="143">
        <v>9964717.1300000008</v>
      </c>
      <c r="F156" s="131">
        <v>10640677.83</v>
      </c>
      <c r="G156" s="131">
        <v>11128549.109999999</v>
      </c>
      <c r="H156" s="131">
        <v>11702602.74</v>
      </c>
      <c r="I156" s="131">
        <v>12233431.23</v>
      </c>
      <c r="J156" s="131">
        <v>12096996.6</v>
      </c>
      <c r="K156" s="131">
        <v>12934593.52</v>
      </c>
      <c r="L156" s="131">
        <v>13448191.5</v>
      </c>
      <c r="M156" s="131">
        <v>13173455.83</v>
      </c>
      <c r="N156" s="131">
        <v>13310592.26</v>
      </c>
      <c r="O156" s="131">
        <v>13379130.949999999</v>
      </c>
      <c r="P156" s="131">
        <v>13071435.18</v>
      </c>
      <c r="Q156" s="126">
        <v>13071435.18</v>
      </c>
    </row>
    <row r="157" spans="1:17" ht="13" thickBot="1" x14ac:dyDescent="0.3">
      <c r="A157" s="32">
        <v>154003</v>
      </c>
      <c r="B157" s="135" t="s">
        <v>94</v>
      </c>
      <c r="C157" s="146" t="s">
        <v>1189</v>
      </c>
      <c r="D157" s="133" t="s">
        <v>2078</v>
      </c>
      <c r="E157" s="142">
        <v>892995.01</v>
      </c>
      <c r="F157" s="129">
        <v>938356.52</v>
      </c>
      <c r="G157" s="129">
        <v>891205.8</v>
      </c>
      <c r="H157" s="129">
        <v>828038.07</v>
      </c>
      <c r="I157" s="129">
        <v>852025.74</v>
      </c>
      <c r="J157" s="129">
        <v>832104.05</v>
      </c>
      <c r="K157" s="129">
        <v>882448.7</v>
      </c>
      <c r="L157" s="129">
        <v>928521.28</v>
      </c>
      <c r="M157" s="129">
        <v>882496.7</v>
      </c>
      <c r="N157" s="129">
        <v>952175.18</v>
      </c>
      <c r="O157" s="129">
        <v>923154.52</v>
      </c>
      <c r="P157" s="129">
        <v>879462.59</v>
      </c>
      <c r="Q157" s="126">
        <v>879462.59</v>
      </c>
    </row>
    <row r="158" spans="1:17" ht="13" thickBot="1" x14ac:dyDescent="0.3">
      <c r="A158" s="32">
        <v>154005</v>
      </c>
      <c r="B158" s="135" t="s">
        <v>95</v>
      </c>
      <c r="C158" s="146" t="s">
        <v>1188</v>
      </c>
      <c r="D158" s="133" t="s">
        <v>2078</v>
      </c>
      <c r="E158" s="143">
        <v>0</v>
      </c>
      <c r="F158" s="131">
        <v>0</v>
      </c>
      <c r="G158" s="131">
        <v>0</v>
      </c>
      <c r="H158" s="131">
        <v>0</v>
      </c>
      <c r="I158" s="131">
        <v>0</v>
      </c>
      <c r="J158" s="131">
        <v>0</v>
      </c>
      <c r="K158" s="131">
        <v>0</v>
      </c>
      <c r="L158" s="131">
        <v>0</v>
      </c>
      <c r="M158" s="131">
        <v>0</v>
      </c>
      <c r="N158" s="131">
        <v>0</v>
      </c>
      <c r="O158" s="131">
        <v>0</v>
      </c>
      <c r="P158" s="131">
        <v>0</v>
      </c>
      <c r="Q158" s="126">
        <v>0</v>
      </c>
    </row>
    <row r="159" spans="1:17" ht="13" thickBot="1" x14ac:dyDescent="0.3">
      <c r="A159" s="32">
        <v>154007</v>
      </c>
      <c r="B159" s="135" t="s">
        <v>96</v>
      </c>
      <c r="C159" s="146" t="s">
        <v>1187</v>
      </c>
      <c r="D159" s="133" t="s">
        <v>2078</v>
      </c>
      <c r="E159" s="142">
        <v>0</v>
      </c>
      <c r="F159" s="129">
        <v>0</v>
      </c>
      <c r="G159" s="129">
        <v>0</v>
      </c>
      <c r="H159" s="129">
        <v>0</v>
      </c>
      <c r="I159" s="129">
        <v>0</v>
      </c>
      <c r="J159" s="129">
        <v>0</v>
      </c>
      <c r="K159" s="129">
        <v>0</v>
      </c>
      <c r="L159" s="129">
        <v>0</v>
      </c>
      <c r="M159" s="129">
        <v>0</v>
      </c>
      <c r="N159" s="129">
        <v>0</v>
      </c>
      <c r="O159" s="129">
        <v>0</v>
      </c>
      <c r="P159" s="129">
        <v>0</v>
      </c>
      <c r="Q159" s="126">
        <v>0</v>
      </c>
    </row>
    <row r="160" spans="1:17" ht="13" thickBot="1" x14ac:dyDescent="0.3">
      <c r="A160" s="32">
        <v>154010</v>
      </c>
      <c r="B160" s="135" t="s">
        <v>97</v>
      </c>
      <c r="C160" s="146" t="s">
        <v>1186</v>
      </c>
      <c r="D160" s="133" t="s">
        <v>2078</v>
      </c>
      <c r="E160" s="143">
        <v>255836.48</v>
      </c>
      <c r="F160" s="131">
        <v>293867.19</v>
      </c>
      <c r="G160" s="131">
        <v>199390.89</v>
      </c>
      <c r="H160" s="131">
        <v>291802.07</v>
      </c>
      <c r="I160" s="131">
        <v>309800.92</v>
      </c>
      <c r="J160" s="131">
        <v>186092.99</v>
      </c>
      <c r="K160" s="131">
        <v>268813.69</v>
      </c>
      <c r="L160" s="131">
        <v>311354.88</v>
      </c>
      <c r="M160" s="131">
        <v>206532.64</v>
      </c>
      <c r="N160" s="131">
        <v>282661.69</v>
      </c>
      <c r="O160" s="131">
        <v>322938.03999999998</v>
      </c>
      <c r="P160" s="131">
        <v>184970.67</v>
      </c>
      <c r="Q160" s="126">
        <v>184970.67</v>
      </c>
    </row>
    <row r="161" spans="1:17" ht="13" thickBot="1" x14ac:dyDescent="0.3">
      <c r="A161" s="32">
        <v>154038</v>
      </c>
      <c r="B161" s="135" t="s">
        <v>2093</v>
      </c>
      <c r="C161" s="146" t="s">
        <v>2094</v>
      </c>
      <c r="D161" s="133" t="s">
        <v>2078</v>
      </c>
      <c r="E161" s="142">
        <v>0</v>
      </c>
      <c r="F161" s="129">
        <v>0</v>
      </c>
      <c r="G161" s="129">
        <v>0</v>
      </c>
      <c r="H161" s="129">
        <v>0</v>
      </c>
      <c r="I161" s="129">
        <v>0</v>
      </c>
      <c r="J161" s="129">
        <v>0</v>
      </c>
      <c r="K161" s="129">
        <v>0</v>
      </c>
      <c r="L161" s="129">
        <v>0</v>
      </c>
      <c r="M161" s="129">
        <v>-49326.98</v>
      </c>
      <c r="N161" s="129">
        <v>-49326.98</v>
      </c>
      <c r="O161" s="129">
        <v>0</v>
      </c>
      <c r="P161" s="129">
        <v>-182601.87</v>
      </c>
      <c r="Q161" s="126">
        <v>-182601.87</v>
      </c>
    </row>
    <row r="162" spans="1:17" ht="13" thickBot="1" x14ac:dyDescent="0.3">
      <c r="A162" s="32">
        <v>154039</v>
      </c>
      <c r="B162" s="135" t="s">
        <v>2095</v>
      </c>
      <c r="C162" s="146" t="s">
        <v>1185</v>
      </c>
      <c r="D162" s="133" t="s">
        <v>2078</v>
      </c>
      <c r="E162" s="143">
        <v>-18671.599999999999</v>
      </c>
      <c r="F162" s="131">
        <v>-18671.599999999999</v>
      </c>
      <c r="G162" s="131">
        <v>-53036.1</v>
      </c>
      <c r="H162" s="131">
        <v>-53036.1</v>
      </c>
      <c r="I162" s="131">
        <v>-18671.599999999999</v>
      </c>
      <c r="J162" s="131">
        <v>-23558.87</v>
      </c>
      <c r="K162" s="131">
        <v>-23558.87</v>
      </c>
      <c r="L162" s="131">
        <v>-18671.599999999999</v>
      </c>
      <c r="M162" s="131">
        <v>-18671.599999999999</v>
      </c>
      <c r="N162" s="131">
        <v>-18671.599999999999</v>
      </c>
      <c r="O162" s="131">
        <v>-18671.599999999999</v>
      </c>
      <c r="P162" s="131">
        <v>-18671.599999999999</v>
      </c>
      <c r="Q162" s="126">
        <v>-18671.599999999999</v>
      </c>
    </row>
    <row r="163" spans="1:17" ht="13" thickBot="1" x14ac:dyDescent="0.3">
      <c r="A163" s="32">
        <v>154040</v>
      </c>
      <c r="B163" s="135" t="s">
        <v>98</v>
      </c>
      <c r="C163" s="146" t="s">
        <v>1184</v>
      </c>
      <c r="D163" s="133" t="s">
        <v>2078</v>
      </c>
      <c r="E163" s="142">
        <v>192101.24</v>
      </c>
      <c r="F163" s="129">
        <v>158798.04</v>
      </c>
      <c r="G163" s="129">
        <v>131538.35999999999</v>
      </c>
      <c r="H163" s="129">
        <v>112407.64</v>
      </c>
      <c r="I163" s="129">
        <v>207932.68</v>
      </c>
      <c r="J163" s="129">
        <v>196228.68</v>
      </c>
      <c r="K163" s="129">
        <v>185854.68</v>
      </c>
      <c r="L163" s="129">
        <v>173022.84</v>
      </c>
      <c r="M163" s="129">
        <v>161489.07999999999</v>
      </c>
      <c r="N163" s="129">
        <v>144784.28</v>
      </c>
      <c r="O163" s="129">
        <v>444589.37</v>
      </c>
      <c r="P163" s="129">
        <v>194666.09</v>
      </c>
      <c r="Q163" s="126">
        <v>194666.09</v>
      </c>
    </row>
    <row r="164" spans="1:17" ht="13" thickBot="1" x14ac:dyDescent="0.3">
      <c r="A164" s="32">
        <v>154050</v>
      </c>
      <c r="B164" s="135" t="s">
        <v>99</v>
      </c>
      <c r="C164" s="146" t="s">
        <v>1183</v>
      </c>
      <c r="D164" s="133" t="s">
        <v>2078</v>
      </c>
      <c r="E164" s="143">
        <v>27953.37</v>
      </c>
      <c r="F164" s="131">
        <v>27953.37</v>
      </c>
      <c r="G164" s="131">
        <v>27953.37</v>
      </c>
      <c r="H164" s="131">
        <v>27953.37</v>
      </c>
      <c r="I164" s="131">
        <v>27953.37</v>
      </c>
      <c r="J164" s="131">
        <v>27953.37</v>
      </c>
      <c r="K164" s="131">
        <v>27953.37</v>
      </c>
      <c r="L164" s="131">
        <v>27953.37</v>
      </c>
      <c r="M164" s="131">
        <v>27953.37</v>
      </c>
      <c r="N164" s="131">
        <v>27953.37</v>
      </c>
      <c r="O164" s="131">
        <v>27953.37</v>
      </c>
      <c r="P164" s="131">
        <v>31312.87</v>
      </c>
      <c r="Q164" s="126">
        <v>31312.87</v>
      </c>
    </row>
    <row r="165" spans="1:17" ht="13" thickBot="1" x14ac:dyDescent="0.3">
      <c r="A165" s="32">
        <v>154071</v>
      </c>
      <c r="B165" s="135" t="s">
        <v>100</v>
      </c>
      <c r="C165" s="146" t="s">
        <v>1182</v>
      </c>
      <c r="D165" s="133" t="s">
        <v>2078</v>
      </c>
      <c r="E165" s="142">
        <v>1328.45</v>
      </c>
      <c r="F165" s="129">
        <v>3156.42</v>
      </c>
      <c r="G165" s="129">
        <v>16168.48</v>
      </c>
      <c r="H165" s="129">
        <v>19127.34</v>
      </c>
      <c r="I165" s="129">
        <v>27389.63</v>
      </c>
      <c r="J165" s="129">
        <v>23739.41</v>
      </c>
      <c r="K165" s="129">
        <v>27526.86</v>
      </c>
      <c r="L165" s="129">
        <v>28201.27</v>
      </c>
      <c r="M165" s="129">
        <v>30017.17</v>
      </c>
      <c r="N165" s="129">
        <v>26661.26</v>
      </c>
      <c r="O165" s="129">
        <v>18609.43</v>
      </c>
      <c r="P165" s="129">
        <v>20397.240000000002</v>
      </c>
      <c r="Q165" s="126">
        <v>20397.240000000002</v>
      </c>
    </row>
    <row r="166" spans="1:17" ht="13" thickBot="1" x14ac:dyDescent="0.3">
      <c r="A166" s="32">
        <v>154073</v>
      </c>
      <c r="B166" s="135" t="s">
        <v>101</v>
      </c>
      <c r="C166" s="146" t="s">
        <v>1181</v>
      </c>
      <c r="D166" s="133" t="s">
        <v>2078</v>
      </c>
      <c r="E166" s="143">
        <v>28563</v>
      </c>
      <c r="F166" s="131">
        <v>31013.95</v>
      </c>
      <c r="G166" s="131">
        <v>68154</v>
      </c>
      <c r="H166" s="131">
        <v>79563.09</v>
      </c>
      <c r="I166" s="131">
        <v>67282.84</v>
      </c>
      <c r="J166" s="131">
        <v>72392.84</v>
      </c>
      <c r="K166" s="131">
        <v>66785.789999999994</v>
      </c>
      <c r="L166" s="131">
        <v>67336.22</v>
      </c>
      <c r="M166" s="131">
        <v>76575.8</v>
      </c>
      <c r="N166" s="131">
        <v>82769.919999999998</v>
      </c>
      <c r="O166" s="131">
        <v>79299.539999999994</v>
      </c>
      <c r="P166" s="131">
        <v>80142.25</v>
      </c>
      <c r="Q166" s="126">
        <v>80142.25</v>
      </c>
    </row>
    <row r="167" spans="1:17" ht="13" thickBot="1" x14ac:dyDescent="0.3">
      <c r="A167" s="32">
        <v>154085</v>
      </c>
      <c r="B167" s="135" t="s">
        <v>102</v>
      </c>
      <c r="C167" s="146" t="s">
        <v>1180</v>
      </c>
      <c r="D167" s="133" t="s">
        <v>2078</v>
      </c>
      <c r="E167" s="142">
        <v>0</v>
      </c>
      <c r="F167" s="129">
        <v>0</v>
      </c>
      <c r="G167" s="129">
        <v>0</v>
      </c>
      <c r="H167" s="129">
        <v>0</v>
      </c>
      <c r="I167" s="129">
        <v>0</v>
      </c>
      <c r="J167" s="129">
        <v>0</v>
      </c>
      <c r="K167" s="129">
        <v>0</v>
      </c>
      <c r="L167" s="129">
        <v>0</v>
      </c>
      <c r="M167" s="129">
        <v>0</v>
      </c>
      <c r="N167" s="129">
        <v>0</v>
      </c>
      <c r="O167" s="129">
        <v>0</v>
      </c>
      <c r="P167" s="129">
        <v>0</v>
      </c>
      <c r="Q167" s="126">
        <v>0</v>
      </c>
    </row>
    <row r="168" spans="1:17" ht="13" thickBot="1" x14ac:dyDescent="0.3">
      <c r="A168" s="32">
        <v>154666</v>
      </c>
      <c r="B168" s="135" t="s">
        <v>103</v>
      </c>
      <c r="C168" s="146" t="s">
        <v>1179</v>
      </c>
      <c r="D168" s="133" t="s">
        <v>2078</v>
      </c>
      <c r="E168" s="143">
        <v>0</v>
      </c>
      <c r="F168" s="131">
        <v>0</v>
      </c>
      <c r="G168" s="131">
        <v>0</v>
      </c>
      <c r="H168" s="131">
        <v>0</v>
      </c>
      <c r="I168" s="131">
        <v>0</v>
      </c>
      <c r="J168" s="131">
        <v>0</v>
      </c>
      <c r="K168" s="131">
        <v>0</v>
      </c>
      <c r="L168" s="131">
        <v>0</v>
      </c>
      <c r="M168" s="131">
        <v>0</v>
      </c>
      <c r="N168" s="131">
        <v>0</v>
      </c>
      <c r="O168" s="131">
        <v>0</v>
      </c>
      <c r="P168" s="131">
        <v>0</v>
      </c>
      <c r="Q168" s="126">
        <v>0</v>
      </c>
    </row>
    <row r="169" spans="1:17" ht="13" thickBot="1" x14ac:dyDescent="0.3">
      <c r="A169" s="32">
        <v>163002</v>
      </c>
      <c r="B169" s="135" t="s">
        <v>104</v>
      </c>
      <c r="C169" s="146" t="s">
        <v>1178</v>
      </c>
      <c r="D169" s="133" t="s">
        <v>2078</v>
      </c>
      <c r="E169" s="142">
        <v>0</v>
      </c>
      <c r="F169" s="129">
        <v>0</v>
      </c>
      <c r="G169" s="129">
        <v>0</v>
      </c>
      <c r="H169" s="129">
        <v>0</v>
      </c>
      <c r="I169" s="129">
        <v>0</v>
      </c>
      <c r="J169" s="129">
        <v>0</v>
      </c>
      <c r="K169" s="129">
        <v>0</v>
      </c>
      <c r="L169" s="129">
        <v>0</v>
      </c>
      <c r="M169" s="129">
        <v>0</v>
      </c>
      <c r="N169" s="129">
        <v>0</v>
      </c>
      <c r="O169" s="129">
        <v>0</v>
      </c>
      <c r="P169" s="129">
        <v>0</v>
      </c>
      <c r="Q169" s="126">
        <v>0</v>
      </c>
    </row>
    <row r="170" spans="1:17" ht="13" thickBot="1" x14ac:dyDescent="0.3">
      <c r="A170" s="32">
        <v>163003</v>
      </c>
      <c r="B170" s="135" t="s">
        <v>105</v>
      </c>
      <c r="C170" s="146" t="s">
        <v>1177</v>
      </c>
      <c r="D170" s="133" t="s">
        <v>2078</v>
      </c>
      <c r="E170" s="143">
        <v>0</v>
      </c>
      <c r="F170" s="131">
        <v>0</v>
      </c>
      <c r="G170" s="131">
        <v>0</v>
      </c>
      <c r="H170" s="131">
        <v>0</v>
      </c>
      <c r="I170" s="131">
        <v>0</v>
      </c>
      <c r="J170" s="131">
        <v>0</v>
      </c>
      <c r="K170" s="131">
        <v>0</v>
      </c>
      <c r="L170" s="131">
        <v>0</v>
      </c>
      <c r="M170" s="131">
        <v>0</v>
      </c>
      <c r="N170" s="131">
        <v>0</v>
      </c>
      <c r="O170" s="131">
        <v>0</v>
      </c>
      <c r="P170" s="131">
        <v>0</v>
      </c>
      <c r="Q170" s="126">
        <v>0</v>
      </c>
    </row>
    <row r="171" spans="1:17" ht="13" thickBot="1" x14ac:dyDescent="0.3">
      <c r="A171" s="32">
        <v>500128</v>
      </c>
      <c r="B171" s="132" t="s">
        <v>1372</v>
      </c>
      <c r="C171" s="146">
        <v>500128</v>
      </c>
      <c r="D171" s="141"/>
      <c r="E171" s="142">
        <v>25395948.579999998</v>
      </c>
      <c r="F171" s="129">
        <v>24803531.940000001</v>
      </c>
      <c r="G171" s="129">
        <v>16821399.920000002</v>
      </c>
      <c r="H171" s="129">
        <v>18495472.809999999</v>
      </c>
      <c r="I171" s="129">
        <v>16791063.300000001</v>
      </c>
      <c r="J171" s="129">
        <v>11602665.75</v>
      </c>
      <c r="K171" s="129">
        <v>15505988.119999999</v>
      </c>
      <c r="L171" s="129">
        <v>15129636.119999999</v>
      </c>
      <c r="M171" s="129">
        <v>20320628.68</v>
      </c>
      <c r="N171" s="129">
        <v>23788654.460000001</v>
      </c>
      <c r="O171" s="129">
        <v>30831513.870000001</v>
      </c>
      <c r="P171" s="129">
        <v>25347325.850000001</v>
      </c>
      <c r="Q171" s="126">
        <v>25347325.850000001</v>
      </c>
    </row>
    <row r="172" spans="1:17" ht="13" thickBot="1" x14ac:dyDescent="0.3">
      <c r="A172" s="32">
        <v>500133</v>
      </c>
      <c r="B172" s="134" t="s">
        <v>1373</v>
      </c>
      <c r="C172" s="146">
        <v>500133</v>
      </c>
      <c r="D172" s="141"/>
      <c r="E172" s="143">
        <v>22385909.59</v>
      </c>
      <c r="F172" s="131">
        <v>21282284.719999999</v>
      </c>
      <c r="G172" s="131">
        <v>13336163.33</v>
      </c>
      <c r="H172" s="131">
        <v>14816894.4</v>
      </c>
      <c r="I172" s="131">
        <v>12782458.08</v>
      </c>
      <c r="J172" s="131">
        <v>8277055.1699999999</v>
      </c>
      <c r="K172" s="131">
        <v>12233233.98</v>
      </c>
      <c r="L172" s="131">
        <v>12432791.960000001</v>
      </c>
      <c r="M172" s="131">
        <v>17711849.23</v>
      </c>
      <c r="N172" s="131">
        <v>21254007.390000001</v>
      </c>
      <c r="O172" s="131">
        <v>28209925.219999999</v>
      </c>
      <c r="P172" s="131">
        <v>21211764.75</v>
      </c>
      <c r="Q172" s="126">
        <v>21211764.75</v>
      </c>
    </row>
    <row r="173" spans="1:17" ht="13" thickBot="1" x14ac:dyDescent="0.3">
      <c r="A173" s="32">
        <v>165008</v>
      </c>
      <c r="B173" s="135" t="s">
        <v>106</v>
      </c>
      <c r="C173" s="146" t="s">
        <v>1176</v>
      </c>
      <c r="D173" s="133" t="s">
        <v>2078</v>
      </c>
      <c r="E173" s="142">
        <v>2194.7399999999998</v>
      </c>
      <c r="F173" s="129">
        <v>165916.69</v>
      </c>
      <c r="G173" s="129">
        <v>78083.360000000001</v>
      </c>
      <c r="H173" s="129">
        <v>13525.58</v>
      </c>
      <c r="I173" s="129">
        <v>6791.69</v>
      </c>
      <c r="J173" s="129">
        <v>15929.07</v>
      </c>
      <c r="K173" s="129">
        <v>26960.29</v>
      </c>
      <c r="L173" s="129">
        <v>60359.18</v>
      </c>
      <c r="M173" s="129">
        <v>26806.68</v>
      </c>
      <c r="N173" s="129">
        <v>72495.839999999997</v>
      </c>
      <c r="O173" s="129">
        <v>102421.54</v>
      </c>
      <c r="P173" s="129">
        <v>403970.85</v>
      </c>
      <c r="Q173" s="126">
        <v>403970.85</v>
      </c>
    </row>
    <row r="174" spans="1:17" ht="13" thickBot="1" x14ac:dyDescent="0.3">
      <c r="A174" s="32">
        <v>165009</v>
      </c>
      <c r="B174" s="135" t="s">
        <v>1993</v>
      </c>
      <c r="C174" s="146" t="s">
        <v>1175</v>
      </c>
      <c r="D174" s="133" t="s">
        <v>2078</v>
      </c>
      <c r="E174" s="143">
        <v>0</v>
      </c>
      <c r="F174" s="131">
        <v>0</v>
      </c>
      <c r="G174" s="131">
        <v>0</v>
      </c>
      <c r="H174" s="131">
        <v>0</v>
      </c>
      <c r="I174" s="131">
        <v>0</v>
      </c>
      <c r="J174" s="131">
        <v>0</v>
      </c>
      <c r="K174" s="131">
        <v>0</v>
      </c>
      <c r="L174" s="131">
        <v>0</v>
      </c>
      <c r="M174" s="131">
        <v>0</v>
      </c>
      <c r="N174" s="131">
        <v>0</v>
      </c>
      <c r="O174" s="131">
        <v>0</v>
      </c>
      <c r="P174" s="131">
        <v>0</v>
      </c>
      <c r="Q174" s="126">
        <v>0</v>
      </c>
    </row>
    <row r="175" spans="1:17" ht="13" thickBot="1" x14ac:dyDescent="0.3">
      <c r="A175" s="32">
        <v>165010</v>
      </c>
      <c r="B175" s="135" t="s">
        <v>107</v>
      </c>
      <c r="C175" s="146" t="s">
        <v>1174</v>
      </c>
      <c r="D175" s="133" t="s">
        <v>2078</v>
      </c>
      <c r="E175" s="142">
        <v>1475265.26</v>
      </c>
      <c r="F175" s="129">
        <v>677453.46</v>
      </c>
      <c r="G175" s="129">
        <v>5.34</v>
      </c>
      <c r="H175" s="129">
        <v>5.34</v>
      </c>
      <c r="I175" s="129">
        <v>5.34</v>
      </c>
      <c r="J175" s="129">
        <v>0</v>
      </c>
      <c r="K175" s="129">
        <v>0</v>
      </c>
      <c r="L175" s="129">
        <v>0</v>
      </c>
      <c r="M175" s="129">
        <v>0</v>
      </c>
      <c r="N175" s="129">
        <v>0</v>
      </c>
      <c r="O175" s="129">
        <v>0</v>
      </c>
      <c r="P175" s="129">
        <v>0</v>
      </c>
      <c r="Q175" s="126">
        <v>0</v>
      </c>
    </row>
    <row r="176" spans="1:17" ht="13" thickBot="1" x14ac:dyDescent="0.3">
      <c r="A176" s="32">
        <v>165011</v>
      </c>
      <c r="B176" s="135" t="s">
        <v>108</v>
      </c>
      <c r="C176" s="146" t="s">
        <v>1173</v>
      </c>
      <c r="D176" s="133" t="s">
        <v>2078</v>
      </c>
      <c r="E176" s="143">
        <v>9260194.2799999993</v>
      </c>
      <c r="F176" s="131">
        <v>7408155.4199999999</v>
      </c>
      <c r="G176" s="131">
        <v>5556116.5599999996</v>
      </c>
      <c r="H176" s="131">
        <v>3704077.7</v>
      </c>
      <c r="I176" s="131">
        <v>1852038.84</v>
      </c>
      <c r="J176" s="131">
        <v>0</v>
      </c>
      <c r="K176" s="131">
        <v>0</v>
      </c>
      <c r="L176" s="131">
        <v>0</v>
      </c>
      <c r="M176" s="131">
        <v>0</v>
      </c>
      <c r="N176" s="131">
        <v>0</v>
      </c>
      <c r="O176" s="131">
        <v>14584085.279999999</v>
      </c>
      <c r="P176" s="131">
        <v>11822407.140000001</v>
      </c>
      <c r="Q176" s="126">
        <v>11822407.140000001</v>
      </c>
    </row>
    <row r="177" spans="1:17" ht="13" thickBot="1" x14ac:dyDescent="0.3">
      <c r="A177" s="32">
        <v>165012</v>
      </c>
      <c r="B177" s="135" t="s">
        <v>109</v>
      </c>
      <c r="C177" s="146" t="s">
        <v>1172</v>
      </c>
      <c r="D177" s="133" t="s">
        <v>2078</v>
      </c>
      <c r="E177" s="142">
        <v>0</v>
      </c>
      <c r="F177" s="129">
        <v>1032894.29</v>
      </c>
      <c r="G177" s="129">
        <v>929604.86</v>
      </c>
      <c r="H177" s="129">
        <v>826315.43</v>
      </c>
      <c r="I177" s="129">
        <v>723026</v>
      </c>
      <c r="J177" s="129">
        <v>619736.56999999995</v>
      </c>
      <c r="K177" s="129">
        <v>516447.14</v>
      </c>
      <c r="L177" s="129">
        <v>413192.38</v>
      </c>
      <c r="M177" s="129">
        <v>309868.28000000003</v>
      </c>
      <c r="N177" s="129">
        <v>206578.85</v>
      </c>
      <c r="O177" s="129">
        <v>103289.42</v>
      </c>
      <c r="P177" s="129">
        <v>0</v>
      </c>
      <c r="Q177" s="126">
        <v>0</v>
      </c>
    </row>
    <row r="178" spans="1:17" ht="13" thickBot="1" x14ac:dyDescent="0.3">
      <c r="A178" s="32">
        <v>165013</v>
      </c>
      <c r="B178" s="135" t="s">
        <v>1374</v>
      </c>
      <c r="C178" s="146" t="s">
        <v>1375</v>
      </c>
      <c r="D178" s="133" t="s">
        <v>2078</v>
      </c>
      <c r="E178" s="143">
        <v>0</v>
      </c>
      <c r="F178" s="131">
        <v>888568.09</v>
      </c>
      <c r="G178" s="131">
        <v>0</v>
      </c>
      <c r="H178" s="131">
        <v>0</v>
      </c>
      <c r="I178" s="131">
        <v>0</v>
      </c>
      <c r="J178" s="131">
        <v>773255.09</v>
      </c>
      <c r="K178" s="131">
        <v>1104690.0900000001</v>
      </c>
      <c r="L178" s="131">
        <v>1670099.09</v>
      </c>
      <c r="M178" s="131">
        <v>10360264.09</v>
      </c>
      <c r="N178" s="131">
        <v>9961172.0899999999</v>
      </c>
      <c r="O178" s="131">
        <v>0</v>
      </c>
      <c r="P178" s="131">
        <v>0</v>
      </c>
      <c r="Q178" s="126">
        <v>0</v>
      </c>
    </row>
    <row r="179" spans="1:17" ht="13" thickBot="1" x14ac:dyDescent="0.3">
      <c r="A179" s="32">
        <v>165014</v>
      </c>
      <c r="B179" s="135" t="s">
        <v>1376</v>
      </c>
      <c r="C179" s="146" t="s">
        <v>1377</v>
      </c>
      <c r="D179" s="133" t="s">
        <v>2078</v>
      </c>
      <c r="E179" s="142">
        <v>0</v>
      </c>
      <c r="F179" s="129">
        <v>0</v>
      </c>
      <c r="G179" s="129">
        <v>0</v>
      </c>
      <c r="H179" s="129">
        <v>0</v>
      </c>
      <c r="I179" s="129">
        <v>0</v>
      </c>
      <c r="J179" s="129">
        <v>0</v>
      </c>
      <c r="K179" s="129">
        <v>0</v>
      </c>
      <c r="L179" s="129">
        <v>0</v>
      </c>
      <c r="M179" s="129">
        <v>0</v>
      </c>
      <c r="N179" s="129">
        <v>0</v>
      </c>
      <c r="O179" s="129">
        <v>0</v>
      </c>
      <c r="P179" s="129">
        <v>0</v>
      </c>
      <c r="Q179" s="126">
        <v>0</v>
      </c>
    </row>
    <row r="180" spans="1:17" ht="13" thickBot="1" x14ac:dyDescent="0.3">
      <c r="A180" s="32">
        <v>165015</v>
      </c>
      <c r="B180" s="135" t="s">
        <v>110</v>
      </c>
      <c r="C180" s="146" t="s">
        <v>1171</v>
      </c>
      <c r="D180" s="133" t="s">
        <v>2078</v>
      </c>
      <c r="E180" s="143">
        <v>203793.96</v>
      </c>
      <c r="F180" s="131">
        <v>180367.14</v>
      </c>
      <c r="G180" s="131">
        <v>280034.07</v>
      </c>
      <c r="H180" s="131">
        <v>353932.08</v>
      </c>
      <c r="I180" s="131">
        <v>318088.59000000003</v>
      </c>
      <c r="J180" s="131">
        <v>282245.09999999998</v>
      </c>
      <c r="K180" s="131">
        <v>269089.11</v>
      </c>
      <c r="L180" s="131">
        <v>233245.62</v>
      </c>
      <c r="M180" s="131">
        <v>208745.88</v>
      </c>
      <c r="N180" s="131">
        <v>199371.14</v>
      </c>
      <c r="O180" s="131">
        <v>216465.53</v>
      </c>
      <c r="P180" s="131">
        <v>166409.74</v>
      </c>
      <c r="Q180" s="126">
        <v>166409.74</v>
      </c>
    </row>
    <row r="181" spans="1:17" ht="13" thickBot="1" x14ac:dyDescent="0.3">
      <c r="A181" s="32">
        <v>165018</v>
      </c>
      <c r="B181" s="135" t="s">
        <v>1378</v>
      </c>
      <c r="C181" s="146" t="s">
        <v>1170</v>
      </c>
      <c r="D181" s="133" t="s">
        <v>2078</v>
      </c>
      <c r="E181" s="142">
        <v>3984286.39</v>
      </c>
      <c r="F181" s="129">
        <v>4153517.64</v>
      </c>
      <c r="G181" s="129">
        <v>2089275.48</v>
      </c>
      <c r="H181" s="129">
        <v>3984042.93</v>
      </c>
      <c r="I181" s="129">
        <v>4007447.19</v>
      </c>
      <c r="J181" s="129">
        <v>2000971.48</v>
      </c>
      <c r="K181" s="129">
        <v>3812601.14</v>
      </c>
      <c r="L181" s="129">
        <v>3558637.35</v>
      </c>
      <c r="M181" s="129">
        <v>2083673.37</v>
      </c>
      <c r="N181" s="129">
        <v>3818849.14</v>
      </c>
      <c r="O181" s="129">
        <v>3776955.23</v>
      </c>
      <c r="P181" s="129">
        <v>1766561.8</v>
      </c>
      <c r="Q181" s="126">
        <v>1766561.8</v>
      </c>
    </row>
    <row r="182" spans="1:17" ht="13" thickBot="1" x14ac:dyDescent="0.3">
      <c r="A182" s="32">
        <v>165019</v>
      </c>
      <c r="B182" s="135" t="s">
        <v>1379</v>
      </c>
      <c r="C182" s="146" t="s">
        <v>1380</v>
      </c>
      <c r="D182" s="133" t="s">
        <v>2078</v>
      </c>
      <c r="E182" s="143">
        <v>154310.9</v>
      </c>
      <c r="F182" s="131">
        <v>138397.56</v>
      </c>
      <c r="G182" s="131">
        <v>122484.22</v>
      </c>
      <c r="H182" s="131">
        <v>150718.28</v>
      </c>
      <c r="I182" s="131">
        <v>159463.28</v>
      </c>
      <c r="J182" s="131">
        <v>146574.94</v>
      </c>
      <c r="K182" s="131">
        <v>145223.78</v>
      </c>
      <c r="L182" s="131">
        <v>123830.62</v>
      </c>
      <c r="M182" s="131">
        <v>104729.12</v>
      </c>
      <c r="N182" s="131">
        <v>100169.62</v>
      </c>
      <c r="O182" s="131">
        <v>96651.46</v>
      </c>
      <c r="P182" s="131">
        <v>106827.17</v>
      </c>
      <c r="Q182" s="126">
        <v>106827.17</v>
      </c>
    </row>
    <row r="183" spans="1:17" ht="13" thickBot="1" x14ac:dyDescent="0.3">
      <c r="A183" s="32">
        <v>165020</v>
      </c>
      <c r="B183" s="135" t="s">
        <v>111</v>
      </c>
      <c r="C183" s="146" t="s">
        <v>1169</v>
      </c>
      <c r="D183" s="133" t="s">
        <v>2078</v>
      </c>
      <c r="E183" s="142">
        <v>0</v>
      </c>
      <c r="F183" s="129">
        <v>0</v>
      </c>
      <c r="G183" s="129">
        <v>0</v>
      </c>
      <c r="H183" s="129">
        <v>0</v>
      </c>
      <c r="I183" s="129">
        <v>0</v>
      </c>
      <c r="J183" s="129">
        <v>0</v>
      </c>
      <c r="K183" s="129">
        <v>0</v>
      </c>
      <c r="L183" s="129">
        <v>0</v>
      </c>
      <c r="M183" s="129">
        <v>0</v>
      </c>
      <c r="N183" s="129">
        <v>0</v>
      </c>
      <c r="O183" s="129">
        <v>0</v>
      </c>
      <c r="P183" s="129">
        <v>0</v>
      </c>
      <c r="Q183" s="126">
        <v>0</v>
      </c>
    </row>
    <row r="184" spans="1:17" ht="13" thickBot="1" x14ac:dyDescent="0.3">
      <c r="A184" s="32">
        <v>165021</v>
      </c>
      <c r="B184" s="135" t="s">
        <v>1381</v>
      </c>
      <c r="C184" s="146" t="s">
        <v>1382</v>
      </c>
      <c r="D184" s="133" t="s">
        <v>2078</v>
      </c>
      <c r="E184" s="143">
        <v>80681.5</v>
      </c>
      <c r="F184" s="131">
        <v>69155.570000000007</v>
      </c>
      <c r="G184" s="131">
        <v>57629.64</v>
      </c>
      <c r="H184" s="131">
        <v>46103.71</v>
      </c>
      <c r="I184" s="131">
        <v>34577.78</v>
      </c>
      <c r="J184" s="131">
        <v>23051.85</v>
      </c>
      <c r="K184" s="131">
        <v>11525.92</v>
      </c>
      <c r="L184" s="131">
        <v>0</v>
      </c>
      <c r="M184" s="131">
        <v>137551.66</v>
      </c>
      <c r="N184" s="131">
        <v>125046.97</v>
      </c>
      <c r="O184" s="131">
        <v>112542.28</v>
      </c>
      <c r="P184" s="131">
        <v>100037.59</v>
      </c>
      <c r="Q184" s="126">
        <v>100037.59</v>
      </c>
    </row>
    <row r="185" spans="1:17" ht="13" thickBot="1" x14ac:dyDescent="0.3">
      <c r="A185" s="32">
        <v>165031</v>
      </c>
      <c r="B185" s="135" t="s">
        <v>112</v>
      </c>
      <c r="C185" s="146" t="s">
        <v>1168</v>
      </c>
      <c r="D185" s="133" t="s">
        <v>2078</v>
      </c>
      <c r="E185" s="142">
        <v>2714226.43</v>
      </c>
      <c r="F185" s="129">
        <v>2412645.73</v>
      </c>
      <c r="G185" s="129">
        <v>2111065.0299999998</v>
      </c>
      <c r="H185" s="129">
        <v>1809484.33</v>
      </c>
      <c r="I185" s="129">
        <v>1507903.63</v>
      </c>
      <c r="J185" s="129">
        <v>1206322.93</v>
      </c>
      <c r="K185" s="129">
        <v>904742.23</v>
      </c>
      <c r="L185" s="129">
        <v>603161.53</v>
      </c>
      <c r="M185" s="129">
        <v>301580.83</v>
      </c>
      <c r="N185" s="129">
        <v>830595.47</v>
      </c>
      <c r="O185" s="129">
        <v>3536540.75</v>
      </c>
      <c r="P185" s="129">
        <v>3217559.86</v>
      </c>
      <c r="Q185" s="126">
        <v>3217559.86</v>
      </c>
    </row>
    <row r="186" spans="1:17" ht="13" thickBot="1" x14ac:dyDescent="0.3">
      <c r="A186" s="32">
        <v>165070</v>
      </c>
      <c r="B186" s="135" t="s">
        <v>113</v>
      </c>
      <c r="C186" s="146" t="s">
        <v>1167</v>
      </c>
      <c r="D186" s="133" t="s">
        <v>2078</v>
      </c>
      <c r="E186" s="143">
        <v>0</v>
      </c>
      <c r="F186" s="131">
        <v>0</v>
      </c>
      <c r="G186" s="131">
        <v>63000</v>
      </c>
      <c r="H186" s="131">
        <v>0</v>
      </c>
      <c r="I186" s="131">
        <v>0</v>
      </c>
      <c r="J186" s="131">
        <v>494894.5</v>
      </c>
      <c r="K186" s="131">
        <v>362412.08</v>
      </c>
      <c r="L186" s="131">
        <v>289929.65999999997</v>
      </c>
      <c r="M186" s="131">
        <v>313447.24</v>
      </c>
      <c r="N186" s="131">
        <v>144964.82</v>
      </c>
      <c r="O186" s="131">
        <v>72482.399999999994</v>
      </c>
      <c r="P186" s="131">
        <v>72000</v>
      </c>
      <c r="Q186" s="126">
        <v>72000</v>
      </c>
    </row>
    <row r="187" spans="1:17" ht="13" thickBot="1" x14ac:dyDescent="0.3">
      <c r="A187" s="32">
        <v>165071</v>
      </c>
      <c r="B187" s="135" t="s">
        <v>1383</v>
      </c>
      <c r="C187" s="146" t="s">
        <v>1384</v>
      </c>
      <c r="D187" s="133" t="s">
        <v>2078</v>
      </c>
      <c r="E187" s="142">
        <v>443623.69</v>
      </c>
      <c r="F187" s="129">
        <v>418291.72</v>
      </c>
      <c r="G187" s="129">
        <v>392959.75</v>
      </c>
      <c r="H187" s="129">
        <v>367627.78</v>
      </c>
      <c r="I187" s="129">
        <v>342295.81</v>
      </c>
      <c r="J187" s="129">
        <v>316963.84000000003</v>
      </c>
      <c r="K187" s="129">
        <v>291631.87</v>
      </c>
      <c r="L187" s="129">
        <v>266299.90000000002</v>
      </c>
      <c r="M187" s="129">
        <v>240967.93</v>
      </c>
      <c r="N187" s="129">
        <v>215635.96</v>
      </c>
      <c r="O187" s="129">
        <v>190303.99</v>
      </c>
      <c r="P187" s="129">
        <v>470666.34</v>
      </c>
      <c r="Q187" s="126">
        <v>470666.34</v>
      </c>
    </row>
    <row r="188" spans="1:17" ht="13" thickBot="1" x14ac:dyDescent="0.3">
      <c r="A188" s="32">
        <v>165130</v>
      </c>
      <c r="B188" s="135" t="s">
        <v>114</v>
      </c>
      <c r="C188" s="146" t="s">
        <v>1166</v>
      </c>
      <c r="D188" s="133" t="s">
        <v>2078</v>
      </c>
      <c r="E188" s="143">
        <v>937000</v>
      </c>
      <c r="F188" s="131">
        <v>359000</v>
      </c>
      <c r="G188" s="131">
        <v>49000</v>
      </c>
      <c r="H188" s="131">
        <v>0</v>
      </c>
      <c r="I188" s="131">
        <v>327000</v>
      </c>
      <c r="J188" s="131">
        <v>1031000</v>
      </c>
      <c r="K188" s="131">
        <v>1749000</v>
      </c>
      <c r="L188" s="131">
        <v>2465000</v>
      </c>
      <c r="M188" s="131">
        <v>3181000</v>
      </c>
      <c r="N188" s="131">
        <v>3411000</v>
      </c>
      <c r="O188" s="131">
        <v>3021000</v>
      </c>
      <c r="P188" s="131">
        <v>2044000</v>
      </c>
      <c r="Q188" s="126">
        <v>2044000</v>
      </c>
    </row>
    <row r="189" spans="1:17" ht="13" thickBot="1" x14ac:dyDescent="0.3">
      <c r="A189" s="32">
        <v>165131</v>
      </c>
      <c r="B189" s="135" t="s">
        <v>115</v>
      </c>
      <c r="C189" s="146" t="s">
        <v>1165</v>
      </c>
      <c r="D189" s="133" t="s">
        <v>2078</v>
      </c>
      <c r="E189" s="142">
        <v>1053004</v>
      </c>
      <c r="F189" s="129">
        <v>1316246</v>
      </c>
      <c r="G189" s="129">
        <v>1402228</v>
      </c>
      <c r="H189" s="129">
        <v>1534600</v>
      </c>
      <c r="I189" s="129">
        <v>1487962</v>
      </c>
      <c r="J189" s="129">
        <v>1146834</v>
      </c>
      <c r="K189" s="129">
        <v>834156</v>
      </c>
      <c r="L189" s="129">
        <v>557146</v>
      </c>
      <c r="M189" s="129">
        <v>222638</v>
      </c>
      <c r="N189" s="129">
        <v>0</v>
      </c>
      <c r="O189" s="129">
        <v>236668</v>
      </c>
      <c r="P189" s="129">
        <v>843683.74</v>
      </c>
      <c r="Q189" s="126">
        <v>843683.74</v>
      </c>
    </row>
    <row r="190" spans="1:17" ht="13" thickBot="1" x14ac:dyDescent="0.3">
      <c r="A190" s="32">
        <v>174100</v>
      </c>
      <c r="B190" s="135" t="s">
        <v>2000</v>
      </c>
      <c r="C190" s="146" t="s">
        <v>2001</v>
      </c>
      <c r="D190" s="133" t="s">
        <v>2078</v>
      </c>
      <c r="E190" s="143">
        <v>2077328.44</v>
      </c>
      <c r="F190" s="131">
        <v>2061675.41</v>
      </c>
      <c r="G190" s="131">
        <v>204677.02</v>
      </c>
      <c r="H190" s="131">
        <v>2026461.24</v>
      </c>
      <c r="I190" s="131">
        <v>2015857.93</v>
      </c>
      <c r="J190" s="131">
        <v>219275.8</v>
      </c>
      <c r="K190" s="131">
        <v>2204754.33</v>
      </c>
      <c r="L190" s="131">
        <v>2191890.63</v>
      </c>
      <c r="M190" s="131">
        <v>220576.15</v>
      </c>
      <c r="N190" s="131">
        <v>2168127.4900000002</v>
      </c>
      <c r="O190" s="131">
        <v>2160519.34</v>
      </c>
      <c r="P190" s="131">
        <v>197640.52</v>
      </c>
      <c r="Q190" s="126">
        <v>197640.52</v>
      </c>
    </row>
    <row r="191" spans="1:17" ht="13" thickBot="1" x14ac:dyDescent="0.3">
      <c r="A191" s="32">
        <v>500134</v>
      </c>
      <c r="B191" s="134" t="s">
        <v>1385</v>
      </c>
      <c r="C191" s="146">
        <v>500134</v>
      </c>
      <c r="D191" s="141"/>
      <c r="E191" s="142">
        <v>3010038.99</v>
      </c>
      <c r="F191" s="129">
        <v>3521247.22</v>
      </c>
      <c r="G191" s="129">
        <v>3485236.59</v>
      </c>
      <c r="H191" s="129">
        <v>3678578.41</v>
      </c>
      <c r="I191" s="129">
        <v>4008605.22</v>
      </c>
      <c r="J191" s="129">
        <v>3325610.58</v>
      </c>
      <c r="K191" s="129">
        <v>3272754.14</v>
      </c>
      <c r="L191" s="129">
        <v>2696844.16</v>
      </c>
      <c r="M191" s="129">
        <v>2608779.4500000002</v>
      </c>
      <c r="N191" s="129">
        <v>2534647.0699999998</v>
      </c>
      <c r="O191" s="129">
        <v>2621588.65</v>
      </c>
      <c r="P191" s="129">
        <v>4135561.1</v>
      </c>
      <c r="Q191" s="126">
        <v>4135561.1</v>
      </c>
    </row>
    <row r="192" spans="1:17" ht="13" thickBot="1" x14ac:dyDescent="0.3">
      <c r="A192" s="32">
        <v>134200</v>
      </c>
      <c r="B192" s="135" t="s">
        <v>2096</v>
      </c>
      <c r="C192" s="146" t="s">
        <v>2097</v>
      </c>
      <c r="D192" s="133" t="s">
        <v>2078</v>
      </c>
      <c r="E192" s="143">
        <v>0</v>
      </c>
      <c r="F192" s="131">
        <v>0</v>
      </c>
      <c r="G192" s="131">
        <v>0</v>
      </c>
      <c r="H192" s="131">
        <v>0</v>
      </c>
      <c r="I192" s="131">
        <v>10000</v>
      </c>
      <c r="J192" s="131">
        <v>10000</v>
      </c>
      <c r="K192" s="131">
        <v>10000</v>
      </c>
      <c r="L192" s="131">
        <v>10000</v>
      </c>
      <c r="M192" s="131">
        <v>10000</v>
      </c>
      <c r="N192" s="131">
        <v>10000</v>
      </c>
      <c r="O192" s="131">
        <v>10000</v>
      </c>
      <c r="P192" s="131">
        <v>0</v>
      </c>
      <c r="Q192" s="126">
        <v>0</v>
      </c>
    </row>
    <row r="193" spans="1:17" ht="13" thickBot="1" x14ac:dyDescent="0.3">
      <c r="A193" s="32">
        <v>136100</v>
      </c>
      <c r="B193" s="135" t="s">
        <v>116</v>
      </c>
      <c r="C193" s="146" t="s">
        <v>1164</v>
      </c>
      <c r="D193" s="133" t="s">
        <v>2078</v>
      </c>
      <c r="E193" s="142">
        <v>1270842.94</v>
      </c>
      <c r="F193" s="129">
        <v>1250920.53</v>
      </c>
      <c r="G193" s="129">
        <v>1382724.63</v>
      </c>
      <c r="H193" s="129">
        <v>1309130.26</v>
      </c>
      <c r="I193" s="129">
        <v>1389591.1</v>
      </c>
      <c r="J193" s="129">
        <v>1365003.41</v>
      </c>
      <c r="K193" s="129">
        <v>1271743.98</v>
      </c>
      <c r="L193" s="129">
        <v>1182151.6000000001</v>
      </c>
      <c r="M193" s="129">
        <v>1112060.3700000001</v>
      </c>
      <c r="N193" s="129">
        <v>1166048.46</v>
      </c>
      <c r="O193" s="129">
        <v>1095914.4099999999</v>
      </c>
      <c r="P193" s="129">
        <v>903905.31</v>
      </c>
      <c r="Q193" s="126">
        <v>903905.31</v>
      </c>
    </row>
    <row r="194" spans="1:17" ht="13" thickBot="1" x14ac:dyDescent="0.3">
      <c r="A194" s="32">
        <v>136104</v>
      </c>
      <c r="B194" s="135" t="s">
        <v>117</v>
      </c>
      <c r="C194" s="146" t="s">
        <v>1163</v>
      </c>
      <c r="D194" s="133" t="s">
        <v>2078</v>
      </c>
      <c r="E194" s="143">
        <v>1437679.53</v>
      </c>
      <c r="F194" s="131">
        <v>1917672.68</v>
      </c>
      <c r="G194" s="131">
        <v>1825041.41</v>
      </c>
      <c r="H194" s="131">
        <v>2073979.1</v>
      </c>
      <c r="I194" s="131">
        <v>2369287.84</v>
      </c>
      <c r="J194" s="131">
        <v>1784906.76</v>
      </c>
      <c r="K194" s="131">
        <v>1853049.32</v>
      </c>
      <c r="L194" s="131">
        <v>1376799.17</v>
      </c>
      <c r="M194" s="131">
        <v>1364271.46</v>
      </c>
      <c r="N194" s="131">
        <v>1229930.1399999999</v>
      </c>
      <c r="O194" s="131">
        <v>1361954.74</v>
      </c>
      <c r="P194" s="131">
        <v>1148752.68</v>
      </c>
      <c r="Q194" s="126">
        <v>1148752.68</v>
      </c>
    </row>
    <row r="195" spans="1:17" ht="13" thickBot="1" x14ac:dyDescent="0.3">
      <c r="A195" s="32">
        <v>136105</v>
      </c>
      <c r="B195" s="135" t="s">
        <v>118</v>
      </c>
      <c r="C195" s="146" t="s">
        <v>1162</v>
      </c>
      <c r="D195" s="133" t="s">
        <v>2078</v>
      </c>
      <c r="E195" s="142">
        <v>301516.52</v>
      </c>
      <c r="F195" s="129">
        <v>352654.01</v>
      </c>
      <c r="G195" s="129">
        <v>277470.55</v>
      </c>
      <c r="H195" s="129">
        <v>295469.05</v>
      </c>
      <c r="I195" s="129">
        <v>239726.28</v>
      </c>
      <c r="J195" s="129">
        <v>165700.41</v>
      </c>
      <c r="K195" s="129">
        <v>137960.84</v>
      </c>
      <c r="L195" s="129">
        <v>127893.39</v>
      </c>
      <c r="M195" s="129">
        <v>122447.62</v>
      </c>
      <c r="N195" s="129">
        <v>128668.47</v>
      </c>
      <c r="O195" s="129">
        <v>153719.5</v>
      </c>
      <c r="P195" s="129">
        <v>220723.92</v>
      </c>
      <c r="Q195" s="126">
        <v>220723.92</v>
      </c>
    </row>
    <row r="196" spans="1:17" ht="13" thickBot="1" x14ac:dyDescent="0.3">
      <c r="A196" s="32">
        <v>174008</v>
      </c>
      <c r="B196" s="135" t="s">
        <v>2098</v>
      </c>
      <c r="C196" s="146" t="s">
        <v>2099</v>
      </c>
      <c r="D196" s="133" t="s">
        <v>2078</v>
      </c>
      <c r="E196" s="143">
        <v>0</v>
      </c>
      <c r="F196" s="131">
        <v>0</v>
      </c>
      <c r="G196" s="131">
        <v>0</v>
      </c>
      <c r="H196" s="131">
        <v>0</v>
      </c>
      <c r="I196" s="131">
        <v>0</v>
      </c>
      <c r="J196" s="131">
        <v>0</v>
      </c>
      <c r="K196" s="131">
        <v>0</v>
      </c>
      <c r="L196" s="131">
        <v>0</v>
      </c>
      <c r="M196" s="131">
        <v>0</v>
      </c>
      <c r="N196" s="131">
        <v>0</v>
      </c>
      <c r="O196" s="131">
        <v>0</v>
      </c>
      <c r="P196" s="131">
        <v>1862179.19</v>
      </c>
      <c r="Q196" s="126">
        <v>1862179.19</v>
      </c>
    </row>
    <row r="197" spans="1:17" ht="13" thickBot="1" x14ac:dyDescent="0.3">
      <c r="A197" s="32">
        <v>500111</v>
      </c>
      <c r="B197" s="130" t="s">
        <v>1386</v>
      </c>
      <c r="C197" s="145">
        <v>500111</v>
      </c>
      <c r="D197" s="140"/>
      <c r="E197" s="142">
        <v>151242343.96000001</v>
      </c>
      <c r="F197" s="129">
        <v>150135077.41</v>
      </c>
      <c r="G197" s="129">
        <v>148112510.69</v>
      </c>
      <c r="H197" s="129">
        <v>146609848.25999999</v>
      </c>
      <c r="I197" s="129">
        <v>145150776.88</v>
      </c>
      <c r="J197" s="129">
        <v>142406958.28</v>
      </c>
      <c r="K197" s="129">
        <v>141944379.11000001</v>
      </c>
      <c r="L197" s="129">
        <v>148117488.94999999</v>
      </c>
      <c r="M197" s="129">
        <v>167753591.81</v>
      </c>
      <c r="N197" s="129">
        <v>106969572.73999999</v>
      </c>
      <c r="O197" s="129">
        <v>112020364.91</v>
      </c>
      <c r="P197" s="129">
        <v>109747889.69</v>
      </c>
      <c r="Q197" s="126">
        <v>109747889.69</v>
      </c>
    </row>
    <row r="198" spans="1:17" ht="13" thickBot="1" x14ac:dyDescent="0.3">
      <c r="A198" s="32">
        <v>500135</v>
      </c>
      <c r="B198" s="132" t="s">
        <v>1387</v>
      </c>
      <c r="C198" s="146">
        <v>500135</v>
      </c>
      <c r="D198" s="141"/>
      <c r="E198" s="143">
        <v>285760.40000000002</v>
      </c>
      <c r="F198" s="131">
        <v>289496.84999999998</v>
      </c>
      <c r="G198" s="131">
        <v>469909.28</v>
      </c>
      <c r="H198" s="131">
        <v>255641.85</v>
      </c>
      <c r="I198" s="131">
        <v>211021.88</v>
      </c>
      <c r="J198" s="131">
        <v>-378833.72</v>
      </c>
      <c r="K198" s="131">
        <v>270783.11</v>
      </c>
      <c r="L198" s="131">
        <v>262754.95</v>
      </c>
      <c r="M198" s="131">
        <v>228225.66</v>
      </c>
      <c r="N198" s="131">
        <v>285552.3</v>
      </c>
      <c r="O198" s="131">
        <v>5902724.4699999997</v>
      </c>
      <c r="P198" s="131">
        <v>4165741.25</v>
      </c>
      <c r="Q198" s="126">
        <v>4165741.25</v>
      </c>
    </row>
    <row r="199" spans="1:17" ht="13" thickBot="1" x14ac:dyDescent="0.3">
      <c r="A199" s="32">
        <v>500137</v>
      </c>
      <c r="B199" s="134" t="s">
        <v>1387</v>
      </c>
      <c r="C199" s="146">
        <v>500137</v>
      </c>
      <c r="D199" s="141"/>
      <c r="E199" s="142">
        <v>276151.01</v>
      </c>
      <c r="F199" s="129">
        <v>262951.3</v>
      </c>
      <c r="G199" s="129">
        <v>454311.67</v>
      </c>
      <c r="H199" s="129">
        <v>271013.03999999998</v>
      </c>
      <c r="I199" s="129">
        <v>239642.79</v>
      </c>
      <c r="J199" s="129">
        <v>258351.98</v>
      </c>
      <c r="K199" s="129">
        <v>217863.7</v>
      </c>
      <c r="L199" s="129">
        <v>251515.47</v>
      </c>
      <c r="M199" s="129">
        <v>246371.76</v>
      </c>
      <c r="N199" s="129">
        <v>257716.78</v>
      </c>
      <c r="O199" s="129">
        <v>213495.67999999999</v>
      </c>
      <c r="P199" s="129">
        <v>165370.01999999999</v>
      </c>
      <c r="Q199" s="126">
        <v>165370.01999999999</v>
      </c>
    </row>
    <row r="200" spans="1:17" ht="13" thickBot="1" x14ac:dyDescent="0.3">
      <c r="A200" s="32">
        <v>146031</v>
      </c>
      <c r="B200" s="135" t="s">
        <v>2100</v>
      </c>
      <c r="C200" s="146" t="s">
        <v>1160</v>
      </c>
      <c r="D200" s="133" t="s">
        <v>2078</v>
      </c>
      <c r="E200" s="143">
        <v>5218.34</v>
      </c>
      <c r="F200" s="131">
        <v>2509</v>
      </c>
      <c r="G200" s="131">
        <v>327.94</v>
      </c>
      <c r="H200" s="131">
        <v>990.4</v>
      </c>
      <c r="I200" s="131">
        <v>4843.8100000000004</v>
      </c>
      <c r="J200" s="131">
        <v>6941.06</v>
      </c>
      <c r="K200" s="131">
        <v>2425.19</v>
      </c>
      <c r="L200" s="131">
        <v>0</v>
      </c>
      <c r="M200" s="131">
        <v>0</v>
      </c>
      <c r="N200" s="131">
        <v>9780.74</v>
      </c>
      <c r="O200" s="131">
        <v>5300.3</v>
      </c>
      <c r="P200" s="131">
        <v>0</v>
      </c>
      <c r="Q200" s="126">
        <v>0</v>
      </c>
    </row>
    <row r="201" spans="1:17" ht="13" thickBot="1" x14ac:dyDescent="0.3">
      <c r="A201" s="32">
        <v>146035</v>
      </c>
      <c r="B201" s="135" t="s">
        <v>2101</v>
      </c>
      <c r="C201" s="146" t="s">
        <v>2102</v>
      </c>
      <c r="D201" s="133" t="s">
        <v>2078</v>
      </c>
      <c r="E201" s="142">
        <v>0</v>
      </c>
      <c r="F201" s="129">
        <v>0</v>
      </c>
      <c r="G201" s="129">
        <v>0</v>
      </c>
      <c r="H201" s="129">
        <v>0</v>
      </c>
      <c r="I201" s="129">
        <v>0</v>
      </c>
      <c r="J201" s="129">
        <v>0</v>
      </c>
      <c r="K201" s="129">
        <v>0</v>
      </c>
      <c r="L201" s="129">
        <v>0</v>
      </c>
      <c r="M201" s="129">
        <v>5854</v>
      </c>
      <c r="N201" s="129">
        <v>16105.27</v>
      </c>
      <c r="O201" s="129">
        <v>29726.38</v>
      </c>
      <c r="P201" s="129">
        <v>52854.85</v>
      </c>
      <c r="Q201" s="126">
        <v>52854.85</v>
      </c>
    </row>
    <row r="202" spans="1:17" ht="13" thickBot="1" x14ac:dyDescent="0.3">
      <c r="A202" s="32">
        <v>146040</v>
      </c>
      <c r="B202" s="135" t="s">
        <v>2103</v>
      </c>
      <c r="C202" s="146" t="s">
        <v>1159</v>
      </c>
      <c r="D202" s="133" t="s">
        <v>2078</v>
      </c>
      <c r="E202" s="143">
        <v>39710.97</v>
      </c>
      <c r="F202" s="131">
        <v>39492.019999999997</v>
      </c>
      <c r="G202" s="131">
        <v>48892.71</v>
      </c>
      <c r="H202" s="131">
        <v>44101.91</v>
      </c>
      <c r="I202" s="131">
        <v>35240.6</v>
      </c>
      <c r="J202" s="131">
        <v>34205.919999999998</v>
      </c>
      <c r="K202" s="131">
        <v>33400.1</v>
      </c>
      <c r="L202" s="131">
        <v>43993.19</v>
      </c>
      <c r="M202" s="131">
        <v>45863.67</v>
      </c>
      <c r="N202" s="131">
        <v>36019.53</v>
      </c>
      <c r="O202" s="131">
        <v>75716.34</v>
      </c>
      <c r="P202" s="131">
        <v>24374.14</v>
      </c>
      <c r="Q202" s="126">
        <v>24374.14</v>
      </c>
    </row>
    <row r="203" spans="1:17" ht="13" thickBot="1" x14ac:dyDescent="0.3">
      <c r="A203" s="32">
        <v>146042</v>
      </c>
      <c r="B203" s="135" t="s">
        <v>2104</v>
      </c>
      <c r="C203" s="146" t="s">
        <v>1158</v>
      </c>
      <c r="D203" s="133" t="s">
        <v>2078</v>
      </c>
      <c r="E203" s="142">
        <v>112918.89</v>
      </c>
      <c r="F203" s="129">
        <v>98744.28</v>
      </c>
      <c r="G203" s="129">
        <v>282885.02</v>
      </c>
      <c r="H203" s="129">
        <v>103714.73</v>
      </c>
      <c r="I203" s="129">
        <v>80890.38</v>
      </c>
      <c r="J203" s="129">
        <v>98537</v>
      </c>
      <c r="K203" s="129">
        <v>63272.02</v>
      </c>
      <c r="L203" s="129">
        <v>88755.89</v>
      </c>
      <c r="M203" s="129">
        <v>75887.7</v>
      </c>
      <c r="N203" s="129">
        <v>77143.240000000005</v>
      </c>
      <c r="O203" s="129">
        <v>100653.78</v>
      </c>
      <c r="P203" s="129">
        <v>85437.9</v>
      </c>
      <c r="Q203" s="126">
        <v>85437.9</v>
      </c>
    </row>
    <row r="204" spans="1:17" ht="13" thickBot="1" x14ac:dyDescent="0.3">
      <c r="A204" s="32">
        <v>146050</v>
      </c>
      <c r="B204" s="135" t="s">
        <v>120</v>
      </c>
      <c r="C204" s="146" t="s">
        <v>1157</v>
      </c>
      <c r="D204" s="133" t="s">
        <v>2078</v>
      </c>
      <c r="E204" s="143">
        <v>-3903.19</v>
      </c>
      <c r="F204" s="131">
        <v>0</v>
      </c>
      <c r="G204" s="131">
        <v>0</v>
      </c>
      <c r="H204" s="131">
        <v>0</v>
      </c>
      <c r="I204" s="131">
        <v>0</v>
      </c>
      <c r="J204" s="131">
        <v>0</v>
      </c>
      <c r="K204" s="131">
        <v>98.39</v>
      </c>
      <c r="L204" s="131">
        <v>98.39</v>
      </c>
      <c r="M204" s="131">
        <v>98.39</v>
      </c>
      <c r="N204" s="131">
        <v>0</v>
      </c>
      <c r="O204" s="131">
        <v>2098.88</v>
      </c>
      <c r="P204" s="131">
        <v>2703.13</v>
      </c>
      <c r="Q204" s="126">
        <v>2703.13</v>
      </c>
    </row>
    <row r="205" spans="1:17" ht="13" thickBot="1" x14ac:dyDescent="0.3">
      <c r="A205" s="32">
        <v>146060</v>
      </c>
      <c r="B205" s="135" t="s">
        <v>121</v>
      </c>
      <c r="C205" s="146" t="s">
        <v>1156</v>
      </c>
      <c r="D205" s="133" t="s">
        <v>2078</v>
      </c>
      <c r="E205" s="142">
        <v>0</v>
      </c>
      <c r="F205" s="129">
        <v>0</v>
      </c>
      <c r="G205" s="129">
        <v>0</v>
      </c>
      <c r="H205" s="129">
        <v>0</v>
      </c>
      <c r="I205" s="129">
        <v>0</v>
      </c>
      <c r="J205" s="129">
        <v>0</v>
      </c>
      <c r="K205" s="129">
        <v>0</v>
      </c>
      <c r="L205" s="129">
        <v>0</v>
      </c>
      <c r="M205" s="129">
        <v>0</v>
      </c>
      <c r="N205" s="129">
        <v>0</v>
      </c>
      <c r="O205" s="129">
        <v>0</v>
      </c>
      <c r="P205" s="129">
        <v>0</v>
      </c>
      <c r="Q205" s="126">
        <v>0</v>
      </c>
    </row>
    <row r="206" spans="1:17" ht="13" thickBot="1" x14ac:dyDescent="0.3">
      <c r="A206" s="32">
        <v>146905</v>
      </c>
      <c r="B206" s="135" t="s">
        <v>2105</v>
      </c>
      <c r="C206" s="146" t="s">
        <v>2106</v>
      </c>
      <c r="D206" s="133" t="s">
        <v>2078</v>
      </c>
      <c r="E206" s="143">
        <v>47691</v>
      </c>
      <c r="F206" s="131">
        <v>47691</v>
      </c>
      <c r="G206" s="131">
        <v>47691</v>
      </c>
      <c r="H206" s="131">
        <v>47691</v>
      </c>
      <c r="I206" s="131">
        <v>0</v>
      </c>
      <c r="J206" s="131">
        <v>0</v>
      </c>
      <c r="K206" s="131">
        <v>0</v>
      </c>
      <c r="L206" s="131">
        <v>0</v>
      </c>
      <c r="M206" s="131">
        <v>0</v>
      </c>
      <c r="N206" s="131">
        <v>0</v>
      </c>
      <c r="O206" s="131">
        <v>0</v>
      </c>
      <c r="P206" s="131">
        <v>0</v>
      </c>
      <c r="Q206" s="126">
        <v>0</v>
      </c>
    </row>
    <row r="207" spans="1:17" ht="13" thickBot="1" x14ac:dyDescent="0.3">
      <c r="A207" s="32">
        <v>146920</v>
      </c>
      <c r="B207" s="135" t="s">
        <v>2107</v>
      </c>
      <c r="C207" s="146" t="s">
        <v>2002</v>
      </c>
      <c r="D207" s="133" t="s">
        <v>2078</v>
      </c>
      <c r="E207" s="142">
        <v>74515</v>
      </c>
      <c r="F207" s="129">
        <v>74515</v>
      </c>
      <c r="G207" s="129">
        <v>74515</v>
      </c>
      <c r="H207" s="129">
        <v>74515</v>
      </c>
      <c r="I207" s="129">
        <v>118668</v>
      </c>
      <c r="J207" s="129">
        <v>118668</v>
      </c>
      <c r="K207" s="129">
        <v>118668</v>
      </c>
      <c r="L207" s="129">
        <v>118668</v>
      </c>
      <c r="M207" s="129">
        <v>118668</v>
      </c>
      <c r="N207" s="129">
        <v>118668</v>
      </c>
      <c r="O207" s="129">
        <v>0</v>
      </c>
      <c r="P207" s="129">
        <v>0</v>
      </c>
      <c r="Q207" s="126">
        <v>0</v>
      </c>
    </row>
    <row r="208" spans="1:17" ht="13" thickBot="1" x14ac:dyDescent="0.3">
      <c r="A208" s="32">
        <v>500149</v>
      </c>
      <c r="B208" s="134" t="s">
        <v>1388</v>
      </c>
      <c r="C208" s="146">
        <v>500149</v>
      </c>
      <c r="D208" s="141"/>
      <c r="E208" s="143">
        <v>9609.39</v>
      </c>
      <c r="F208" s="131">
        <v>26545.55</v>
      </c>
      <c r="G208" s="131">
        <v>15597.61</v>
      </c>
      <c r="H208" s="131">
        <v>-15371.19</v>
      </c>
      <c r="I208" s="131">
        <v>-28620.91</v>
      </c>
      <c r="J208" s="131">
        <v>-637185.69999999995</v>
      </c>
      <c r="K208" s="131">
        <v>52919.41</v>
      </c>
      <c r="L208" s="131">
        <v>11239.48</v>
      </c>
      <c r="M208" s="131">
        <v>-18146.099999999999</v>
      </c>
      <c r="N208" s="131">
        <v>27835.52</v>
      </c>
      <c r="O208" s="131">
        <v>5689228.79</v>
      </c>
      <c r="P208" s="131">
        <v>4000371.23</v>
      </c>
      <c r="Q208" s="126">
        <v>4000371.23</v>
      </c>
    </row>
    <row r="209" spans="1:17" ht="13" thickBot="1" x14ac:dyDescent="0.3">
      <c r="A209" s="32">
        <v>146010</v>
      </c>
      <c r="B209" s="135" t="s">
        <v>2108</v>
      </c>
      <c r="C209" s="146" t="s">
        <v>2109</v>
      </c>
      <c r="D209" s="133" t="s">
        <v>2078</v>
      </c>
      <c r="E209" s="142">
        <v>0</v>
      </c>
      <c r="F209" s="129">
        <v>0</v>
      </c>
      <c r="G209" s="129">
        <v>0</v>
      </c>
      <c r="H209" s="129">
        <v>0</v>
      </c>
      <c r="I209" s="129">
        <v>0</v>
      </c>
      <c r="J209" s="129">
        <v>0</v>
      </c>
      <c r="K209" s="129">
        <v>0</v>
      </c>
      <c r="L209" s="129">
        <v>0</v>
      </c>
      <c r="M209" s="129">
        <v>0</v>
      </c>
      <c r="N209" s="129">
        <v>37873.68</v>
      </c>
      <c r="O209" s="129">
        <v>51547.8</v>
      </c>
      <c r="P209" s="129">
        <v>400735.75</v>
      </c>
      <c r="Q209" s="126">
        <v>400735.75</v>
      </c>
    </row>
    <row r="210" spans="1:17" ht="13" thickBot="1" x14ac:dyDescent="0.3">
      <c r="A210" s="32">
        <v>146016</v>
      </c>
      <c r="B210" s="135" t="s">
        <v>2110</v>
      </c>
      <c r="C210" s="146" t="s">
        <v>1155</v>
      </c>
      <c r="D210" s="133" t="s">
        <v>2078</v>
      </c>
      <c r="E210" s="143">
        <v>2076.39</v>
      </c>
      <c r="F210" s="131">
        <v>-10745.45</v>
      </c>
      <c r="G210" s="131">
        <v>-26096.39</v>
      </c>
      <c r="H210" s="131">
        <v>-15371.19</v>
      </c>
      <c r="I210" s="131">
        <v>-28620.91</v>
      </c>
      <c r="J210" s="131">
        <v>-43252.7</v>
      </c>
      <c r="K210" s="131">
        <v>-21595.59</v>
      </c>
      <c r="L210" s="131">
        <v>-40131.519999999997</v>
      </c>
      <c r="M210" s="131">
        <v>-51841.1</v>
      </c>
      <c r="N210" s="131">
        <v>-10038.16</v>
      </c>
      <c r="O210" s="131">
        <v>-19614.990000000002</v>
      </c>
      <c r="P210" s="131">
        <v>-23996.5</v>
      </c>
      <c r="Q210" s="126">
        <v>-23996.5</v>
      </c>
    </row>
    <row r="211" spans="1:17" ht="13" thickBot="1" x14ac:dyDescent="0.3">
      <c r="A211" s="32">
        <v>146096</v>
      </c>
      <c r="B211" s="135" t="s">
        <v>2111</v>
      </c>
      <c r="C211" s="146" t="s">
        <v>1154</v>
      </c>
      <c r="D211" s="133" t="s">
        <v>2078</v>
      </c>
      <c r="E211" s="142">
        <v>7533</v>
      </c>
      <c r="F211" s="129">
        <v>37291</v>
      </c>
      <c r="G211" s="129">
        <v>41694</v>
      </c>
      <c r="H211" s="129">
        <v>0</v>
      </c>
      <c r="I211" s="129">
        <v>0</v>
      </c>
      <c r="J211" s="129">
        <v>-593933</v>
      </c>
      <c r="K211" s="129">
        <v>74515</v>
      </c>
      <c r="L211" s="129">
        <v>51371</v>
      </c>
      <c r="M211" s="129">
        <v>33695</v>
      </c>
      <c r="N211" s="129">
        <v>0</v>
      </c>
      <c r="O211" s="129">
        <v>0</v>
      </c>
      <c r="P211" s="129">
        <v>0</v>
      </c>
      <c r="Q211" s="126">
        <v>0</v>
      </c>
    </row>
    <row r="212" spans="1:17" ht="13" thickBot="1" x14ac:dyDescent="0.3">
      <c r="A212" s="32">
        <v>146800</v>
      </c>
      <c r="B212" s="135" t="s">
        <v>2112</v>
      </c>
      <c r="C212" s="146" t="s">
        <v>2113</v>
      </c>
      <c r="D212" s="133" t="s">
        <v>2078</v>
      </c>
      <c r="E212" s="143">
        <v>0</v>
      </c>
      <c r="F212" s="131">
        <v>0</v>
      </c>
      <c r="G212" s="131">
        <v>0</v>
      </c>
      <c r="H212" s="131">
        <v>0</v>
      </c>
      <c r="I212" s="131">
        <v>0</v>
      </c>
      <c r="J212" s="131">
        <v>0</v>
      </c>
      <c r="K212" s="131">
        <v>0</v>
      </c>
      <c r="L212" s="131">
        <v>0</v>
      </c>
      <c r="M212" s="131">
        <v>0</v>
      </c>
      <c r="N212" s="131">
        <v>0</v>
      </c>
      <c r="O212" s="131">
        <v>5657295.9800000004</v>
      </c>
      <c r="P212" s="131">
        <v>3623631.98</v>
      </c>
      <c r="Q212" s="126">
        <v>3623631.98</v>
      </c>
    </row>
    <row r="213" spans="1:17" ht="13" thickBot="1" x14ac:dyDescent="0.3">
      <c r="A213" s="32">
        <v>500136</v>
      </c>
      <c r="B213" s="132" t="s">
        <v>1386</v>
      </c>
      <c r="C213" s="146">
        <v>500136</v>
      </c>
      <c r="D213" s="141"/>
      <c r="E213" s="142">
        <v>150956583.56</v>
      </c>
      <c r="F213" s="129">
        <v>149845580.56</v>
      </c>
      <c r="G213" s="129">
        <v>147642601.41</v>
      </c>
      <c r="H213" s="129">
        <v>146354206.41</v>
      </c>
      <c r="I213" s="129">
        <v>144939755</v>
      </c>
      <c r="J213" s="129">
        <v>142785792</v>
      </c>
      <c r="K213" s="129">
        <v>141673596</v>
      </c>
      <c r="L213" s="129">
        <v>147854734</v>
      </c>
      <c r="M213" s="129">
        <v>167525366.15000001</v>
      </c>
      <c r="N213" s="129">
        <v>106684020.44</v>
      </c>
      <c r="O213" s="129">
        <v>106117640.44</v>
      </c>
      <c r="P213" s="129">
        <v>105582148.44</v>
      </c>
      <c r="Q213" s="126">
        <v>105582148.44</v>
      </c>
    </row>
    <row r="214" spans="1:17" ht="13" thickBot="1" x14ac:dyDescent="0.3">
      <c r="A214" s="32">
        <v>123016</v>
      </c>
      <c r="B214" s="134" t="s">
        <v>2114</v>
      </c>
      <c r="C214" s="146" t="s">
        <v>1153</v>
      </c>
      <c r="D214" s="133" t="s">
        <v>2078</v>
      </c>
      <c r="E214" s="143">
        <v>271929.99</v>
      </c>
      <c r="F214" s="131">
        <v>272009.99</v>
      </c>
      <c r="G214" s="131">
        <v>269158.99</v>
      </c>
      <c r="H214" s="131">
        <v>269158.99</v>
      </c>
      <c r="I214" s="131">
        <v>269161.09999999998</v>
      </c>
      <c r="J214" s="131">
        <v>278728.09999999998</v>
      </c>
      <c r="K214" s="131">
        <v>282597.09999999998</v>
      </c>
      <c r="L214" s="131">
        <v>286047.09999999998</v>
      </c>
      <c r="M214" s="131">
        <v>289323.09999999998</v>
      </c>
      <c r="N214" s="131">
        <v>0</v>
      </c>
      <c r="O214" s="131">
        <v>0</v>
      </c>
      <c r="P214" s="131">
        <v>0</v>
      </c>
      <c r="Q214" s="126">
        <v>0</v>
      </c>
    </row>
    <row r="215" spans="1:17" ht="13" thickBot="1" x14ac:dyDescent="0.3">
      <c r="A215" s="32">
        <v>123017</v>
      </c>
      <c r="B215" s="134" t="s">
        <v>2115</v>
      </c>
      <c r="C215" s="146" t="s">
        <v>2116</v>
      </c>
      <c r="D215" s="133" t="s">
        <v>2078</v>
      </c>
      <c r="E215" s="142">
        <v>0</v>
      </c>
      <c r="F215" s="129">
        <v>0</v>
      </c>
      <c r="G215" s="129">
        <v>0</v>
      </c>
      <c r="H215" s="129">
        <v>0</v>
      </c>
      <c r="I215" s="129">
        <v>0</v>
      </c>
      <c r="J215" s="129">
        <v>0</v>
      </c>
      <c r="K215" s="129">
        <v>0</v>
      </c>
      <c r="L215" s="129">
        <v>0</v>
      </c>
      <c r="M215" s="129">
        <v>20000000</v>
      </c>
      <c r="N215" s="129">
        <v>0</v>
      </c>
      <c r="O215" s="129">
        <v>0</v>
      </c>
      <c r="P215" s="129">
        <v>0</v>
      </c>
      <c r="Q215" s="126">
        <v>0</v>
      </c>
    </row>
    <row r="216" spans="1:17" ht="13" thickBot="1" x14ac:dyDescent="0.3">
      <c r="A216" s="32">
        <v>123030</v>
      </c>
      <c r="B216" s="134" t="s">
        <v>1297</v>
      </c>
      <c r="C216" s="146" t="s">
        <v>1389</v>
      </c>
      <c r="D216" s="133" t="s">
        <v>2078</v>
      </c>
      <c r="E216" s="143">
        <v>117342641.39</v>
      </c>
      <c r="F216" s="131">
        <v>116768298.39</v>
      </c>
      <c r="G216" s="131">
        <v>115050119.39</v>
      </c>
      <c r="H216" s="131">
        <v>113774090.39</v>
      </c>
      <c r="I216" s="131">
        <v>112518744.44</v>
      </c>
      <c r="J216" s="131">
        <v>111612293.44</v>
      </c>
      <c r="K216" s="131">
        <v>110581293.44</v>
      </c>
      <c r="L216" s="131">
        <v>109057563.44</v>
      </c>
      <c r="M216" s="131">
        <v>108119958.44</v>
      </c>
      <c r="N216" s="131">
        <v>106684020.44</v>
      </c>
      <c r="O216" s="131">
        <v>106117640.44</v>
      </c>
      <c r="P216" s="131">
        <v>105582148.44</v>
      </c>
      <c r="Q216" s="126">
        <v>105582148.44</v>
      </c>
    </row>
    <row r="217" spans="1:17" ht="13" thickBot="1" x14ac:dyDescent="0.3">
      <c r="A217" s="32">
        <v>123060</v>
      </c>
      <c r="B217" s="134" t="s">
        <v>2117</v>
      </c>
      <c r="C217" s="146" t="s">
        <v>2118</v>
      </c>
      <c r="D217" s="133" t="s">
        <v>2078</v>
      </c>
      <c r="E217" s="142">
        <v>0</v>
      </c>
      <c r="F217" s="129">
        <v>0</v>
      </c>
      <c r="G217" s="129">
        <v>0</v>
      </c>
      <c r="H217" s="129">
        <v>0</v>
      </c>
      <c r="I217" s="129">
        <v>0</v>
      </c>
      <c r="J217" s="129">
        <v>0</v>
      </c>
      <c r="K217" s="129">
        <v>0</v>
      </c>
      <c r="L217" s="129">
        <v>7952000</v>
      </c>
      <c r="M217" s="129">
        <v>8523081.1500000004</v>
      </c>
      <c r="N217" s="129">
        <v>0</v>
      </c>
      <c r="O217" s="129">
        <v>0</v>
      </c>
      <c r="P217" s="129">
        <v>0</v>
      </c>
      <c r="Q217" s="126">
        <v>0</v>
      </c>
    </row>
    <row r="218" spans="1:17" ht="13" thickBot="1" x14ac:dyDescent="0.3">
      <c r="A218" s="32">
        <v>123410</v>
      </c>
      <c r="B218" s="134" t="s">
        <v>123</v>
      </c>
      <c r="C218" s="146" t="s">
        <v>1152</v>
      </c>
      <c r="D218" s="133" t="s">
        <v>2078</v>
      </c>
      <c r="E218" s="143">
        <v>33342012.18</v>
      </c>
      <c r="F218" s="131">
        <v>32805272.18</v>
      </c>
      <c r="G218" s="131">
        <v>32323323.030000001</v>
      </c>
      <c r="H218" s="131">
        <v>32310957.030000001</v>
      </c>
      <c r="I218" s="131">
        <v>32151849.460000001</v>
      </c>
      <c r="J218" s="131">
        <v>30894770.460000001</v>
      </c>
      <c r="K218" s="131">
        <v>30809705.460000001</v>
      </c>
      <c r="L218" s="131">
        <v>30559123.460000001</v>
      </c>
      <c r="M218" s="131">
        <v>30593003.460000001</v>
      </c>
      <c r="N218" s="131">
        <v>0</v>
      </c>
      <c r="O218" s="131">
        <v>0</v>
      </c>
      <c r="P218" s="131">
        <v>0</v>
      </c>
      <c r="Q218" s="126">
        <v>0</v>
      </c>
    </row>
    <row r="219" spans="1:17" ht="13" thickBot="1" x14ac:dyDescent="0.3">
      <c r="A219" s="32">
        <v>124062</v>
      </c>
      <c r="B219" s="134" t="s">
        <v>124</v>
      </c>
      <c r="C219" s="146" t="s">
        <v>1151</v>
      </c>
      <c r="D219" s="133" t="s">
        <v>2078</v>
      </c>
      <c r="E219" s="142">
        <v>0</v>
      </c>
      <c r="F219" s="129">
        <v>0</v>
      </c>
      <c r="G219" s="129">
        <v>0</v>
      </c>
      <c r="H219" s="129">
        <v>0</v>
      </c>
      <c r="I219" s="129">
        <v>0</v>
      </c>
      <c r="J219" s="129">
        <v>0</v>
      </c>
      <c r="K219" s="129">
        <v>0</v>
      </c>
      <c r="L219" s="129">
        <v>0</v>
      </c>
      <c r="M219" s="129">
        <v>0</v>
      </c>
      <c r="N219" s="129">
        <v>0</v>
      </c>
      <c r="O219" s="129">
        <v>0</v>
      </c>
      <c r="P219" s="129">
        <v>0</v>
      </c>
      <c r="Q219" s="126">
        <v>0</v>
      </c>
    </row>
    <row r="220" spans="1:17" ht="13" thickBot="1" x14ac:dyDescent="0.3">
      <c r="A220" s="32">
        <v>500112</v>
      </c>
      <c r="B220" s="130" t="s">
        <v>1390</v>
      </c>
      <c r="C220" s="145">
        <v>500112</v>
      </c>
      <c r="D220" s="140"/>
      <c r="E220" s="143">
        <v>408967851.92000002</v>
      </c>
      <c r="F220" s="131">
        <v>407005970.31999999</v>
      </c>
      <c r="G220" s="131">
        <v>404266406.86000001</v>
      </c>
      <c r="H220" s="131">
        <v>390489488.88999999</v>
      </c>
      <c r="I220" s="131">
        <v>398044471.17000002</v>
      </c>
      <c r="J220" s="131">
        <v>403066446.11000001</v>
      </c>
      <c r="K220" s="131">
        <v>400668614.80000001</v>
      </c>
      <c r="L220" s="131">
        <v>404556016.97000003</v>
      </c>
      <c r="M220" s="131">
        <v>398860026.56</v>
      </c>
      <c r="N220" s="131">
        <v>403097247.74000001</v>
      </c>
      <c r="O220" s="131">
        <v>412707463.33999997</v>
      </c>
      <c r="P220" s="131">
        <v>422235016.25999999</v>
      </c>
      <c r="Q220" s="126">
        <v>422235016.25999999</v>
      </c>
    </row>
    <row r="221" spans="1:17" ht="13" thickBot="1" x14ac:dyDescent="0.3">
      <c r="A221" s="32">
        <v>500138</v>
      </c>
      <c r="B221" s="132" t="s">
        <v>1391</v>
      </c>
      <c r="C221" s="146">
        <v>500138</v>
      </c>
      <c r="D221" s="141"/>
      <c r="E221" s="142">
        <v>352815399.42000002</v>
      </c>
      <c r="F221" s="129">
        <v>350742574.33999997</v>
      </c>
      <c r="G221" s="129">
        <v>343037120.04000002</v>
      </c>
      <c r="H221" s="129">
        <v>335409780.97000003</v>
      </c>
      <c r="I221" s="129">
        <v>339730868.13</v>
      </c>
      <c r="J221" s="129">
        <v>339177870.63</v>
      </c>
      <c r="K221" s="129">
        <v>340510619.38</v>
      </c>
      <c r="L221" s="129">
        <v>344638343.35000002</v>
      </c>
      <c r="M221" s="129">
        <v>333916682.79000002</v>
      </c>
      <c r="N221" s="129">
        <v>342493752.62</v>
      </c>
      <c r="O221" s="129">
        <v>351751232.45999998</v>
      </c>
      <c r="P221" s="129">
        <v>357851624.94999999</v>
      </c>
      <c r="Q221" s="126">
        <v>357851624.94999999</v>
      </c>
    </row>
    <row r="222" spans="1:17" ht="13" thickBot="1" x14ac:dyDescent="0.3">
      <c r="A222" s="32">
        <v>500142</v>
      </c>
      <c r="B222" s="134" t="s">
        <v>1392</v>
      </c>
      <c r="C222" s="146">
        <v>500142</v>
      </c>
      <c r="D222" s="141"/>
      <c r="E222" s="143">
        <v>2087875</v>
      </c>
      <c r="F222" s="131">
        <v>2058186</v>
      </c>
      <c r="G222" s="131">
        <v>2028497</v>
      </c>
      <c r="H222" s="131">
        <v>1998808</v>
      </c>
      <c r="I222" s="131">
        <v>1969119</v>
      </c>
      <c r="J222" s="131">
        <v>1939430</v>
      </c>
      <c r="K222" s="131">
        <v>1932837</v>
      </c>
      <c r="L222" s="131">
        <v>1907888</v>
      </c>
      <c r="M222" s="131">
        <v>1882939</v>
      </c>
      <c r="N222" s="131">
        <v>1857990</v>
      </c>
      <c r="O222" s="131">
        <v>1833041</v>
      </c>
      <c r="P222" s="131">
        <v>1808092</v>
      </c>
      <c r="Q222" s="126">
        <v>1808092</v>
      </c>
    </row>
    <row r="223" spans="1:17" ht="13" thickBot="1" x14ac:dyDescent="0.3">
      <c r="A223" s="32">
        <v>189006</v>
      </c>
      <c r="B223" s="135" t="s">
        <v>125</v>
      </c>
      <c r="C223" s="146" t="s">
        <v>1150</v>
      </c>
      <c r="D223" s="133" t="s">
        <v>2078</v>
      </c>
      <c r="E223" s="142">
        <v>69600</v>
      </c>
      <c r="F223" s="129">
        <v>66120</v>
      </c>
      <c r="G223" s="129">
        <v>62640</v>
      </c>
      <c r="H223" s="129">
        <v>59160</v>
      </c>
      <c r="I223" s="129">
        <v>55680</v>
      </c>
      <c r="J223" s="129">
        <v>52200</v>
      </c>
      <c r="K223" s="129">
        <v>48720</v>
      </c>
      <c r="L223" s="129">
        <v>45240</v>
      </c>
      <c r="M223" s="129">
        <v>41760</v>
      </c>
      <c r="N223" s="129">
        <v>38280</v>
      </c>
      <c r="O223" s="129">
        <v>34800</v>
      </c>
      <c r="P223" s="129">
        <v>31320</v>
      </c>
      <c r="Q223" s="126">
        <v>31320</v>
      </c>
    </row>
    <row r="224" spans="1:17" ht="13" thickBot="1" x14ac:dyDescent="0.3">
      <c r="A224" s="32">
        <v>189007</v>
      </c>
      <c r="B224" s="135" t="s">
        <v>126</v>
      </c>
      <c r="C224" s="146" t="s">
        <v>1149</v>
      </c>
      <c r="D224" s="133" t="s">
        <v>2078</v>
      </c>
      <c r="E224" s="143">
        <v>5344</v>
      </c>
      <c r="F224" s="131">
        <v>604</v>
      </c>
      <c r="G224" s="131">
        <v>-4136</v>
      </c>
      <c r="H224" s="131">
        <v>-8876</v>
      </c>
      <c r="I224" s="131">
        <v>-13616</v>
      </c>
      <c r="J224" s="131">
        <v>-18356</v>
      </c>
      <c r="K224" s="131">
        <v>0</v>
      </c>
      <c r="L224" s="131">
        <v>0</v>
      </c>
      <c r="M224" s="131">
        <v>0</v>
      </c>
      <c r="N224" s="131">
        <v>0</v>
      </c>
      <c r="O224" s="131">
        <v>0</v>
      </c>
      <c r="P224" s="131">
        <v>0</v>
      </c>
      <c r="Q224" s="126">
        <v>0</v>
      </c>
    </row>
    <row r="225" spans="1:17" ht="13" thickBot="1" x14ac:dyDescent="0.3">
      <c r="A225" s="32">
        <v>189008</v>
      </c>
      <c r="B225" s="135" t="s">
        <v>127</v>
      </c>
      <c r="C225" s="146" t="s">
        <v>1148</v>
      </c>
      <c r="D225" s="133" t="s">
        <v>2078</v>
      </c>
      <c r="E225" s="142">
        <v>1163955</v>
      </c>
      <c r="F225" s="129">
        <v>1154790</v>
      </c>
      <c r="G225" s="129">
        <v>1145625</v>
      </c>
      <c r="H225" s="129">
        <v>1136460</v>
      </c>
      <c r="I225" s="129">
        <v>1127295</v>
      </c>
      <c r="J225" s="129">
        <v>1118130</v>
      </c>
      <c r="K225" s="129">
        <v>1108965</v>
      </c>
      <c r="L225" s="129">
        <v>1099800</v>
      </c>
      <c r="M225" s="129">
        <v>1090635</v>
      </c>
      <c r="N225" s="129">
        <v>1081470</v>
      </c>
      <c r="O225" s="129">
        <v>1072305</v>
      </c>
      <c r="P225" s="129">
        <v>1063140</v>
      </c>
      <c r="Q225" s="126">
        <v>1063140</v>
      </c>
    </row>
    <row r="226" spans="1:17" ht="13" thickBot="1" x14ac:dyDescent="0.3">
      <c r="A226" s="32">
        <v>189013</v>
      </c>
      <c r="B226" s="135" t="s">
        <v>128</v>
      </c>
      <c r="C226" s="146" t="s">
        <v>1147</v>
      </c>
      <c r="D226" s="133" t="s">
        <v>2078</v>
      </c>
      <c r="E226" s="143">
        <v>848976</v>
      </c>
      <c r="F226" s="131">
        <v>836672</v>
      </c>
      <c r="G226" s="131">
        <v>824368</v>
      </c>
      <c r="H226" s="131">
        <v>812064</v>
      </c>
      <c r="I226" s="131">
        <v>799760</v>
      </c>
      <c r="J226" s="131">
        <v>787456</v>
      </c>
      <c r="K226" s="131">
        <v>775152</v>
      </c>
      <c r="L226" s="131">
        <v>762848</v>
      </c>
      <c r="M226" s="131">
        <v>750544</v>
      </c>
      <c r="N226" s="131">
        <v>738240</v>
      </c>
      <c r="O226" s="131">
        <v>725936</v>
      </c>
      <c r="P226" s="131">
        <v>713632</v>
      </c>
      <c r="Q226" s="126">
        <v>713632</v>
      </c>
    </row>
    <row r="227" spans="1:17" ht="13" thickBot="1" x14ac:dyDescent="0.3">
      <c r="A227" s="32">
        <v>500143</v>
      </c>
      <c r="B227" s="134" t="s">
        <v>1364</v>
      </c>
      <c r="C227" s="146">
        <v>500143</v>
      </c>
      <c r="D227" s="141"/>
      <c r="E227" s="142">
        <v>4649000</v>
      </c>
      <c r="F227" s="129">
        <v>4649000</v>
      </c>
      <c r="G227" s="129">
        <v>2355000</v>
      </c>
      <c r="H227" s="129">
        <v>2355000</v>
      </c>
      <c r="I227" s="129">
        <v>2355000</v>
      </c>
      <c r="J227" s="129">
        <v>3913000</v>
      </c>
      <c r="K227" s="129">
        <v>3913000</v>
      </c>
      <c r="L227" s="129">
        <v>3913000</v>
      </c>
      <c r="M227" s="129">
        <v>3016000</v>
      </c>
      <c r="N227" s="129">
        <v>3016000</v>
      </c>
      <c r="O227" s="129">
        <v>3016000</v>
      </c>
      <c r="P227" s="129">
        <v>3025000</v>
      </c>
      <c r="Q227" s="126">
        <v>3025000</v>
      </c>
    </row>
    <row r="228" spans="1:17" ht="13" thickBot="1" x14ac:dyDescent="0.3">
      <c r="A228" s="32">
        <v>192630</v>
      </c>
      <c r="B228" s="135" t="s">
        <v>129</v>
      </c>
      <c r="C228" s="146" t="s">
        <v>1146</v>
      </c>
      <c r="D228" s="133" t="s">
        <v>2078</v>
      </c>
      <c r="E228" s="143">
        <v>4649000</v>
      </c>
      <c r="F228" s="131">
        <v>4649000</v>
      </c>
      <c r="G228" s="131">
        <v>2355000</v>
      </c>
      <c r="H228" s="131">
        <v>2355000</v>
      </c>
      <c r="I228" s="131">
        <v>2355000</v>
      </c>
      <c r="J228" s="131">
        <v>3719000</v>
      </c>
      <c r="K228" s="131">
        <v>3719000</v>
      </c>
      <c r="L228" s="131">
        <v>3719000</v>
      </c>
      <c r="M228" s="131">
        <v>2962000</v>
      </c>
      <c r="N228" s="131">
        <v>2962000</v>
      </c>
      <c r="O228" s="131">
        <v>2962000</v>
      </c>
      <c r="P228" s="131">
        <v>3025000</v>
      </c>
      <c r="Q228" s="126">
        <v>3025000</v>
      </c>
    </row>
    <row r="229" spans="1:17" ht="13" thickBot="1" x14ac:dyDescent="0.3">
      <c r="A229" s="32">
        <v>192635</v>
      </c>
      <c r="B229" s="135" t="s">
        <v>129</v>
      </c>
      <c r="C229" s="146" t="s">
        <v>1145</v>
      </c>
      <c r="D229" s="133" t="s">
        <v>2078</v>
      </c>
      <c r="E229" s="142">
        <v>0</v>
      </c>
      <c r="F229" s="129">
        <v>0</v>
      </c>
      <c r="G229" s="129">
        <v>0</v>
      </c>
      <c r="H229" s="129">
        <v>0</v>
      </c>
      <c r="I229" s="129">
        <v>0</v>
      </c>
      <c r="J229" s="129">
        <v>48000</v>
      </c>
      <c r="K229" s="129">
        <v>48000</v>
      </c>
      <c r="L229" s="129">
        <v>48000</v>
      </c>
      <c r="M229" s="129">
        <v>19000</v>
      </c>
      <c r="N229" s="129">
        <v>19000</v>
      </c>
      <c r="O229" s="129">
        <v>19000</v>
      </c>
      <c r="P229" s="129">
        <v>0</v>
      </c>
      <c r="Q229" s="126">
        <v>0</v>
      </c>
    </row>
    <row r="230" spans="1:17" ht="13" thickBot="1" x14ac:dyDescent="0.3">
      <c r="A230" s="32">
        <v>192637</v>
      </c>
      <c r="B230" s="135" t="s">
        <v>130</v>
      </c>
      <c r="C230" s="146" t="s">
        <v>1144</v>
      </c>
      <c r="D230" s="133" t="s">
        <v>2078</v>
      </c>
      <c r="E230" s="143">
        <v>0</v>
      </c>
      <c r="F230" s="131">
        <v>0</v>
      </c>
      <c r="G230" s="131">
        <v>0</v>
      </c>
      <c r="H230" s="131">
        <v>0</v>
      </c>
      <c r="I230" s="131">
        <v>0</v>
      </c>
      <c r="J230" s="131">
        <v>146000</v>
      </c>
      <c r="K230" s="131">
        <v>146000</v>
      </c>
      <c r="L230" s="131">
        <v>146000</v>
      </c>
      <c r="M230" s="131">
        <v>35000</v>
      </c>
      <c r="N230" s="131">
        <v>35000</v>
      </c>
      <c r="O230" s="131">
        <v>35000</v>
      </c>
      <c r="P230" s="131">
        <v>0</v>
      </c>
      <c r="Q230" s="126">
        <v>0</v>
      </c>
    </row>
    <row r="231" spans="1:17" ht="13" thickBot="1" x14ac:dyDescent="0.3">
      <c r="A231" s="32">
        <v>500144</v>
      </c>
      <c r="B231" s="134" t="s">
        <v>1393</v>
      </c>
      <c r="C231" s="146">
        <v>500144</v>
      </c>
      <c r="D231" s="141"/>
      <c r="E231" s="142">
        <v>19990869.539999999</v>
      </c>
      <c r="F231" s="129">
        <v>19990869.539999999</v>
      </c>
      <c r="G231" s="129">
        <v>19267379.539999999</v>
      </c>
      <c r="H231" s="129">
        <v>19267379.539999999</v>
      </c>
      <c r="I231" s="129">
        <v>19267379.539999999</v>
      </c>
      <c r="J231" s="129">
        <v>19267379.539999999</v>
      </c>
      <c r="K231" s="129">
        <v>19267379.539999999</v>
      </c>
      <c r="L231" s="129">
        <v>19267379.539999999</v>
      </c>
      <c r="M231" s="129">
        <v>19267379.539999999</v>
      </c>
      <c r="N231" s="129">
        <v>19267379.539999999</v>
      </c>
      <c r="O231" s="129">
        <v>19267379.539999999</v>
      </c>
      <c r="P231" s="129">
        <v>19184518.18</v>
      </c>
      <c r="Q231" s="126">
        <v>19184518.18</v>
      </c>
    </row>
    <row r="232" spans="1:17" ht="13" thickBot="1" x14ac:dyDescent="0.3">
      <c r="A232" s="32">
        <v>186016</v>
      </c>
      <c r="B232" s="135" t="s">
        <v>131</v>
      </c>
      <c r="C232" s="146" t="s">
        <v>1143</v>
      </c>
      <c r="D232" s="133" t="s">
        <v>2078</v>
      </c>
      <c r="E232" s="143">
        <v>19056960.539999999</v>
      </c>
      <c r="F232" s="131">
        <v>19056960.539999999</v>
      </c>
      <c r="G232" s="131">
        <v>17615560.539999999</v>
      </c>
      <c r="H232" s="131">
        <v>17615560.539999999</v>
      </c>
      <c r="I232" s="131">
        <v>17615560.539999999</v>
      </c>
      <c r="J232" s="131">
        <v>17615560.539999999</v>
      </c>
      <c r="K232" s="131">
        <v>17615560.539999999</v>
      </c>
      <c r="L232" s="131">
        <v>17615560.539999999</v>
      </c>
      <c r="M232" s="131">
        <v>17615560.539999999</v>
      </c>
      <c r="N232" s="131">
        <v>17615560.539999999</v>
      </c>
      <c r="O232" s="131">
        <v>17615560.539999999</v>
      </c>
      <c r="P232" s="131">
        <v>16839305.539999999</v>
      </c>
      <c r="Q232" s="126">
        <v>16839305.539999999</v>
      </c>
    </row>
    <row r="233" spans="1:17" ht="13" thickBot="1" x14ac:dyDescent="0.3">
      <c r="A233" s="32">
        <v>186020</v>
      </c>
      <c r="B233" s="135" t="s">
        <v>2003</v>
      </c>
      <c r="C233" s="146" t="s">
        <v>2004</v>
      </c>
      <c r="D233" s="133" t="s">
        <v>2078</v>
      </c>
      <c r="E233" s="142">
        <v>933909</v>
      </c>
      <c r="F233" s="129">
        <v>933909</v>
      </c>
      <c r="G233" s="129">
        <v>1651819</v>
      </c>
      <c r="H233" s="129">
        <v>1651819</v>
      </c>
      <c r="I233" s="129">
        <v>1651819</v>
      </c>
      <c r="J233" s="129">
        <v>1651819</v>
      </c>
      <c r="K233" s="129">
        <v>1651819</v>
      </c>
      <c r="L233" s="129">
        <v>1651819</v>
      </c>
      <c r="M233" s="129">
        <v>1651819</v>
      </c>
      <c r="N233" s="129">
        <v>1651819</v>
      </c>
      <c r="O233" s="129">
        <v>1651819</v>
      </c>
      <c r="P233" s="129">
        <v>2345212.64</v>
      </c>
      <c r="Q233" s="126">
        <v>2345212.64</v>
      </c>
    </row>
    <row r="234" spans="1:17" ht="13" thickBot="1" x14ac:dyDescent="0.3">
      <c r="A234" s="32">
        <v>500145</v>
      </c>
      <c r="B234" s="134" t="s">
        <v>1394</v>
      </c>
      <c r="C234" s="146">
        <v>500145</v>
      </c>
      <c r="D234" s="141"/>
      <c r="E234" s="143">
        <v>89286944.640000001</v>
      </c>
      <c r="F234" s="131">
        <v>88769619.349999994</v>
      </c>
      <c r="G234" s="131">
        <v>84311252.890000001</v>
      </c>
      <c r="H234" s="131">
        <v>84309702.150000006</v>
      </c>
      <c r="I234" s="131">
        <v>84712427.010000005</v>
      </c>
      <c r="J234" s="131">
        <v>82606100.5</v>
      </c>
      <c r="K234" s="131">
        <v>82999917.989999995</v>
      </c>
      <c r="L234" s="131">
        <v>82877228.030000001</v>
      </c>
      <c r="M234" s="131">
        <v>79546368.049999997</v>
      </c>
      <c r="N234" s="131">
        <v>79751571.709999993</v>
      </c>
      <c r="O234" s="131">
        <v>80428650.469999999</v>
      </c>
      <c r="P234" s="131">
        <v>92281578.810000002</v>
      </c>
      <c r="Q234" s="126">
        <v>92281578.810000002</v>
      </c>
    </row>
    <row r="235" spans="1:17" ht="13" thickBot="1" x14ac:dyDescent="0.3">
      <c r="A235" s="32">
        <v>186145</v>
      </c>
      <c r="B235" s="135" t="s">
        <v>132</v>
      </c>
      <c r="C235" s="146" t="s">
        <v>1142</v>
      </c>
      <c r="D235" s="133" t="s">
        <v>2078</v>
      </c>
      <c r="E235" s="142">
        <v>122789409.75</v>
      </c>
      <c r="F235" s="129">
        <v>123713872.76000001</v>
      </c>
      <c r="G235" s="129">
        <v>121605772.29000001</v>
      </c>
      <c r="H235" s="129">
        <v>122665694.81</v>
      </c>
      <c r="I235" s="129">
        <v>123664053.03</v>
      </c>
      <c r="J235" s="129">
        <v>122148995.28</v>
      </c>
      <c r="K235" s="129">
        <v>122854220.33</v>
      </c>
      <c r="L235" s="129">
        <v>112111812.95</v>
      </c>
      <c r="M235" s="129">
        <v>109777254.69</v>
      </c>
      <c r="N235" s="129">
        <v>110678560.95</v>
      </c>
      <c r="O235" s="129">
        <v>112243535.76000001</v>
      </c>
      <c r="P235" s="129">
        <v>121858381.72</v>
      </c>
      <c r="Q235" s="126">
        <v>121858381.72</v>
      </c>
    </row>
    <row r="236" spans="1:17" ht="13" thickBot="1" x14ac:dyDescent="0.3">
      <c r="A236" s="32">
        <v>186146</v>
      </c>
      <c r="B236" s="135" t="s">
        <v>133</v>
      </c>
      <c r="C236" s="146" t="s">
        <v>1141</v>
      </c>
      <c r="D236" s="133" t="s">
        <v>2078</v>
      </c>
      <c r="E236" s="143">
        <v>0</v>
      </c>
      <c r="F236" s="131">
        <v>0</v>
      </c>
      <c r="G236" s="131">
        <v>0</v>
      </c>
      <c r="H236" s="131">
        <v>0</v>
      </c>
      <c r="I236" s="131">
        <v>0</v>
      </c>
      <c r="J236" s="131">
        <v>0</v>
      </c>
      <c r="K236" s="131">
        <v>0</v>
      </c>
      <c r="L236" s="131">
        <v>0</v>
      </c>
      <c r="M236" s="131">
        <v>0</v>
      </c>
      <c r="N236" s="131">
        <v>0</v>
      </c>
      <c r="O236" s="131">
        <v>0</v>
      </c>
      <c r="P236" s="131">
        <v>0</v>
      </c>
      <c r="Q236" s="126">
        <v>0</v>
      </c>
    </row>
    <row r="237" spans="1:17" ht="13" thickBot="1" x14ac:dyDescent="0.3">
      <c r="A237" s="32">
        <v>186147</v>
      </c>
      <c r="B237" s="135" t="s">
        <v>134</v>
      </c>
      <c r="C237" s="146" t="s">
        <v>1140</v>
      </c>
      <c r="D237" s="133" t="s">
        <v>2078</v>
      </c>
      <c r="E237" s="142">
        <v>2740.89</v>
      </c>
      <c r="F237" s="129">
        <v>2740.89</v>
      </c>
      <c r="G237" s="129">
        <v>2740.89</v>
      </c>
      <c r="H237" s="129">
        <v>2740.89</v>
      </c>
      <c r="I237" s="129">
        <v>2740.89</v>
      </c>
      <c r="J237" s="129">
        <v>2740.89</v>
      </c>
      <c r="K237" s="129">
        <v>2740.89</v>
      </c>
      <c r="L237" s="129">
        <v>0.01</v>
      </c>
      <c r="M237" s="129">
        <v>0.01</v>
      </c>
      <c r="N237" s="129">
        <v>0.01</v>
      </c>
      <c r="O237" s="129">
        <v>0.01</v>
      </c>
      <c r="P237" s="129">
        <v>0.01</v>
      </c>
      <c r="Q237" s="126">
        <v>0.01</v>
      </c>
    </row>
    <row r="238" spans="1:17" ht="13" thickBot="1" x14ac:dyDescent="0.3">
      <c r="A238" s="32">
        <v>186148</v>
      </c>
      <c r="B238" s="135" t="s">
        <v>135</v>
      </c>
      <c r="C238" s="146" t="s">
        <v>1139</v>
      </c>
      <c r="D238" s="133" t="s">
        <v>2078</v>
      </c>
      <c r="E238" s="143">
        <v>6848810.5800000001</v>
      </c>
      <c r="F238" s="131">
        <v>6896343.71</v>
      </c>
      <c r="G238" s="131">
        <v>6537191.9800000004</v>
      </c>
      <c r="H238" s="131">
        <v>6613842.71</v>
      </c>
      <c r="I238" s="131">
        <v>6700342.71</v>
      </c>
      <c r="J238" s="131">
        <v>6387333.96</v>
      </c>
      <c r="K238" s="131">
        <v>6498979.7400000002</v>
      </c>
      <c r="L238" s="131">
        <v>5501477.9400000004</v>
      </c>
      <c r="M238" s="131">
        <v>5156681.63</v>
      </c>
      <c r="N238" s="131">
        <v>5232657.26</v>
      </c>
      <c r="O238" s="131">
        <v>5288864.4800000004</v>
      </c>
      <c r="P238" s="131">
        <v>9118720.9399999995</v>
      </c>
      <c r="Q238" s="126">
        <v>9118720.9399999995</v>
      </c>
    </row>
    <row r="239" spans="1:17" ht="13" thickBot="1" x14ac:dyDescent="0.3">
      <c r="A239" s="32">
        <v>186149</v>
      </c>
      <c r="B239" s="135" t="s">
        <v>136</v>
      </c>
      <c r="C239" s="146" t="s">
        <v>1138</v>
      </c>
      <c r="D239" s="133" t="s">
        <v>2078</v>
      </c>
      <c r="E239" s="142">
        <v>11826351.27</v>
      </c>
      <c r="F239" s="129">
        <v>11912150.630000001</v>
      </c>
      <c r="G239" s="129">
        <v>11697388.029999999</v>
      </c>
      <c r="H239" s="129">
        <v>11746542.17</v>
      </c>
      <c r="I239" s="129">
        <v>11807082.34</v>
      </c>
      <c r="J239" s="129">
        <v>12040769.550000001</v>
      </c>
      <c r="K239" s="129">
        <v>12064714.039999999</v>
      </c>
      <c r="L239" s="129">
        <v>11724608.310000001</v>
      </c>
      <c r="M239" s="129">
        <v>11513696.970000001</v>
      </c>
      <c r="N239" s="129">
        <v>11636714.949999999</v>
      </c>
      <c r="O239" s="129">
        <v>11796690.199999999</v>
      </c>
      <c r="P239" s="129">
        <v>11882793.77</v>
      </c>
      <c r="Q239" s="126">
        <v>11882793.77</v>
      </c>
    </row>
    <row r="240" spans="1:17" ht="13" thickBot="1" x14ac:dyDescent="0.3">
      <c r="A240" s="32">
        <v>186151</v>
      </c>
      <c r="B240" s="135" t="s">
        <v>1395</v>
      </c>
      <c r="C240" s="146" t="s">
        <v>1137</v>
      </c>
      <c r="D240" s="133" t="s">
        <v>2078</v>
      </c>
      <c r="E240" s="143">
        <v>0</v>
      </c>
      <c r="F240" s="131">
        <v>0</v>
      </c>
      <c r="G240" s="131">
        <v>0</v>
      </c>
      <c r="H240" s="131">
        <v>0</v>
      </c>
      <c r="I240" s="131">
        <v>0</v>
      </c>
      <c r="J240" s="131">
        <v>0</v>
      </c>
      <c r="K240" s="131">
        <v>0</v>
      </c>
      <c r="L240" s="131">
        <v>0</v>
      </c>
      <c r="M240" s="131">
        <v>0</v>
      </c>
      <c r="N240" s="131">
        <v>0</v>
      </c>
      <c r="O240" s="131">
        <v>0</v>
      </c>
      <c r="P240" s="131">
        <v>0</v>
      </c>
      <c r="Q240" s="126">
        <v>0</v>
      </c>
    </row>
    <row r="241" spans="1:17" ht="13" thickBot="1" x14ac:dyDescent="0.3">
      <c r="A241" s="32">
        <v>186152</v>
      </c>
      <c r="B241" s="135" t="s">
        <v>137</v>
      </c>
      <c r="C241" s="146" t="s">
        <v>1136</v>
      </c>
      <c r="D241" s="133" t="s">
        <v>2078</v>
      </c>
      <c r="E241" s="142">
        <v>179077.21</v>
      </c>
      <c r="F241" s="129">
        <v>179077.21</v>
      </c>
      <c r="G241" s="129">
        <v>179077.21</v>
      </c>
      <c r="H241" s="129">
        <v>179077.21</v>
      </c>
      <c r="I241" s="129">
        <v>179077.21</v>
      </c>
      <c r="J241" s="129">
        <v>179077.21</v>
      </c>
      <c r="K241" s="129">
        <v>179077.21</v>
      </c>
      <c r="L241" s="129">
        <v>179077.21</v>
      </c>
      <c r="M241" s="129">
        <v>179077.21</v>
      </c>
      <c r="N241" s="129">
        <v>179077.21</v>
      </c>
      <c r="O241" s="129">
        <v>179077.21</v>
      </c>
      <c r="P241" s="129">
        <v>179077.21</v>
      </c>
      <c r="Q241" s="126">
        <v>179077.21</v>
      </c>
    </row>
    <row r="242" spans="1:17" ht="13" thickBot="1" x14ac:dyDescent="0.3">
      <c r="A242" s="32">
        <v>186153</v>
      </c>
      <c r="B242" s="135" t="s">
        <v>138</v>
      </c>
      <c r="C242" s="146" t="s">
        <v>1135</v>
      </c>
      <c r="D242" s="133" t="s">
        <v>2078</v>
      </c>
      <c r="E242" s="143">
        <v>80310.38</v>
      </c>
      <c r="F242" s="131">
        <v>80604.639999999999</v>
      </c>
      <c r="G242" s="131">
        <v>82365.72</v>
      </c>
      <c r="H242" s="131">
        <v>82663.81</v>
      </c>
      <c r="I242" s="131">
        <v>82963.83</v>
      </c>
      <c r="J242" s="131">
        <v>83265.8</v>
      </c>
      <c r="K242" s="131">
        <v>83569.73</v>
      </c>
      <c r="L242" s="131">
        <v>26464.94</v>
      </c>
      <c r="M242" s="131">
        <v>26464.94</v>
      </c>
      <c r="N242" s="131">
        <v>26464.94</v>
      </c>
      <c r="O242" s="131">
        <v>31096.21</v>
      </c>
      <c r="P242" s="131">
        <v>23205.06</v>
      </c>
      <c r="Q242" s="126">
        <v>23205.06</v>
      </c>
    </row>
    <row r="243" spans="1:17" ht="13" thickBot="1" x14ac:dyDescent="0.3">
      <c r="A243" s="32">
        <v>186154</v>
      </c>
      <c r="B243" s="135" t="s">
        <v>139</v>
      </c>
      <c r="C243" s="146" t="s">
        <v>1134</v>
      </c>
      <c r="D243" s="133" t="s">
        <v>2078</v>
      </c>
      <c r="E243" s="142">
        <v>0</v>
      </c>
      <c r="F243" s="129">
        <v>0</v>
      </c>
      <c r="G243" s="129">
        <v>0</v>
      </c>
      <c r="H243" s="129">
        <v>0</v>
      </c>
      <c r="I243" s="129">
        <v>0</v>
      </c>
      <c r="J243" s="129">
        <v>0</v>
      </c>
      <c r="K243" s="129">
        <v>0</v>
      </c>
      <c r="L243" s="129">
        <v>0</v>
      </c>
      <c r="M243" s="129">
        <v>0</v>
      </c>
      <c r="N243" s="129">
        <v>0</v>
      </c>
      <c r="O243" s="129">
        <v>0</v>
      </c>
      <c r="P243" s="129">
        <v>0</v>
      </c>
      <c r="Q243" s="126">
        <v>0</v>
      </c>
    </row>
    <row r="244" spans="1:17" ht="13" thickBot="1" x14ac:dyDescent="0.3">
      <c r="A244" s="32">
        <v>186155</v>
      </c>
      <c r="B244" s="135" t="s">
        <v>140</v>
      </c>
      <c r="C244" s="146" t="s">
        <v>1133</v>
      </c>
      <c r="D244" s="133" t="s">
        <v>2078</v>
      </c>
      <c r="E244" s="143">
        <v>0</v>
      </c>
      <c r="F244" s="131">
        <v>0</v>
      </c>
      <c r="G244" s="131">
        <v>0</v>
      </c>
      <c r="H244" s="131">
        <v>0</v>
      </c>
      <c r="I244" s="131">
        <v>0</v>
      </c>
      <c r="J244" s="131">
        <v>0</v>
      </c>
      <c r="K244" s="131">
        <v>0</v>
      </c>
      <c r="L244" s="131">
        <v>0</v>
      </c>
      <c r="M244" s="131">
        <v>0</v>
      </c>
      <c r="N244" s="131">
        <v>0</v>
      </c>
      <c r="O244" s="131">
        <v>0</v>
      </c>
      <c r="P244" s="131">
        <v>0</v>
      </c>
      <c r="Q244" s="126">
        <v>0</v>
      </c>
    </row>
    <row r="245" spans="1:17" ht="13" thickBot="1" x14ac:dyDescent="0.3">
      <c r="A245" s="32">
        <v>186158</v>
      </c>
      <c r="B245" s="135" t="s">
        <v>1396</v>
      </c>
      <c r="C245" s="146" t="s">
        <v>1132</v>
      </c>
      <c r="D245" s="133" t="s">
        <v>2078</v>
      </c>
      <c r="E245" s="142">
        <v>0</v>
      </c>
      <c r="F245" s="129">
        <v>0</v>
      </c>
      <c r="G245" s="129">
        <v>0</v>
      </c>
      <c r="H245" s="129">
        <v>0</v>
      </c>
      <c r="I245" s="129">
        <v>0</v>
      </c>
      <c r="J245" s="129">
        <v>0</v>
      </c>
      <c r="K245" s="129">
        <v>0</v>
      </c>
      <c r="L245" s="129">
        <v>0</v>
      </c>
      <c r="M245" s="129">
        <v>0</v>
      </c>
      <c r="N245" s="129">
        <v>0</v>
      </c>
      <c r="O245" s="129">
        <v>0</v>
      </c>
      <c r="P245" s="129">
        <v>0</v>
      </c>
      <c r="Q245" s="126">
        <v>0</v>
      </c>
    </row>
    <row r="246" spans="1:17" ht="13" thickBot="1" x14ac:dyDescent="0.3">
      <c r="A246" s="32">
        <v>186159</v>
      </c>
      <c r="B246" s="135" t="s">
        <v>1303</v>
      </c>
      <c r="C246" s="146" t="s">
        <v>1397</v>
      </c>
      <c r="D246" s="133" t="s">
        <v>2078</v>
      </c>
      <c r="E246" s="143">
        <v>0</v>
      </c>
      <c r="F246" s="131">
        <v>0</v>
      </c>
      <c r="G246" s="131">
        <v>0</v>
      </c>
      <c r="H246" s="131">
        <v>0</v>
      </c>
      <c r="I246" s="131">
        <v>0</v>
      </c>
      <c r="J246" s="131">
        <v>0</v>
      </c>
      <c r="K246" s="131">
        <v>0</v>
      </c>
      <c r="L246" s="131">
        <v>0</v>
      </c>
      <c r="M246" s="131">
        <v>0</v>
      </c>
      <c r="N246" s="131">
        <v>0</v>
      </c>
      <c r="O246" s="131">
        <v>0</v>
      </c>
      <c r="P246" s="131">
        <v>0</v>
      </c>
      <c r="Q246" s="126">
        <v>0</v>
      </c>
    </row>
    <row r="247" spans="1:17" ht="13" thickBot="1" x14ac:dyDescent="0.3">
      <c r="A247" s="32">
        <v>186160</v>
      </c>
      <c r="B247" s="135" t="s">
        <v>1398</v>
      </c>
      <c r="C247" s="146" t="s">
        <v>1131</v>
      </c>
      <c r="D247" s="133" t="s">
        <v>2078</v>
      </c>
      <c r="E247" s="142">
        <v>-79106148.230000004</v>
      </c>
      <c r="F247" s="129">
        <v>-79313142.650000006</v>
      </c>
      <c r="G247" s="129">
        <v>-79730613.920000002</v>
      </c>
      <c r="H247" s="129">
        <v>-79939242.359999999</v>
      </c>
      <c r="I247" s="129">
        <v>-80148416.709999993</v>
      </c>
      <c r="J247" s="129">
        <v>-80361415.040000007</v>
      </c>
      <c r="K247" s="129">
        <v>-80571694.069999993</v>
      </c>
      <c r="L247" s="129">
        <v>-73377549.040000007</v>
      </c>
      <c r="M247" s="129">
        <v>-73574737.329999998</v>
      </c>
      <c r="N247" s="129">
        <v>-73968735.569999993</v>
      </c>
      <c r="O247" s="129">
        <v>-74162287.090000004</v>
      </c>
      <c r="P247" s="129">
        <v>-74356709.730000004</v>
      </c>
      <c r="Q247" s="126">
        <v>-74356709.730000004</v>
      </c>
    </row>
    <row r="248" spans="1:17" ht="13" thickBot="1" x14ac:dyDescent="0.3">
      <c r="A248" s="32">
        <v>186161</v>
      </c>
      <c r="B248" s="135" t="s">
        <v>1399</v>
      </c>
      <c r="C248" s="146" t="s">
        <v>1400</v>
      </c>
      <c r="D248" s="133" t="s">
        <v>2078</v>
      </c>
      <c r="E248" s="143">
        <v>-5788604.4500000002</v>
      </c>
      <c r="F248" s="131">
        <v>-6425818.4000000004</v>
      </c>
      <c r="G248" s="131">
        <v>-6987055.5199999996</v>
      </c>
      <c r="H248" s="131">
        <v>-7404069.9400000004</v>
      </c>
      <c r="I248" s="131">
        <v>-7672100.1500000004</v>
      </c>
      <c r="J248" s="131">
        <v>-7851167.5700000003</v>
      </c>
      <c r="K248" s="131">
        <v>-7991309.8700000001</v>
      </c>
      <c r="L248" s="131">
        <v>-3131348</v>
      </c>
      <c r="M248" s="131">
        <v>-3281280.81</v>
      </c>
      <c r="N248" s="131">
        <v>-3608112.87</v>
      </c>
      <c r="O248" s="131">
        <v>-4194244.52</v>
      </c>
      <c r="P248" s="131">
        <v>-5000000</v>
      </c>
      <c r="Q248" s="126">
        <v>-5000000</v>
      </c>
    </row>
    <row r="249" spans="1:17" ht="13" thickBot="1" x14ac:dyDescent="0.3">
      <c r="A249" s="32">
        <v>186175</v>
      </c>
      <c r="B249" s="135" t="s">
        <v>141</v>
      </c>
      <c r="C249" s="146" t="s">
        <v>1130</v>
      </c>
      <c r="D249" s="133" t="s">
        <v>2078</v>
      </c>
      <c r="E249" s="142">
        <v>2242186.08</v>
      </c>
      <c r="F249" s="129">
        <v>2272281.59</v>
      </c>
      <c r="G249" s="129">
        <v>2311591.91</v>
      </c>
      <c r="H249" s="129">
        <v>2346317.64</v>
      </c>
      <c r="I249" s="129">
        <v>2378854.94</v>
      </c>
      <c r="J249" s="129">
        <v>2426535.5699999998</v>
      </c>
      <c r="K249" s="129">
        <v>2448538.6800000002</v>
      </c>
      <c r="L249" s="129">
        <v>2499711.23</v>
      </c>
      <c r="M249" s="129">
        <v>2521245.08</v>
      </c>
      <c r="N249" s="129">
        <v>2551032.7799999998</v>
      </c>
      <c r="O249" s="129">
        <v>2603422.2400000002</v>
      </c>
      <c r="P249" s="129">
        <v>2642102.25</v>
      </c>
      <c r="Q249" s="126">
        <v>2642102.25</v>
      </c>
    </row>
    <row r="250" spans="1:17" ht="13" thickBot="1" x14ac:dyDescent="0.3">
      <c r="A250" s="32">
        <v>186176</v>
      </c>
      <c r="B250" s="135" t="s">
        <v>142</v>
      </c>
      <c r="C250" s="146" t="s">
        <v>1129</v>
      </c>
      <c r="D250" s="133" t="s">
        <v>2078</v>
      </c>
      <c r="E250" s="143">
        <v>22697.56</v>
      </c>
      <c r="F250" s="131">
        <v>22697.56</v>
      </c>
      <c r="G250" s="131">
        <v>22747.86</v>
      </c>
      <c r="H250" s="131">
        <v>22747.86</v>
      </c>
      <c r="I250" s="131">
        <v>22747.86</v>
      </c>
      <c r="J250" s="131">
        <v>22747.86</v>
      </c>
      <c r="K250" s="131">
        <v>22747.86</v>
      </c>
      <c r="L250" s="131">
        <v>22747.86</v>
      </c>
      <c r="M250" s="131">
        <v>22747.86</v>
      </c>
      <c r="N250" s="131">
        <v>22747.86</v>
      </c>
      <c r="O250" s="131">
        <v>22906.41</v>
      </c>
      <c r="P250" s="131">
        <v>23148.82</v>
      </c>
      <c r="Q250" s="126">
        <v>23148.82</v>
      </c>
    </row>
    <row r="251" spans="1:17" ht="13" thickBot="1" x14ac:dyDescent="0.3">
      <c r="A251" s="32">
        <v>186177</v>
      </c>
      <c r="B251" s="135" t="s">
        <v>143</v>
      </c>
      <c r="C251" s="146" t="s">
        <v>1128</v>
      </c>
      <c r="D251" s="133" t="s">
        <v>2078</v>
      </c>
      <c r="E251" s="142">
        <v>18093.28</v>
      </c>
      <c r="F251" s="129">
        <v>18093.28</v>
      </c>
      <c r="G251" s="129">
        <v>18093.28</v>
      </c>
      <c r="H251" s="129">
        <v>18093.28</v>
      </c>
      <c r="I251" s="129">
        <v>18093.28</v>
      </c>
      <c r="J251" s="129">
        <v>18093.28</v>
      </c>
      <c r="K251" s="129">
        <v>18093.28</v>
      </c>
      <c r="L251" s="129">
        <v>18093.28</v>
      </c>
      <c r="M251" s="129">
        <v>18093.28</v>
      </c>
      <c r="N251" s="129">
        <v>18093.28</v>
      </c>
      <c r="O251" s="129">
        <v>18093.28</v>
      </c>
      <c r="P251" s="129">
        <v>18093.28</v>
      </c>
      <c r="Q251" s="126">
        <v>18093.28</v>
      </c>
    </row>
    <row r="252" spans="1:17" ht="13" thickBot="1" x14ac:dyDescent="0.3">
      <c r="A252" s="32">
        <v>186178</v>
      </c>
      <c r="B252" s="135" t="s">
        <v>144</v>
      </c>
      <c r="C252" s="146" t="s">
        <v>1127</v>
      </c>
      <c r="D252" s="133" t="s">
        <v>2078</v>
      </c>
      <c r="E252" s="143">
        <v>295901.53999999998</v>
      </c>
      <c r="F252" s="131">
        <v>297390.27</v>
      </c>
      <c r="G252" s="131">
        <v>298966.15999999997</v>
      </c>
      <c r="H252" s="131">
        <v>301452.93</v>
      </c>
      <c r="I252" s="131">
        <v>304267.86</v>
      </c>
      <c r="J252" s="131">
        <v>306455.73</v>
      </c>
      <c r="K252" s="131">
        <v>310096.93</v>
      </c>
      <c r="L252" s="131">
        <v>312501.56</v>
      </c>
      <c r="M252" s="131">
        <v>313778.84000000003</v>
      </c>
      <c r="N252" s="131">
        <v>316298.37</v>
      </c>
      <c r="O252" s="131">
        <v>318130.53999999998</v>
      </c>
      <c r="P252" s="131">
        <v>320110.38</v>
      </c>
      <c r="Q252" s="126">
        <v>320110.38</v>
      </c>
    </row>
    <row r="253" spans="1:17" ht="13" thickBot="1" x14ac:dyDescent="0.3">
      <c r="A253" s="32">
        <v>186179</v>
      </c>
      <c r="B253" s="135" t="s">
        <v>145</v>
      </c>
      <c r="C253" s="146" t="s">
        <v>1126</v>
      </c>
      <c r="D253" s="133" t="s">
        <v>2078</v>
      </c>
      <c r="E253" s="142">
        <v>54275.519999999997</v>
      </c>
      <c r="F253" s="129">
        <v>54275.519999999997</v>
      </c>
      <c r="G253" s="129">
        <v>54275.519999999997</v>
      </c>
      <c r="H253" s="129">
        <v>54275.519999999997</v>
      </c>
      <c r="I253" s="129">
        <v>54275.519999999997</v>
      </c>
      <c r="J253" s="129">
        <v>54275.519999999997</v>
      </c>
      <c r="K253" s="129">
        <v>54275.519999999997</v>
      </c>
      <c r="L253" s="129">
        <v>54275.519999999997</v>
      </c>
      <c r="M253" s="129">
        <v>54275.519999999997</v>
      </c>
      <c r="N253" s="129">
        <v>54275.519999999997</v>
      </c>
      <c r="O253" s="129">
        <v>54275.519999999997</v>
      </c>
      <c r="P253" s="129">
        <v>54275.519999999997</v>
      </c>
      <c r="Q253" s="126">
        <v>54275.519999999997</v>
      </c>
    </row>
    <row r="254" spans="1:17" ht="13" thickBot="1" x14ac:dyDescent="0.3">
      <c r="A254" s="32">
        <v>186180</v>
      </c>
      <c r="B254" s="135" t="s">
        <v>1294</v>
      </c>
      <c r="C254" s="146" t="s">
        <v>1401</v>
      </c>
      <c r="D254" s="133" t="s">
        <v>2078</v>
      </c>
      <c r="E254" s="143">
        <v>-3599154.79</v>
      </c>
      <c r="F254" s="131">
        <v>-3599154.79</v>
      </c>
      <c r="G254" s="131">
        <v>-3606354.56</v>
      </c>
      <c r="H254" s="131">
        <v>-3606354.56</v>
      </c>
      <c r="I254" s="131">
        <v>-3606354.56</v>
      </c>
      <c r="J254" s="131">
        <v>-3606466.93</v>
      </c>
      <c r="K254" s="131">
        <v>-3606466.93</v>
      </c>
      <c r="L254" s="131">
        <v>-3606466.93</v>
      </c>
      <c r="M254" s="131">
        <v>-3606644.71</v>
      </c>
      <c r="N254" s="131">
        <v>-3613554.43</v>
      </c>
      <c r="O254" s="131">
        <v>-3613554.43</v>
      </c>
      <c r="P254" s="131">
        <v>-3613566.94</v>
      </c>
      <c r="Q254" s="126">
        <v>-3613566.94</v>
      </c>
    </row>
    <row r="255" spans="1:17" ht="13" thickBot="1" x14ac:dyDescent="0.3">
      <c r="A255" s="32">
        <v>186181</v>
      </c>
      <c r="B255" s="135" t="s">
        <v>1402</v>
      </c>
      <c r="C255" s="146" t="s">
        <v>1403</v>
      </c>
      <c r="D255" s="133" t="s">
        <v>2078</v>
      </c>
      <c r="E255" s="142">
        <v>0.01</v>
      </c>
      <c r="F255" s="129">
        <v>0.01</v>
      </c>
      <c r="G255" s="129">
        <v>0.01</v>
      </c>
      <c r="H255" s="129">
        <v>0.01</v>
      </c>
      <c r="I255" s="129">
        <v>0.01</v>
      </c>
      <c r="J255" s="129">
        <v>0.01</v>
      </c>
      <c r="K255" s="129">
        <v>0.01</v>
      </c>
      <c r="L255" s="129">
        <v>0.01</v>
      </c>
      <c r="M255" s="129">
        <v>0.01</v>
      </c>
      <c r="N255" s="129">
        <v>0.01</v>
      </c>
      <c r="O255" s="129">
        <v>0.01</v>
      </c>
      <c r="P255" s="129">
        <v>0.01</v>
      </c>
      <c r="Q255" s="126">
        <v>0.01</v>
      </c>
    </row>
    <row r="256" spans="1:17" ht="13" thickBot="1" x14ac:dyDescent="0.3">
      <c r="A256" s="32">
        <v>186182</v>
      </c>
      <c r="B256" s="135" t="s">
        <v>1404</v>
      </c>
      <c r="C256" s="146" t="s">
        <v>1405</v>
      </c>
      <c r="D256" s="133" t="s">
        <v>2078</v>
      </c>
      <c r="E256" s="143">
        <v>29848827.370000001</v>
      </c>
      <c r="F256" s="131">
        <v>29926931.800000001</v>
      </c>
      <c r="G256" s="131">
        <v>30005240.600000001</v>
      </c>
      <c r="H256" s="131">
        <v>30083754.309999999</v>
      </c>
      <c r="I256" s="131">
        <v>30162473.469999999</v>
      </c>
      <c r="J256" s="131">
        <v>30241398.609999999</v>
      </c>
      <c r="K256" s="131">
        <v>30320530.27</v>
      </c>
      <c r="L256" s="131">
        <v>30399842.890000001</v>
      </c>
      <c r="M256" s="131">
        <v>30479415.309999999</v>
      </c>
      <c r="N256" s="131">
        <v>30559169.780000001</v>
      </c>
      <c r="O256" s="131">
        <v>24511306.350000001</v>
      </c>
      <c r="P256" s="131">
        <v>24575444.27</v>
      </c>
      <c r="Q256" s="126">
        <v>24575444.27</v>
      </c>
    </row>
    <row r="257" spans="1:17" ht="13" thickBot="1" x14ac:dyDescent="0.3">
      <c r="A257" s="32">
        <v>186183</v>
      </c>
      <c r="B257" s="135" t="s">
        <v>1406</v>
      </c>
      <c r="C257" s="146" t="s">
        <v>1407</v>
      </c>
      <c r="D257" s="133" t="s">
        <v>2078</v>
      </c>
      <c r="E257" s="142">
        <v>3572170.67</v>
      </c>
      <c r="F257" s="129">
        <v>2731275.32</v>
      </c>
      <c r="G257" s="129">
        <v>1819825.43</v>
      </c>
      <c r="H257" s="129">
        <v>1142165.8600000001</v>
      </c>
      <c r="I257" s="129">
        <v>762325.48</v>
      </c>
      <c r="J257" s="129">
        <v>513460.77</v>
      </c>
      <c r="K257" s="129">
        <v>311804.37</v>
      </c>
      <c r="L257" s="129">
        <v>141978.29</v>
      </c>
      <c r="M257" s="129">
        <v>-53700.45</v>
      </c>
      <c r="N257" s="129">
        <v>-333118.34000000003</v>
      </c>
      <c r="O257" s="129">
        <v>5331338.29</v>
      </c>
      <c r="P257" s="129">
        <v>4556502.24</v>
      </c>
      <c r="Q257" s="126">
        <v>4556502.24</v>
      </c>
    </row>
    <row r="258" spans="1:17" ht="13" thickBot="1" x14ac:dyDescent="0.3">
      <c r="A258" s="32">
        <v>500146</v>
      </c>
      <c r="B258" s="134" t="s">
        <v>1408</v>
      </c>
      <c r="C258" s="146">
        <v>500146</v>
      </c>
      <c r="D258" s="141"/>
      <c r="E258" s="143">
        <v>178384571.38999999</v>
      </c>
      <c r="F258" s="131">
        <v>176944923.06</v>
      </c>
      <c r="G258" s="131">
        <v>175505274.72999999</v>
      </c>
      <c r="H258" s="131">
        <v>174065626.40000001</v>
      </c>
      <c r="I258" s="131">
        <v>172625978.06999999</v>
      </c>
      <c r="J258" s="131">
        <v>171186329.74000001</v>
      </c>
      <c r="K258" s="131">
        <v>169746681.41</v>
      </c>
      <c r="L258" s="131">
        <v>168307033.08000001</v>
      </c>
      <c r="M258" s="131">
        <v>165740569.75</v>
      </c>
      <c r="N258" s="131">
        <v>164175719.41999999</v>
      </c>
      <c r="O258" s="131">
        <v>162610869.09</v>
      </c>
      <c r="P258" s="131">
        <v>161058984.03999999</v>
      </c>
      <c r="Q258" s="126">
        <v>161058984.03999999</v>
      </c>
    </row>
    <row r="259" spans="1:17" ht="13" thickBot="1" x14ac:dyDescent="0.3">
      <c r="A259" s="32">
        <v>186404</v>
      </c>
      <c r="B259" s="135" t="s">
        <v>146</v>
      </c>
      <c r="C259" s="146" t="s">
        <v>1125</v>
      </c>
      <c r="D259" s="133" t="s">
        <v>2078</v>
      </c>
      <c r="E259" s="142">
        <v>173642883.91999999</v>
      </c>
      <c r="F259" s="129">
        <v>172201132.84</v>
      </c>
      <c r="G259" s="129">
        <v>170759381.75999999</v>
      </c>
      <c r="H259" s="129">
        <v>169317630.68000001</v>
      </c>
      <c r="I259" s="129">
        <v>167875879.59999999</v>
      </c>
      <c r="J259" s="129">
        <v>166434128.52000001</v>
      </c>
      <c r="K259" s="129">
        <v>164992377.44</v>
      </c>
      <c r="L259" s="129">
        <v>163550626.36000001</v>
      </c>
      <c r="M259" s="129">
        <v>160982060.28</v>
      </c>
      <c r="N259" s="129">
        <v>159415107.19999999</v>
      </c>
      <c r="O259" s="129">
        <v>157848154.12</v>
      </c>
      <c r="P259" s="129">
        <v>156281202.03999999</v>
      </c>
      <c r="Q259" s="126">
        <v>156281202.03999999</v>
      </c>
    </row>
    <row r="260" spans="1:17" ht="13" thickBot="1" x14ac:dyDescent="0.3">
      <c r="A260" s="32">
        <v>186406</v>
      </c>
      <c r="B260" s="135" t="s">
        <v>147</v>
      </c>
      <c r="C260" s="146" t="s">
        <v>1124</v>
      </c>
      <c r="D260" s="133" t="s">
        <v>2078</v>
      </c>
      <c r="E260" s="143">
        <v>4741687.47</v>
      </c>
      <c r="F260" s="131">
        <v>4743790.22</v>
      </c>
      <c r="G260" s="131">
        <v>4745892.97</v>
      </c>
      <c r="H260" s="131">
        <v>4747995.72</v>
      </c>
      <c r="I260" s="131">
        <v>4750098.47</v>
      </c>
      <c r="J260" s="131">
        <v>4752201.22</v>
      </c>
      <c r="K260" s="131">
        <v>4754303.97</v>
      </c>
      <c r="L260" s="131">
        <v>4756406.72</v>
      </c>
      <c r="M260" s="131">
        <v>4758509.47</v>
      </c>
      <c r="N260" s="131">
        <v>4760612.22</v>
      </c>
      <c r="O260" s="131">
        <v>4762714.97</v>
      </c>
      <c r="P260" s="131">
        <v>4777782</v>
      </c>
      <c r="Q260" s="126">
        <v>4777782</v>
      </c>
    </row>
    <row r="261" spans="1:17" ht="13" thickBot="1" x14ac:dyDescent="0.3">
      <c r="A261" s="32">
        <v>500147</v>
      </c>
      <c r="B261" s="134" t="s">
        <v>1409</v>
      </c>
      <c r="C261" s="146">
        <v>500147</v>
      </c>
      <c r="D261" s="141"/>
      <c r="E261" s="142">
        <v>-18510804.640000001</v>
      </c>
      <c r="F261" s="129">
        <v>-20607646</v>
      </c>
      <c r="G261" s="129">
        <v>-22796664.780000001</v>
      </c>
      <c r="H261" s="129">
        <v>-25258616.510000002</v>
      </c>
      <c r="I261" s="129">
        <v>-23971957.940000001</v>
      </c>
      <c r="J261" s="129">
        <v>-24065170.539999999</v>
      </c>
      <c r="K261" s="129">
        <v>-23460114.260000002</v>
      </c>
      <c r="L261" s="129">
        <v>-21790419.739999998</v>
      </c>
      <c r="M261" s="129">
        <v>-21650876.370000001</v>
      </c>
      <c r="N261" s="129">
        <v>-21986331.710000001</v>
      </c>
      <c r="O261" s="129">
        <v>-12434934.630000001</v>
      </c>
      <c r="P261" s="129">
        <v>-4883604.05</v>
      </c>
      <c r="Q261" s="126">
        <v>-4883604.05</v>
      </c>
    </row>
    <row r="262" spans="1:17" ht="13" thickBot="1" x14ac:dyDescent="0.3">
      <c r="A262" s="32">
        <v>191400</v>
      </c>
      <c r="B262" s="135" t="s">
        <v>148</v>
      </c>
      <c r="C262" s="146" t="s">
        <v>1123</v>
      </c>
      <c r="D262" s="133" t="s">
        <v>2078</v>
      </c>
      <c r="E262" s="143">
        <v>-4404023.33</v>
      </c>
      <c r="F262" s="131">
        <v>-6942603.9900000002</v>
      </c>
      <c r="G262" s="131">
        <v>-9812807.9100000001</v>
      </c>
      <c r="H262" s="131">
        <v>-12897751.539999999</v>
      </c>
      <c r="I262" s="131">
        <v>-13872866.16</v>
      </c>
      <c r="J262" s="131">
        <v>-14515460.699999999</v>
      </c>
      <c r="K262" s="131">
        <v>-14770822.5</v>
      </c>
      <c r="L262" s="131">
        <v>-14223283.449999999</v>
      </c>
      <c r="M262" s="131">
        <v>-14654158.039999999</v>
      </c>
      <c r="N262" s="131">
        <v>-15669249.6</v>
      </c>
      <c r="O262" s="131">
        <v>6201728.5099999998</v>
      </c>
      <c r="P262" s="131">
        <v>9825762.0600000005</v>
      </c>
      <c r="Q262" s="126">
        <v>9825762.0600000005</v>
      </c>
    </row>
    <row r="263" spans="1:17" ht="13" thickBot="1" x14ac:dyDescent="0.3">
      <c r="A263" s="32">
        <v>191401</v>
      </c>
      <c r="B263" s="135" t="s">
        <v>1410</v>
      </c>
      <c r="C263" s="146" t="s">
        <v>1122</v>
      </c>
      <c r="D263" s="133" t="s">
        <v>2078</v>
      </c>
      <c r="E263" s="142">
        <v>-3094625.31</v>
      </c>
      <c r="F263" s="129">
        <v>-2385953.63</v>
      </c>
      <c r="G263" s="129">
        <v>-1618231.76</v>
      </c>
      <c r="H263" s="129">
        <v>-1040513.91</v>
      </c>
      <c r="I263" s="129">
        <v>-705040.28</v>
      </c>
      <c r="J263" s="129">
        <v>-475902.59</v>
      </c>
      <c r="K263" s="129">
        <v>-287845.45</v>
      </c>
      <c r="L263" s="129">
        <v>-128100.15</v>
      </c>
      <c r="M263" s="129">
        <v>57750.06</v>
      </c>
      <c r="N263" s="129">
        <v>313008.19</v>
      </c>
      <c r="O263" s="129">
        <v>-13846879.4</v>
      </c>
      <c r="P263" s="129">
        <v>-11914747.66</v>
      </c>
      <c r="Q263" s="126">
        <v>-11914747.66</v>
      </c>
    </row>
    <row r="264" spans="1:17" ht="13" thickBot="1" x14ac:dyDescent="0.3">
      <c r="A264" s="32">
        <v>191402</v>
      </c>
      <c r="B264" s="135" t="s">
        <v>2005</v>
      </c>
      <c r="C264" s="146" t="s">
        <v>2006</v>
      </c>
      <c r="D264" s="133" t="s">
        <v>2078</v>
      </c>
      <c r="E264" s="143">
        <v>0</v>
      </c>
      <c r="F264" s="131">
        <v>0</v>
      </c>
      <c r="G264" s="131">
        <v>0</v>
      </c>
      <c r="H264" s="131">
        <v>0</v>
      </c>
      <c r="I264" s="131">
        <v>0</v>
      </c>
      <c r="J264" s="131">
        <v>0</v>
      </c>
      <c r="K264" s="131">
        <v>0</v>
      </c>
      <c r="L264" s="131">
        <v>0</v>
      </c>
      <c r="M264" s="131">
        <v>0</v>
      </c>
      <c r="N264" s="131">
        <v>0</v>
      </c>
      <c r="O264" s="131">
        <v>-5075.49</v>
      </c>
      <c r="P264" s="131">
        <v>-17963.52</v>
      </c>
      <c r="Q264" s="126">
        <v>-17963.52</v>
      </c>
    </row>
    <row r="265" spans="1:17" ht="13" thickBot="1" x14ac:dyDescent="0.3">
      <c r="A265" s="32">
        <v>191410</v>
      </c>
      <c r="B265" s="135" t="s">
        <v>149</v>
      </c>
      <c r="C265" s="146" t="s">
        <v>1121</v>
      </c>
      <c r="D265" s="133" t="s">
        <v>2078</v>
      </c>
      <c r="E265" s="142">
        <v>-352044.84</v>
      </c>
      <c r="F265" s="129">
        <v>-307097.90000000002</v>
      </c>
      <c r="G265" s="129">
        <v>-309658.51</v>
      </c>
      <c r="H265" s="129">
        <v>-322906.07</v>
      </c>
      <c r="I265" s="129">
        <v>-12823.13</v>
      </c>
      <c r="J265" s="129">
        <v>-380260.95</v>
      </c>
      <c r="K265" s="129">
        <v>-401055.17</v>
      </c>
      <c r="L265" s="129">
        <v>-449403.88</v>
      </c>
      <c r="M265" s="129">
        <v>-499398.31</v>
      </c>
      <c r="N265" s="129">
        <v>-545569.85</v>
      </c>
      <c r="O265" s="129">
        <v>-351963.12</v>
      </c>
      <c r="P265" s="129">
        <v>-456496.75</v>
      </c>
      <c r="Q265" s="126">
        <v>-456496.75</v>
      </c>
    </row>
    <row r="266" spans="1:17" ht="13" thickBot="1" x14ac:dyDescent="0.3">
      <c r="A266" s="32">
        <v>191411</v>
      </c>
      <c r="B266" s="135" t="s">
        <v>1411</v>
      </c>
      <c r="C266" s="146" t="s">
        <v>1120</v>
      </c>
      <c r="D266" s="133" t="s">
        <v>2078</v>
      </c>
      <c r="E266" s="143">
        <v>-6318722.54</v>
      </c>
      <c r="F266" s="131">
        <v>-4987700.29</v>
      </c>
      <c r="G266" s="131">
        <v>-3541875.64</v>
      </c>
      <c r="H266" s="131">
        <v>-2464548.39</v>
      </c>
      <c r="I266" s="131">
        <v>-1857044.37</v>
      </c>
      <c r="J266" s="131">
        <v>-1456892.96</v>
      </c>
      <c r="K266" s="131">
        <v>-1130514.8500000001</v>
      </c>
      <c r="L266" s="131">
        <v>-861362.69</v>
      </c>
      <c r="M266" s="131">
        <v>-542886.74</v>
      </c>
      <c r="N266" s="131">
        <v>-94090.61</v>
      </c>
      <c r="O266" s="131">
        <v>-3441075.86</v>
      </c>
      <c r="P266" s="131">
        <v>-2929436.16</v>
      </c>
      <c r="Q266" s="126">
        <v>-2929436.16</v>
      </c>
    </row>
    <row r="267" spans="1:17" ht="13" thickBot="1" x14ac:dyDescent="0.3">
      <c r="A267" s="32">
        <v>191412</v>
      </c>
      <c r="B267" s="135" t="s">
        <v>1994</v>
      </c>
      <c r="C267" s="146" t="s">
        <v>1995</v>
      </c>
      <c r="D267" s="133" t="s">
        <v>2078</v>
      </c>
      <c r="E267" s="142">
        <v>0</v>
      </c>
      <c r="F267" s="129">
        <v>0</v>
      </c>
      <c r="G267" s="129">
        <v>0</v>
      </c>
      <c r="H267" s="129">
        <v>0</v>
      </c>
      <c r="I267" s="129">
        <v>0</v>
      </c>
      <c r="J267" s="129">
        <v>0</v>
      </c>
      <c r="K267" s="129">
        <v>0</v>
      </c>
      <c r="L267" s="129">
        <v>0</v>
      </c>
      <c r="M267" s="129">
        <v>0</v>
      </c>
      <c r="N267" s="129">
        <v>0</v>
      </c>
      <c r="O267" s="129">
        <v>0</v>
      </c>
      <c r="P267" s="129">
        <v>0</v>
      </c>
      <c r="Q267" s="126">
        <v>0</v>
      </c>
    </row>
    <row r="268" spans="1:17" ht="13" thickBot="1" x14ac:dyDescent="0.3">
      <c r="A268" s="32">
        <v>191417</v>
      </c>
      <c r="B268" s="135" t="s">
        <v>150</v>
      </c>
      <c r="C268" s="146" t="s">
        <v>1119</v>
      </c>
      <c r="D268" s="133" t="s">
        <v>2078</v>
      </c>
      <c r="E268" s="143">
        <v>127616.44</v>
      </c>
      <c r="F268" s="131">
        <v>137658.93</v>
      </c>
      <c r="G268" s="131">
        <v>145831.79</v>
      </c>
      <c r="H268" s="131">
        <v>153958.32</v>
      </c>
      <c r="I268" s="131">
        <v>163424.29999999999</v>
      </c>
      <c r="J268" s="131">
        <v>174675.71</v>
      </c>
      <c r="K268" s="131">
        <v>186118.06</v>
      </c>
      <c r="L268" s="131">
        <v>197654.48</v>
      </c>
      <c r="M268" s="131">
        <v>209328.97</v>
      </c>
      <c r="N268" s="131">
        <v>222313.62</v>
      </c>
      <c r="O268" s="131">
        <v>56984.78</v>
      </c>
      <c r="P268" s="131">
        <v>61988.09</v>
      </c>
      <c r="Q268" s="126">
        <v>61988.09</v>
      </c>
    </row>
    <row r="269" spans="1:17" ht="13" thickBot="1" x14ac:dyDescent="0.3">
      <c r="A269" s="32">
        <v>191420</v>
      </c>
      <c r="B269" s="135" t="s">
        <v>151</v>
      </c>
      <c r="C269" s="146" t="s">
        <v>1118</v>
      </c>
      <c r="D269" s="133" t="s">
        <v>2078</v>
      </c>
      <c r="E269" s="142">
        <v>-508181.65</v>
      </c>
      <c r="F269" s="129">
        <v>-689592.66</v>
      </c>
      <c r="G269" s="129">
        <v>-955832.11</v>
      </c>
      <c r="H269" s="129">
        <v>-1368075.88</v>
      </c>
      <c r="I269" s="129">
        <v>-1571428.74</v>
      </c>
      <c r="J269" s="129">
        <v>-1759495.18</v>
      </c>
      <c r="K269" s="129">
        <v>-1905335.81</v>
      </c>
      <c r="L269" s="129">
        <v>-1975719.63</v>
      </c>
      <c r="M269" s="129">
        <v>-2120508.5299999998</v>
      </c>
      <c r="N269" s="129">
        <v>-2300814.66</v>
      </c>
      <c r="O269" s="129">
        <v>642204.54</v>
      </c>
      <c r="P269" s="129">
        <v>1347672.01</v>
      </c>
      <c r="Q269" s="126">
        <v>1347672.01</v>
      </c>
    </row>
    <row r="270" spans="1:17" ht="13" thickBot="1" x14ac:dyDescent="0.3">
      <c r="A270" s="32">
        <v>191421</v>
      </c>
      <c r="B270" s="135" t="s">
        <v>1412</v>
      </c>
      <c r="C270" s="146" t="s">
        <v>1117</v>
      </c>
      <c r="D270" s="133" t="s">
        <v>2078</v>
      </c>
      <c r="E270" s="143">
        <v>-135577.12</v>
      </c>
      <c r="F270" s="131">
        <v>-99097.29</v>
      </c>
      <c r="G270" s="131">
        <v>-58612.86</v>
      </c>
      <c r="H270" s="131">
        <v>-28943.24</v>
      </c>
      <c r="I270" s="131">
        <v>-12663.29</v>
      </c>
      <c r="J270" s="131">
        <v>-1435</v>
      </c>
      <c r="K270" s="131">
        <v>7965.08</v>
      </c>
      <c r="L270" s="131">
        <v>15947.35</v>
      </c>
      <c r="M270" s="131">
        <v>24854.73</v>
      </c>
      <c r="N270" s="131">
        <v>37514.43</v>
      </c>
      <c r="O270" s="131">
        <v>-1888247.43</v>
      </c>
      <c r="P270" s="131">
        <v>-1623755.78</v>
      </c>
      <c r="Q270" s="126">
        <v>-1623755.78</v>
      </c>
    </row>
    <row r="271" spans="1:17" ht="13" thickBot="1" x14ac:dyDescent="0.3">
      <c r="A271" s="32">
        <v>191430</v>
      </c>
      <c r="B271" s="135" t="s">
        <v>152</v>
      </c>
      <c r="C271" s="146" t="s">
        <v>1116</v>
      </c>
      <c r="D271" s="133" t="s">
        <v>2078</v>
      </c>
      <c r="E271" s="142">
        <v>-1148496.29</v>
      </c>
      <c r="F271" s="129">
        <v>-1719145.62</v>
      </c>
      <c r="G271" s="129">
        <v>-2046681.42</v>
      </c>
      <c r="H271" s="129">
        <v>-2095115.21</v>
      </c>
      <c r="I271" s="129">
        <v>-1698814.33</v>
      </c>
      <c r="J271" s="129">
        <v>-1379801.19</v>
      </c>
      <c r="K271" s="129">
        <v>-968118.96</v>
      </c>
      <c r="L271" s="129">
        <v>-518422.77</v>
      </c>
      <c r="M271" s="129">
        <v>-163015.10999999999</v>
      </c>
      <c r="N271" s="129">
        <v>-10513.94</v>
      </c>
      <c r="O271" s="129">
        <v>290183.82</v>
      </c>
      <c r="P271" s="129">
        <v>-245058.28</v>
      </c>
      <c r="Q271" s="126">
        <v>-245058.28</v>
      </c>
    </row>
    <row r="272" spans="1:17" ht="13" thickBot="1" x14ac:dyDescent="0.3">
      <c r="A272" s="32">
        <v>191431</v>
      </c>
      <c r="B272" s="135" t="s">
        <v>1413</v>
      </c>
      <c r="C272" s="146" t="s">
        <v>1115</v>
      </c>
      <c r="D272" s="133" t="s">
        <v>2078</v>
      </c>
      <c r="E272" s="143">
        <v>-2006363.98</v>
      </c>
      <c r="F272" s="131">
        <v>-1681319.28</v>
      </c>
      <c r="G272" s="131">
        <v>-1319766.68</v>
      </c>
      <c r="H272" s="131">
        <v>-1056146.6200000001</v>
      </c>
      <c r="I272" s="131">
        <v>-913678.41</v>
      </c>
      <c r="J272" s="131">
        <v>-816976.76</v>
      </c>
      <c r="K272" s="131">
        <v>-736717.83</v>
      </c>
      <c r="L272" s="131">
        <v>-669460.94999999995</v>
      </c>
      <c r="M272" s="131">
        <v>-593975.53</v>
      </c>
      <c r="N272" s="131">
        <v>-484950.18</v>
      </c>
      <c r="O272" s="131">
        <v>-837729.26</v>
      </c>
      <c r="P272" s="131">
        <v>-565465.62</v>
      </c>
      <c r="Q272" s="126">
        <v>-565465.62</v>
      </c>
    </row>
    <row r="273" spans="1:17" ht="13" thickBot="1" x14ac:dyDescent="0.3">
      <c r="A273" s="32">
        <v>191450</v>
      </c>
      <c r="B273" s="135" t="s">
        <v>1414</v>
      </c>
      <c r="C273" s="146" t="s">
        <v>1114</v>
      </c>
      <c r="D273" s="133" t="s">
        <v>2078</v>
      </c>
      <c r="E273" s="142">
        <v>-949813.02</v>
      </c>
      <c r="F273" s="129">
        <v>-2366776.27</v>
      </c>
      <c r="G273" s="129">
        <v>-3773314.68</v>
      </c>
      <c r="H273" s="129">
        <v>-4379496.97</v>
      </c>
      <c r="I273" s="129">
        <v>-3637710.53</v>
      </c>
      <c r="J273" s="129">
        <v>-3579627.92</v>
      </c>
      <c r="K273" s="129">
        <v>-3575910.83</v>
      </c>
      <c r="L273" s="129">
        <v>-3342676.05</v>
      </c>
      <c r="M273" s="129">
        <v>-3552008.87</v>
      </c>
      <c r="N273" s="129">
        <v>-3453979.11</v>
      </c>
      <c r="O273" s="129">
        <v>763815.62</v>
      </c>
      <c r="P273" s="129">
        <v>1454077.9</v>
      </c>
      <c r="Q273" s="126">
        <v>1454077.9</v>
      </c>
    </row>
    <row r="274" spans="1:17" ht="13" thickBot="1" x14ac:dyDescent="0.3">
      <c r="A274" s="32">
        <v>191451</v>
      </c>
      <c r="B274" s="135" t="s">
        <v>1415</v>
      </c>
      <c r="C274" s="146" t="s">
        <v>1113</v>
      </c>
      <c r="D274" s="133" t="s">
        <v>2078</v>
      </c>
      <c r="E274" s="143">
        <v>279427</v>
      </c>
      <c r="F274" s="131">
        <v>433982</v>
      </c>
      <c r="G274" s="131">
        <v>494285</v>
      </c>
      <c r="H274" s="131">
        <v>240923</v>
      </c>
      <c r="I274" s="131">
        <v>146687</v>
      </c>
      <c r="J274" s="131">
        <v>126007</v>
      </c>
      <c r="K274" s="131">
        <v>122124</v>
      </c>
      <c r="L274" s="131">
        <v>164408</v>
      </c>
      <c r="M274" s="131">
        <v>183141</v>
      </c>
      <c r="N274" s="131">
        <v>0</v>
      </c>
      <c r="O274" s="131">
        <v>-17962</v>
      </c>
      <c r="P274" s="131">
        <v>180739</v>
      </c>
      <c r="Q274" s="126">
        <v>180739</v>
      </c>
    </row>
    <row r="275" spans="1:17" ht="13" thickBot="1" x14ac:dyDescent="0.3">
      <c r="A275" s="32">
        <v>191452</v>
      </c>
      <c r="B275" s="135" t="s">
        <v>1304</v>
      </c>
      <c r="C275" s="146" t="s">
        <v>1416</v>
      </c>
      <c r="D275" s="133" t="s">
        <v>2078</v>
      </c>
      <c r="E275" s="142">
        <v>0</v>
      </c>
      <c r="F275" s="129">
        <v>0</v>
      </c>
      <c r="G275" s="129">
        <v>0</v>
      </c>
      <c r="H275" s="129">
        <v>0</v>
      </c>
      <c r="I275" s="129">
        <v>0</v>
      </c>
      <c r="J275" s="129">
        <v>0</v>
      </c>
      <c r="K275" s="129">
        <v>0</v>
      </c>
      <c r="L275" s="129">
        <v>0</v>
      </c>
      <c r="M275" s="129">
        <v>0</v>
      </c>
      <c r="N275" s="129">
        <v>0</v>
      </c>
      <c r="O275" s="129">
        <v>-919.34</v>
      </c>
      <c r="P275" s="129">
        <v>-919.34</v>
      </c>
      <c r="Q275" s="126">
        <v>-919.34</v>
      </c>
    </row>
    <row r="276" spans="1:17" ht="13" thickBot="1" x14ac:dyDescent="0.3">
      <c r="A276" s="32">
        <v>500148</v>
      </c>
      <c r="B276" s="134" t="s">
        <v>1417</v>
      </c>
      <c r="C276" s="146">
        <v>500148</v>
      </c>
      <c r="D276" s="141"/>
      <c r="E276" s="143">
        <v>76926943.489999995</v>
      </c>
      <c r="F276" s="131">
        <v>78937622.390000001</v>
      </c>
      <c r="G276" s="131">
        <v>82366380.659999996</v>
      </c>
      <c r="H276" s="131">
        <v>78671881.390000001</v>
      </c>
      <c r="I276" s="131">
        <v>82772922.450000003</v>
      </c>
      <c r="J276" s="131">
        <v>84330801.390000001</v>
      </c>
      <c r="K276" s="131">
        <v>86110917.700000003</v>
      </c>
      <c r="L276" s="131">
        <v>90156234.439999998</v>
      </c>
      <c r="M276" s="131">
        <v>86114302.819999993</v>
      </c>
      <c r="N276" s="131">
        <v>96411423.659999996</v>
      </c>
      <c r="O276" s="131">
        <v>97030226.989999995</v>
      </c>
      <c r="P276" s="131">
        <v>85377055.969999999</v>
      </c>
      <c r="Q276" s="126">
        <v>85377055.969999999</v>
      </c>
    </row>
    <row r="277" spans="1:17" ht="13" thickBot="1" x14ac:dyDescent="0.3">
      <c r="A277" s="32">
        <v>186203</v>
      </c>
      <c r="B277" s="135" t="s">
        <v>153</v>
      </c>
      <c r="C277" s="146" t="s">
        <v>1112</v>
      </c>
      <c r="D277" s="133" t="s">
        <v>2078</v>
      </c>
      <c r="E277" s="142">
        <v>-27965</v>
      </c>
      <c r="F277" s="129">
        <v>2143</v>
      </c>
      <c r="G277" s="129">
        <v>-21725</v>
      </c>
      <c r="H277" s="129">
        <v>-43412</v>
      </c>
      <c r="I277" s="129">
        <v>-68104</v>
      </c>
      <c r="J277" s="129">
        <v>-72327</v>
      </c>
      <c r="K277" s="129">
        <v>-67651</v>
      </c>
      <c r="L277" s="129">
        <v>-73279</v>
      </c>
      <c r="M277" s="129">
        <v>-73807</v>
      </c>
      <c r="N277" s="129">
        <v>-66552</v>
      </c>
      <c r="O277" s="129">
        <v>99335</v>
      </c>
      <c r="P277" s="129">
        <v>128377</v>
      </c>
      <c r="Q277" s="126">
        <v>128377</v>
      </c>
    </row>
    <row r="278" spans="1:17" ht="13" thickBot="1" x14ac:dyDescent="0.3">
      <c r="A278" s="32">
        <v>186221</v>
      </c>
      <c r="B278" s="135" t="s">
        <v>154</v>
      </c>
      <c r="C278" s="146" t="s">
        <v>1111</v>
      </c>
      <c r="D278" s="133" t="s">
        <v>2078</v>
      </c>
      <c r="E278" s="143">
        <v>0</v>
      </c>
      <c r="F278" s="131">
        <v>0</v>
      </c>
      <c r="G278" s="131">
        <v>0</v>
      </c>
      <c r="H278" s="131">
        <v>0</v>
      </c>
      <c r="I278" s="131">
        <v>0</v>
      </c>
      <c r="J278" s="131">
        <v>0</v>
      </c>
      <c r="K278" s="131">
        <v>0</v>
      </c>
      <c r="L278" s="131">
        <v>0</v>
      </c>
      <c r="M278" s="131">
        <v>0</v>
      </c>
      <c r="N278" s="131">
        <v>0</v>
      </c>
      <c r="O278" s="131">
        <v>0</v>
      </c>
      <c r="P278" s="131">
        <v>0</v>
      </c>
      <c r="Q278" s="126">
        <v>0</v>
      </c>
    </row>
    <row r="279" spans="1:17" ht="13" thickBot="1" x14ac:dyDescent="0.3">
      <c r="A279" s="32">
        <v>186231</v>
      </c>
      <c r="B279" s="135" t="s">
        <v>1305</v>
      </c>
      <c r="C279" s="146" t="s">
        <v>1418</v>
      </c>
      <c r="D279" s="133" t="s">
        <v>2078</v>
      </c>
      <c r="E279" s="142">
        <v>-39552.39</v>
      </c>
      <c r="F279" s="129">
        <v>-52911.22</v>
      </c>
      <c r="G279" s="129">
        <v>-52911.22</v>
      </c>
      <c r="H279" s="129">
        <v>-52911.22</v>
      </c>
      <c r="I279" s="129">
        <v>-52911.22</v>
      </c>
      <c r="J279" s="129">
        <v>-52911.22</v>
      </c>
      <c r="K279" s="129">
        <v>-52911.22</v>
      </c>
      <c r="L279" s="129">
        <v>-52911.22</v>
      </c>
      <c r="M279" s="129">
        <v>-52911.22</v>
      </c>
      <c r="N279" s="129">
        <v>-53498.85</v>
      </c>
      <c r="O279" s="129">
        <v>-978.64</v>
      </c>
      <c r="P279" s="129">
        <v>-2077.4899999999998</v>
      </c>
      <c r="Q279" s="126">
        <v>-2077.4899999999998</v>
      </c>
    </row>
    <row r="280" spans="1:17" ht="13" thickBot="1" x14ac:dyDescent="0.3">
      <c r="A280" s="32">
        <v>186232</v>
      </c>
      <c r="B280" s="135" t="s">
        <v>155</v>
      </c>
      <c r="C280" s="146" t="s">
        <v>1110</v>
      </c>
      <c r="D280" s="133" t="s">
        <v>2078</v>
      </c>
      <c r="E280" s="143">
        <v>6177492.7300000004</v>
      </c>
      <c r="F280" s="131">
        <v>6217533.1799999997</v>
      </c>
      <c r="G280" s="131">
        <v>6217533.1799999997</v>
      </c>
      <c r="H280" s="131">
        <v>6217533.1799999997</v>
      </c>
      <c r="I280" s="131">
        <v>6217533.1799999997</v>
      </c>
      <c r="J280" s="131">
        <v>6217533.1799999997</v>
      </c>
      <c r="K280" s="131">
        <v>6217533.1799999997</v>
      </c>
      <c r="L280" s="131">
        <v>6217533.1799999997</v>
      </c>
      <c r="M280" s="131">
        <v>6217533.1799999997</v>
      </c>
      <c r="N280" s="131">
        <v>6739242.4900000002</v>
      </c>
      <c r="O280" s="131">
        <v>524890.43000000005</v>
      </c>
      <c r="P280" s="131">
        <v>840069.2</v>
      </c>
      <c r="Q280" s="126">
        <v>840069.2</v>
      </c>
    </row>
    <row r="281" spans="1:17" ht="13" thickBot="1" x14ac:dyDescent="0.3">
      <c r="A281" s="32">
        <v>186233</v>
      </c>
      <c r="B281" s="135" t="s">
        <v>1419</v>
      </c>
      <c r="C281" s="146" t="s">
        <v>1109</v>
      </c>
      <c r="D281" s="133" t="s">
        <v>2078</v>
      </c>
      <c r="E281" s="142">
        <v>2478182.63</v>
      </c>
      <c r="F281" s="129">
        <v>2070580.04</v>
      </c>
      <c r="G281" s="129">
        <v>1643465.5</v>
      </c>
      <c r="H281" s="129">
        <v>1271524.95</v>
      </c>
      <c r="I281" s="129">
        <v>976431.35</v>
      </c>
      <c r="J281" s="129">
        <v>718254.73</v>
      </c>
      <c r="K281" s="129">
        <v>484693.48</v>
      </c>
      <c r="L281" s="129">
        <v>270240.26</v>
      </c>
      <c r="M281" s="129">
        <v>18737.21</v>
      </c>
      <c r="N281" s="129">
        <v>-279609.11</v>
      </c>
      <c r="O281" s="129">
        <v>5530130.0800000001</v>
      </c>
      <c r="P281" s="129">
        <v>4943588.67</v>
      </c>
      <c r="Q281" s="126">
        <v>4943588.67</v>
      </c>
    </row>
    <row r="282" spans="1:17" ht="13" thickBot="1" x14ac:dyDescent="0.3">
      <c r="A282" s="32">
        <v>186234</v>
      </c>
      <c r="B282" s="135" t="s">
        <v>156</v>
      </c>
      <c r="C282" s="146" t="s">
        <v>1108</v>
      </c>
      <c r="D282" s="133" t="s">
        <v>2078</v>
      </c>
      <c r="E282" s="143">
        <v>136387.31</v>
      </c>
      <c r="F282" s="131">
        <v>189314.14</v>
      </c>
      <c r="G282" s="131">
        <v>240482.25</v>
      </c>
      <c r="H282" s="131">
        <v>284540.82</v>
      </c>
      <c r="I282" s="131">
        <v>316097.31</v>
      </c>
      <c r="J282" s="131">
        <v>340768.87</v>
      </c>
      <c r="K282" s="131">
        <v>341168.34</v>
      </c>
      <c r="L282" s="131">
        <v>361863.64</v>
      </c>
      <c r="M282" s="131">
        <v>362887.78</v>
      </c>
      <c r="N282" s="131">
        <v>367263.81</v>
      </c>
      <c r="O282" s="131">
        <v>20425.490000000002</v>
      </c>
      <c r="P282" s="131">
        <v>63310.77</v>
      </c>
      <c r="Q282" s="126">
        <v>63310.77</v>
      </c>
    </row>
    <row r="283" spans="1:17" ht="13" thickBot="1" x14ac:dyDescent="0.3">
      <c r="A283" s="32">
        <v>186235</v>
      </c>
      <c r="B283" s="135" t="s">
        <v>157</v>
      </c>
      <c r="C283" s="146" t="s">
        <v>1107</v>
      </c>
      <c r="D283" s="133" t="s">
        <v>2078</v>
      </c>
      <c r="E283" s="142">
        <v>159291.78</v>
      </c>
      <c r="F283" s="129">
        <v>122774.83</v>
      </c>
      <c r="G283" s="129">
        <v>82157.289999999994</v>
      </c>
      <c r="H283" s="129">
        <v>52605.62</v>
      </c>
      <c r="I283" s="129">
        <v>36774.21</v>
      </c>
      <c r="J283" s="129">
        <v>26057.41</v>
      </c>
      <c r="K283" s="129">
        <v>17115.3</v>
      </c>
      <c r="L283" s="129">
        <v>9647.0400000000009</v>
      </c>
      <c r="M283" s="129">
        <v>1316.03</v>
      </c>
      <c r="N283" s="129">
        <v>-10842.03</v>
      </c>
      <c r="O283" s="129">
        <v>332180.34000000003</v>
      </c>
      <c r="P283" s="129">
        <v>284730.43</v>
      </c>
      <c r="Q283" s="126">
        <v>284730.43</v>
      </c>
    </row>
    <row r="284" spans="1:17" ht="13" thickBot="1" x14ac:dyDescent="0.3">
      <c r="A284" s="32">
        <v>186236</v>
      </c>
      <c r="B284" s="135" t="s">
        <v>158</v>
      </c>
      <c r="C284" s="146" t="s">
        <v>1106</v>
      </c>
      <c r="D284" s="133" t="s">
        <v>2078</v>
      </c>
      <c r="E284" s="143">
        <v>0</v>
      </c>
      <c r="F284" s="131">
        <v>0</v>
      </c>
      <c r="G284" s="131">
        <v>245510.84</v>
      </c>
      <c r="H284" s="131">
        <v>247102.16</v>
      </c>
      <c r="I284" s="131">
        <v>248703.79</v>
      </c>
      <c r="J284" s="131">
        <v>250315.81</v>
      </c>
      <c r="K284" s="131">
        <v>251938.27</v>
      </c>
      <c r="L284" s="131">
        <v>253571.25</v>
      </c>
      <c r="M284" s="131">
        <v>255214.81</v>
      </c>
      <c r="N284" s="131">
        <v>256869.03</v>
      </c>
      <c r="O284" s="131">
        <v>0</v>
      </c>
      <c r="P284" s="131">
        <v>0</v>
      </c>
      <c r="Q284" s="126">
        <v>0</v>
      </c>
    </row>
    <row r="285" spans="1:17" ht="13" thickBot="1" x14ac:dyDescent="0.3">
      <c r="A285" s="32">
        <v>186237</v>
      </c>
      <c r="B285" s="135" t="s">
        <v>159</v>
      </c>
      <c r="C285" s="146" t="s">
        <v>1105</v>
      </c>
      <c r="D285" s="133" t="s">
        <v>2078</v>
      </c>
      <c r="E285" s="142">
        <v>169424.57</v>
      </c>
      <c r="F285" s="129">
        <v>131132.76999999999</v>
      </c>
      <c r="G285" s="129">
        <v>89578.87</v>
      </c>
      <c r="H285" s="129">
        <v>58591.37</v>
      </c>
      <c r="I285" s="129">
        <v>41009.980000000003</v>
      </c>
      <c r="J285" s="129">
        <v>29330.49</v>
      </c>
      <c r="K285" s="129">
        <v>19819.55</v>
      </c>
      <c r="L285" s="129">
        <v>11808.09</v>
      </c>
      <c r="M285" s="129">
        <v>2525.14</v>
      </c>
      <c r="N285" s="129">
        <v>-10564.55</v>
      </c>
      <c r="O285" s="129">
        <v>226386.5</v>
      </c>
      <c r="P285" s="129">
        <v>193555.54</v>
      </c>
      <c r="Q285" s="126">
        <v>193555.54</v>
      </c>
    </row>
    <row r="286" spans="1:17" ht="13" thickBot="1" x14ac:dyDescent="0.3">
      <c r="A286" s="32">
        <v>186238</v>
      </c>
      <c r="B286" s="135" t="s">
        <v>1420</v>
      </c>
      <c r="C286" s="146" t="s">
        <v>1421</v>
      </c>
      <c r="D286" s="133" t="s">
        <v>2078</v>
      </c>
      <c r="E286" s="143">
        <v>44296.49</v>
      </c>
      <c r="F286" s="131">
        <v>442056.05</v>
      </c>
      <c r="G286" s="131">
        <v>307417.65999999997</v>
      </c>
      <c r="H286" s="131">
        <v>276058.21999999997</v>
      </c>
      <c r="I286" s="131">
        <v>377303.49</v>
      </c>
      <c r="J286" s="131">
        <v>379332.59</v>
      </c>
      <c r="K286" s="131">
        <v>380534.28</v>
      </c>
      <c r="L286" s="131">
        <v>381765.7</v>
      </c>
      <c r="M286" s="131">
        <v>383021.83</v>
      </c>
      <c r="N286" s="131">
        <v>384228.32</v>
      </c>
      <c r="O286" s="131">
        <v>-86.19</v>
      </c>
      <c r="P286" s="131">
        <v>64014.11</v>
      </c>
      <c r="Q286" s="126">
        <v>64014.11</v>
      </c>
    </row>
    <row r="287" spans="1:17" ht="13" thickBot="1" x14ac:dyDescent="0.3">
      <c r="A287" s="32">
        <v>186239</v>
      </c>
      <c r="B287" s="135" t="s">
        <v>2007</v>
      </c>
      <c r="C287" s="146" t="s">
        <v>2008</v>
      </c>
      <c r="D287" s="133" t="s">
        <v>2078</v>
      </c>
      <c r="E287" s="142">
        <v>-1659219.32</v>
      </c>
      <c r="F287" s="129">
        <v>-1263085.2</v>
      </c>
      <c r="G287" s="129">
        <v>-834940.54</v>
      </c>
      <c r="H287" s="129">
        <v>-522723.55</v>
      </c>
      <c r="I287" s="129">
        <v>-361030.64</v>
      </c>
      <c r="J287" s="129">
        <v>-264840.27</v>
      </c>
      <c r="K287" s="129">
        <v>-192319.55</v>
      </c>
      <c r="L287" s="129">
        <v>-134877.23000000001</v>
      </c>
      <c r="M287" s="129">
        <v>-66287.63</v>
      </c>
      <c r="N287" s="129">
        <v>44488.49</v>
      </c>
      <c r="O287" s="129">
        <v>527368.03</v>
      </c>
      <c r="P287" s="129">
        <v>453624.32000000001</v>
      </c>
      <c r="Q287" s="126">
        <v>453624.32000000001</v>
      </c>
    </row>
    <row r="288" spans="1:17" ht="13" thickBot="1" x14ac:dyDescent="0.3">
      <c r="A288" s="32">
        <v>186244</v>
      </c>
      <c r="B288" s="135" t="s">
        <v>1422</v>
      </c>
      <c r="C288" s="146" t="s">
        <v>1423</v>
      </c>
      <c r="D288" s="133" t="s">
        <v>2078</v>
      </c>
      <c r="E288" s="143">
        <v>112219.55</v>
      </c>
      <c r="F288" s="131">
        <v>795531.47</v>
      </c>
      <c r="G288" s="131">
        <v>493112.84</v>
      </c>
      <c r="H288" s="131">
        <v>417921.44</v>
      </c>
      <c r="I288" s="131">
        <v>565531.38</v>
      </c>
      <c r="J288" s="131">
        <v>567660.66</v>
      </c>
      <c r="K288" s="131">
        <v>569454.98</v>
      </c>
      <c r="L288" s="131">
        <v>571367.29</v>
      </c>
      <c r="M288" s="131">
        <v>573205.06999999995</v>
      </c>
      <c r="N288" s="131">
        <v>575083.18999999994</v>
      </c>
      <c r="O288" s="131">
        <v>-86.69</v>
      </c>
      <c r="P288" s="131">
        <v>98028.34</v>
      </c>
      <c r="Q288" s="126">
        <v>98028.34</v>
      </c>
    </row>
    <row r="289" spans="1:17" ht="13" thickBot="1" x14ac:dyDescent="0.3">
      <c r="A289" s="32">
        <v>186245</v>
      </c>
      <c r="B289" s="135" t="s">
        <v>2009</v>
      </c>
      <c r="C289" s="146" t="s">
        <v>2010</v>
      </c>
      <c r="D289" s="133" t="s">
        <v>2078</v>
      </c>
      <c r="E289" s="142">
        <v>-1371280.49</v>
      </c>
      <c r="F289" s="129">
        <v>-1084189.6299999999</v>
      </c>
      <c r="G289" s="129">
        <v>-766350.35</v>
      </c>
      <c r="H289" s="129">
        <v>-532664.19999999995</v>
      </c>
      <c r="I289" s="129">
        <v>-398173.29</v>
      </c>
      <c r="J289" s="129">
        <v>-304878.84000000003</v>
      </c>
      <c r="K289" s="129">
        <v>-225844.78</v>
      </c>
      <c r="L289" s="129">
        <v>-158051.69</v>
      </c>
      <c r="M289" s="129">
        <v>-82551.03</v>
      </c>
      <c r="N289" s="129">
        <v>13325.69</v>
      </c>
      <c r="O289" s="129">
        <v>662115.59</v>
      </c>
      <c r="P289" s="129">
        <v>577658.04</v>
      </c>
      <c r="Q289" s="126">
        <v>577658.04</v>
      </c>
    </row>
    <row r="290" spans="1:17" ht="13" thickBot="1" x14ac:dyDescent="0.3">
      <c r="A290" s="32">
        <v>186248</v>
      </c>
      <c r="B290" s="135" t="s">
        <v>160</v>
      </c>
      <c r="C290" s="146" t="s">
        <v>1104</v>
      </c>
      <c r="D290" s="133" t="s">
        <v>2078</v>
      </c>
      <c r="E290" s="143">
        <v>0</v>
      </c>
      <c r="F290" s="131">
        <v>0</v>
      </c>
      <c r="G290" s="131">
        <v>0</v>
      </c>
      <c r="H290" s="131">
        <v>0</v>
      </c>
      <c r="I290" s="131">
        <v>0</v>
      </c>
      <c r="J290" s="131">
        <v>0</v>
      </c>
      <c r="K290" s="131">
        <v>0</v>
      </c>
      <c r="L290" s="131">
        <v>0</v>
      </c>
      <c r="M290" s="131">
        <v>0</v>
      </c>
      <c r="N290" s="131">
        <v>0</v>
      </c>
      <c r="O290" s="131">
        <v>0</v>
      </c>
      <c r="P290" s="131">
        <v>0</v>
      </c>
      <c r="Q290" s="126">
        <v>0</v>
      </c>
    </row>
    <row r="291" spans="1:17" ht="13" thickBot="1" x14ac:dyDescent="0.3">
      <c r="A291" s="32">
        <v>186250</v>
      </c>
      <c r="B291" s="135" t="s">
        <v>1424</v>
      </c>
      <c r="C291" s="146" t="s">
        <v>1425</v>
      </c>
      <c r="D291" s="133" t="s">
        <v>2078</v>
      </c>
      <c r="E291" s="142">
        <v>6107907</v>
      </c>
      <c r="F291" s="129">
        <v>6107907</v>
      </c>
      <c r="G291" s="129">
        <v>6032322</v>
      </c>
      <c r="H291" s="129">
        <v>6032322</v>
      </c>
      <c r="I291" s="129">
        <v>6032322</v>
      </c>
      <c r="J291" s="129">
        <v>5956057</v>
      </c>
      <c r="K291" s="129">
        <v>5956057</v>
      </c>
      <c r="L291" s="129">
        <v>5956057</v>
      </c>
      <c r="M291" s="129">
        <v>5879105</v>
      </c>
      <c r="N291" s="129">
        <v>5879105</v>
      </c>
      <c r="O291" s="129">
        <v>5879105</v>
      </c>
      <c r="P291" s="129">
        <v>5801461</v>
      </c>
      <c r="Q291" s="126">
        <v>5801461</v>
      </c>
    </row>
    <row r="292" spans="1:17" ht="13" thickBot="1" x14ac:dyDescent="0.3">
      <c r="A292" s="32">
        <v>186251</v>
      </c>
      <c r="B292" s="135" t="s">
        <v>1426</v>
      </c>
      <c r="C292" s="146" t="s">
        <v>1427</v>
      </c>
      <c r="D292" s="133" t="s">
        <v>2078</v>
      </c>
      <c r="E292" s="143">
        <v>295658</v>
      </c>
      <c r="F292" s="131">
        <v>295658</v>
      </c>
      <c r="G292" s="131">
        <v>298319</v>
      </c>
      <c r="H292" s="131">
        <v>298319</v>
      </c>
      <c r="I292" s="131">
        <v>298319</v>
      </c>
      <c r="J292" s="131">
        <v>301004</v>
      </c>
      <c r="K292" s="131">
        <v>301004</v>
      </c>
      <c r="L292" s="131">
        <v>301004</v>
      </c>
      <c r="M292" s="131">
        <v>303713</v>
      </c>
      <c r="N292" s="131">
        <v>303713</v>
      </c>
      <c r="O292" s="131">
        <v>303713</v>
      </c>
      <c r="P292" s="131">
        <v>306446</v>
      </c>
      <c r="Q292" s="126">
        <v>306446</v>
      </c>
    </row>
    <row r="293" spans="1:17" ht="13" thickBot="1" x14ac:dyDescent="0.3">
      <c r="A293" s="32">
        <v>186254</v>
      </c>
      <c r="B293" s="135" t="s">
        <v>1428</v>
      </c>
      <c r="C293" s="146" t="s">
        <v>1429</v>
      </c>
      <c r="D293" s="133" t="s">
        <v>2078</v>
      </c>
      <c r="E293" s="142">
        <v>705151</v>
      </c>
      <c r="F293" s="129">
        <v>705151</v>
      </c>
      <c r="G293" s="129">
        <v>696425</v>
      </c>
      <c r="H293" s="129">
        <v>696425</v>
      </c>
      <c r="I293" s="129">
        <v>696425</v>
      </c>
      <c r="J293" s="129">
        <v>687620</v>
      </c>
      <c r="K293" s="129">
        <v>687620</v>
      </c>
      <c r="L293" s="129">
        <v>687620</v>
      </c>
      <c r="M293" s="129">
        <v>678736</v>
      </c>
      <c r="N293" s="129">
        <v>678736</v>
      </c>
      <c r="O293" s="129">
        <v>678736</v>
      </c>
      <c r="P293" s="129">
        <v>669772</v>
      </c>
      <c r="Q293" s="126">
        <v>669772</v>
      </c>
    </row>
    <row r="294" spans="1:17" ht="13" thickBot="1" x14ac:dyDescent="0.3">
      <c r="A294" s="32">
        <v>186257</v>
      </c>
      <c r="B294" s="135" t="s">
        <v>1430</v>
      </c>
      <c r="C294" s="146" t="s">
        <v>1431</v>
      </c>
      <c r="D294" s="133" t="s">
        <v>2078</v>
      </c>
      <c r="E294" s="143">
        <v>34133</v>
      </c>
      <c r="F294" s="131">
        <v>34133</v>
      </c>
      <c r="G294" s="131">
        <v>34440</v>
      </c>
      <c r="H294" s="131">
        <v>34440</v>
      </c>
      <c r="I294" s="131">
        <v>34440</v>
      </c>
      <c r="J294" s="131">
        <v>34750</v>
      </c>
      <c r="K294" s="131">
        <v>34750</v>
      </c>
      <c r="L294" s="131">
        <v>34750</v>
      </c>
      <c r="M294" s="131">
        <v>35063</v>
      </c>
      <c r="N294" s="131">
        <v>35063</v>
      </c>
      <c r="O294" s="131">
        <v>35063</v>
      </c>
      <c r="P294" s="131">
        <v>35379</v>
      </c>
      <c r="Q294" s="126">
        <v>35379</v>
      </c>
    </row>
    <row r="295" spans="1:17" ht="13" thickBot="1" x14ac:dyDescent="0.3">
      <c r="A295" s="32">
        <v>186265</v>
      </c>
      <c r="B295" s="135" t="s">
        <v>2119</v>
      </c>
      <c r="C295" s="146" t="s">
        <v>2120</v>
      </c>
      <c r="D295" s="133" t="s">
        <v>2078</v>
      </c>
      <c r="E295" s="142">
        <v>0</v>
      </c>
      <c r="F295" s="129">
        <v>0</v>
      </c>
      <c r="G295" s="129">
        <v>0</v>
      </c>
      <c r="H295" s="129">
        <v>0</v>
      </c>
      <c r="I295" s="129">
        <v>0</v>
      </c>
      <c r="J295" s="129">
        <v>0</v>
      </c>
      <c r="K295" s="129">
        <v>0</v>
      </c>
      <c r="L295" s="129">
        <v>0</v>
      </c>
      <c r="M295" s="129">
        <v>0</v>
      </c>
      <c r="N295" s="129">
        <v>0</v>
      </c>
      <c r="O295" s="129">
        <v>32254.35</v>
      </c>
      <c r="P295" s="129">
        <v>27.43</v>
      </c>
      <c r="Q295" s="126">
        <v>27.43</v>
      </c>
    </row>
    <row r="296" spans="1:17" ht="13" thickBot="1" x14ac:dyDescent="0.3">
      <c r="A296" s="32">
        <v>186268</v>
      </c>
      <c r="B296" s="135" t="s">
        <v>2121</v>
      </c>
      <c r="C296" s="146" t="s">
        <v>2122</v>
      </c>
      <c r="D296" s="133" t="s">
        <v>2078</v>
      </c>
      <c r="E296" s="143">
        <v>0</v>
      </c>
      <c r="F296" s="131">
        <v>0</v>
      </c>
      <c r="G296" s="131">
        <v>0</v>
      </c>
      <c r="H296" s="131">
        <v>0</v>
      </c>
      <c r="I296" s="131">
        <v>0</v>
      </c>
      <c r="J296" s="131">
        <v>0</v>
      </c>
      <c r="K296" s="131">
        <v>0</v>
      </c>
      <c r="L296" s="131">
        <v>0</v>
      </c>
      <c r="M296" s="131">
        <v>0</v>
      </c>
      <c r="N296" s="131">
        <v>0</v>
      </c>
      <c r="O296" s="131">
        <v>-30.16</v>
      </c>
      <c r="P296" s="131">
        <v>-56.15</v>
      </c>
      <c r="Q296" s="126">
        <v>-56.15</v>
      </c>
    </row>
    <row r="297" spans="1:17" ht="13" thickBot="1" x14ac:dyDescent="0.3">
      <c r="A297" s="32">
        <v>186270</v>
      </c>
      <c r="B297" s="135" t="s">
        <v>2123</v>
      </c>
      <c r="C297" s="146" t="s">
        <v>1103</v>
      </c>
      <c r="D297" s="133" t="s">
        <v>2078</v>
      </c>
      <c r="E297" s="142">
        <v>5634268.2599999998</v>
      </c>
      <c r="F297" s="129">
        <v>6848973.29</v>
      </c>
      <c r="G297" s="129">
        <v>8038527.5199999996</v>
      </c>
      <c r="H297" s="129">
        <v>8479971.7799999993</v>
      </c>
      <c r="I297" s="129">
        <v>9769026.1199999992</v>
      </c>
      <c r="J297" s="129">
        <v>10338811.98</v>
      </c>
      <c r="K297" s="129">
        <v>11073475.460000001</v>
      </c>
      <c r="L297" s="129">
        <v>12028377.27</v>
      </c>
      <c r="M297" s="129">
        <v>12543658.640000001</v>
      </c>
      <c r="N297" s="129">
        <v>13669811.59</v>
      </c>
      <c r="O297" s="129">
        <v>3502519.67</v>
      </c>
      <c r="P297" s="129">
        <v>2677123.36</v>
      </c>
      <c r="Q297" s="126">
        <v>2677123.36</v>
      </c>
    </row>
    <row r="298" spans="1:17" ht="13" thickBot="1" x14ac:dyDescent="0.3">
      <c r="A298" s="32">
        <v>186271</v>
      </c>
      <c r="B298" s="135" t="s">
        <v>2124</v>
      </c>
      <c r="C298" s="146" t="s">
        <v>1102</v>
      </c>
      <c r="D298" s="133" t="s">
        <v>2078</v>
      </c>
      <c r="E298" s="143">
        <v>7126280.1900000004</v>
      </c>
      <c r="F298" s="131">
        <v>5649306.0800000001</v>
      </c>
      <c r="G298" s="131">
        <v>4014924.25</v>
      </c>
      <c r="H298" s="131">
        <v>2802814.2</v>
      </c>
      <c r="I298" s="131">
        <v>2097350.5</v>
      </c>
      <c r="J298" s="131">
        <v>1612313.83</v>
      </c>
      <c r="K298" s="131">
        <v>1205198.79</v>
      </c>
      <c r="L298" s="131">
        <v>858454.71</v>
      </c>
      <c r="M298" s="131">
        <v>471498.37</v>
      </c>
      <c r="N298" s="131">
        <v>-25924.3</v>
      </c>
      <c r="O298" s="131">
        <v>9825192.5999999996</v>
      </c>
      <c r="P298" s="131">
        <v>8453677.0099999998</v>
      </c>
      <c r="Q298" s="126">
        <v>8453677.0099999998</v>
      </c>
    </row>
    <row r="299" spans="1:17" ht="13" thickBot="1" x14ac:dyDescent="0.3">
      <c r="A299" s="32">
        <v>186272</v>
      </c>
      <c r="B299" s="135" t="s">
        <v>1306</v>
      </c>
      <c r="C299" s="146" t="s">
        <v>1432</v>
      </c>
      <c r="D299" s="133" t="s">
        <v>2078</v>
      </c>
      <c r="E299" s="142">
        <v>-28813.84</v>
      </c>
      <c r="F299" s="129">
        <v>-42267.74</v>
      </c>
      <c r="G299" s="129">
        <v>-58617.41</v>
      </c>
      <c r="H299" s="129">
        <v>-76811.39</v>
      </c>
      <c r="I299" s="129">
        <v>-96911.39</v>
      </c>
      <c r="J299" s="129">
        <v>-119058.78</v>
      </c>
      <c r="K299" s="129">
        <v>-142642.93</v>
      </c>
      <c r="L299" s="129">
        <v>-168088.01</v>
      </c>
      <c r="M299" s="129">
        <v>-195764.72</v>
      </c>
      <c r="N299" s="129">
        <v>-225290.25</v>
      </c>
      <c r="O299" s="129">
        <v>-6136.7</v>
      </c>
      <c r="P299" s="129">
        <v>-11111.59</v>
      </c>
      <c r="Q299" s="126">
        <v>-11111.59</v>
      </c>
    </row>
    <row r="300" spans="1:17" ht="13" thickBot="1" x14ac:dyDescent="0.3">
      <c r="A300" s="32">
        <v>186273</v>
      </c>
      <c r="B300" s="135" t="s">
        <v>1307</v>
      </c>
      <c r="C300" s="146" t="s">
        <v>1433</v>
      </c>
      <c r="D300" s="133" t="s">
        <v>2078</v>
      </c>
      <c r="E300" s="143">
        <v>0</v>
      </c>
      <c r="F300" s="131">
        <v>0</v>
      </c>
      <c r="G300" s="131">
        <v>0</v>
      </c>
      <c r="H300" s="131">
        <v>0</v>
      </c>
      <c r="I300" s="131">
        <v>0</v>
      </c>
      <c r="J300" s="131">
        <v>0</v>
      </c>
      <c r="K300" s="131">
        <v>0</v>
      </c>
      <c r="L300" s="131">
        <v>0</v>
      </c>
      <c r="M300" s="131">
        <v>0</v>
      </c>
      <c r="N300" s="131">
        <v>0</v>
      </c>
      <c r="O300" s="131">
        <v>-4524.67</v>
      </c>
      <c r="P300" s="131">
        <v>-7245.5</v>
      </c>
      <c r="Q300" s="126">
        <v>-7245.5</v>
      </c>
    </row>
    <row r="301" spans="1:17" ht="13" thickBot="1" x14ac:dyDescent="0.3">
      <c r="A301" s="32">
        <v>186274</v>
      </c>
      <c r="B301" s="135" t="s">
        <v>1308</v>
      </c>
      <c r="C301" s="146" t="s">
        <v>1434</v>
      </c>
      <c r="D301" s="133" t="s">
        <v>2078</v>
      </c>
      <c r="E301" s="142">
        <v>-220626.26</v>
      </c>
      <c r="F301" s="129">
        <v>-192585.93</v>
      </c>
      <c r="G301" s="129">
        <v>-171801.61</v>
      </c>
      <c r="H301" s="129">
        <v>-155619.68</v>
      </c>
      <c r="I301" s="129">
        <v>-140100.23000000001</v>
      </c>
      <c r="J301" s="129">
        <v>-124583.92</v>
      </c>
      <c r="K301" s="129">
        <v>-108939.49</v>
      </c>
      <c r="L301" s="129">
        <v>-83909.15</v>
      </c>
      <c r="M301" s="129">
        <v>-47353.71</v>
      </c>
      <c r="N301" s="129">
        <v>0.01</v>
      </c>
      <c r="O301" s="129">
        <v>-248947.79</v>
      </c>
      <c r="P301" s="129">
        <v>-211118.52</v>
      </c>
      <c r="Q301" s="126">
        <v>-211118.52</v>
      </c>
    </row>
    <row r="302" spans="1:17" ht="13" thickBot="1" x14ac:dyDescent="0.3">
      <c r="A302" s="32">
        <v>186275</v>
      </c>
      <c r="B302" s="135" t="s">
        <v>1435</v>
      </c>
      <c r="C302" s="146" t="s">
        <v>1101</v>
      </c>
      <c r="D302" s="133" t="s">
        <v>2078</v>
      </c>
      <c r="E302" s="143">
        <v>-3459715.87</v>
      </c>
      <c r="F302" s="131">
        <v>-4187355.34</v>
      </c>
      <c r="G302" s="131">
        <v>-3754146.51</v>
      </c>
      <c r="H302" s="131">
        <v>-4834392.3499999996</v>
      </c>
      <c r="I302" s="131">
        <v>-2623640.88</v>
      </c>
      <c r="J302" s="131">
        <v>-2563351.91</v>
      </c>
      <c r="K302" s="131">
        <v>-2355478.31</v>
      </c>
      <c r="L302" s="131">
        <v>-1462311.24</v>
      </c>
      <c r="M302" s="131">
        <v>-1778357.25</v>
      </c>
      <c r="N302" s="131">
        <v>-598438.31000000006</v>
      </c>
      <c r="O302" s="131">
        <v>2806852.74</v>
      </c>
      <c r="P302" s="131">
        <v>572866.75</v>
      </c>
      <c r="Q302" s="126">
        <v>572866.75</v>
      </c>
    </row>
    <row r="303" spans="1:17" ht="13" thickBot="1" x14ac:dyDescent="0.3">
      <c r="A303" s="32">
        <v>186276</v>
      </c>
      <c r="B303" s="135" t="s">
        <v>161</v>
      </c>
      <c r="C303" s="146" t="s">
        <v>1100</v>
      </c>
      <c r="D303" s="133" t="s">
        <v>2078</v>
      </c>
      <c r="E303" s="142">
        <v>101125</v>
      </c>
      <c r="F303" s="129">
        <v>101125</v>
      </c>
      <c r="G303" s="129">
        <v>101125</v>
      </c>
      <c r="H303" s="129">
        <v>101125</v>
      </c>
      <c r="I303" s="129">
        <v>101125</v>
      </c>
      <c r="J303" s="129">
        <v>101125</v>
      </c>
      <c r="K303" s="129">
        <v>101125</v>
      </c>
      <c r="L303" s="129">
        <v>101125</v>
      </c>
      <c r="M303" s="129">
        <v>101125</v>
      </c>
      <c r="N303" s="129">
        <v>101125</v>
      </c>
      <c r="O303" s="129">
        <v>0</v>
      </c>
      <c r="P303" s="129">
        <v>0</v>
      </c>
      <c r="Q303" s="126">
        <v>0</v>
      </c>
    </row>
    <row r="304" spans="1:17" ht="13" thickBot="1" x14ac:dyDescent="0.3">
      <c r="A304" s="32">
        <v>186277</v>
      </c>
      <c r="B304" s="135" t="s">
        <v>1436</v>
      </c>
      <c r="C304" s="146" t="s">
        <v>1099</v>
      </c>
      <c r="D304" s="133" t="s">
        <v>2078</v>
      </c>
      <c r="E304" s="143">
        <v>549231.31999999995</v>
      </c>
      <c r="F304" s="131">
        <v>403324.15</v>
      </c>
      <c r="G304" s="131">
        <v>245636.21</v>
      </c>
      <c r="H304" s="131">
        <v>130611.76</v>
      </c>
      <c r="I304" s="131">
        <v>70983</v>
      </c>
      <c r="J304" s="131">
        <v>35460.25</v>
      </c>
      <c r="K304" s="131">
        <v>8648.18</v>
      </c>
      <c r="L304" s="131">
        <v>-12614.98</v>
      </c>
      <c r="M304" s="131">
        <v>-37980.81</v>
      </c>
      <c r="N304" s="131">
        <v>-78872.38</v>
      </c>
      <c r="O304" s="131">
        <v>-2659511.81</v>
      </c>
      <c r="P304" s="131">
        <v>-2264368.31</v>
      </c>
      <c r="Q304" s="126">
        <v>-2264368.31</v>
      </c>
    </row>
    <row r="305" spans="1:17" ht="13" thickBot="1" x14ac:dyDescent="0.3">
      <c r="A305" s="32">
        <v>186278</v>
      </c>
      <c r="B305" s="135" t="s">
        <v>162</v>
      </c>
      <c r="C305" s="146" t="s">
        <v>1098</v>
      </c>
      <c r="D305" s="133" t="s">
        <v>2078</v>
      </c>
      <c r="E305" s="142">
        <v>10141.549999999999</v>
      </c>
      <c r="F305" s="129">
        <v>10141.549999999999</v>
      </c>
      <c r="G305" s="129">
        <v>10141.549999999999</v>
      </c>
      <c r="H305" s="129">
        <v>10141.549999999999</v>
      </c>
      <c r="I305" s="129">
        <v>10141.549999999999</v>
      </c>
      <c r="J305" s="129">
        <v>10141.549999999999</v>
      </c>
      <c r="K305" s="129">
        <v>10141.549999999999</v>
      </c>
      <c r="L305" s="129">
        <v>10141.549999999999</v>
      </c>
      <c r="M305" s="129">
        <v>10141.549999999999</v>
      </c>
      <c r="N305" s="129">
        <v>16741.849999999999</v>
      </c>
      <c r="O305" s="129">
        <v>6600.3</v>
      </c>
      <c r="P305" s="129">
        <v>6600.3</v>
      </c>
      <c r="Q305" s="126">
        <v>6600.3</v>
      </c>
    </row>
    <row r="306" spans="1:17" ht="13" thickBot="1" x14ac:dyDescent="0.3">
      <c r="A306" s="32">
        <v>186280</v>
      </c>
      <c r="B306" s="135" t="s">
        <v>1437</v>
      </c>
      <c r="C306" s="146" t="s">
        <v>1438</v>
      </c>
      <c r="D306" s="133" t="s">
        <v>2078</v>
      </c>
      <c r="E306" s="143">
        <v>-617625.30000000005</v>
      </c>
      <c r="F306" s="131">
        <v>-620481.46</v>
      </c>
      <c r="G306" s="131">
        <v>-618178.15</v>
      </c>
      <c r="H306" s="131">
        <v>-619774.74</v>
      </c>
      <c r="I306" s="131">
        <v>-621755.31000000006</v>
      </c>
      <c r="J306" s="131">
        <v>-638242.1</v>
      </c>
      <c r="K306" s="131">
        <v>-638242.1</v>
      </c>
      <c r="L306" s="131">
        <v>-590507.32999999996</v>
      </c>
      <c r="M306" s="131">
        <v>-588133.28</v>
      </c>
      <c r="N306" s="131">
        <v>-592267.44999999995</v>
      </c>
      <c r="O306" s="131">
        <v>-597646.54</v>
      </c>
      <c r="P306" s="131">
        <v>-611095.32999999996</v>
      </c>
      <c r="Q306" s="126">
        <v>-611095.32999999996</v>
      </c>
    </row>
    <row r="307" spans="1:17" ht="13" thickBot="1" x14ac:dyDescent="0.3">
      <c r="A307" s="32">
        <v>186281</v>
      </c>
      <c r="B307" s="135" t="s">
        <v>1439</v>
      </c>
      <c r="C307" s="146" t="s">
        <v>1440</v>
      </c>
      <c r="D307" s="133" t="s">
        <v>2078</v>
      </c>
      <c r="E307" s="142">
        <v>617625.30000000005</v>
      </c>
      <c r="F307" s="129">
        <v>620481.46</v>
      </c>
      <c r="G307" s="129">
        <v>618178.15</v>
      </c>
      <c r="H307" s="129">
        <v>619774.74</v>
      </c>
      <c r="I307" s="129">
        <v>621755.31000000006</v>
      </c>
      <c r="J307" s="129">
        <v>638242.1</v>
      </c>
      <c r="K307" s="129">
        <v>638925.32999999996</v>
      </c>
      <c r="L307" s="129">
        <v>590507.32999999996</v>
      </c>
      <c r="M307" s="129">
        <v>588133.28</v>
      </c>
      <c r="N307" s="129">
        <v>592267.44999999995</v>
      </c>
      <c r="O307" s="129">
        <v>597646.54</v>
      </c>
      <c r="P307" s="129">
        <v>611095.32999999996</v>
      </c>
      <c r="Q307" s="126">
        <v>611095.32999999996</v>
      </c>
    </row>
    <row r="308" spans="1:17" ht="13" thickBot="1" x14ac:dyDescent="0.3">
      <c r="A308" s="32">
        <v>186282</v>
      </c>
      <c r="B308" s="135" t="s">
        <v>1441</v>
      </c>
      <c r="C308" s="146" t="s">
        <v>1442</v>
      </c>
      <c r="D308" s="133" t="s">
        <v>2078</v>
      </c>
      <c r="E308" s="143">
        <v>-11701923.01</v>
      </c>
      <c r="F308" s="131">
        <v>-11732543.039999999</v>
      </c>
      <c r="G308" s="131">
        <v>-11763243.189999999</v>
      </c>
      <c r="H308" s="131">
        <v>-11794023.68</v>
      </c>
      <c r="I308" s="131">
        <v>-11824884.710000001</v>
      </c>
      <c r="J308" s="131">
        <v>-11855826.49</v>
      </c>
      <c r="K308" s="131">
        <v>-11886849.24</v>
      </c>
      <c r="L308" s="131">
        <v>-10423164.23</v>
      </c>
      <c r="M308" s="131">
        <v>-10449672.630000001</v>
      </c>
      <c r="N308" s="131">
        <v>-10477015.939999999</v>
      </c>
      <c r="O308" s="131">
        <v>-10504430.800000001</v>
      </c>
      <c r="P308" s="131">
        <v>-10531917.390000001</v>
      </c>
      <c r="Q308" s="126">
        <v>-10531917.390000001</v>
      </c>
    </row>
    <row r="309" spans="1:17" ht="13" thickBot="1" x14ac:dyDescent="0.3">
      <c r="A309" s="32">
        <v>186284</v>
      </c>
      <c r="B309" s="135" t="s">
        <v>163</v>
      </c>
      <c r="C309" s="146" t="s">
        <v>1097</v>
      </c>
      <c r="D309" s="133" t="s">
        <v>2078</v>
      </c>
      <c r="E309" s="142">
        <v>95840</v>
      </c>
      <c r="F309" s="129">
        <v>95840</v>
      </c>
      <c r="G309" s="129">
        <v>98710</v>
      </c>
      <c r="H309" s="129">
        <v>98710</v>
      </c>
      <c r="I309" s="129">
        <v>98710</v>
      </c>
      <c r="J309" s="129">
        <v>98710</v>
      </c>
      <c r="K309" s="129">
        <v>98710</v>
      </c>
      <c r="L309" s="129">
        <v>100710</v>
      </c>
      <c r="M309" s="129">
        <v>157928.47</v>
      </c>
      <c r="N309" s="129">
        <v>236028.47</v>
      </c>
      <c r="O309" s="129">
        <v>147703.47</v>
      </c>
      <c r="P309" s="129">
        <v>147703.47</v>
      </c>
      <c r="Q309" s="126">
        <v>147703.47</v>
      </c>
    </row>
    <row r="310" spans="1:17" ht="13" thickBot="1" x14ac:dyDescent="0.3">
      <c r="A310" s="32">
        <v>186285</v>
      </c>
      <c r="B310" s="135" t="s">
        <v>1443</v>
      </c>
      <c r="C310" s="146" t="s">
        <v>1444</v>
      </c>
      <c r="D310" s="133" t="s">
        <v>2078</v>
      </c>
      <c r="E310" s="143">
        <v>79194.75</v>
      </c>
      <c r="F310" s="131">
        <v>79194.75</v>
      </c>
      <c r="G310" s="131">
        <v>79194.75</v>
      </c>
      <c r="H310" s="131">
        <v>79194.75</v>
      </c>
      <c r="I310" s="131">
        <v>79194.75</v>
      </c>
      <c r="J310" s="131">
        <v>79194.75</v>
      </c>
      <c r="K310" s="131">
        <v>79194.75</v>
      </c>
      <c r="L310" s="131">
        <v>79194.75</v>
      </c>
      <c r="M310" s="131">
        <v>79194.75</v>
      </c>
      <c r="N310" s="131">
        <v>79194.75</v>
      </c>
      <c r="O310" s="131">
        <v>79194.75</v>
      </c>
      <c r="P310" s="131">
        <v>79194.75</v>
      </c>
      <c r="Q310" s="126">
        <v>79194.75</v>
      </c>
    </row>
    <row r="311" spans="1:17" ht="13" thickBot="1" x14ac:dyDescent="0.3">
      <c r="A311" s="32">
        <v>186286</v>
      </c>
      <c r="B311" s="135" t="s">
        <v>164</v>
      </c>
      <c r="C311" s="146" t="s">
        <v>1096</v>
      </c>
      <c r="D311" s="133" t="s">
        <v>2078</v>
      </c>
      <c r="E311" s="142">
        <v>40509.4</v>
      </c>
      <c r="F311" s="129">
        <v>30452.06</v>
      </c>
      <c r="G311" s="129">
        <v>19582.259999999998</v>
      </c>
      <c r="H311" s="129">
        <v>11654.78</v>
      </c>
      <c r="I311" s="129">
        <v>7547.7</v>
      </c>
      <c r="J311" s="129">
        <v>5103.1099999999997</v>
      </c>
      <c r="K311" s="129">
        <v>3259.27</v>
      </c>
      <c r="L311" s="129">
        <v>1798.13</v>
      </c>
      <c r="M311" s="129">
        <v>54.05</v>
      </c>
      <c r="N311" s="129">
        <v>-2760.75</v>
      </c>
      <c r="O311" s="129">
        <v>126986.1</v>
      </c>
      <c r="P311" s="129">
        <v>107986.69</v>
      </c>
      <c r="Q311" s="126">
        <v>107986.69</v>
      </c>
    </row>
    <row r="312" spans="1:17" ht="13" thickBot="1" x14ac:dyDescent="0.3">
      <c r="A312" s="32">
        <v>186287</v>
      </c>
      <c r="B312" s="135" t="s">
        <v>1445</v>
      </c>
      <c r="C312" s="146" t="s">
        <v>1446</v>
      </c>
      <c r="D312" s="133" t="s">
        <v>2078</v>
      </c>
      <c r="E312" s="143">
        <v>-79194.75</v>
      </c>
      <c r="F312" s="131">
        <v>-79194.75</v>
      </c>
      <c r="G312" s="131">
        <v>-79194.75</v>
      </c>
      <c r="H312" s="131">
        <v>-79194.75</v>
      </c>
      <c r="I312" s="131">
        <v>-79194.75</v>
      </c>
      <c r="J312" s="131">
        <v>-79194.75</v>
      </c>
      <c r="K312" s="131">
        <v>-79194.75</v>
      </c>
      <c r="L312" s="131">
        <v>-79194.75</v>
      </c>
      <c r="M312" s="131">
        <v>-79194.75</v>
      </c>
      <c r="N312" s="131">
        <v>-79194.75</v>
      </c>
      <c r="O312" s="131">
        <v>-79194.75</v>
      </c>
      <c r="P312" s="131">
        <v>-79194.75</v>
      </c>
      <c r="Q312" s="126">
        <v>-79194.75</v>
      </c>
    </row>
    <row r="313" spans="1:17" ht="13" thickBot="1" x14ac:dyDescent="0.3">
      <c r="A313" s="32">
        <v>186288</v>
      </c>
      <c r="B313" s="135" t="s">
        <v>165</v>
      </c>
      <c r="C313" s="146" t="s">
        <v>1095</v>
      </c>
      <c r="D313" s="133" t="s">
        <v>2078</v>
      </c>
      <c r="E313" s="142">
        <v>10959.68</v>
      </c>
      <c r="F313" s="129">
        <v>9878.4500000000007</v>
      </c>
      <c r="G313" s="129">
        <v>8661.1200000000008</v>
      </c>
      <c r="H313" s="129">
        <v>7562.3</v>
      </c>
      <c r="I313" s="129">
        <v>6480.28</v>
      </c>
      <c r="J313" s="129">
        <v>5464.46</v>
      </c>
      <c r="K313" s="129">
        <v>4475.2299999999996</v>
      </c>
      <c r="L313" s="129">
        <v>3488.62</v>
      </c>
      <c r="M313" s="129">
        <v>2506.75</v>
      </c>
      <c r="N313" s="129">
        <v>1416.8</v>
      </c>
      <c r="O313" s="129">
        <v>69073.17</v>
      </c>
      <c r="P313" s="129">
        <v>63525.56</v>
      </c>
      <c r="Q313" s="126">
        <v>63525.56</v>
      </c>
    </row>
    <row r="314" spans="1:17" ht="13" thickBot="1" x14ac:dyDescent="0.3">
      <c r="A314" s="32">
        <v>186304</v>
      </c>
      <c r="B314" s="135" t="s">
        <v>166</v>
      </c>
      <c r="C314" s="146" t="s">
        <v>1094</v>
      </c>
      <c r="D314" s="133" t="s">
        <v>2078</v>
      </c>
      <c r="E314" s="143">
        <v>0</v>
      </c>
      <c r="F314" s="131">
        <v>0</v>
      </c>
      <c r="G314" s="131">
        <v>0</v>
      </c>
      <c r="H314" s="131">
        <v>0</v>
      </c>
      <c r="I314" s="131">
        <v>0</v>
      </c>
      <c r="J314" s="131">
        <v>0</v>
      </c>
      <c r="K314" s="131">
        <v>0</v>
      </c>
      <c r="L314" s="131">
        <v>0</v>
      </c>
      <c r="M314" s="131">
        <v>0</v>
      </c>
      <c r="N314" s="131">
        <v>0</v>
      </c>
      <c r="O314" s="131">
        <v>0</v>
      </c>
      <c r="P314" s="131">
        <v>0</v>
      </c>
      <c r="Q314" s="126">
        <v>0</v>
      </c>
    </row>
    <row r="315" spans="1:17" ht="13" thickBot="1" x14ac:dyDescent="0.3">
      <c r="A315" s="32">
        <v>186310</v>
      </c>
      <c r="B315" s="135" t="s">
        <v>167</v>
      </c>
      <c r="C315" s="146" t="s">
        <v>1093</v>
      </c>
      <c r="D315" s="133" t="s">
        <v>2078</v>
      </c>
      <c r="E315" s="142">
        <v>102735.94</v>
      </c>
      <c r="F315" s="129">
        <v>110184.34</v>
      </c>
      <c r="G315" s="129">
        <v>112698.36</v>
      </c>
      <c r="H315" s="129">
        <v>116611.31</v>
      </c>
      <c r="I315" s="129">
        <v>121181.07</v>
      </c>
      <c r="J315" s="129">
        <v>127723.92</v>
      </c>
      <c r="K315" s="129">
        <v>131878.19</v>
      </c>
      <c r="L315" s="129">
        <v>137339.64000000001</v>
      </c>
      <c r="M315" s="129">
        <v>144409.03</v>
      </c>
      <c r="N315" s="129">
        <v>150252</v>
      </c>
      <c r="O315" s="129">
        <v>61010.61</v>
      </c>
      <c r="P315" s="129">
        <v>82533.13</v>
      </c>
      <c r="Q315" s="126">
        <v>82533.13</v>
      </c>
    </row>
    <row r="316" spans="1:17" ht="13" thickBot="1" x14ac:dyDescent="0.3">
      <c r="A316" s="32">
        <v>186311</v>
      </c>
      <c r="B316" s="135" t="s">
        <v>1447</v>
      </c>
      <c r="C316" s="146" t="s">
        <v>1448</v>
      </c>
      <c r="D316" s="133" t="s">
        <v>2078</v>
      </c>
      <c r="E316" s="143">
        <v>-34454.910000000003</v>
      </c>
      <c r="F316" s="131">
        <v>-27770.15</v>
      </c>
      <c r="G316" s="131">
        <v>-20462.95</v>
      </c>
      <c r="H316" s="131">
        <v>-14742.35</v>
      </c>
      <c r="I316" s="131">
        <v>-10836.47</v>
      </c>
      <c r="J316" s="131">
        <v>-7815.37</v>
      </c>
      <c r="K316" s="131">
        <v>-5128.0600000000004</v>
      </c>
      <c r="L316" s="131">
        <v>-2637.29</v>
      </c>
      <c r="M316" s="131">
        <v>10.98</v>
      </c>
      <c r="N316" s="131">
        <v>3332.77</v>
      </c>
      <c r="O316" s="131">
        <v>4899.2700000000004</v>
      </c>
      <c r="P316" s="131">
        <v>4899.2700000000004</v>
      </c>
      <c r="Q316" s="126">
        <v>4899.2700000000004</v>
      </c>
    </row>
    <row r="317" spans="1:17" ht="13" thickBot="1" x14ac:dyDescent="0.3">
      <c r="A317" s="32">
        <v>186312</v>
      </c>
      <c r="B317" s="135" t="s">
        <v>168</v>
      </c>
      <c r="C317" s="146" t="s">
        <v>1092</v>
      </c>
      <c r="D317" s="133" t="s">
        <v>2078</v>
      </c>
      <c r="E317" s="142">
        <v>2268114.96</v>
      </c>
      <c r="F317" s="129">
        <v>3100293.71</v>
      </c>
      <c r="G317" s="129">
        <v>3111273.92</v>
      </c>
      <c r="H317" s="129">
        <v>3122863.42</v>
      </c>
      <c r="I317" s="129">
        <v>3210498.88</v>
      </c>
      <c r="J317" s="129">
        <v>3260459.38</v>
      </c>
      <c r="K317" s="129">
        <v>3957970.88</v>
      </c>
      <c r="L317" s="129">
        <v>3973439.95</v>
      </c>
      <c r="M317" s="129">
        <v>4026974.35</v>
      </c>
      <c r="N317" s="129">
        <v>4868009.4000000004</v>
      </c>
      <c r="O317" s="129">
        <v>2635827.4700000002</v>
      </c>
      <c r="P317" s="129">
        <v>2692842.59</v>
      </c>
      <c r="Q317" s="126">
        <v>2692842.59</v>
      </c>
    </row>
    <row r="318" spans="1:17" ht="13" thickBot="1" x14ac:dyDescent="0.3">
      <c r="A318" s="32">
        <v>186314</v>
      </c>
      <c r="B318" s="135" t="s">
        <v>169</v>
      </c>
      <c r="C318" s="146" t="s">
        <v>1091</v>
      </c>
      <c r="D318" s="133" t="s">
        <v>2078</v>
      </c>
      <c r="E318" s="143">
        <v>114164.81</v>
      </c>
      <c r="F318" s="131">
        <v>123172.69</v>
      </c>
      <c r="G318" s="131">
        <v>123664.41</v>
      </c>
      <c r="H318" s="131">
        <v>124168.05</v>
      </c>
      <c r="I318" s="131">
        <v>124642.86</v>
      </c>
      <c r="J318" s="131">
        <v>125107.15</v>
      </c>
      <c r="K318" s="131">
        <v>125597.02</v>
      </c>
      <c r="L318" s="131">
        <v>126284.6</v>
      </c>
      <c r="M318" s="131">
        <v>143230.92000000001</v>
      </c>
      <c r="N318" s="131">
        <v>143963.46</v>
      </c>
      <c r="O318" s="131">
        <v>58226.18</v>
      </c>
      <c r="P318" s="131">
        <v>96932.39</v>
      </c>
      <c r="Q318" s="126">
        <v>96932.39</v>
      </c>
    </row>
    <row r="319" spans="1:17" ht="13" thickBot="1" x14ac:dyDescent="0.3">
      <c r="A319" s="32">
        <v>186315</v>
      </c>
      <c r="B319" s="135" t="s">
        <v>170</v>
      </c>
      <c r="C319" s="146" t="s">
        <v>1090</v>
      </c>
      <c r="D319" s="133" t="s">
        <v>2078</v>
      </c>
      <c r="E319" s="142">
        <v>63760.84</v>
      </c>
      <c r="F319" s="129">
        <v>49684.86</v>
      </c>
      <c r="G319" s="129">
        <v>34027.019999999997</v>
      </c>
      <c r="H319" s="129">
        <v>22638.5</v>
      </c>
      <c r="I319" s="129">
        <v>16542.79</v>
      </c>
      <c r="J319" s="129">
        <v>12419.86</v>
      </c>
      <c r="K319" s="129">
        <v>8981.8700000000008</v>
      </c>
      <c r="L319" s="129">
        <v>6112.41</v>
      </c>
      <c r="M319" s="129">
        <v>2910.07</v>
      </c>
      <c r="N319" s="129">
        <v>-1767.65</v>
      </c>
      <c r="O319" s="129">
        <v>77306.649999999994</v>
      </c>
      <c r="P319" s="129">
        <v>66168.490000000005</v>
      </c>
      <c r="Q319" s="126">
        <v>66168.490000000005</v>
      </c>
    </row>
    <row r="320" spans="1:17" ht="13" thickBot="1" x14ac:dyDescent="0.3">
      <c r="A320" s="32">
        <v>186316</v>
      </c>
      <c r="B320" s="135" t="s">
        <v>1449</v>
      </c>
      <c r="C320" s="146" t="s">
        <v>1089</v>
      </c>
      <c r="D320" s="133" t="s">
        <v>2078</v>
      </c>
      <c r="E320" s="143">
        <v>1099042.98</v>
      </c>
      <c r="F320" s="131">
        <v>852291.14</v>
      </c>
      <c r="G320" s="131">
        <v>577210.68000000005</v>
      </c>
      <c r="H320" s="131">
        <v>377967.15</v>
      </c>
      <c r="I320" s="131">
        <v>272418.28000000003</v>
      </c>
      <c r="J320" s="131">
        <v>201662.22</v>
      </c>
      <c r="K320" s="131">
        <v>142598.47</v>
      </c>
      <c r="L320" s="131">
        <v>93868.35</v>
      </c>
      <c r="M320" s="131">
        <v>39308.879999999997</v>
      </c>
      <c r="N320" s="131">
        <v>-41213.71</v>
      </c>
      <c r="O320" s="131">
        <v>2152925.16</v>
      </c>
      <c r="P320" s="131">
        <v>1843451.25</v>
      </c>
      <c r="Q320" s="126">
        <v>1843451.25</v>
      </c>
    </row>
    <row r="321" spans="1:17" ht="13" thickBot="1" x14ac:dyDescent="0.3">
      <c r="A321" s="32">
        <v>186370</v>
      </c>
      <c r="B321" s="135" t="s">
        <v>171</v>
      </c>
      <c r="C321" s="146" t="s">
        <v>1088</v>
      </c>
      <c r="D321" s="133" t="s">
        <v>2078</v>
      </c>
      <c r="E321" s="142">
        <v>66244938.509999998</v>
      </c>
      <c r="F321" s="129">
        <v>67595229.510000005</v>
      </c>
      <c r="G321" s="129">
        <v>68954971.510000005</v>
      </c>
      <c r="H321" s="129">
        <v>70320839.510000005</v>
      </c>
      <c r="I321" s="129">
        <v>71694672.510000005</v>
      </c>
      <c r="J321" s="129">
        <v>73077737.510000005</v>
      </c>
      <c r="K321" s="129">
        <v>74471977.510000005</v>
      </c>
      <c r="L321" s="129">
        <v>75875731.510000005</v>
      </c>
      <c r="M321" s="129">
        <v>78417101.510000005</v>
      </c>
      <c r="N321" s="129">
        <v>79861288.510000005</v>
      </c>
      <c r="O321" s="129">
        <v>80348242.510000005</v>
      </c>
      <c r="P321" s="129">
        <v>80838165.510000005</v>
      </c>
      <c r="Q321" s="126">
        <v>80838165.510000005</v>
      </c>
    </row>
    <row r="322" spans="1:17" ht="13" thickBot="1" x14ac:dyDescent="0.3">
      <c r="A322" s="32">
        <v>186375</v>
      </c>
      <c r="B322" s="135" t="s">
        <v>1309</v>
      </c>
      <c r="C322" s="146" t="s">
        <v>1450</v>
      </c>
      <c r="D322" s="133" t="s">
        <v>2078</v>
      </c>
      <c r="E322" s="143">
        <v>-4679251.09</v>
      </c>
      <c r="F322" s="131">
        <v>-4843709.09</v>
      </c>
      <c r="G322" s="131">
        <v>-5014800.09</v>
      </c>
      <c r="H322" s="131">
        <v>-5189624.09</v>
      </c>
      <c r="I322" s="131">
        <v>-5368213.09</v>
      </c>
      <c r="J322" s="131">
        <v>-5550601.0899999999</v>
      </c>
      <c r="K322" s="131">
        <v>-5736827.0899999999</v>
      </c>
      <c r="L322" s="131">
        <v>-5926930.0899999999</v>
      </c>
      <c r="M322" s="131">
        <v>-6125739.0899999999</v>
      </c>
      <c r="N322" s="131">
        <v>-6329877.0899999999</v>
      </c>
      <c r="O322" s="131">
        <v>-6506406.0899999999</v>
      </c>
      <c r="P322" s="131">
        <v>-6665333.0899999999</v>
      </c>
      <c r="Q322" s="126">
        <v>-6665333.0899999999</v>
      </c>
    </row>
    <row r="323" spans="1:17" ht="13" thickBot="1" x14ac:dyDescent="0.3">
      <c r="A323" s="32">
        <v>186420</v>
      </c>
      <c r="B323" s="135" t="s">
        <v>2011</v>
      </c>
      <c r="C323" s="146" t="s">
        <v>2012</v>
      </c>
      <c r="D323" s="133" t="s">
        <v>2078</v>
      </c>
      <c r="E323" s="142">
        <v>268488.17</v>
      </c>
      <c r="F323" s="129">
        <v>270228.42</v>
      </c>
      <c r="G323" s="129">
        <v>271979.95</v>
      </c>
      <c r="H323" s="129">
        <v>273742.83</v>
      </c>
      <c r="I323" s="129">
        <v>275517.14</v>
      </c>
      <c r="J323" s="129">
        <v>277302.95</v>
      </c>
      <c r="K323" s="129">
        <v>279100.34000000003</v>
      </c>
      <c r="L323" s="129">
        <v>280909.38</v>
      </c>
      <c r="M323" s="129">
        <v>282730.14</v>
      </c>
      <c r="N323" s="129">
        <v>284562.7</v>
      </c>
      <c r="O323" s="129">
        <v>286297.82</v>
      </c>
      <c r="P323" s="129">
        <v>288043.52000000002</v>
      </c>
      <c r="Q323" s="126">
        <v>288043.52000000002</v>
      </c>
    </row>
    <row r="324" spans="1:17" ht="13" thickBot="1" x14ac:dyDescent="0.3">
      <c r="A324" s="32">
        <v>186500</v>
      </c>
      <c r="B324" s="135" t="s">
        <v>81</v>
      </c>
      <c r="C324" s="146" t="s">
        <v>1087</v>
      </c>
      <c r="D324" s="133" t="s">
        <v>2078</v>
      </c>
      <c r="E324" s="143">
        <v>0</v>
      </c>
      <c r="F324" s="131">
        <v>0</v>
      </c>
      <c r="G324" s="131">
        <v>2721481.34</v>
      </c>
      <c r="H324" s="131">
        <v>0</v>
      </c>
      <c r="I324" s="131">
        <v>0</v>
      </c>
      <c r="J324" s="131">
        <v>448768.37</v>
      </c>
      <c r="K324" s="131">
        <v>0</v>
      </c>
      <c r="L324" s="131">
        <v>0</v>
      </c>
      <c r="M324" s="131">
        <v>-6029918.8499999996</v>
      </c>
      <c r="N324" s="131">
        <v>0</v>
      </c>
      <c r="O324" s="131">
        <v>0</v>
      </c>
      <c r="P324" s="131">
        <v>-7332277.1299999999</v>
      </c>
      <c r="Q324" s="126">
        <v>-7332277.1299999999</v>
      </c>
    </row>
    <row r="325" spans="1:17" ht="13" thickBot="1" x14ac:dyDescent="0.3">
      <c r="A325" s="32">
        <v>500139</v>
      </c>
      <c r="B325" s="132" t="s">
        <v>1365</v>
      </c>
      <c r="C325" s="146">
        <v>500139</v>
      </c>
      <c r="D325" s="141"/>
      <c r="E325" s="142">
        <v>1306000</v>
      </c>
      <c r="F325" s="129">
        <v>1306000</v>
      </c>
      <c r="G325" s="129">
        <v>1148000</v>
      </c>
      <c r="H325" s="129">
        <v>1148000</v>
      </c>
      <c r="I325" s="129">
        <v>1148000</v>
      </c>
      <c r="J325" s="129">
        <v>1077000</v>
      </c>
      <c r="K325" s="129">
        <v>1077000</v>
      </c>
      <c r="L325" s="129">
        <v>1077000</v>
      </c>
      <c r="M325" s="129">
        <v>861000</v>
      </c>
      <c r="N325" s="129">
        <v>861000</v>
      </c>
      <c r="O325" s="129">
        <v>861000</v>
      </c>
      <c r="P325" s="129">
        <v>725000</v>
      </c>
      <c r="Q325" s="126">
        <v>725000</v>
      </c>
    </row>
    <row r="326" spans="1:17" ht="13" thickBot="1" x14ac:dyDescent="0.3">
      <c r="A326" s="32">
        <v>186630</v>
      </c>
      <c r="B326" s="134" t="s">
        <v>172</v>
      </c>
      <c r="C326" s="146" t="s">
        <v>1086</v>
      </c>
      <c r="D326" s="133" t="s">
        <v>2078</v>
      </c>
      <c r="E326" s="143">
        <v>1000</v>
      </c>
      <c r="F326" s="131">
        <v>1000</v>
      </c>
      <c r="G326" s="131">
        <v>33000</v>
      </c>
      <c r="H326" s="131">
        <v>33000</v>
      </c>
      <c r="I326" s="131">
        <v>33000</v>
      </c>
      <c r="J326" s="131">
        <v>105000</v>
      </c>
      <c r="K326" s="131">
        <v>105000</v>
      </c>
      <c r="L326" s="131">
        <v>105000</v>
      </c>
      <c r="M326" s="131">
        <v>106000</v>
      </c>
      <c r="N326" s="131">
        <v>106000</v>
      </c>
      <c r="O326" s="131">
        <v>106000</v>
      </c>
      <c r="P326" s="131">
        <v>105000</v>
      </c>
      <c r="Q326" s="126">
        <v>105000</v>
      </c>
    </row>
    <row r="327" spans="1:17" ht="13" thickBot="1" x14ac:dyDescent="0.3">
      <c r="A327" s="32">
        <v>186635</v>
      </c>
      <c r="B327" s="134" t="s">
        <v>173</v>
      </c>
      <c r="C327" s="146" t="s">
        <v>1085</v>
      </c>
      <c r="D327" s="133" t="s">
        <v>2078</v>
      </c>
      <c r="E327" s="142">
        <v>1293000</v>
      </c>
      <c r="F327" s="129">
        <v>1293000</v>
      </c>
      <c r="G327" s="129">
        <v>1106000</v>
      </c>
      <c r="H327" s="129">
        <v>1106000</v>
      </c>
      <c r="I327" s="129">
        <v>1106000</v>
      </c>
      <c r="J327" s="129">
        <v>972000</v>
      </c>
      <c r="K327" s="129">
        <v>972000</v>
      </c>
      <c r="L327" s="129">
        <v>972000</v>
      </c>
      <c r="M327" s="129">
        <v>755000</v>
      </c>
      <c r="N327" s="129">
        <v>755000</v>
      </c>
      <c r="O327" s="129">
        <v>755000</v>
      </c>
      <c r="P327" s="129">
        <v>620000</v>
      </c>
      <c r="Q327" s="126">
        <v>620000</v>
      </c>
    </row>
    <row r="328" spans="1:17" ht="13" thickBot="1" x14ac:dyDescent="0.3">
      <c r="A328" s="32">
        <v>186637</v>
      </c>
      <c r="B328" s="134" t="s">
        <v>2013</v>
      </c>
      <c r="C328" s="146" t="s">
        <v>2014</v>
      </c>
      <c r="D328" s="133" t="s">
        <v>2078</v>
      </c>
      <c r="E328" s="143">
        <v>12000</v>
      </c>
      <c r="F328" s="131">
        <v>12000</v>
      </c>
      <c r="G328" s="131">
        <v>9000</v>
      </c>
      <c r="H328" s="131">
        <v>9000</v>
      </c>
      <c r="I328" s="131">
        <v>9000</v>
      </c>
      <c r="J328" s="131">
        <v>0</v>
      </c>
      <c r="K328" s="131">
        <v>0</v>
      </c>
      <c r="L328" s="131">
        <v>0</v>
      </c>
      <c r="M328" s="131">
        <v>0</v>
      </c>
      <c r="N328" s="131">
        <v>0</v>
      </c>
      <c r="O328" s="131">
        <v>0</v>
      </c>
      <c r="P328" s="131">
        <v>0</v>
      </c>
      <c r="Q328" s="126">
        <v>0</v>
      </c>
    </row>
    <row r="329" spans="1:17" ht="13" thickBot="1" x14ac:dyDescent="0.3">
      <c r="A329" s="32">
        <v>500140</v>
      </c>
      <c r="B329" s="132" t="s">
        <v>1451</v>
      </c>
      <c r="C329" s="146">
        <v>500140</v>
      </c>
      <c r="D329" s="141"/>
      <c r="E329" s="142">
        <v>52815617.549999997</v>
      </c>
      <c r="F329" s="129">
        <v>52936946.189999998</v>
      </c>
      <c r="G329" s="129">
        <v>53064424.780000001</v>
      </c>
      <c r="H329" s="129">
        <v>51000427.420000002</v>
      </c>
      <c r="I329" s="129">
        <v>51113924.770000003</v>
      </c>
      <c r="J329" s="129">
        <v>51233647.119999997</v>
      </c>
      <c r="K329" s="129">
        <v>51337574.340000004</v>
      </c>
      <c r="L329" s="129">
        <v>51399040.259999998</v>
      </c>
      <c r="M329" s="129">
        <v>51518070.009999998</v>
      </c>
      <c r="N329" s="129">
        <v>51572743.68</v>
      </c>
      <c r="O329" s="129">
        <v>51686570.780000001</v>
      </c>
      <c r="P329" s="129">
        <v>49921908.299999997</v>
      </c>
      <c r="Q329" s="126">
        <v>49921908.299999997</v>
      </c>
    </row>
    <row r="330" spans="1:17" ht="13" thickBot="1" x14ac:dyDescent="0.3">
      <c r="A330" s="32">
        <v>500150</v>
      </c>
      <c r="B330" s="134" t="s">
        <v>1451</v>
      </c>
      <c r="C330" s="146">
        <v>500150</v>
      </c>
      <c r="D330" s="141"/>
      <c r="E330" s="143">
        <v>1902732.67</v>
      </c>
      <c r="F330" s="131">
        <v>1902732.67</v>
      </c>
      <c r="G330" s="131">
        <v>1908882.62</v>
      </c>
      <c r="H330" s="131">
        <v>1908882.62</v>
      </c>
      <c r="I330" s="131">
        <v>1908882.62</v>
      </c>
      <c r="J330" s="131">
        <v>1915107.62</v>
      </c>
      <c r="K330" s="131">
        <v>1915107.62</v>
      </c>
      <c r="L330" s="131">
        <v>1915107.62</v>
      </c>
      <c r="M330" s="131">
        <v>1921332.62</v>
      </c>
      <c r="N330" s="131">
        <v>1862179.19</v>
      </c>
      <c r="O330" s="131">
        <v>1862179.19</v>
      </c>
      <c r="P330" s="131">
        <v>0</v>
      </c>
      <c r="Q330" s="126">
        <v>0</v>
      </c>
    </row>
    <row r="331" spans="1:17" ht="13" thickBot="1" x14ac:dyDescent="0.3">
      <c r="A331" s="32">
        <v>123020</v>
      </c>
      <c r="B331" s="135" t="s">
        <v>174</v>
      </c>
      <c r="C331" s="146" t="s">
        <v>1084</v>
      </c>
      <c r="D331" s="133" t="s">
        <v>2078</v>
      </c>
      <c r="E331" s="142">
        <v>40553.480000000003</v>
      </c>
      <c r="F331" s="129">
        <v>40553.480000000003</v>
      </c>
      <c r="G331" s="129">
        <v>46703.43</v>
      </c>
      <c r="H331" s="129">
        <v>46703.43</v>
      </c>
      <c r="I331" s="129">
        <v>46703.43</v>
      </c>
      <c r="J331" s="129">
        <v>52928.43</v>
      </c>
      <c r="K331" s="129">
        <v>52928.43</v>
      </c>
      <c r="L331" s="129">
        <v>52928.43</v>
      </c>
      <c r="M331" s="129">
        <v>59153.43</v>
      </c>
      <c r="N331" s="129">
        <v>0</v>
      </c>
      <c r="O331" s="129">
        <v>0</v>
      </c>
      <c r="P331" s="129">
        <v>0</v>
      </c>
      <c r="Q331" s="126">
        <v>0</v>
      </c>
    </row>
    <row r="332" spans="1:17" ht="13" thickBot="1" x14ac:dyDescent="0.3">
      <c r="A332" s="32">
        <v>124040</v>
      </c>
      <c r="B332" s="135" t="s">
        <v>175</v>
      </c>
      <c r="C332" s="146" t="s">
        <v>1083</v>
      </c>
      <c r="D332" s="133" t="s">
        <v>2078</v>
      </c>
      <c r="E332" s="143">
        <v>0</v>
      </c>
      <c r="F332" s="131">
        <v>0</v>
      </c>
      <c r="G332" s="131">
        <v>0</v>
      </c>
      <c r="H332" s="131">
        <v>0</v>
      </c>
      <c r="I332" s="131">
        <v>0</v>
      </c>
      <c r="J332" s="131">
        <v>0</v>
      </c>
      <c r="K332" s="131">
        <v>0</v>
      </c>
      <c r="L332" s="131">
        <v>0</v>
      </c>
      <c r="M332" s="131">
        <v>0</v>
      </c>
      <c r="N332" s="131">
        <v>0</v>
      </c>
      <c r="O332" s="131">
        <v>0</v>
      </c>
      <c r="P332" s="131">
        <v>0</v>
      </c>
      <c r="Q332" s="126">
        <v>0</v>
      </c>
    </row>
    <row r="333" spans="1:17" ht="13" thickBot="1" x14ac:dyDescent="0.3">
      <c r="A333" s="32">
        <v>124059</v>
      </c>
      <c r="B333" s="135" t="s">
        <v>176</v>
      </c>
      <c r="C333" s="146" t="s">
        <v>1082</v>
      </c>
      <c r="D333" s="133" t="s">
        <v>2078</v>
      </c>
      <c r="E333" s="142">
        <v>0</v>
      </c>
      <c r="F333" s="129">
        <v>0</v>
      </c>
      <c r="G333" s="129">
        <v>0</v>
      </c>
      <c r="H333" s="129">
        <v>0</v>
      </c>
      <c r="I333" s="129">
        <v>0</v>
      </c>
      <c r="J333" s="129">
        <v>0</v>
      </c>
      <c r="K333" s="129">
        <v>0</v>
      </c>
      <c r="L333" s="129">
        <v>0</v>
      </c>
      <c r="M333" s="129">
        <v>0</v>
      </c>
      <c r="N333" s="129">
        <v>0</v>
      </c>
      <c r="O333" s="129">
        <v>0</v>
      </c>
      <c r="P333" s="129">
        <v>0</v>
      </c>
      <c r="Q333" s="126">
        <v>0</v>
      </c>
    </row>
    <row r="334" spans="1:17" ht="13" thickBot="1" x14ac:dyDescent="0.3">
      <c r="A334" s="32">
        <v>124301</v>
      </c>
      <c r="B334" s="135" t="s">
        <v>177</v>
      </c>
      <c r="C334" s="146" t="s">
        <v>1081</v>
      </c>
      <c r="D334" s="133" t="s">
        <v>2078</v>
      </c>
      <c r="E334" s="143">
        <v>1862179.19</v>
      </c>
      <c r="F334" s="131">
        <v>1862179.19</v>
      </c>
      <c r="G334" s="131">
        <v>1862179.19</v>
      </c>
      <c r="H334" s="131">
        <v>1862179.19</v>
      </c>
      <c r="I334" s="131">
        <v>1862179.19</v>
      </c>
      <c r="J334" s="131">
        <v>1862179.19</v>
      </c>
      <c r="K334" s="131">
        <v>1862179.19</v>
      </c>
      <c r="L334" s="131">
        <v>1862179.19</v>
      </c>
      <c r="M334" s="131">
        <v>1862179.19</v>
      </c>
      <c r="N334" s="131">
        <v>1862179.19</v>
      </c>
      <c r="O334" s="131">
        <v>1862179.19</v>
      </c>
      <c r="P334" s="131">
        <v>0</v>
      </c>
      <c r="Q334" s="126">
        <v>0</v>
      </c>
    </row>
    <row r="335" spans="1:17" ht="13" thickBot="1" x14ac:dyDescent="0.3">
      <c r="A335" s="32">
        <v>500151</v>
      </c>
      <c r="B335" s="134" t="s">
        <v>1452</v>
      </c>
      <c r="C335" s="146">
        <v>500151</v>
      </c>
      <c r="D335" s="141"/>
      <c r="E335" s="142">
        <v>50912884.880000003</v>
      </c>
      <c r="F335" s="129">
        <v>51034213.520000003</v>
      </c>
      <c r="G335" s="129">
        <v>51155542.159999996</v>
      </c>
      <c r="H335" s="129">
        <v>49091544.799999997</v>
      </c>
      <c r="I335" s="129">
        <v>49205042.149999999</v>
      </c>
      <c r="J335" s="129">
        <v>49318539.5</v>
      </c>
      <c r="K335" s="129">
        <v>49422466.719999999</v>
      </c>
      <c r="L335" s="129">
        <v>49483932.640000001</v>
      </c>
      <c r="M335" s="129">
        <v>49596737.390000001</v>
      </c>
      <c r="N335" s="129">
        <v>49710564.490000002</v>
      </c>
      <c r="O335" s="129">
        <v>49824391.590000004</v>
      </c>
      <c r="P335" s="129">
        <v>49921908.299999997</v>
      </c>
      <c r="Q335" s="126">
        <v>49921908.299999997</v>
      </c>
    </row>
    <row r="336" spans="1:17" ht="13" thickBot="1" x14ac:dyDescent="0.3">
      <c r="A336" s="32">
        <v>124100</v>
      </c>
      <c r="B336" s="135" t="s">
        <v>1453</v>
      </c>
      <c r="C336" s="146" t="s">
        <v>1080</v>
      </c>
      <c r="D336" s="133" t="s">
        <v>2078</v>
      </c>
      <c r="E336" s="143">
        <v>1897927.58</v>
      </c>
      <c r="F336" s="131">
        <v>1901314.16</v>
      </c>
      <c r="G336" s="131">
        <v>1904700.74</v>
      </c>
      <c r="H336" s="131">
        <v>1561475.32</v>
      </c>
      <c r="I336" s="131">
        <v>1563060.24</v>
      </c>
      <c r="J336" s="131">
        <v>1564645.16</v>
      </c>
      <c r="K336" s="131">
        <v>1566230.08</v>
      </c>
      <c r="L336" s="131">
        <v>1567815</v>
      </c>
      <c r="M336" s="131">
        <v>1569399.92</v>
      </c>
      <c r="N336" s="131">
        <v>1570984.84</v>
      </c>
      <c r="O336" s="131">
        <v>1572569.76</v>
      </c>
      <c r="P336" s="131">
        <v>1588418</v>
      </c>
      <c r="Q336" s="126">
        <v>1588418</v>
      </c>
    </row>
    <row r="337" spans="1:17" ht="13" thickBot="1" x14ac:dyDescent="0.3">
      <c r="A337" s="32">
        <v>124101</v>
      </c>
      <c r="B337" s="135" t="s">
        <v>1454</v>
      </c>
      <c r="C337" s="146" t="s">
        <v>1079</v>
      </c>
      <c r="D337" s="133" t="s">
        <v>2078</v>
      </c>
      <c r="E337" s="142">
        <v>2358826.92</v>
      </c>
      <c r="F337" s="129">
        <v>2362720.84</v>
      </c>
      <c r="G337" s="129">
        <v>2366614.7599999998</v>
      </c>
      <c r="H337" s="129">
        <v>2370508.6800000002</v>
      </c>
      <c r="I337" s="129">
        <v>2374402.6</v>
      </c>
      <c r="J337" s="129">
        <v>2378296.52</v>
      </c>
      <c r="K337" s="129">
        <v>2382190.44</v>
      </c>
      <c r="L337" s="129">
        <v>2386084.36</v>
      </c>
      <c r="M337" s="129">
        <v>2389978.2799999998</v>
      </c>
      <c r="N337" s="129">
        <v>2393872.2000000002</v>
      </c>
      <c r="O337" s="129">
        <v>2397766.12</v>
      </c>
      <c r="P337" s="129">
        <v>2401662</v>
      </c>
      <c r="Q337" s="126">
        <v>2401662</v>
      </c>
    </row>
    <row r="338" spans="1:17" ht="13" thickBot="1" x14ac:dyDescent="0.3">
      <c r="A338" s="32">
        <v>124102</v>
      </c>
      <c r="B338" s="135" t="s">
        <v>1455</v>
      </c>
      <c r="C338" s="146" t="s">
        <v>1078</v>
      </c>
      <c r="D338" s="133" t="s">
        <v>2078</v>
      </c>
      <c r="E338" s="143">
        <v>8539195.0600000005</v>
      </c>
      <c r="F338" s="131">
        <v>8558992.6400000006</v>
      </c>
      <c r="G338" s="131">
        <v>8578790.2200000007</v>
      </c>
      <c r="H338" s="131">
        <v>8598587.8000000007</v>
      </c>
      <c r="I338" s="131">
        <v>8618385.3800000008</v>
      </c>
      <c r="J338" s="131">
        <v>8638182.9600000009</v>
      </c>
      <c r="K338" s="131">
        <v>8650093</v>
      </c>
      <c r="L338" s="131">
        <v>8617141.8200000003</v>
      </c>
      <c r="M338" s="131">
        <v>8635529.4700000007</v>
      </c>
      <c r="N338" s="131">
        <v>8654939.4700000007</v>
      </c>
      <c r="O338" s="131">
        <v>8674349.4700000007</v>
      </c>
      <c r="P338" s="131">
        <v>8693723.4700000007</v>
      </c>
      <c r="Q338" s="126">
        <v>8693723.4700000007</v>
      </c>
    </row>
    <row r="339" spans="1:17" ht="13" thickBot="1" x14ac:dyDescent="0.3">
      <c r="A339" s="32">
        <v>124103</v>
      </c>
      <c r="B339" s="135" t="s">
        <v>1456</v>
      </c>
      <c r="C339" s="146" t="s">
        <v>1077</v>
      </c>
      <c r="D339" s="133" t="s">
        <v>2078</v>
      </c>
      <c r="E339" s="142">
        <v>0</v>
      </c>
      <c r="F339" s="129">
        <v>0</v>
      </c>
      <c r="G339" s="129">
        <v>0</v>
      </c>
      <c r="H339" s="129">
        <v>0</v>
      </c>
      <c r="I339" s="129">
        <v>0</v>
      </c>
      <c r="J339" s="129">
        <v>0</v>
      </c>
      <c r="K339" s="129">
        <v>0</v>
      </c>
      <c r="L339" s="129">
        <v>0</v>
      </c>
      <c r="M339" s="129">
        <v>0</v>
      </c>
      <c r="N339" s="129">
        <v>0</v>
      </c>
      <c r="O339" s="129">
        <v>0</v>
      </c>
      <c r="P339" s="129">
        <v>0</v>
      </c>
      <c r="Q339" s="126">
        <v>0</v>
      </c>
    </row>
    <row r="340" spans="1:17" ht="13" thickBot="1" x14ac:dyDescent="0.3">
      <c r="A340" s="32">
        <v>124104</v>
      </c>
      <c r="B340" s="135" t="s">
        <v>1457</v>
      </c>
      <c r="C340" s="146" t="s">
        <v>1076</v>
      </c>
      <c r="D340" s="133" t="s">
        <v>2078</v>
      </c>
      <c r="E340" s="143">
        <v>5322989.9400000004</v>
      </c>
      <c r="F340" s="131">
        <v>5334755.3600000003</v>
      </c>
      <c r="G340" s="131">
        <v>5346520.78</v>
      </c>
      <c r="H340" s="131">
        <v>4878243.2</v>
      </c>
      <c r="I340" s="131">
        <v>4888785.3499999996</v>
      </c>
      <c r="J340" s="131">
        <v>4899327.5</v>
      </c>
      <c r="K340" s="131">
        <v>4910188.25</v>
      </c>
      <c r="L340" s="131">
        <v>4920951.5</v>
      </c>
      <c r="M340" s="131">
        <v>4931714.75</v>
      </c>
      <c r="N340" s="131">
        <v>4942478</v>
      </c>
      <c r="O340" s="131">
        <v>4953241.25</v>
      </c>
      <c r="P340" s="131">
        <v>4964004.5</v>
      </c>
      <c r="Q340" s="126">
        <v>4964004.5</v>
      </c>
    </row>
    <row r="341" spans="1:17" ht="13" thickBot="1" x14ac:dyDescent="0.3">
      <c r="A341" s="32">
        <v>124107</v>
      </c>
      <c r="B341" s="135" t="s">
        <v>1453</v>
      </c>
      <c r="C341" s="146" t="s">
        <v>1075</v>
      </c>
      <c r="D341" s="133" t="s">
        <v>2078</v>
      </c>
      <c r="E341" s="142">
        <v>343708</v>
      </c>
      <c r="F341" s="129">
        <v>344439</v>
      </c>
      <c r="G341" s="129">
        <v>345170</v>
      </c>
      <c r="H341" s="129">
        <v>345901</v>
      </c>
      <c r="I341" s="129">
        <v>346632</v>
      </c>
      <c r="J341" s="129">
        <v>347363</v>
      </c>
      <c r="K341" s="129">
        <v>347929</v>
      </c>
      <c r="L341" s="129">
        <v>348661</v>
      </c>
      <c r="M341" s="129">
        <v>349393</v>
      </c>
      <c r="N341" s="129">
        <v>350125</v>
      </c>
      <c r="O341" s="129">
        <v>350857</v>
      </c>
      <c r="P341" s="129">
        <v>351589</v>
      </c>
      <c r="Q341" s="126">
        <v>351589</v>
      </c>
    </row>
    <row r="342" spans="1:17" ht="13" thickBot="1" x14ac:dyDescent="0.3">
      <c r="A342" s="32">
        <v>124108</v>
      </c>
      <c r="B342" s="135" t="s">
        <v>1457</v>
      </c>
      <c r="C342" s="146" t="s">
        <v>1074</v>
      </c>
      <c r="D342" s="133" t="s">
        <v>2078</v>
      </c>
      <c r="E342" s="143">
        <v>9320711.5199999996</v>
      </c>
      <c r="F342" s="131">
        <v>9343889.4399999995</v>
      </c>
      <c r="G342" s="131">
        <v>9367067.3599999994</v>
      </c>
      <c r="H342" s="131">
        <v>9036967.2799999993</v>
      </c>
      <c r="I342" s="131">
        <v>9059059.0399999991</v>
      </c>
      <c r="J342" s="131">
        <v>9081150.8000000007</v>
      </c>
      <c r="K342" s="131">
        <v>9102138</v>
      </c>
      <c r="L342" s="131">
        <v>9124686.5800000001</v>
      </c>
      <c r="M342" s="131">
        <v>9147235.1600000001</v>
      </c>
      <c r="N342" s="131">
        <v>9169783.7400000002</v>
      </c>
      <c r="O342" s="131">
        <v>9192332.3200000003</v>
      </c>
      <c r="P342" s="131">
        <v>9214880.9000000004</v>
      </c>
      <c r="Q342" s="126">
        <v>9214880.9000000004</v>
      </c>
    </row>
    <row r="343" spans="1:17" ht="13" thickBot="1" x14ac:dyDescent="0.3">
      <c r="A343" s="32">
        <v>124109</v>
      </c>
      <c r="B343" s="135" t="s">
        <v>1458</v>
      </c>
      <c r="C343" s="146" t="s">
        <v>1073</v>
      </c>
      <c r="D343" s="133" t="s">
        <v>2078</v>
      </c>
      <c r="E343" s="142">
        <v>10319115.75</v>
      </c>
      <c r="F343" s="129">
        <v>10349915.880000001</v>
      </c>
      <c r="G343" s="129">
        <v>10380716.01</v>
      </c>
      <c r="H343" s="129">
        <v>10054824.140000001</v>
      </c>
      <c r="I343" s="129">
        <v>10085364.42</v>
      </c>
      <c r="J343" s="129">
        <v>10115904.699999999</v>
      </c>
      <c r="K343" s="129">
        <v>10146444.98</v>
      </c>
      <c r="L343" s="129">
        <v>10176985.26</v>
      </c>
      <c r="M343" s="129">
        <v>10207525.539999999</v>
      </c>
      <c r="N343" s="129">
        <v>10238065.82</v>
      </c>
      <c r="O343" s="129">
        <v>10268606.1</v>
      </c>
      <c r="P343" s="129">
        <v>10241254.449999999</v>
      </c>
      <c r="Q343" s="126">
        <v>10241254.449999999</v>
      </c>
    </row>
    <row r="344" spans="1:17" ht="13" thickBot="1" x14ac:dyDescent="0.3">
      <c r="A344" s="32">
        <v>124110</v>
      </c>
      <c r="B344" s="135" t="s">
        <v>1459</v>
      </c>
      <c r="C344" s="146" t="s">
        <v>1460</v>
      </c>
      <c r="D344" s="133" t="s">
        <v>2078</v>
      </c>
      <c r="E344" s="143">
        <v>6810427.75</v>
      </c>
      <c r="F344" s="131">
        <v>6825665.5</v>
      </c>
      <c r="G344" s="131">
        <v>6840903.25</v>
      </c>
      <c r="H344" s="131">
        <v>6856141</v>
      </c>
      <c r="I344" s="131">
        <v>6871378.75</v>
      </c>
      <c r="J344" s="131">
        <v>6886616.5</v>
      </c>
      <c r="K344" s="131">
        <v>6901854.25</v>
      </c>
      <c r="L344" s="131">
        <v>6917092</v>
      </c>
      <c r="M344" s="131">
        <v>6932329.75</v>
      </c>
      <c r="N344" s="131">
        <v>6947567.5</v>
      </c>
      <c r="O344" s="131">
        <v>6962805.25</v>
      </c>
      <c r="P344" s="131">
        <v>6977706</v>
      </c>
      <c r="Q344" s="126">
        <v>6977706</v>
      </c>
    </row>
    <row r="345" spans="1:17" ht="13" thickBot="1" x14ac:dyDescent="0.3">
      <c r="A345" s="32">
        <v>124111</v>
      </c>
      <c r="B345" s="135" t="s">
        <v>1459</v>
      </c>
      <c r="C345" s="146" t="s">
        <v>1461</v>
      </c>
      <c r="D345" s="133" t="s">
        <v>2078</v>
      </c>
      <c r="E345" s="142">
        <v>1259727.19</v>
      </c>
      <c r="F345" s="129">
        <v>1262949.3600000001</v>
      </c>
      <c r="G345" s="129">
        <v>1266171.53</v>
      </c>
      <c r="H345" s="129">
        <v>1269393.7</v>
      </c>
      <c r="I345" s="129">
        <v>1272615.8700000001</v>
      </c>
      <c r="J345" s="129">
        <v>1275838.04</v>
      </c>
      <c r="K345" s="129">
        <v>1278478.33</v>
      </c>
      <c r="L345" s="129">
        <v>1281729.6599999999</v>
      </c>
      <c r="M345" s="129">
        <v>1284980.99</v>
      </c>
      <c r="N345" s="129">
        <v>1288232.32</v>
      </c>
      <c r="O345" s="129">
        <v>1291483.6499999999</v>
      </c>
      <c r="P345" s="129">
        <v>1294734.98</v>
      </c>
      <c r="Q345" s="126">
        <v>1294734.98</v>
      </c>
    </row>
    <row r="346" spans="1:17" ht="13" thickBot="1" x14ac:dyDescent="0.3">
      <c r="A346" s="32">
        <v>124112</v>
      </c>
      <c r="B346" s="135" t="s">
        <v>1462</v>
      </c>
      <c r="C346" s="146" t="s">
        <v>1463</v>
      </c>
      <c r="D346" s="133" t="s">
        <v>2078</v>
      </c>
      <c r="E346" s="143">
        <v>4412773.67</v>
      </c>
      <c r="F346" s="131">
        <v>4421212.34</v>
      </c>
      <c r="G346" s="131">
        <v>4429651.01</v>
      </c>
      <c r="H346" s="131">
        <v>3789388.68</v>
      </c>
      <c r="I346" s="131">
        <v>3794367</v>
      </c>
      <c r="J346" s="131">
        <v>3799345.32</v>
      </c>
      <c r="K346" s="131">
        <v>3804323.64</v>
      </c>
      <c r="L346" s="131">
        <v>3809301.96</v>
      </c>
      <c r="M346" s="131">
        <v>3814280.28</v>
      </c>
      <c r="N346" s="131">
        <v>3819258.6</v>
      </c>
      <c r="O346" s="131">
        <v>3824236.92</v>
      </c>
      <c r="P346" s="131">
        <v>3856904</v>
      </c>
      <c r="Q346" s="126">
        <v>3856904</v>
      </c>
    </row>
    <row r="347" spans="1:17" ht="13" thickBot="1" x14ac:dyDescent="0.3">
      <c r="A347" s="32">
        <v>124113</v>
      </c>
      <c r="B347" s="135" t="s">
        <v>1462</v>
      </c>
      <c r="C347" s="146" t="s">
        <v>1464</v>
      </c>
      <c r="D347" s="133" t="s">
        <v>2078</v>
      </c>
      <c r="E347" s="142">
        <v>327481.5</v>
      </c>
      <c r="F347" s="129">
        <v>328359</v>
      </c>
      <c r="G347" s="129">
        <v>329236.5</v>
      </c>
      <c r="H347" s="129">
        <v>330114</v>
      </c>
      <c r="I347" s="129">
        <v>330991.5</v>
      </c>
      <c r="J347" s="129">
        <v>331869</v>
      </c>
      <c r="K347" s="129">
        <v>332596.75</v>
      </c>
      <c r="L347" s="129">
        <v>333483.5</v>
      </c>
      <c r="M347" s="129">
        <v>334370.25</v>
      </c>
      <c r="N347" s="129">
        <v>335257</v>
      </c>
      <c r="O347" s="129">
        <v>336143.75</v>
      </c>
      <c r="P347" s="129">
        <v>337031</v>
      </c>
      <c r="Q347" s="126">
        <v>337031</v>
      </c>
    </row>
    <row r="348" spans="1:17" ht="13" thickBot="1" x14ac:dyDescent="0.3">
      <c r="A348" s="32">
        <v>500141</v>
      </c>
      <c r="B348" s="132" t="s">
        <v>1465</v>
      </c>
      <c r="C348" s="146">
        <v>500141</v>
      </c>
      <c r="D348" s="141"/>
      <c r="E348" s="143">
        <v>2030834.95</v>
      </c>
      <c r="F348" s="131">
        <v>2020449.79</v>
      </c>
      <c r="G348" s="131">
        <v>7016862.04</v>
      </c>
      <c r="H348" s="131">
        <v>2931280.5</v>
      </c>
      <c r="I348" s="131">
        <v>6051678.2699999996</v>
      </c>
      <c r="J348" s="131">
        <v>11577928.359999999</v>
      </c>
      <c r="K348" s="131">
        <v>7743421.0800000001</v>
      </c>
      <c r="L348" s="131">
        <v>7441633.3600000003</v>
      </c>
      <c r="M348" s="131">
        <v>12564273.76</v>
      </c>
      <c r="N348" s="131">
        <v>8169751.4400000004</v>
      </c>
      <c r="O348" s="131">
        <v>8408660.0999999996</v>
      </c>
      <c r="P348" s="131">
        <v>13736483.01</v>
      </c>
      <c r="Q348" s="126">
        <v>13736483.01</v>
      </c>
    </row>
    <row r="349" spans="1:17" ht="13" thickBot="1" x14ac:dyDescent="0.3">
      <c r="A349" s="32">
        <v>500153</v>
      </c>
      <c r="B349" s="134" t="s">
        <v>1466</v>
      </c>
      <c r="C349" s="146">
        <v>500153</v>
      </c>
      <c r="D349" s="141"/>
      <c r="E349" s="142">
        <v>1516826.26</v>
      </c>
      <c r="F349" s="129">
        <v>1521934.62</v>
      </c>
      <c r="G349" s="129">
        <v>5202282.28</v>
      </c>
      <c r="H349" s="129">
        <v>1623327.36</v>
      </c>
      <c r="I349" s="129">
        <v>1632899.15</v>
      </c>
      <c r="J349" s="129">
        <v>5425641.96</v>
      </c>
      <c r="K349" s="129">
        <v>1722225.2</v>
      </c>
      <c r="L349" s="129">
        <v>2098803.29</v>
      </c>
      <c r="M349" s="129">
        <v>5915068.29</v>
      </c>
      <c r="N349" s="129">
        <v>3454136.05</v>
      </c>
      <c r="O349" s="129">
        <v>3799091.67</v>
      </c>
      <c r="P349" s="129">
        <v>8300320.8099999996</v>
      </c>
      <c r="Q349" s="126">
        <v>8300320.8099999996</v>
      </c>
    </row>
    <row r="350" spans="1:17" ht="13" thickBot="1" x14ac:dyDescent="0.3">
      <c r="A350" s="32">
        <v>165900</v>
      </c>
      <c r="B350" s="135" t="s">
        <v>2125</v>
      </c>
      <c r="C350" s="146" t="s">
        <v>2126</v>
      </c>
      <c r="D350" s="133" t="s">
        <v>2078</v>
      </c>
      <c r="E350" s="143">
        <v>0</v>
      </c>
      <c r="F350" s="131">
        <v>0</v>
      </c>
      <c r="G350" s="131">
        <v>1797513.01</v>
      </c>
      <c r="H350" s="131">
        <v>0</v>
      </c>
      <c r="I350" s="131">
        <v>0</v>
      </c>
      <c r="J350" s="131">
        <v>1691605.06</v>
      </c>
      <c r="K350" s="131">
        <v>0</v>
      </c>
      <c r="L350" s="131">
        <v>0</v>
      </c>
      <c r="M350" s="131">
        <v>1764897.83</v>
      </c>
      <c r="N350" s="131">
        <v>0</v>
      </c>
      <c r="O350" s="131">
        <v>0</v>
      </c>
      <c r="P350" s="131">
        <v>1667622.91</v>
      </c>
      <c r="Q350" s="126">
        <v>1667622.91</v>
      </c>
    </row>
    <row r="351" spans="1:17" ht="13" thickBot="1" x14ac:dyDescent="0.3">
      <c r="A351" s="32">
        <v>172500</v>
      </c>
      <c r="B351" s="135" t="s">
        <v>2127</v>
      </c>
      <c r="C351" s="146" t="s">
        <v>2128</v>
      </c>
      <c r="D351" s="133" t="s">
        <v>2078</v>
      </c>
      <c r="E351" s="142">
        <v>0</v>
      </c>
      <c r="F351" s="129">
        <v>0</v>
      </c>
      <c r="G351" s="129">
        <v>0</v>
      </c>
      <c r="H351" s="129">
        <v>0</v>
      </c>
      <c r="I351" s="129">
        <v>0</v>
      </c>
      <c r="J351" s="129">
        <v>0</v>
      </c>
      <c r="K351" s="129">
        <v>0</v>
      </c>
      <c r="L351" s="129">
        <v>0</v>
      </c>
      <c r="M351" s="129">
        <v>0</v>
      </c>
      <c r="N351" s="129">
        <v>0</v>
      </c>
      <c r="O351" s="129">
        <v>0</v>
      </c>
      <c r="P351" s="129">
        <v>1021407.81</v>
      </c>
      <c r="Q351" s="126">
        <v>1021407.81</v>
      </c>
    </row>
    <row r="352" spans="1:17" ht="13" thickBot="1" x14ac:dyDescent="0.3">
      <c r="A352" s="32">
        <v>174101</v>
      </c>
      <c r="B352" s="135" t="s">
        <v>2015</v>
      </c>
      <c r="C352" s="146" t="s">
        <v>2016</v>
      </c>
      <c r="D352" s="133" t="s">
        <v>2078</v>
      </c>
      <c r="E352" s="143">
        <v>0</v>
      </c>
      <c r="F352" s="131">
        <v>0</v>
      </c>
      <c r="G352" s="131">
        <v>1840475</v>
      </c>
      <c r="H352" s="131">
        <v>0</v>
      </c>
      <c r="I352" s="131">
        <v>0</v>
      </c>
      <c r="J352" s="131">
        <v>1997717</v>
      </c>
      <c r="K352" s="131">
        <v>0</v>
      </c>
      <c r="L352" s="131">
        <v>0</v>
      </c>
      <c r="M352" s="131">
        <v>1957839</v>
      </c>
      <c r="N352" s="131">
        <v>0</v>
      </c>
      <c r="O352" s="131">
        <v>0</v>
      </c>
      <c r="P352" s="131">
        <v>1956163</v>
      </c>
      <c r="Q352" s="126">
        <v>1956163</v>
      </c>
    </row>
    <row r="353" spans="1:17" ht="13" thickBot="1" x14ac:dyDescent="0.3">
      <c r="A353" s="32">
        <v>181500</v>
      </c>
      <c r="B353" s="135" t="s">
        <v>195</v>
      </c>
      <c r="C353" s="146" t="s">
        <v>1053</v>
      </c>
      <c r="D353" s="133" t="s">
        <v>2078</v>
      </c>
      <c r="E353" s="142">
        <v>344141.92</v>
      </c>
      <c r="F353" s="129">
        <v>329179.23</v>
      </c>
      <c r="G353" s="129">
        <v>314216.53999999998</v>
      </c>
      <c r="H353" s="129">
        <v>299253.84999999998</v>
      </c>
      <c r="I353" s="129">
        <v>284291.15999999997</v>
      </c>
      <c r="J353" s="129">
        <v>269328.46999999997</v>
      </c>
      <c r="K353" s="129">
        <v>254365.78</v>
      </c>
      <c r="L353" s="129">
        <v>302325.09000000003</v>
      </c>
      <c r="M353" s="129">
        <v>311496.90000000002</v>
      </c>
      <c r="N353" s="129">
        <v>1351078.15</v>
      </c>
      <c r="O353" s="129">
        <v>1316738.44</v>
      </c>
      <c r="P353" s="129">
        <v>1282312.73</v>
      </c>
      <c r="Q353" s="126">
        <v>1282312.73</v>
      </c>
    </row>
    <row r="354" spans="1:17" ht="13" thickBot="1" x14ac:dyDescent="0.3">
      <c r="A354" s="32">
        <v>186031</v>
      </c>
      <c r="B354" s="135" t="s">
        <v>2129</v>
      </c>
      <c r="C354" s="146" t="s">
        <v>2130</v>
      </c>
      <c r="D354" s="133" t="s">
        <v>2078</v>
      </c>
      <c r="E354" s="143">
        <v>0</v>
      </c>
      <c r="F354" s="131">
        <v>0</v>
      </c>
      <c r="G354" s="131">
        <v>0</v>
      </c>
      <c r="H354" s="131">
        <v>0</v>
      </c>
      <c r="I354" s="131">
        <v>0</v>
      </c>
      <c r="J354" s="131">
        <v>0</v>
      </c>
      <c r="K354" s="131">
        <v>0</v>
      </c>
      <c r="L354" s="131">
        <v>0</v>
      </c>
      <c r="M354" s="131">
        <v>0</v>
      </c>
      <c r="N354" s="131">
        <v>0</v>
      </c>
      <c r="O354" s="131">
        <v>319601</v>
      </c>
      <c r="P354" s="131">
        <v>136971</v>
      </c>
      <c r="Q354" s="126">
        <v>136971</v>
      </c>
    </row>
    <row r="355" spans="1:17" ht="13" thickBot="1" x14ac:dyDescent="0.3">
      <c r="A355" s="32">
        <v>186700</v>
      </c>
      <c r="B355" s="135" t="s">
        <v>2131</v>
      </c>
      <c r="C355" s="146" t="s">
        <v>2132</v>
      </c>
      <c r="D355" s="133" t="s">
        <v>2078</v>
      </c>
      <c r="E355" s="142">
        <v>17300</v>
      </c>
      <c r="F355" s="129">
        <v>54350</v>
      </c>
      <c r="G355" s="129">
        <v>83750</v>
      </c>
      <c r="H355" s="129">
        <v>111510</v>
      </c>
      <c r="I355" s="129">
        <v>143610</v>
      </c>
      <c r="J355" s="129">
        <v>193210</v>
      </c>
      <c r="K355" s="129">
        <v>215710</v>
      </c>
      <c r="L355" s="129">
        <v>246710</v>
      </c>
      <c r="M355" s="129">
        <v>282310</v>
      </c>
      <c r="N355" s="129">
        <v>322310</v>
      </c>
      <c r="O355" s="129">
        <v>370710</v>
      </c>
      <c r="P355" s="129">
        <v>427510</v>
      </c>
      <c r="Q355" s="126">
        <v>427510</v>
      </c>
    </row>
    <row r="356" spans="1:17" ht="13" thickBot="1" x14ac:dyDescent="0.3">
      <c r="A356" s="32">
        <v>186701</v>
      </c>
      <c r="B356" s="135" t="s">
        <v>2133</v>
      </c>
      <c r="C356" s="146" t="s">
        <v>2134</v>
      </c>
      <c r="D356" s="133" t="s">
        <v>2078</v>
      </c>
      <c r="E356" s="143">
        <v>0</v>
      </c>
      <c r="F356" s="131">
        <v>0</v>
      </c>
      <c r="G356" s="131">
        <v>-495.07</v>
      </c>
      <c r="H356" s="131">
        <v>-495.07</v>
      </c>
      <c r="I356" s="131">
        <v>-495.07</v>
      </c>
      <c r="J356" s="131">
        <v>-1710.27</v>
      </c>
      <c r="K356" s="131">
        <v>-1710.27</v>
      </c>
      <c r="L356" s="131">
        <v>-1710.27</v>
      </c>
      <c r="M356" s="131">
        <v>-3511.65</v>
      </c>
      <c r="N356" s="131">
        <v>-3511.65</v>
      </c>
      <c r="O356" s="131">
        <v>-3511.65</v>
      </c>
      <c r="P356" s="131">
        <v>-6491.97</v>
      </c>
      <c r="Q356" s="126">
        <v>-6491.97</v>
      </c>
    </row>
    <row r="357" spans="1:17" ht="13" thickBot="1" x14ac:dyDescent="0.3">
      <c r="A357" s="32">
        <v>186710</v>
      </c>
      <c r="B357" s="135" t="s">
        <v>2135</v>
      </c>
      <c r="C357" s="146" t="s">
        <v>2136</v>
      </c>
      <c r="D357" s="133" t="s">
        <v>2078</v>
      </c>
      <c r="E357" s="142">
        <v>0</v>
      </c>
      <c r="F357" s="129">
        <v>0</v>
      </c>
      <c r="G357" s="129">
        <v>7550</v>
      </c>
      <c r="H357" s="129">
        <v>7550</v>
      </c>
      <c r="I357" s="129">
        <v>7550</v>
      </c>
      <c r="J357" s="129">
        <v>7550</v>
      </c>
      <c r="K357" s="129">
        <v>34550</v>
      </c>
      <c r="L357" s="129">
        <v>58710</v>
      </c>
      <c r="M357" s="129">
        <v>117350</v>
      </c>
      <c r="N357" s="129">
        <v>117350</v>
      </c>
      <c r="O357" s="129">
        <v>142170</v>
      </c>
      <c r="P357" s="129">
        <v>146670</v>
      </c>
      <c r="Q357" s="126">
        <v>146670</v>
      </c>
    </row>
    <row r="358" spans="1:17" ht="13" thickBot="1" x14ac:dyDescent="0.3">
      <c r="A358" s="32">
        <v>186711</v>
      </c>
      <c r="B358" s="135" t="s">
        <v>2137</v>
      </c>
      <c r="C358" s="146" t="s">
        <v>2138</v>
      </c>
      <c r="D358" s="133" t="s">
        <v>2078</v>
      </c>
      <c r="E358" s="143">
        <v>0</v>
      </c>
      <c r="F358" s="131">
        <v>0</v>
      </c>
      <c r="G358" s="131">
        <v>-8.82</v>
      </c>
      <c r="H358" s="131">
        <v>-8.82</v>
      </c>
      <c r="I358" s="131">
        <v>-8.82</v>
      </c>
      <c r="J358" s="131">
        <v>-17.64</v>
      </c>
      <c r="K358" s="131">
        <v>-17.64</v>
      </c>
      <c r="L358" s="131">
        <v>-17.64</v>
      </c>
      <c r="M358" s="131">
        <v>-748.82</v>
      </c>
      <c r="N358" s="131">
        <v>-748.82</v>
      </c>
      <c r="O358" s="131">
        <v>-748.82</v>
      </c>
      <c r="P358" s="131">
        <v>-1836.32</v>
      </c>
      <c r="Q358" s="126">
        <v>-1836.32</v>
      </c>
    </row>
    <row r="359" spans="1:17" ht="13" thickBot="1" x14ac:dyDescent="0.3">
      <c r="A359" s="32">
        <v>186800</v>
      </c>
      <c r="B359" s="135" t="s">
        <v>2139</v>
      </c>
      <c r="C359" s="146" t="s">
        <v>1050</v>
      </c>
      <c r="D359" s="133" t="s">
        <v>2078</v>
      </c>
      <c r="E359" s="142">
        <v>1226981.55</v>
      </c>
      <c r="F359" s="129">
        <v>1226981.55</v>
      </c>
      <c r="G359" s="129">
        <v>1226981.55</v>
      </c>
      <c r="H359" s="129">
        <v>1226981.55</v>
      </c>
      <c r="I359" s="129">
        <v>1226981.55</v>
      </c>
      <c r="J359" s="129">
        <v>1226981.55</v>
      </c>
      <c r="K359" s="129">
        <v>1226981.55</v>
      </c>
      <c r="L359" s="129">
        <v>1226981.55</v>
      </c>
      <c r="M359" s="129">
        <v>1226981.55</v>
      </c>
      <c r="N359" s="129">
        <v>1226981.55</v>
      </c>
      <c r="O359" s="129">
        <v>1226981.55</v>
      </c>
      <c r="P359" s="129">
        <v>1226981.55</v>
      </c>
      <c r="Q359" s="126">
        <v>1226981.55</v>
      </c>
    </row>
    <row r="360" spans="1:17" ht="13" thickBot="1" x14ac:dyDescent="0.3">
      <c r="A360" s="32">
        <v>186801</v>
      </c>
      <c r="B360" s="135" t="s">
        <v>2140</v>
      </c>
      <c r="C360" s="146" t="s">
        <v>1049</v>
      </c>
      <c r="D360" s="133" t="s">
        <v>2078</v>
      </c>
      <c r="E360" s="143">
        <v>-1226981.55</v>
      </c>
      <c r="F360" s="131">
        <v>-1226981.55</v>
      </c>
      <c r="G360" s="131">
        <v>-1226981.55</v>
      </c>
      <c r="H360" s="131">
        <v>-1226981.55</v>
      </c>
      <c r="I360" s="131">
        <v>-1226981.55</v>
      </c>
      <c r="J360" s="131">
        <v>-1226981.55</v>
      </c>
      <c r="K360" s="131">
        <v>-1226981.55</v>
      </c>
      <c r="L360" s="131">
        <v>-1226981.55</v>
      </c>
      <c r="M360" s="131">
        <v>-1226981.55</v>
      </c>
      <c r="N360" s="131">
        <v>-1226981.55</v>
      </c>
      <c r="O360" s="131">
        <v>-1226981.55</v>
      </c>
      <c r="P360" s="131">
        <v>-1226981.55</v>
      </c>
      <c r="Q360" s="126">
        <v>-1226981.55</v>
      </c>
    </row>
    <row r="361" spans="1:17" ht="13" thickBot="1" x14ac:dyDescent="0.3">
      <c r="A361" s="32">
        <v>186802</v>
      </c>
      <c r="B361" s="135" t="s">
        <v>2017</v>
      </c>
      <c r="C361" s="146" t="s">
        <v>2018</v>
      </c>
      <c r="D361" s="133" t="s">
        <v>2078</v>
      </c>
      <c r="E361" s="142">
        <v>1231218.8999999999</v>
      </c>
      <c r="F361" s="129">
        <v>1231218.8999999999</v>
      </c>
      <c r="G361" s="129">
        <v>1260298.3</v>
      </c>
      <c r="H361" s="129">
        <v>1260298.3</v>
      </c>
      <c r="I361" s="129">
        <v>1260298.3</v>
      </c>
      <c r="J361" s="129">
        <v>1260298.3</v>
      </c>
      <c r="K361" s="129">
        <v>1260298.3</v>
      </c>
      <c r="L361" s="129">
        <v>1260298.3</v>
      </c>
      <c r="M361" s="129">
        <v>1260298.3</v>
      </c>
      <c r="N361" s="129">
        <v>1260298.3</v>
      </c>
      <c r="O361" s="129">
        <v>1260298.3</v>
      </c>
      <c r="P361" s="129">
        <v>1259941.01</v>
      </c>
      <c r="Q361" s="126">
        <v>1259941.01</v>
      </c>
    </row>
    <row r="362" spans="1:17" ht="13" thickBot="1" x14ac:dyDescent="0.3">
      <c r="A362" s="32">
        <v>186803</v>
      </c>
      <c r="B362" s="135" t="s">
        <v>2141</v>
      </c>
      <c r="C362" s="146" t="s">
        <v>2019</v>
      </c>
      <c r="D362" s="133" t="s">
        <v>2078</v>
      </c>
      <c r="E362" s="143">
        <v>-59905.08</v>
      </c>
      <c r="F362" s="131">
        <v>-80450.47</v>
      </c>
      <c r="G362" s="131">
        <v>-101515.14</v>
      </c>
      <c r="H362" s="131">
        <v>-122579.81</v>
      </c>
      <c r="I362" s="131">
        <v>-143644.48000000001</v>
      </c>
      <c r="J362" s="131">
        <v>-164709.15</v>
      </c>
      <c r="K362" s="131">
        <v>-185773.82</v>
      </c>
      <c r="L362" s="131">
        <v>-206838.49</v>
      </c>
      <c r="M362" s="131">
        <v>-227903.16</v>
      </c>
      <c r="N362" s="131">
        <v>-248967.83</v>
      </c>
      <c r="O362" s="131">
        <v>-270032.5</v>
      </c>
      <c r="P362" s="131">
        <v>-291097.17</v>
      </c>
      <c r="Q362" s="126">
        <v>-291097.17</v>
      </c>
    </row>
    <row r="363" spans="1:17" ht="13" thickBot="1" x14ac:dyDescent="0.3">
      <c r="A363" s="32">
        <v>186804</v>
      </c>
      <c r="B363" s="135" t="s">
        <v>2142</v>
      </c>
      <c r="C363" s="146" t="s">
        <v>2143</v>
      </c>
      <c r="D363" s="133" t="s">
        <v>2078</v>
      </c>
      <c r="E363" s="142">
        <v>0</v>
      </c>
      <c r="F363" s="129">
        <v>0</v>
      </c>
      <c r="G363" s="129">
        <v>2556.37</v>
      </c>
      <c r="H363" s="129">
        <v>56920.15</v>
      </c>
      <c r="I363" s="129">
        <v>63983.14</v>
      </c>
      <c r="J363" s="129">
        <v>64327.35</v>
      </c>
      <c r="K363" s="129">
        <v>67810.429999999993</v>
      </c>
      <c r="L363" s="129">
        <v>181232.35</v>
      </c>
      <c r="M363" s="129">
        <v>202296.69</v>
      </c>
      <c r="N363" s="129">
        <v>205305.66</v>
      </c>
      <c r="O363" s="129">
        <v>205305.66</v>
      </c>
      <c r="P363" s="129">
        <v>204968.21</v>
      </c>
      <c r="Q363" s="126">
        <v>204968.21</v>
      </c>
    </row>
    <row r="364" spans="1:17" ht="13" thickBot="1" x14ac:dyDescent="0.3">
      <c r="A364" s="32">
        <v>186805</v>
      </c>
      <c r="B364" s="135" t="s">
        <v>2144</v>
      </c>
      <c r="C364" s="146" t="s">
        <v>2145</v>
      </c>
      <c r="D364" s="133" t="s">
        <v>2078</v>
      </c>
      <c r="E364" s="143">
        <v>0</v>
      </c>
      <c r="F364" s="131">
        <v>0</v>
      </c>
      <c r="G364" s="131">
        <v>0</v>
      </c>
      <c r="H364" s="131">
        <v>0</v>
      </c>
      <c r="I364" s="131">
        <v>0</v>
      </c>
      <c r="J364" s="131">
        <v>0</v>
      </c>
      <c r="K364" s="131">
        <v>0</v>
      </c>
      <c r="L364" s="131">
        <v>-1130.17</v>
      </c>
      <c r="M364" s="131">
        <v>-3428.76</v>
      </c>
      <c r="N364" s="131">
        <v>-6794.22</v>
      </c>
      <c r="O364" s="131">
        <v>-10216.83</v>
      </c>
      <c r="P364" s="131">
        <v>-13633.52</v>
      </c>
      <c r="Q364" s="126">
        <v>-13633.52</v>
      </c>
    </row>
    <row r="365" spans="1:17" ht="13" thickBot="1" x14ac:dyDescent="0.3">
      <c r="A365" s="32">
        <v>186806</v>
      </c>
      <c r="B365" s="135" t="s">
        <v>2146</v>
      </c>
      <c r="C365" s="146" t="s">
        <v>2147</v>
      </c>
      <c r="D365" s="133" t="s">
        <v>2078</v>
      </c>
      <c r="E365" s="142">
        <v>0</v>
      </c>
      <c r="F365" s="129">
        <v>0</v>
      </c>
      <c r="G365" s="129">
        <v>0</v>
      </c>
      <c r="H365" s="129">
        <v>0</v>
      </c>
      <c r="I365" s="129">
        <v>0</v>
      </c>
      <c r="J365" s="129">
        <v>0</v>
      </c>
      <c r="K365" s="129">
        <v>0</v>
      </c>
      <c r="L365" s="129">
        <v>147924.15</v>
      </c>
      <c r="M365" s="129">
        <v>148731.45000000001</v>
      </c>
      <c r="N365" s="129">
        <v>192621.12</v>
      </c>
      <c r="O365" s="129">
        <v>207978.25</v>
      </c>
      <c r="P365" s="129">
        <v>269645.45</v>
      </c>
      <c r="Q365" s="126">
        <v>269645.45</v>
      </c>
    </row>
    <row r="366" spans="1:17" ht="13" thickBot="1" x14ac:dyDescent="0.3">
      <c r="A366" s="32">
        <v>186808</v>
      </c>
      <c r="B366" s="135" t="s">
        <v>2148</v>
      </c>
      <c r="C366" s="146" t="s">
        <v>2149</v>
      </c>
      <c r="D366" s="133" t="s">
        <v>2078</v>
      </c>
      <c r="E366" s="143">
        <v>0</v>
      </c>
      <c r="F366" s="131">
        <v>0</v>
      </c>
      <c r="G366" s="131">
        <v>0</v>
      </c>
      <c r="H366" s="131">
        <v>0</v>
      </c>
      <c r="I366" s="131">
        <v>0</v>
      </c>
      <c r="J366" s="131">
        <v>89960.79</v>
      </c>
      <c r="K366" s="131">
        <v>91090.29</v>
      </c>
      <c r="L366" s="131">
        <v>91090.29</v>
      </c>
      <c r="M366" s="131">
        <v>91090.29</v>
      </c>
      <c r="N366" s="131">
        <v>91090.29</v>
      </c>
      <c r="O366" s="131">
        <v>91090.29</v>
      </c>
      <c r="P366" s="131">
        <v>91090.29</v>
      </c>
      <c r="Q366" s="126">
        <v>91090.29</v>
      </c>
    </row>
    <row r="367" spans="1:17" ht="13" thickBot="1" x14ac:dyDescent="0.3">
      <c r="A367" s="32">
        <v>186809</v>
      </c>
      <c r="B367" s="135" t="s">
        <v>2150</v>
      </c>
      <c r="C367" s="146" t="s">
        <v>2151</v>
      </c>
      <c r="D367" s="133" t="s">
        <v>2078</v>
      </c>
      <c r="E367" s="142">
        <v>0</v>
      </c>
      <c r="F367" s="129">
        <v>0</v>
      </c>
      <c r="G367" s="129">
        <v>0</v>
      </c>
      <c r="H367" s="129">
        <v>0</v>
      </c>
      <c r="I367" s="129">
        <v>0</v>
      </c>
      <c r="J367" s="129">
        <v>0</v>
      </c>
      <c r="K367" s="129">
        <v>-1499.35</v>
      </c>
      <c r="L367" s="129">
        <v>-3017.84</v>
      </c>
      <c r="M367" s="129">
        <v>-4536.33</v>
      </c>
      <c r="N367" s="129">
        <v>-6054.82</v>
      </c>
      <c r="O367" s="129">
        <v>-7573.31</v>
      </c>
      <c r="P367" s="129">
        <v>-9091.7999999999993</v>
      </c>
      <c r="Q367" s="126">
        <v>-9091.7999999999993</v>
      </c>
    </row>
    <row r="368" spans="1:17" ht="13" thickBot="1" x14ac:dyDescent="0.3">
      <c r="A368" s="32">
        <v>186810</v>
      </c>
      <c r="B368" s="135" t="s">
        <v>2148</v>
      </c>
      <c r="C368" s="146" t="s">
        <v>2152</v>
      </c>
      <c r="D368" s="133" t="s">
        <v>2078</v>
      </c>
      <c r="E368" s="143">
        <v>0</v>
      </c>
      <c r="F368" s="131">
        <v>0</v>
      </c>
      <c r="G368" s="131">
        <v>0</v>
      </c>
      <c r="H368" s="131">
        <v>0</v>
      </c>
      <c r="I368" s="131">
        <v>0</v>
      </c>
      <c r="J368" s="131">
        <v>0</v>
      </c>
      <c r="K368" s="131">
        <v>0</v>
      </c>
      <c r="L368" s="131">
        <v>0</v>
      </c>
      <c r="M368" s="131">
        <v>0</v>
      </c>
      <c r="N368" s="131">
        <v>185202.82</v>
      </c>
      <c r="O368" s="131">
        <v>185202.82</v>
      </c>
      <c r="P368" s="131">
        <v>182108.56</v>
      </c>
      <c r="Q368" s="126">
        <v>182108.56</v>
      </c>
    </row>
    <row r="369" spans="1:17" ht="13" thickBot="1" x14ac:dyDescent="0.3">
      <c r="A369" s="32">
        <v>186811</v>
      </c>
      <c r="B369" s="135" t="s">
        <v>2150</v>
      </c>
      <c r="C369" s="146" t="s">
        <v>2153</v>
      </c>
      <c r="D369" s="133" t="s">
        <v>2078</v>
      </c>
      <c r="E369" s="142">
        <v>0</v>
      </c>
      <c r="F369" s="129">
        <v>0</v>
      </c>
      <c r="G369" s="129">
        <v>0</v>
      </c>
      <c r="H369" s="129">
        <v>0</v>
      </c>
      <c r="I369" s="129">
        <v>0</v>
      </c>
      <c r="J369" s="129">
        <v>0</v>
      </c>
      <c r="K369" s="129">
        <v>0</v>
      </c>
      <c r="L369" s="129">
        <v>0</v>
      </c>
      <c r="M369" s="129">
        <v>0</v>
      </c>
      <c r="N369" s="129">
        <v>-9098.9</v>
      </c>
      <c r="O369" s="129">
        <v>-15277.98</v>
      </c>
      <c r="P369" s="129">
        <v>-18367.52</v>
      </c>
      <c r="Q369" s="126">
        <v>-18367.52</v>
      </c>
    </row>
    <row r="370" spans="1:17" ht="13" thickBot="1" x14ac:dyDescent="0.3">
      <c r="A370" s="32">
        <v>186900</v>
      </c>
      <c r="B370" s="135" t="s">
        <v>198</v>
      </c>
      <c r="C370" s="146" t="s">
        <v>1048</v>
      </c>
      <c r="D370" s="133" t="s">
        <v>2078</v>
      </c>
      <c r="E370" s="143">
        <v>-0.02</v>
      </c>
      <c r="F370" s="131">
        <v>-0.02</v>
      </c>
      <c r="G370" s="131">
        <v>-0.02</v>
      </c>
      <c r="H370" s="131">
        <v>-0.02</v>
      </c>
      <c r="I370" s="131">
        <v>-0.02</v>
      </c>
      <c r="J370" s="131">
        <v>-0.02</v>
      </c>
      <c r="K370" s="131">
        <v>-0.02</v>
      </c>
      <c r="L370" s="131">
        <v>-0.02</v>
      </c>
      <c r="M370" s="131">
        <v>-0.02</v>
      </c>
      <c r="N370" s="131">
        <v>-0.02</v>
      </c>
      <c r="O370" s="131">
        <v>-0.02</v>
      </c>
      <c r="P370" s="131">
        <v>-0.02</v>
      </c>
      <c r="Q370" s="126">
        <v>-0.02</v>
      </c>
    </row>
    <row r="371" spans="1:17" ht="13" thickBot="1" x14ac:dyDescent="0.3">
      <c r="A371" s="32">
        <v>199998</v>
      </c>
      <c r="B371" s="135" t="s">
        <v>199</v>
      </c>
      <c r="C371" s="146" t="s">
        <v>1047</v>
      </c>
      <c r="D371" s="133" t="s">
        <v>2078</v>
      </c>
      <c r="E371" s="142">
        <v>-15929.46</v>
      </c>
      <c r="F371" s="129">
        <v>-12363.02</v>
      </c>
      <c r="G371" s="129">
        <v>-2057.89</v>
      </c>
      <c r="H371" s="129">
        <v>10878.78</v>
      </c>
      <c r="I371" s="129">
        <v>17314.939999999999</v>
      </c>
      <c r="J371" s="129">
        <v>18082.07</v>
      </c>
      <c r="K371" s="129">
        <v>-12598.5</v>
      </c>
      <c r="L371" s="129">
        <v>23227.54</v>
      </c>
      <c r="M371" s="129">
        <v>18886.57</v>
      </c>
      <c r="N371" s="129">
        <v>4055.97</v>
      </c>
      <c r="O371" s="129">
        <v>7358.02</v>
      </c>
      <c r="P371" s="129">
        <v>-5571.84</v>
      </c>
      <c r="Q371" s="126">
        <v>-5571.84</v>
      </c>
    </row>
    <row r="372" spans="1:17" ht="13" thickBot="1" x14ac:dyDescent="0.3">
      <c r="A372" s="32">
        <v>199999</v>
      </c>
      <c r="B372" s="135" t="s">
        <v>200</v>
      </c>
      <c r="C372" s="146" t="s">
        <v>1046</v>
      </c>
      <c r="D372" s="133" t="s">
        <v>2078</v>
      </c>
      <c r="E372" s="143">
        <v>0</v>
      </c>
      <c r="F372" s="131">
        <v>0</v>
      </c>
      <c r="G372" s="131">
        <v>0</v>
      </c>
      <c r="H372" s="131">
        <v>0</v>
      </c>
      <c r="I372" s="131">
        <v>0</v>
      </c>
      <c r="J372" s="131">
        <v>0</v>
      </c>
      <c r="K372" s="131">
        <v>0</v>
      </c>
      <c r="L372" s="131">
        <v>0</v>
      </c>
      <c r="M372" s="131">
        <v>0</v>
      </c>
      <c r="N372" s="131">
        <v>0</v>
      </c>
      <c r="O372" s="131">
        <v>0</v>
      </c>
      <c r="P372" s="131">
        <v>0</v>
      </c>
      <c r="Q372" s="126">
        <v>0</v>
      </c>
    </row>
    <row r="373" spans="1:17" ht="13" thickBot="1" x14ac:dyDescent="0.3">
      <c r="A373" s="32">
        <v>500154</v>
      </c>
      <c r="B373" s="134" t="s">
        <v>1467</v>
      </c>
      <c r="C373" s="146">
        <v>500154</v>
      </c>
      <c r="D373" s="141"/>
      <c r="E373" s="142">
        <v>514008.69</v>
      </c>
      <c r="F373" s="129">
        <v>498515.17</v>
      </c>
      <c r="G373" s="129">
        <v>1814579.76</v>
      </c>
      <c r="H373" s="129">
        <v>1307953.1399999999</v>
      </c>
      <c r="I373" s="129">
        <v>4418779.12</v>
      </c>
      <c r="J373" s="129">
        <v>6152286.4000000004</v>
      </c>
      <c r="K373" s="129">
        <v>6021195.8799999999</v>
      </c>
      <c r="L373" s="129">
        <v>5342830.07</v>
      </c>
      <c r="M373" s="129">
        <v>6649205.4699999997</v>
      </c>
      <c r="N373" s="129">
        <v>4715615.3899999997</v>
      </c>
      <c r="O373" s="129">
        <v>4609568.43</v>
      </c>
      <c r="P373" s="129">
        <v>5436162.2000000002</v>
      </c>
      <c r="Q373" s="126">
        <v>5436162.2000000002</v>
      </c>
    </row>
    <row r="374" spans="1:17" ht="13" thickBot="1" x14ac:dyDescent="0.3">
      <c r="A374" s="32">
        <v>183002</v>
      </c>
      <c r="B374" s="135" t="s">
        <v>1468</v>
      </c>
      <c r="C374" s="146" t="s">
        <v>1469</v>
      </c>
      <c r="D374" s="133" t="s">
        <v>2078</v>
      </c>
      <c r="E374" s="143">
        <v>351980.9</v>
      </c>
      <c r="F374" s="131">
        <v>352270.86</v>
      </c>
      <c r="G374" s="131">
        <v>352591.51</v>
      </c>
      <c r="H374" s="131">
        <v>297086.76</v>
      </c>
      <c r="I374" s="131">
        <v>297106.39</v>
      </c>
      <c r="J374" s="131">
        <v>297125.59000000003</v>
      </c>
      <c r="K374" s="131">
        <v>297145.53000000003</v>
      </c>
      <c r="L374" s="131">
        <v>297165.51</v>
      </c>
      <c r="M374" s="131">
        <v>297185.21000000002</v>
      </c>
      <c r="N374" s="131">
        <v>299846.53999999998</v>
      </c>
      <c r="O374" s="131">
        <v>299902.39</v>
      </c>
      <c r="P374" s="131">
        <v>309011.15999999997</v>
      </c>
      <c r="Q374" s="126">
        <v>309011.15999999997</v>
      </c>
    </row>
    <row r="375" spans="1:17" ht="13" thickBot="1" x14ac:dyDescent="0.3">
      <c r="A375" s="32">
        <v>184000</v>
      </c>
      <c r="B375" s="135" t="s">
        <v>201</v>
      </c>
      <c r="C375" s="146" t="s">
        <v>1045</v>
      </c>
      <c r="D375" s="133" t="s">
        <v>2078</v>
      </c>
      <c r="E375" s="142">
        <v>-608842.63</v>
      </c>
      <c r="F375" s="129">
        <v>-561911.55000000005</v>
      </c>
      <c r="G375" s="129">
        <v>962908.57</v>
      </c>
      <c r="H375" s="129">
        <v>550546.51</v>
      </c>
      <c r="I375" s="129">
        <v>-233504.03</v>
      </c>
      <c r="J375" s="129">
        <v>1193017.1299999999</v>
      </c>
      <c r="K375" s="129">
        <v>789969.84</v>
      </c>
      <c r="L375" s="129">
        <v>-19585.650000000001</v>
      </c>
      <c r="M375" s="129">
        <v>1185084.23</v>
      </c>
      <c r="N375" s="129">
        <v>448123.83</v>
      </c>
      <c r="O375" s="129">
        <v>246336.88</v>
      </c>
      <c r="P375" s="129">
        <v>0</v>
      </c>
      <c r="Q375" s="126">
        <v>0</v>
      </c>
    </row>
    <row r="376" spans="1:17" ht="13" thickBot="1" x14ac:dyDescent="0.3">
      <c r="A376" s="32">
        <v>184100</v>
      </c>
      <c r="B376" s="135" t="s">
        <v>202</v>
      </c>
      <c r="C376" s="146" t="s">
        <v>1044</v>
      </c>
      <c r="D376" s="133" t="s">
        <v>2078</v>
      </c>
      <c r="E376" s="143">
        <v>194655.44</v>
      </c>
      <c r="F376" s="131">
        <v>159715.44</v>
      </c>
      <c r="G376" s="131">
        <v>127844.33</v>
      </c>
      <c r="H376" s="131">
        <v>101415.85</v>
      </c>
      <c r="I376" s="131">
        <v>85936.25</v>
      </c>
      <c r="J376" s="131">
        <v>79044.11</v>
      </c>
      <c r="K376" s="131">
        <v>69437.91</v>
      </c>
      <c r="L376" s="131">
        <v>60696.54</v>
      </c>
      <c r="M376" s="131">
        <v>51125.42</v>
      </c>
      <c r="N376" s="131">
        <v>38099.96</v>
      </c>
      <c r="O376" s="131">
        <v>17722.509999999998</v>
      </c>
      <c r="P376" s="131">
        <v>398385.15</v>
      </c>
      <c r="Q376" s="126">
        <v>398385.15</v>
      </c>
    </row>
    <row r="377" spans="1:17" ht="13" thickBot="1" x14ac:dyDescent="0.3">
      <c r="A377" s="32">
        <v>184900</v>
      </c>
      <c r="B377" s="135" t="s">
        <v>203</v>
      </c>
      <c r="C377" s="146" t="s">
        <v>1043</v>
      </c>
      <c r="D377" s="133" t="s">
        <v>2078</v>
      </c>
      <c r="E377" s="142">
        <v>563.04</v>
      </c>
      <c r="F377" s="129">
        <v>854.35</v>
      </c>
      <c r="G377" s="129">
        <v>0</v>
      </c>
      <c r="H377" s="129">
        <v>103.94</v>
      </c>
      <c r="I377" s="129">
        <v>75487.05</v>
      </c>
      <c r="J377" s="129">
        <v>0</v>
      </c>
      <c r="K377" s="129">
        <v>2320.25</v>
      </c>
      <c r="L377" s="129">
        <v>-7543.78</v>
      </c>
      <c r="M377" s="129">
        <v>0</v>
      </c>
      <c r="N377" s="129">
        <v>0.01</v>
      </c>
      <c r="O377" s="129">
        <v>95.59</v>
      </c>
      <c r="P377" s="129">
        <v>0</v>
      </c>
      <c r="Q377" s="126">
        <v>0</v>
      </c>
    </row>
    <row r="378" spans="1:17" ht="13" thickBot="1" x14ac:dyDescent="0.3">
      <c r="A378" s="32">
        <v>184999</v>
      </c>
      <c r="B378" s="135" t="s">
        <v>204</v>
      </c>
      <c r="C378" s="146" t="s">
        <v>1042</v>
      </c>
      <c r="D378" s="133" t="s">
        <v>2078</v>
      </c>
      <c r="E378" s="143">
        <v>0</v>
      </c>
      <c r="F378" s="131">
        <v>0</v>
      </c>
      <c r="G378" s="131">
        <v>0</v>
      </c>
      <c r="H378" s="131">
        <v>0</v>
      </c>
      <c r="I378" s="131">
        <v>0</v>
      </c>
      <c r="J378" s="131">
        <v>0</v>
      </c>
      <c r="K378" s="131">
        <v>0</v>
      </c>
      <c r="L378" s="131">
        <v>0</v>
      </c>
      <c r="M378" s="131">
        <v>0</v>
      </c>
      <c r="N378" s="131">
        <v>0</v>
      </c>
      <c r="O378" s="131">
        <v>0</v>
      </c>
      <c r="P378" s="131">
        <v>0</v>
      </c>
      <c r="Q378" s="126">
        <v>0</v>
      </c>
    </row>
    <row r="379" spans="1:17" ht="13" thickBot="1" x14ac:dyDescent="0.3">
      <c r="A379" s="32">
        <v>186005</v>
      </c>
      <c r="B379" s="135" t="s">
        <v>205</v>
      </c>
      <c r="C379" s="146" t="s">
        <v>1041</v>
      </c>
      <c r="D379" s="133" t="s">
        <v>2078</v>
      </c>
      <c r="E379" s="142">
        <v>939893.01</v>
      </c>
      <c r="F379" s="129">
        <v>939893.01</v>
      </c>
      <c r="G379" s="129">
        <v>939893.01</v>
      </c>
      <c r="H379" s="129">
        <v>939893.01</v>
      </c>
      <c r="I379" s="129">
        <v>939893.01</v>
      </c>
      <c r="J379" s="129">
        <v>939893.01</v>
      </c>
      <c r="K379" s="129">
        <v>939893.01</v>
      </c>
      <c r="L379" s="129">
        <v>939893.01</v>
      </c>
      <c r="M379" s="129">
        <v>939893.01</v>
      </c>
      <c r="N379" s="129">
        <v>939893.01</v>
      </c>
      <c r="O379" s="129">
        <v>964885.41</v>
      </c>
      <c r="P379" s="129">
        <v>992832.68</v>
      </c>
      <c r="Q379" s="126">
        <v>992832.68</v>
      </c>
    </row>
    <row r="380" spans="1:17" ht="13" thickBot="1" x14ac:dyDescent="0.3">
      <c r="A380" s="32">
        <v>186006</v>
      </c>
      <c r="B380" s="135" t="s">
        <v>206</v>
      </c>
      <c r="C380" s="146" t="s">
        <v>1040</v>
      </c>
      <c r="D380" s="133" t="s">
        <v>2078</v>
      </c>
      <c r="E380" s="143">
        <v>-769565.49</v>
      </c>
      <c r="F380" s="131">
        <v>-773798.51</v>
      </c>
      <c r="G380" s="131">
        <v>-778031.53</v>
      </c>
      <c r="H380" s="131">
        <v>-782264.55</v>
      </c>
      <c r="I380" s="131">
        <v>-786497.57</v>
      </c>
      <c r="J380" s="131">
        <v>-790730.59</v>
      </c>
      <c r="K380" s="131">
        <v>-794963.61</v>
      </c>
      <c r="L380" s="131">
        <v>-799196.63</v>
      </c>
      <c r="M380" s="131">
        <v>-803429.65</v>
      </c>
      <c r="N380" s="131">
        <v>-807662.67</v>
      </c>
      <c r="O380" s="131">
        <v>-811895.69</v>
      </c>
      <c r="P380" s="131">
        <v>-816709.93</v>
      </c>
      <c r="Q380" s="126">
        <v>-816709.93</v>
      </c>
    </row>
    <row r="381" spans="1:17" ht="13" thickBot="1" x14ac:dyDescent="0.3">
      <c r="A381" s="32">
        <v>186008</v>
      </c>
      <c r="B381" s="135" t="s">
        <v>1470</v>
      </c>
      <c r="C381" s="146" t="s">
        <v>1471</v>
      </c>
      <c r="D381" s="133" t="s">
        <v>2078</v>
      </c>
      <c r="E381" s="142">
        <v>0</v>
      </c>
      <c r="F381" s="129">
        <v>0</v>
      </c>
      <c r="G381" s="129">
        <v>0</v>
      </c>
      <c r="H381" s="129">
        <v>0</v>
      </c>
      <c r="I381" s="129">
        <v>0</v>
      </c>
      <c r="J381" s="129">
        <v>0</v>
      </c>
      <c r="K381" s="129">
        <v>0</v>
      </c>
      <c r="L381" s="129">
        <v>0</v>
      </c>
      <c r="M381" s="129">
        <v>0</v>
      </c>
      <c r="N381" s="129">
        <v>0</v>
      </c>
      <c r="O381" s="129">
        <v>0</v>
      </c>
      <c r="P381" s="129">
        <v>0</v>
      </c>
      <c r="Q381" s="126">
        <v>0</v>
      </c>
    </row>
    <row r="382" spans="1:17" ht="13" thickBot="1" x14ac:dyDescent="0.3">
      <c r="A382" s="32">
        <v>186021</v>
      </c>
      <c r="B382" s="135" t="s">
        <v>2020</v>
      </c>
      <c r="C382" s="146" t="s">
        <v>2021</v>
      </c>
      <c r="D382" s="133" t="s">
        <v>2078</v>
      </c>
      <c r="E382" s="143">
        <v>148284.85</v>
      </c>
      <c r="F382" s="131">
        <v>148284.85</v>
      </c>
      <c r="G382" s="131">
        <v>0</v>
      </c>
      <c r="H382" s="131">
        <v>0</v>
      </c>
      <c r="I382" s="131">
        <v>3862932.29</v>
      </c>
      <c r="J382" s="131">
        <v>4277350.22</v>
      </c>
      <c r="K382" s="131">
        <v>4582645.92</v>
      </c>
      <c r="L382" s="131">
        <v>4759266.45</v>
      </c>
      <c r="M382" s="131">
        <v>4889919.24</v>
      </c>
      <c r="N382" s="131">
        <v>3730593.23</v>
      </c>
      <c r="O382" s="131">
        <v>3829486.39</v>
      </c>
      <c r="P382" s="131">
        <v>4493294.72</v>
      </c>
      <c r="Q382" s="126">
        <v>4493294.72</v>
      </c>
    </row>
    <row r="383" spans="1:17" ht="13" thickBot="1" x14ac:dyDescent="0.3">
      <c r="A383" s="32">
        <v>186026</v>
      </c>
      <c r="B383" s="135" t="s">
        <v>207</v>
      </c>
      <c r="C383" s="146" t="s">
        <v>1039</v>
      </c>
      <c r="D383" s="133" t="s">
        <v>2078</v>
      </c>
      <c r="E383" s="142">
        <v>3212364.23</v>
      </c>
      <c r="F383" s="129">
        <v>3212364.23</v>
      </c>
      <c r="G383" s="129">
        <v>3212364.23</v>
      </c>
      <c r="H383" s="129">
        <v>3227994.83</v>
      </c>
      <c r="I383" s="129">
        <v>3228081.79</v>
      </c>
      <c r="J383" s="129">
        <v>3229176.84</v>
      </c>
      <c r="K383" s="129">
        <v>3229270.79</v>
      </c>
      <c r="L383" s="129">
        <v>3229364.99</v>
      </c>
      <c r="M383" s="129">
        <v>3229364.99</v>
      </c>
      <c r="N383" s="129">
        <v>3229364.99</v>
      </c>
      <c r="O383" s="129">
        <v>3229364.99</v>
      </c>
      <c r="P383" s="129">
        <v>3229364.99</v>
      </c>
      <c r="Q383" s="126">
        <v>3229364.99</v>
      </c>
    </row>
    <row r="384" spans="1:17" ht="13" thickBot="1" x14ac:dyDescent="0.3">
      <c r="A384" s="32">
        <v>186028</v>
      </c>
      <c r="B384" s="135" t="s">
        <v>208</v>
      </c>
      <c r="C384" s="146" t="s">
        <v>1038</v>
      </c>
      <c r="D384" s="133" t="s">
        <v>2078</v>
      </c>
      <c r="E384" s="143">
        <v>-2955324.66</v>
      </c>
      <c r="F384" s="131">
        <v>-2979157.51</v>
      </c>
      <c r="G384" s="131">
        <v>-3002990.36</v>
      </c>
      <c r="H384" s="131">
        <v>-3026823.21</v>
      </c>
      <c r="I384" s="131">
        <v>-3050656.06</v>
      </c>
      <c r="J384" s="131">
        <v>-3072589.91</v>
      </c>
      <c r="K384" s="131">
        <v>-3094523.76</v>
      </c>
      <c r="L384" s="131">
        <v>-3117230.37</v>
      </c>
      <c r="M384" s="131">
        <v>-3139936.98</v>
      </c>
      <c r="N384" s="131">
        <v>-3162643.51</v>
      </c>
      <c r="O384" s="131">
        <v>-3166330.04</v>
      </c>
      <c r="P384" s="131">
        <v>-3170016.57</v>
      </c>
      <c r="Q384" s="126">
        <v>-3170016.57</v>
      </c>
    </row>
    <row r="385" spans="1:17" ht="13" thickBot="1" x14ac:dyDescent="0.3">
      <c r="A385" s="32">
        <v>186042</v>
      </c>
      <c r="B385" s="135" t="s">
        <v>209</v>
      </c>
      <c r="C385" s="146" t="s">
        <v>1037</v>
      </c>
      <c r="D385" s="133" t="s">
        <v>2078</v>
      </c>
      <c r="E385" s="142">
        <v>2722.5</v>
      </c>
      <c r="F385" s="129">
        <v>2722.5</v>
      </c>
      <c r="G385" s="129">
        <v>2722.5</v>
      </c>
      <c r="H385" s="129">
        <v>2722.5</v>
      </c>
      <c r="I385" s="129">
        <v>2722.5</v>
      </c>
      <c r="J385" s="129">
        <v>2722.5</v>
      </c>
      <c r="K385" s="129">
        <v>2722.5</v>
      </c>
      <c r="L385" s="129">
        <v>2722.5</v>
      </c>
      <c r="M385" s="129">
        <v>2722.5</v>
      </c>
      <c r="N385" s="129">
        <v>2722.5</v>
      </c>
      <c r="O385" s="129">
        <v>2722.5</v>
      </c>
      <c r="P385" s="129">
        <v>2722.5</v>
      </c>
      <c r="Q385" s="126">
        <v>2722.5</v>
      </c>
    </row>
    <row r="386" spans="1:17" ht="13" thickBot="1" x14ac:dyDescent="0.3">
      <c r="A386" s="32">
        <v>186043</v>
      </c>
      <c r="B386" s="135" t="s">
        <v>210</v>
      </c>
      <c r="C386" s="146" t="s">
        <v>1036</v>
      </c>
      <c r="D386" s="133" t="s">
        <v>2078</v>
      </c>
      <c r="E386" s="143">
        <v>-2722.5</v>
      </c>
      <c r="F386" s="131">
        <v>-2722.5</v>
      </c>
      <c r="G386" s="131">
        <v>-2722.5</v>
      </c>
      <c r="H386" s="131">
        <v>-2722.5</v>
      </c>
      <c r="I386" s="131">
        <v>-2722.5</v>
      </c>
      <c r="J386" s="131">
        <v>-2722.5</v>
      </c>
      <c r="K386" s="131">
        <v>-2722.5</v>
      </c>
      <c r="L386" s="131">
        <v>-2722.5</v>
      </c>
      <c r="M386" s="131">
        <v>-2722.5</v>
      </c>
      <c r="N386" s="131">
        <v>-2722.5</v>
      </c>
      <c r="O386" s="131">
        <v>-2722.5</v>
      </c>
      <c r="P386" s="131">
        <v>-2722.5</v>
      </c>
      <c r="Q386" s="126">
        <v>-2722.5</v>
      </c>
    </row>
    <row r="387" spans="1:17" ht="13" thickBot="1" x14ac:dyDescent="0.3">
      <c r="A387" s="32">
        <v>500165</v>
      </c>
      <c r="B387" s="127" t="s">
        <v>1472</v>
      </c>
      <c r="C387" s="144">
        <v>500165</v>
      </c>
      <c r="D387" s="128"/>
      <c r="E387" s="142">
        <v>-3031828122.4299998</v>
      </c>
      <c r="F387" s="129">
        <v>-3062204403.9699998</v>
      </c>
      <c r="G387" s="129">
        <v>-3053852256.0700002</v>
      </c>
      <c r="H387" s="129">
        <v>-3003987019.3899999</v>
      </c>
      <c r="I387" s="129">
        <v>-2986601265.75</v>
      </c>
      <c r="J387" s="129">
        <v>-3009170989.5599999</v>
      </c>
      <c r="K387" s="129">
        <v>-2998926532.25</v>
      </c>
      <c r="L387" s="129">
        <v>-3023306119.8299999</v>
      </c>
      <c r="M387" s="129">
        <v>-3102682851.4499998</v>
      </c>
      <c r="N387" s="129">
        <v>-3053763238.3800001</v>
      </c>
      <c r="O387" s="129">
        <v>-3117538092.7399998</v>
      </c>
      <c r="P387" s="129">
        <v>-3199358400.0700002</v>
      </c>
      <c r="Q387" s="126">
        <v>-3199358400.0700002</v>
      </c>
    </row>
    <row r="388" spans="1:17" ht="13" thickBot="1" x14ac:dyDescent="0.3">
      <c r="A388" s="32">
        <v>500195</v>
      </c>
      <c r="B388" s="130" t="s">
        <v>1473</v>
      </c>
      <c r="C388" s="145">
        <v>500195</v>
      </c>
      <c r="D388" s="140"/>
      <c r="E388" s="143">
        <v>-21577628.859999999</v>
      </c>
      <c r="F388" s="131">
        <v>-21563252.07</v>
      </c>
      <c r="G388" s="131">
        <v>-22111609.219999999</v>
      </c>
      <c r="H388" s="131">
        <v>-21562041.68</v>
      </c>
      <c r="I388" s="131">
        <v>-21670380.800000001</v>
      </c>
      <c r="J388" s="131">
        <v>-20566359.48</v>
      </c>
      <c r="K388" s="131">
        <v>-21230850.719999999</v>
      </c>
      <c r="L388" s="131">
        <v>-20771178.039999999</v>
      </c>
      <c r="M388" s="131">
        <v>-19846845.82</v>
      </c>
      <c r="N388" s="131">
        <v>-21272856.760000002</v>
      </c>
      <c r="O388" s="131">
        <v>-23210721.390000001</v>
      </c>
      <c r="P388" s="131">
        <v>-19552067.98</v>
      </c>
      <c r="Q388" s="126">
        <v>-19552067.98</v>
      </c>
    </row>
    <row r="389" spans="1:17" ht="13" thickBot="1" x14ac:dyDescent="0.3">
      <c r="A389" s="32">
        <v>234010</v>
      </c>
      <c r="B389" s="132" t="s">
        <v>2154</v>
      </c>
      <c r="C389" s="146" t="s">
        <v>2155</v>
      </c>
      <c r="D389" s="133" t="s">
        <v>2078</v>
      </c>
      <c r="E389" s="142">
        <v>0</v>
      </c>
      <c r="F389" s="129">
        <v>0</v>
      </c>
      <c r="G389" s="129">
        <v>0</v>
      </c>
      <c r="H389" s="129">
        <v>0</v>
      </c>
      <c r="I389" s="129">
        <v>0</v>
      </c>
      <c r="J389" s="129">
        <v>0</v>
      </c>
      <c r="K389" s="129">
        <v>0</v>
      </c>
      <c r="L389" s="129">
        <v>0</v>
      </c>
      <c r="M389" s="129">
        <v>0</v>
      </c>
      <c r="N389" s="129">
        <v>-106087</v>
      </c>
      <c r="O389" s="129">
        <v>-156678.45000000001</v>
      </c>
      <c r="P389" s="129">
        <v>-2293326.83</v>
      </c>
      <c r="Q389" s="126">
        <v>-2293326.83</v>
      </c>
    </row>
    <row r="390" spans="1:17" ht="13" thickBot="1" x14ac:dyDescent="0.3">
      <c r="A390" s="32">
        <v>234042</v>
      </c>
      <c r="B390" s="132" t="s">
        <v>2156</v>
      </c>
      <c r="C390" s="146" t="s">
        <v>1035</v>
      </c>
      <c r="D390" s="133" t="s">
        <v>2078</v>
      </c>
      <c r="E390" s="143">
        <v>-23070.75</v>
      </c>
      <c r="F390" s="131">
        <v>-18906.96</v>
      </c>
      <c r="G390" s="131">
        <v>-19532.11</v>
      </c>
      <c r="H390" s="131">
        <v>-19617.57</v>
      </c>
      <c r="I390" s="131">
        <v>-15830.69</v>
      </c>
      <c r="J390" s="131">
        <v>-21033.37</v>
      </c>
      <c r="K390" s="131">
        <v>-17923.61</v>
      </c>
      <c r="L390" s="131">
        <v>-19398.93</v>
      </c>
      <c r="M390" s="131">
        <v>-17277.71</v>
      </c>
      <c r="N390" s="131">
        <v>-33692.65</v>
      </c>
      <c r="O390" s="131">
        <v>-24707.94</v>
      </c>
      <c r="P390" s="131">
        <v>-13258.15</v>
      </c>
      <c r="Q390" s="126">
        <v>-13258.15</v>
      </c>
    </row>
    <row r="391" spans="1:17" ht="13" thickBot="1" x14ac:dyDescent="0.3">
      <c r="A391" s="32">
        <v>234800</v>
      </c>
      <c r="B391" s="132" t="s">
        <v>2157</v>
      </c>
      <c r="C391" s="146" t="s">
        <v>2158</v>
      </c>
      <c r="D391" s="133" t="s">
        <v>2078</v>
      </c>
      <c r="E391" s="142">
        <v>0</v>
      </c>
      <c r="F391" s="129">
        <v>0</v>
      </c>
      <c r="G391" s="129">
        <v>0</v>
      </c>
      <c r="H391" s="129">
        <v>0</v>
      </c>
      <c r="I391" s="129">
        <v>0</v>
      </c>
      <c r="J391" s="129">
        <v>0</v>
      </c>
      <c r="K391" s="129">
        <v>0</v>
      </c>
      <c r="L391" s="129">
        <v>0</v>
      </c>
      <c r="M391" s="129">
        <v>0</v>
      </c>
      <c r="N391" s="129">
        <v>-1364637</v>
      </c>
      <c r="O391" s="129">
        <v>-5138672</v>
      </c>
      <c r="P391" s="129">
        <v>1338817</v>
      </c>
      <c r="Q391" s="126">
        <v>1338817</v>
      </c>
    </row>
    <row r="392" spans="1:17" ht="13" thickBot="1" x14ac:dyDescent="0.3">
      <c r="A392" s="32">
        <v>234905</v>
      </c>
      <c r="B392" s="132" t="s">
        <v>1474</v>
      </c>
      <c r="C392" s="146" t="s">
        <v>1475</v>
      </c>
      <c r="D392" s="133" t="s">
        <v>2078</v>
      </c>
      <c r="E392" s="143">
        <v>-18158953</v>
      </c>
      <c r="F392" s="131">
        <v>-17697413</v>
      </c>
      <c r="G392" s="131">
        <v>-18498334</v>
      </c>
      <c r="H392" s="131">
        <v>-18804022</v>
      </c>
      <c r="I392" s="131">
        <v>-18247893</v>
      </c>
      <c r="J392" s="131">
        <v>-17399405</v>
      </c>
      <c r="K392" s="131">
        <v>-18204726</v>
      </c>
      <c r="L392" s="131">
        <v>-18468124</v>
      </c>
      <c r="M392" s="131">
        <v>-16771661</v>
      </c>
      <c r="N392" s="131">
        <v>-16710533</v>
      </c>
      <c r="O392" s="131">
        <v>-17890663</v>
      </c>
      <c r="P392" s="131">
        <v>-18584300</v>
      </c>
      <c r="Q392" s="126">
        <v>-18584300</v>
      </c>
    </row>
    <row r="393" spans="1:17" ht="13" thickBot="1" x14ac:dyDescent="0.3">
      <c r="A393" s="32">
        <v>234915</v>
      </c>
      <c r="B393" s="132" t="s">
        <v>2159</v>
      </c>
      <c r="C393" s="146" t="s">
        <v>1476</v>
      </c>
      <c r="D393" s="133" t="s">
        <v>2078</v>
      </c>
      <c r="E393" s="142">
        <v>-3329621</v>
      </c>
      <c r="F393" s="129">
        <v>-3780154</v>
      </c>
      <c r="G393" s="129">
        <v>-3547809</v>
      </c>
      <c r="H393" s="129">
        <v>-2683719</v>
      </c>
      <c r="I393" s="129">
        <v>-3291211</v>
      </c>
      <c r="J393" s="129">
        <v>-3096310</v>
      </c>
      <c r="K393" s="129">
        <v>-2956364</v>
      </c>
      <c r="L393" s="129">
        <v>-2883693</v>
      </c>
      <c r="M393" s="129">
        <v>-3098415</v>
      </c>
      <c r="N393" s="129">
        <v>-3098415</v>
      </c>
      <c r="O393" s="129">
        <v>0</v>
      </c>
      <c r="P393" s="129">
        <v>0</v>
      </c>
      <c r="Q393" s="126">
        <v>0</v>
      </c>
    </row>
    <row r="394" spans="1:17" ht="13" thickBot="1" x14ac:dyDescent="0.3">
      <c r="A394" s="32">
        <v>234920</v>
      </c>
      <c r="B394" s="132" t="s">
        <v>2160</v>
      </c>
      <c r="C394" s="146" t="s">
        <v>1477</v>
      </c>
      <c r="D394" s="133" t="s">
        <v>2078</v>
      </c>
      <c r="E394" s="143">
        <v>47016</v>
      </c>
      <c r="F394" s="131">
        <v>47322</v>
      </c>
      <c r="G394" s="131">
        <v>50431</v>
      </c>
      <c r="H394" s="131">
        <v>44153</v>
      </c>
      <c r="I394" s="131">
        <v>610</v>
      </c>
      <c r="J394" s="131">
        <v>6415</v>
      </c>
      <c r="K394" s="131">
        <v>5991</v>
      </c>
      <c r="L394" s="131">
        <v>664008</v>
      </c>
      <c r="M394" s="131">
        <v>107630</v>
      </c>
      <c r="N394" s="131">
        <v>107630</v>
      </c>
      <c r="O394" s="131">
        <v>0</v>
      </c>
      <c r="P394" s="131">
        <v>0</v>
      </c>
      <c r="Q394" s="126">
        <v>0</v>
      </c>
    </row>
    <row r="395" spans="1:17" ht="13" thickBot="1" x14ac:dyDescent="0.3">
      <c r="A395" s="32">
        <v>234925</v>
      </c>
      <c r="B395" s="132" t="s">
        <v>2161</v>
      </c>
      <c r="C395" s="146" t="s">
        <v>1478</v>
      </c>
      <c r="D395" s="133" t="s">
        <v>2078</v>
      </c>
      <c r="E395" s="142">
        <v>-113000.11</v>
      </c>
      <c r="F395" s="129">
        <v>-114100.11</v>
      </c>
      <c r="G395" s="129">
        <v>-96365.11</v>
      </c>
      <c r="H395" s="129">
        <v>-98836.11</v>
      </c>
      <c r="I395" s="129">
        <v>-116056.11</v>
      </c>
      <c r="J395" s="129">
        <v>-56026.11</v>
      </c>
      <c r="K395" s="129">
        <v>-57828.11</v>
      </c>
      <c r="L395" s="129">
        <v>-63970.11</v>
      </c>
      <c r="M395" s="129">
        <v>-67122.11</v>
      </c>
      <c r="N395" s="129">
        <v>-67122.11</v>
      </c>
      <c r="O395" s="129">
        <v>0</v>
      </c>
      <c r="P395" s="129">
        <v>0</v>
      </c>
      <c r="Q395" s="126">
        <v>0</v>
      </c>
    </row>
    <row r="396" spans="1:17" ht="13" thickBot="1" x14ac:dyDescent="0.3">
      <c r="A396" s="32">
        <v>500155</v>
      </c>
      <c r="B396" s="130" t="s">
        <v>1479</v>
      </c>
      <c r="C396" s="145">
        <v>500155</v>
      </c>
      <c r="D396" s="140"/>
      <c r="E396" s="143">
        <v>-1430866973.5999999</v>
      </c>
      <c r="F396" s="131">
        <v>-1446366786.6800001</v>
      </c>
      <c r="G396" s="131">
        <v>-1455701301.3900001</v>
      </c>
      <c r="H396" s="131">
        <v>-1447221983.55</v>
      </c>
      <c r="I396" s="131">
        <v>-1446750923.05</v>
      </c>
      <c r="J396" s="131">
        <v>-1443421269.26</v>
      </c>
      <c r="K396" s="131">
        <v>-1425816050.6700001</v>
      </c>
      <c r="L396" s="131">
        <v>-1422159377.24</v>
      </c>
      <c r="M396" s="131">
        <v>-1461401015.6600001</v>
      </c>
      <c r="N396" s="131">
        <v>-1405541986.9200001</v>
      </c>
      <c r="O396" s="131">
        <v>-1419111734.1600001</v>
      </c>
      <c r="P396" s="131">
        <v>-1418929687.22</v>
      </c>
      <c r="Q396" s="126">
        <v>-1418929687.22</v>
      </c>
    </row>
    <row r="397" spans="1:17" ht="13" thickBot="1" x14ac:dyDescent="0.3">
      <c r="A397" s="32">
        <v>500158</v>
      </c>
      <c r="B397" s="132" t="s">
        <v>1480</v>
      </c>
      <c r="C397" s="146">
        <v>500158</v>
      </c>
      <c r="D397" s="141"/>
      <c r="E397" s="142">
        <v>-747558541.52999997</v>
      </c>
      <c r="F397" s="129">
        <v>-762926061.09000003</v>
      </c>
      <c r="G397" s="129">
        <v>-772204624.79999995</v>
      </c>
      <c r="H397" s="129">
        <v>-763592322.38999999</v>
      </c>
      <c r="I397" s="129">
        <v>-762989312.13</v>
      </c>
      <c r="J397" s="129">
        <v>-759526038.10000002</v>
      </c>
      <c r="K397" s="129">
        <v>-741812599.87</v>
      </c>
      <c r="L397" s="129">
        <v>-738301939.48000002</v>
      </c>
      <c r="M397" s="129">
        <v>-737581205.09000003</v>
      </c>
      <c r="N397" s="129">
        <v>-681589842.88999999</v>
      </c>
      <c r="O397" s="129">
        <v>-695013084.29999995</v>
      </c>
      <c r="P397" s="129">
        <v>-714795901.28999996</v>
      </c>
      <c r="Q397" s="126">
        <v>-714795901.28999996</v>
      </c>
    </row>
    <row r="398" spans="1:17" ht="13" thickBot="1" x14ac:dyDescent="0.3">
      <c r="A398" s="32">
        <v>500160</v>
      </c>
      <c r="B398" s="134" t="s">
        <v>1481</v>
      </c>
      <c r="C398" s="146">
        <v>500160</v>
      </c>
      <c r="D398" s="141"/>
      <c r="E398" s="143">
        <v>-449144539.43000001</v>
      </c>
      <c r="F398" s="131">
        <v>-450279641.31999999</v>
      </c>
      <c r="G398" s="131">
        <v>-450407964.31</v>
      </c>
      <c r="H398" s="131">
        <v>-450661838.69999999</v>
      </c>
      <c r="I398" s="131">
        <v>-451601168.50999999</v>
      </c>
      <c r="J398" s="131">
        <v>-452195484.31999999</v>
      </c>
      <c r="K398" s="131">
        <v>-452449713.47000003</v>
      </c>
      <c r="L398" s="131">
        <v>-454151598</v>
      </c>
      <c r="M398" s="131">
        <v>-455499262.44999999</v>
      </c>
      <c r="N398" s="131">
        <v>-396129189.98000002</v>
      </c>
      <c r="O398" s="131">
        <v>-396211183.44</v>
      </c>
      <c r="P398" s="131">
        <v>-395215907.88</v>
      </c>
      <c r="Q398" s="126">
        <v>-395215907.88</v>
      </c>
    </row>
    <row r="399" spans="1:17" ht="13" thickBot="1" x14ac:dyDescent="0.3">
      <c r="A399" s="32">
        <v>500166</v>
      </c>
      <c r="B399" s="135" t="s">
        <v>211</v>
      </c>
      <c r="C399" s="146">
        <v>500166</v>
      </c>
      <c r="D399" s="141"/>
      <c r="E399" s="142">
        <v>-440040944.61000001</v>
      </c>
      <c r="F399" s="129">
        <v>-440872324.61000001</v>
      </c>
      <c r="G399" s="129">
        <v>-442249675.77999997</v>
      </c>
      <c r="H399" s="129">
        <v>-442387069.49000001</v>
      </c>
      <c r="I399" s="129">
        <v>-443315992.99000001</v>
      </c>
      <c r="J399" s="129">
        <v>-443363030.29000002</v>
      </c>
      <c r="K399" s="129">
        <v>-443406077.75999999</v>
      </c>
      <c r="L399" s="129">
        <v>-445021512.66000003</v>
      </c>
      <c r="M399" s="129">
        <v>-445786061.68000001</v>
      </c>
      <c r="N399" s="129">
        <v>-445819517.70999998</v>
      </c>
      <c r="O399" s="129">
        <v>-445819517.70999998</v>
      </c>
      <c r="P399" s="129">
        <v>-445786061.68000001</v>
      </c>
      <c r="Q399" s="126">
        <v>-445786061.68000001</v>
      </c>
    </row>
    <row r="400" spans="1:17" ht="13" thickBot="1" x14ac:dyDescent="0.3">
      <c r="A400" s="32">
        <v>201000</v>
      </c>
      <c r="B400" s="136" t="s">
        <v>211</v>
      </c>
      <c r="C400" s="146" t="s">
        <v>1034</v>
      </c>
      <c r="D400" s="133" t="s">
        <v>2078</v>
      </c>
      <c r="E400" s="143">
        <v>0</v>
      </c>
      <c r="F400" s="131">
        <v>0</v>
      </c>
      <c r="G400" s="131">
        <v>0</v>
      </c>
      <c r="H400" s="131">
        <v>0</v>
      </c>
      <c r="I400" s="131">
        <v>0</v>
      </c>
      <c r="J400" s="131">
        <v>0</v>
      </c>
      <c r="K400" s="131">
        <v>0</v>
      </c>
      <c r="L400" s="131">
        <v>0</v>
      </c>
      <c r="M400" s="131">
        <v>0</v>
      </c>
      <c r="N400" s="131">
        <v>0</v>
      </c>
      <c r="O400" s="131">
        <v>0</v>
      </c>
      <c r="P400" s="131">
        <v>0</v>
      </c>
      <c r="Q400" s="126">
        <v>0</v>
      </c>
    </row>
    <row r="401" spans="1:17" ht="13" thickBot="1" x14ac:dyDescent="0.3">
      <c r="A401" s="32">
        <v>201100</v>
      </c>
      <c r="B401" s="136" t="s">
        <v>212</v>
      </c>
      <c r="C401" s="146" t="s">
        <v>1033</v>
      </c>
      <c r="D401" s="133" t="s">
        <v>2078</v>
      </c>
      <c r="E401" s="142">
        <v>-444159107.85000002</v>
      </c>
      <c r="F401" s="129">
        <v>-444990487.85000002</v>
      </c>
      <c r="G401" s="129">
        <v>-446367839.01999998</v>
      </c>
      <c r="H401" s="129">
        <v>-446505232.73000002</v>
      </c>
      <c r="I401" s="129">
        <v>-447434156.23000002</v>
      </c>
      <c r="J401" s="129">
        <v>-447481193.52999997</v>
      </c>
      <c r="K401" s="129">
        <v>-447524241</v>
      </c>
      <c r="L401" s="129">
        <v>-449139675.89999998</v>
      </c>
      <c r="M401" s="129">
        <v>-449904224.92000002</v>
      </c>
      <c r="N401" s="129">
        <v>-449937680.94999999</v>
      </c>
      <c r="O401" s="129">
        <v>-449937680.94999999</v>
      </c>
      <c r="P401" s="129">
        <v>-449904224.92000002</v>
      </c>
      <c r="Q401" s="126">
        <v>-449904224.92000002</v>
      </c>
    </row>
    <row r="402" spans="1:17" ht="13" thickBot="1" x14ac:dyDescent="0.3">
      <c r="A402" s="32">
        <v>214001</v>
      </c>
      <c r="B402" s="136" t="s">
        <v>213</v>
      </c>
      <c r="C402" s="146" t="s">
        <v>1032</v>
      </c>
      <c r="D402" s="133" t="s">
        <v>2078</v>
      </c>
      <c r="E402" s="143">
        <v>6880.06</v>
      </c>
      <c r="F402" s="131">
        <v>6880.06</v>
      </c>
      <c r="G402" s="131">
        <v>6880.06</v>
      </c>
      <c r="H402" s="131">
        <v>6880.06</v>
      </c>
      <c r="I402" s="131">
        <v>6880.06</v>
      </c>
      <c r="J402" s="131">
        <v>6880.06</v>
      </c>
      <c r="K402" s="131">
        <v>6880.06</v>
      </c>
      <c r="L402" s="131">
        <v>6880.06</v>
      </c>
      <c r="M402" s="131">
        <v>6880.06</v>
      </c>
      <c r="N402" s="131">
        <v>6880.06</v>
      </c>
      <c r="O402" s="131">
        <v>6880.06</v>
      </c>
      <c r="P402" s="131">
        <v>6880.06</v>
      </c>
      <c r="Q402" s="126">
        <v>6880.06</v>
      </c>
    </row>
    <row r="403" spans="1:17" ht="13" thickBot="1" x14ac:dyDescent="0.3">
      <c r="A403" s="32">
        <v>214002</v>
      </c>
      <c r="B403" s="136" t="s">
        <v>1601</v>
      </c>
      <c r="C403" s="146" t="s">
        <v>1602</v>
      </c>
      <c r="D403" s="133" t="s">
        <v>2078</v>
      </c>
      <c r="E403" s="142">
        <v>4111283.18</v>
      </c>
      <c r="F403" s="129">
        <v>4111283.18</v>
      </c>
      <c r="G403" s="129">
        <v>4111283.18</v>
      </c>
      <c r="H403" s="129">
        <v>4111283.18</v>
      </c>
      <c r="I403" s="129">
        <v>4111283.18</v>
      </c>
      <c r="J403" s="129">
        <v>4111283.18</v>
      </c>
      <c r="K403" s="129">
        <v>4111283.18</v>
      </c>
      <c r="L403" s="129">
        <v>4111283.18</v>
      </c>
      <c r="M403" s="129">
        <v>4111283.18</v>
      </c>
      <c r="N403" s="129">
        <v>4111283.18</v>
      </c>
      <c r="O403" s="129">
        <v>4111283.18</v>
      </c>
      <c r="P403" s="129">
        <v>4111283.18</v>
      </c>
      <c r="Q403" s="126">
        <v>4111283.18</v>
      </c>
    </row>
    <row r="404" spans="1:17" ht="13" thickBot="1" x14ac:dyDescent="0.3">
      <c r="A404" s="32">
        <v>500167</v>
      </c>
      <c r="B404" s="135" t="s">
        <v>1482</v>
      </c>
      <c r="C404" s="146">
        <v>500167</v>
      </c>
      <c r="D404" s="141"/>
      <c r="E404" s="143">
        <v>-9103594.8200000003</v>
      </c>
      <c r="F404" s="131">
        <v>-9407316.7100000009</v>
      </c>
      <c r="G404" s="131">
        <v>-8158288.5300000003</v>
      </c>
      <c r="H404" s="131">
        <v>-8274769.21</v>
      </c>
      <c r="I404" s="131">
        <v>-8285175.5199999996</v>
      </c>
      <c r="J404" s="131">
        <v>-8832454.0299999993</v>
      </c>
      <c r="K404" s="131">
        <v>-9043635.7100000009</v>
      </c>
      <c r="L404" s="131">
        <v>-9130085.3399999999</v>
      </c>
      <c r="M404" s="131">
        <v>-9713200.7699999996</v>
      </c>
      <c r="N404" s="131">
        <v>49690327.729999997</v>
      </c>
      <c r="O404" s="131">
        <v>49608334.270000003</v>
      </c>
      <c r="P404" s="131">
        <v>50570153.799999997</v>
      </c>
      <c r="Q404" s="126">
        <v>50570153.799999997</v>
      </c>
    </row>
    <row r="405" spans="1:17" ht="13" thickBot="1" x14ac:dyDescent="0.3">
      <c r="A405" s="32">
        <v>207001</v>
      </c>
      <c r="B405" s="136" t="s">
        <v>214</v>
      </c>
      <c r="C405" s="146" t="s">
        <v>1031</v>
      </c>
      <c r="D405" s="133" t="s">
        <v>2078</v>
      </c>
      <c r="E405" s="142">
        <v>-293561404.88999999</v>
      </c>
      <c r="F405" s="129">
        <v>-293561404.88999999</v>
      </c>
      <c r="G405" s="129">
        <v>-293561404.88999999</v>
      </c>
      <c r="H405" s="129">
        <v>-293561404.88999999</v>
      </c>
      <c r="I405" s="129">
        <v>-293561404.88999999</v>
      </c>
      <c r="J405" s="129">
        <v>-293561404.88999999</v>
      </c>
      <c r="K405" s="129">
        <v>-293561404.88999999</v>
      </c>
      <c r="L405" s="129">
        <v>-293561404.88999999</v>
      </c>
      <c r="M405" s="129">
        <v>-293561404.88999999</v>
      </c>
      <c r="N405" s="129">
        <v>-293561404.88999999</v>
      </c>
      <c r="O405" s="129">
        <v>-293561404.88999999</v>
      </c>
      <c r="P405" s="129">
        <v>-293561404.88999999</v>
      </c>
      <c r="Q405" s="126">
        <v>-293561404.88999999</v>
      </c>
    </row>
    <row r="406" spans="1:17" ht="13" thickBot="1" x14ac:dyDescent="0.3">
      <c r="A406" s="32">
        <v>207003</v>
      </c>
      <c r="B406" s="136" t="s">
        <v>215</v>
      </c>
      <c r="C406" s="146" t="s">
        <v>1030</v>
      </c>
      <c r="D406" s="133" t="s">
        <v>2078</v>
      </c>
      <c r="E406" s="143">
        <v>-3287749.37</v>
      </c>
      <c r="F406" s="131">
        <v>-3426704.37</v>
      </c>
      <c r="G406" s="131">
        <v>-2680749.8199999998</v>
      </c>
      <c r="H406" s="131">
        <v>-2708893.96</v>
      </c>
      <c r="I406" s="131">
        <v>-2641992.16</v>
      </c>
      <c r="J406" s="131">
        <v>-2754669.16</v>
      </c>
      <c r="K406" s="131">
        <v>-2865863.07</v>
      </c>
      <c r="L406" s="131">
        <v>-2885432.77</v>
      </c>
      <c r="M406" s="131">
        <v>-2914607.47</v>
      </c>
      <c r="N406" s="131">
        <v>-2914607.47</v>
      </c>
      <c r="O406" s="131">
        <v>-2914607.47</v>
      </c>
      <c r="P406" s="131">
        <v>-2914607.47</v>
      </c>
      <c r="Q406" s="126">
        <v>-2914607.47</v>
      </c>
    </row>
    <row r="407" spans="1:17" ht="13" thickBot="1" x14ac:dyDescent="0.3">
      <c r="A407" s="32">
        <v>207004</v>
      </c>
      <c r="B407" s="136" t="s">
        <v>216</v>
      </c>
      <c r="C407" s="146" t="s">
        <v>1029</v>
      </c>
      <c r="D407" s="133" t="s">
        <v>2078</v>
      </c>
      <c r="E407" s="142">
        <v>-4014088.62</v>
      </c>
      <c r="F407" s="129">
        <v>-4014088.62</v>
      </c>
      <c r="G407" s="129">
        <v>-3444193.62</v>
      </c>
      <c r="H407" s="129">
        <v>-3444193.62</v>
      </c>
      <c r="I407" s="129">
        <v>-3444193.62</v>
      </c>
      <c r="J407" s="129">
        <v>-3809166.62</v>
      </c>
      <c r="K407" s="129">
        <v>-3809166.62</v>
      </c>
      <c r="L407" s="129">
        <v>-3809166.62</v>
      </c>
      <c r="M407" s="129">
        <v>-3698477.62</v>
      </c>
      <c r="N407" s="129">
        <v>-3698477.62</v>
      </c>
      <c r="O407" s="129">
        <v>-3698477.62</v>
      </c>
      <c r="P407" s="129">
        <v>-3698477.62</v>
      </c>
      <c r="Q407" s="126">
        <v>-3698477.62</v>
      </c>
    </row>
    <row r="408" spans="1:17" ht="13" thickBot="1" x14ac:dyDescent="0.3">
      <c r="A408" s="32">
        <v>207010</v>
      </c>
      <c r="B408" s="136" t="s">
        <v>2162</v>
      </c>
      <c r="C408" s="146" t="s">
        <v>2163</v>
      </c>
      <c r="D408" s="133" t="s">
        <v>2078</v>
      </c>
      <c r="E408" s="143">
        <v>0</v>
      </c>
      <c r="F408" s="131">
        <v>0</v>
      </c>
      <c r="G408" s="131">
        <v>0</v>
      </c>
      <c r="H408" s="131">
        <v>0</v>
      </c>
      <c r="I408" s="131">
        <v>0</v>
      </c>
      <c r="J408" s="131">
        <v>0</v>
      </c>
      <c r="K408" s="131">
        <v>0</v>
      </c>
      <c r="L408" s="131">
        <v>0</v>
      </c>
      <c r="M408" s="131">
        <v>-579980.15</v>
      </c>
      <c r="N408" s="131">
        <v>58884680.990000002</v>
      </c>
      <c r="O408" s="131">
        <v>58884680.990000002</v>
      </c>
      <c r="P408" s="131">
        <v>58884680.990000002</v>
      </c>
      <c r="Q408" s="126">
        <v>58884680.990000002</v>
      </c>
    </row>
    <row r="409" spans="1:17" ht="13" thickBot="1" x14ac:dyDescent="0.3">
      <c r="A409" s="32">
        <v>209000</v>
      </c>
      <c r="B409" s="136" t="s">
        <v>217</v>
      </c>
      <c r="C409" s="146" t="s">
        <v>1028</v>
      </c>
      <c r="D409" s="133" t="s">
        <v>2078</v>
      </c>
      <c r="E409" s="142">
        <v>293561404.88999999</v>
      </c>
      <c r="F409" s="129">
        <v>293561404.88999999</v>
      </c>
      <c r="G409" s="129">
        <v>293561404.88999999</v>
      </c>
      <c r="H409" s="129">
        <v>293561404.88999999</v>
      </c>
      <c r="I409" s="129">
        <v>293561404.88999999</v>
      </c>
      <c r="J409" s="129">
        <v>293561404.88999999</v>
      </c>
      <c r="K409" s="129">
        <v>293561404.88999999</v>
      </c>
      <c r="L409" s="129">
        <v>293561404.88999999</v>
      </c>
      <c r="M409" s="129">
        <v>293561404.88999999</v>
      </c>
      <c r="N409" s="129">
        <v>293561404.88999999</v>
      </c>
      <c r="O409" s="129">
        <v>293561404.88999999</v>
      </c>
      <c r="P409" s="129">
        <v>293561404.88999999</v>
      </c>
      <c r="Q409" s="126">
        <v>293561404.88999999</v>
      </c>
    </row>
    <row r="410" spans="1:17" ht="13" thickBot="1" x14ac:dyDescent="0.3">
      <c r="A410" s="32">
        <v>210000</v>
      </c>
      <c r="B410" s="136" t="s">
        <v>218</v>
      </c>
      <c r="C410" s="146" t="s">
        <v>1027</v>
      </c>
      <c r="D410" s="133" t="s">
        <v>2078</v>
      </c>
      <c r="E410" s="143">
        <v>-1649863.59</v>
      </c>
      <c r="F410" s="131">
        <v>-1649863.59</v>
      </c>
      <c r="G410" s="131">
        <v>-1649863.59</v>
      </c>
      <c r="H410" s="131">
        <v>-1649863.59</v>
      </c>
      <c r="I410" s="131">
        <v>-1649863.59</v>
      </c>
      <c r="J410" s="131">
        <v>-1649863.59</v>
      </c>
      <c r="K410" s="131">
        <v>-1649863.59</v>
      </c>
      <c r="L410" s="131">
        <v>-1649863.59</v>
      </c>
      <c r="M410" s="131">
        <v>-1649863.59</v>
      </c>
      <c r="N410" s="131">
        <v>-1649863.59</v>
      </c>
      <c r="O410" s="131">
        <v>-1649863.59</v>
      </c>
      <c r="P410" s="131">
        <v>-1649863.59</v>
      </c>
      <c r="Q410" s="126">
        <v>-1649863.59</v>
      </c>
    </row>
    <row r="411" spans="1:17" ht="13" thickBot="1" x14ac:dyDescent="0.3">
      <c r="A411" s="32">
        <v>212001</v>
      </c>
      <c r="B411" s="136" t="s">
        <v>219</v>
      </c>
      <c r="C411" s="146" t="s">
        <v>1026</v>
      </c>
      <c r="D411" s="133" t="s">
        <v>2078</v>
      </c>
      <c r="E411" s="142">
        <v>-151893.24</v>
      </c>
      <c r="F411" s="129">
        <v>-316660.13</v>
      </c>
      <c r="G411" s="129">
        <v>-383481.5</v>
      </c>
      <c r="H411" s="129">
        <v>-471818.04</v>
      </c>
      <c r="I411" s="129">
        <v>-549126.15</v>
      </c>
      <c r="J411" s="129">
        <v>-618754.66</v>
      </c>
      <c r="K411" s="129">
        <v>-718742.43</v>
      </c>
      <c r="L411" s="129">
        <v>-785622.36</v>
      </c>
      <c r="M411" s="129">
        <v>-870271.94</v>
      </c>
      <c r="N411" s="129">
        <v>-931404.58</v>
      </c>
      <c r="O411" s="129">
        <v>-1013398.04</v>
      </c>
      <c r="P411" s="129">
        <v>-51578.51</v>
      </c>
      <c r="Q411" s="126">
        <v>-51578.51</v>
      </c>
    </row>
    <row r="412" spans="1:17" ht="13" thickBot="1" x14ac:dyDescent="0.3">
      <c r="A412" s="32">
        <v>500161</v>
      </c>
      <c r="B412" s="134" t="s">
        <v>1483</v>
      </c>
      <c r="C412" s="146">
        <v>500161</v>
      </c>
      <c r="D412" s="141"/>
      <c r="E412" s="143">
        <v>8386667.9400000004</v>
      </c>
      <c r="F412" s="131">
        <v>8335497.3600000003</v>
      </c>
      <c r="G412" s="131">
        <v>8284326.7800000003</v>
      </c>
      <c r="H412" s="131">
        <v>8233156.2000000002</v>
      </c>
      <c r="I412" s="131">
        <v>8181985.6200000001</v>
      </c>
      <c r="J412" s="131">
        <v>8130815.04</v>
      </c>
      <c r="K412" s="131">
        <v>8079644.46</v>
      </c>
      <c r="L412" s="131">
        <v>8028473.8799999999</v>
      </c>
      <c r="M412" s="131">
        <v>7977303.2999999998</v>
      </c>
      <c r="N412" s="131">
        <v>7926132.7199999997</v>
      </c>
      <c r="O412" s="131">
        <v>7874962.1399999997</v>
      </c>
      <c r="P412" s="131">
        <v>7646984.2800000003</v>
      </c>
      <c r="Q412" s="126">
        <v>7646984.2800000003</v>
      </c>
    </row>
    <row r="413" spans="1:17" ht="13" thickBot="1" x14ac:dyDescent="0.3">
      <c r="A413" s="32">
        <v>218000</v>
      </c>
      <c r="B413" s="135" t="s">
        <v>220</v>
      </c>
      <c r="C413" s="146" t="s">
        <v>1025</v>
      </c>
      <c r="D413" s="133" t="s">
        <v>2078</v>
      </c>
      <c r="E413" s="142">
        <v>8386667.9400000004</v>
      </c>
      <c r="F413" s="129">
        <v>8335497.3600000003</v>
      </c>
      <c r="G413" s="129">
        <v>8284326.7800000003</v>
      </c>
      <c r="H413" s="129">
        <v>8233156.2000000002</v>
      </c>
      <c r="I413" s="129">
        <v>8181985.6200000001</v>
      </c>
      <c r="J413" s="129">
        <v>8130815.04</v>
      </c>
      <c r="K413" s="129">
        <v>8079644.46</v>
      </c>
      <c r="L413" s="129">
        <v>8028473.8799999999</v>
      </c>
      <c r="M413" s="129">
        <v>7977303.2999999998</v>
      </c>
      <c r="N413" s="129">
        <v>7926132.7199999997</v>
      </c>
      <c r="O413" s="129">
        <v>7874962.1399999997</v>
      </c>
      <c r="P413" s="129">
        <v>7646984.2800000003</v>
      </c>
      <c r="Q413" s="126">
        <v>7646984.2800000003</v>
      </c>
    </row>
    <row r="414" spans="1:17" ht="13" thickBot="1" x14ac:dyDescent="0.3">
      <c r="A414" s="32">
        <v>500162</v>
      </c>
      <c r="B414" s="134" t="s">
        <v>221</v>
      </c>
      <c r="C414" s="146">
        <v>500162</v>
      </c>
      <c r="D414" s="141"/>
      <c r="E414" s="143">
        <v>-306800670.04000002</v>
      </c>
      <c r="F414" s="131">
        <v>-320981917.13</v>
      </c>
      <c r="G414" s="131">
        <v>-330080987.26999998</v>
      </c>
      <c r="H414" s="131">
        <v>-321163639.88999999</v>
      </c>
      <c r="I414" s="131">
        <v>-319570129.24000001</v>
      </c>
      <c r="J414" s="131">
        <v>-315461368.81999999</v>
      </c>
      <c r="K414" s="131">
        <v>-297442530.86000001</v>
      </c>
      <c r="L414" s="131">
        <v>-292178815.36000001</v>
      </c>
      <c r="M414" s="131">
        <v>-290059245.94</v>
      </c>
      <c r="N414" s="131">
        <v>-293386785.63</v>
      </c>
      <c r="O414" s="131">
        <v>-306676863</v>
      </c>
      <c r="P414" s="131">
        <v>-327226977.69</v>
      </c>
      <c r="Q414" s="126">
        <v>-327226977.69</v>
      </c>
    </row>
    <row r="415" spans="1:17" ht="13" thickBot="1" x14ac:dyDescent="0.3">
      <c r="A415" s="32">
        <v>500163</v>
      </c>
      <c r="B415" s="135" t="s">
        <v>221</v>
      </c>
      <c r="C415" s="146">
        <v>500163</v>
      </c>
      <c r="D415" s="141"/>
      <c r="E415" s="142">
        <v>-302348823.17000002</v>
      </c>
      <c r="F415" s="129">
        <v>-302348823.17000002</v>
      </c>
      <c r="G415" s="129">
        <v>-302348823.17000002</v>
      </c>
      <c r="H415" s="129">
        <v>-302348823.17000002</v>
      </c>
      <c r="I415" s="129">
        <v>-302348823.17000002</v>
      </c>
      <c r="J415" s="129">
        <v>-302348823.17000002</v>
      </c>
      <c r="K415" s="129">
        <v>-302348823.17000002</v>
      </c>
      <c r="L415" s="129">
        <v>-302348823.17000002</v>
      </c>
      <c r="M415" s="129">
        <v>-302348823.17000002</v>
      </c>
      <c r="N415" s="129">
        <v>-302348823.17000002</v>
      </c>
      <c r="O415" s="129">
        <v>-302348823.17000002</v>
      </c>
      <c r="P415" s="129">
        <v>-302348823.17000002</v>
      </c>
      <c r="Q415" s="126">
        <v>-302348823.17000002</v>
      </c>
    </row>
    <row r="416" spans="1:17" ht="13" thickBot="1" x14ac:dyDescent="0.3">
      <c r="A416" s="32">
        <v>216000</v>
      </c>
      <c r="B416" s="136" t="s">
        <v>221</v>
      </c>
      <c r="C416" s="146" t="s">
        <v>1024</v>
      </c>
      <c r="D416" s="133" t="s">
        <v>2078</v>
      </c>
      <c r="E416" s="143">
        <v>-277931215</v>
      </c>
      <c r="F416" s="131">
        <v>-277931215</v>
      </c>
      <c r="G416" s="131">
        <v>-277931215</v>
      </c>
      <c r="H416" s="131">
        <v>-277931215</v>
      </c>
      <c r="I416" s="131">
        <v>-277931215</v>
      </c>
      <c r="J416" s="131">
        <v>-277931215</v>
      </c>
      <c r="K416" s="131">
        <v>-277931215</v>
      </c>
      <c r="L416" s="131">
        <v>-277931215</v>
      </c>
      <c r="M416" s="131">
        <v>-277931215</v>
      </c>
      <c r="N416" s="131">
        <v>-277931215</v>
      </c>
      <c r="O416" s="131">
        <v>-277931215</v>
      </c>
      <c r="P416" s="131">
        <v>-277931215</v>
      </c>
      <c r="Q416" s="126">
        <v>-277931215</v>
      </c>
    </row>
    <row r="417" spans="1:17" ht="13" thickBot="1" x14ac:dyDescent="0.3">
      <c r="A417" s="32">
        <v>216016</v>
      </c>
      <c r="B417" s="136" t="s">
        <v>222</v>
      </c>
      <c r="C417" s="146" t="s">
        <v>1023</v>
      </c>
      <c r="D417" s="133" t="s">
        <v>2078</v>
      </c>
      <c r="E417" s="142">
        <v>2562211.71</v>
      </c>
      <c r="F417" s="129">
        <v>2562211.71</v>
      </c>
      <c r="G417" s="129">
        <v>2562211.71</v>
      </c>
      <c r="H417" s="129">
        <v>2562211.71</v>
      </c>
      <c r="I417" s="129">
        <v>2562211.71</v>
      </c>
      <c r="J417" s="129">
        <v>2562211.71</v>
      </c>
      <c r="K417" s="129">
        <v>2562211.71</v>
      </c>
      <c r="L417" s="129">
        <v>2562211.71</v>
      </c>
      <c r="M417" s="129">
        <v>2562211.71</v>
      </c>
      <c r="N417" s="129">
        <v>2562211.71</v>
      </c>
      <c r="O417" s="129">
        <v>2562211.71</v>
      </c>
      <c r="P417" s="129">
        <v>2562211.71</v>
      </c>
      <c r="Q417" s="126">
        <v>2562211.71</v>
      </c>
    </row>
    <row r="418" spans="1:17" ht="13" thickBot="1" x14ac:dyDescent="0.3">
      <c r="A418" s="32">
        <v>216018</v>
      </c>
      <c r="B418" s="136" t="s">
        <v>223</v>
      </c>
      <c r="C418" s="146" t="s">
        <v>1022</v>
      </c>
      <c r="D418" s="133" t="s">
        <v>2078</v>
      </c>
      <c r="E418" s="143">
        <v>8436924.7599999998</v>
      </c>
      <c r="F418" s="131">
        <v>8436924.7599999998</v>
      </c>
      <c r="G418" s="131">
        <v>8436924.7599999998</v>
      </c>
      <c r="H418" s="131">
        <v>8436924.7599999998</v>
      </c>
      <c r="I418" s="131">
        <v>8436924.7599999998</v>
      </c>
      <c r="J418" s="131">
        <v>8436924.7599999998</v>
      </c>
      <c r="K418" s="131">
        <v>8436924.7599999998</v>
      </c>
      <c r="L418" s="131">
        <v>8436924.7599999998</v>
      </c>
      <c r="M418" s="131">
        <v>8436924.7599999998</v>
      </c>
      <c r="N418" s="131">
        <v>8436924.7599999998</v>
      </c>
      <c r="O418" s="131">
        <v>8436924.7599999998</v>
      </c>
      <c r="P418" s="131">
        <v>8436924.7599999998</v>
      </c>
      <c r="Q418" s="126">
        <v>8436924.7599999998</v>
      </c>
    </row>
    <row r="419" spans="1:17" ht="13" thickBot="1" x14ac:dyDescent="0.3">
      <c r="A419" s="32">
        <v>216100</v>
      </c>
      <c r="B419" s="136" t="s">
        <v>224</v>
      </c>
      <c r="C419" s="146" t="s">
        <v>1021</v>
      </c>
      <c r="D419" s="133" t="s">
        <v>2078</v>
      </c>
      <c r="E419" s="142">
        <v>933350.75</v>
      </c>
      <c r="F419" s="129">
        <v>933350.75</v>
      </c>
      <c r="G419" s="129">
        <v>933350.75</v>
      </c>
      <c r="H419" s="129">
        <v>933350.75</v>
      </c>
      <c r="I419" s="129">
        <v>933350.75</v>
      </c>
      <c r="J419" s="129">
        <v>933350.75</v>
      </c>
      <c r="K419" s="129">
        <v>933350.75</v>
      </c>
      <c r="L419" s="129">
        <v>933350.75</v>
      </c>
      <c r="M419" s="129">
        <v>933350.75</v>
      </c>
      <c r="N419" s="129">
        <v>933350.75</v>
      </c>
      <c r="O419" s="129">
        <v>933350.75</v>
      </c>
      <c r="P419" s="129">
        <v>933350.75</v>
      </c>
      <c r="Q419" s="126">
        <v>933350.75</v>
      </c>
    </row>
    <row r="420" spans="1:17" ht="13" thickBot="1" x14ac:dyDescent="0.3">
      <c r="A420" s="32">
        <v>216999</v>
      </c>
      <c r="B420" s="136" t="s">
        <v>225</v>
      </c>
      <c r="C420" s="146" t="s">
        <v>1020</v>
      </c>
      <c r="D420" s="133" t="s">
        <v>2078</v>
      </c>
      <c r="E420" s="143">
        <v>-36350095.390000001</v>
      </c>
      <c r="F420" s="131">
        <v>-36350095.390000001</v>
      </c>
      <c r="G420" s="131">
        <v>-36350095.390000001</v>
      </c>
      <c r="H420" s="131">
        <v>-36350095.390000001</v>
      </c>
      <c r="I420" s="131">
        <v>-36350095.390000001</v>
      </c>
      <c r="J420" s="131">
        <v>-36350095.390000001</v>
      </c>
      <c r="K420" s="131">
        <v>-36350095.390000001</v>
      </c>
      <c r="L420" s="131">
        <v>-36350095.390000001</v>
      </c>
      <c r="M420" s="131">
        <v>-36350095.390000001</v>
      </c>
      <c r="N420" s="131">
        <v>-36350095.390000001</v>
      </c>
      <c r="O420" s="131">
        <v>-36350095.390000001</v>
      </c>
      <c r="P420" s="131">
        <v>-36350095.390000001</v>
      </c>
      <c r="Q420" s="126">
        <v>-36350095.390000001</v>
      </c>
    </row>
    <row r="421" spans="1:17" ht="13" thickBot="1" x14ac:dyDescent="0.3">
      <c r="A421" s="32">
        <v>500164</v>
      </c>
      <c r="B421" s="135" t="s">
        <v>226</v>
      </c>
      <c r="C421" s="146">
        <v>500164</v>
      </c>
      <c r="D421" s="141"/>
      <c r="E421" s="142">
        <v>-4451846.87</v>
      </c>
      <c r="F421" s="129">
        <v>-18633093.960000001</v>
      </c>
      <c r="G421" s="129">
        <v>-27732164.100000001</v>
      </c>
      <c r="H421" s="129">
        <v>-18814816.719999999</v>
      </c>
      <c r="I421" s="129">
        <v>-17221306.07</v>
      </c>
      <c r="J421" s="129">
        <v>-13112545.65</v>
      </c>
      <c r="K421" s="129">
        <v>4906292.3099999996</v>
      </c>
      <c r="L421" s="129">
        <v>10170007.810000001</v>
      </c>
      <c r="M421" s="129">
        <v>12289577.23</v>
      </c>
      <c r="N421" s="129">
        <v>8962037.5399999991</v>
      </c>
      <c r="O421" s="129">
        <v>-4328039.83</v>
      </c>
      <c r="P421" s="129">
        <v>-24878154.52</v>
      </c>
      <c r="Q421" s="126">
        <v>-24878154.52</v>
      </c>
    </row>
    <row r="422" spans="1:17" ht="13" thickBot="1" x14ac:dyDescent="0.3">
      <c r="A422" s="32">
        <v>400100</v>
      </c>
      <c r="B422" s="136" t="s">
        <v>1603</v>
      </c>
      <c r="C422" s="146" t="s">
        <v>1604</v>
      </c>
      <c r="D422" s="133" t="s">
        <v>1298</v>
      </c>
      <c r="E422" s="143">
        <v>-71363925.140000001</v>
      </c>
      <c r="F422" s="131">
        <v>-128395182.26000001</v>
      </c>
      <c r="G422" s="131">
        <v>-185480733.44999999</v>
      </c>
      <c r="H422" s="131">
        <v>-228182798.81999999</v>
      </c>
      <c r="I422" s="131">
        <v>-254385356.97</v>
      </c>
      <c r="J422" s="131">
        <v>-265695288.81</v>
      </c>
      <c r="K422" s="131">
        <v>-279156314.81999999</v>
      </c>
      <c r="L422" s="131">
        <v>-291741076.35000002</v>
      </c>
      <c r="M422" s="131">
        <v>-305628847.33999997</v>
      </c>
      <c r="N422" s="131">
        <v>-324663177.63</v>
      </c>
      <c r="O422" s="131">
        <v>-356892237.75999999</v>
      </c>
      <c r="P422" s="131">
        <v>-415437860.48000002</v>
      </c>
      <c r="Q422" s="126">
        <v>-415437860.48000002</v>
      </c>
    </row>
    <row r="423" spans="1:17" ht="13" thickBot="1" x14ac:dyDescent="0.3">
      <c r="A423" s="32">
        <v>400200</v>
      </c>
      <c r="B423" s="136" t="s">
        <v>1605</v>
      </c>
      <c r="C423" s="146" t="s">
        <v>1606</v>
      </c>
      <c r="D423" s="133" t="s">
        <v>1298</v>
      </c>
      <c r="E423" s="142">
        <v>-33916508.079999998</v>
      </c>
      <c r="F423" s="129">
        <v>-60748764.909999996</v>
      </c>
      <c r="G423" s="129">
        <v>-88615043.969999999</v>
      </c>
      <c r="H423" s="129">
        <v>-109606822.83</v>
      </c>
      <c r="I423" s="129">
        <v>-123409199.45999999</v>
      </c>
      <c r="J423" s="129">
        <v>-129759760.44</v>
      </c>
      <c r="K423" s="129">
        <v>-137928746.63999999</v>
      </c>
      <c r="L423" s="129">
        <v>-145430104.81999999</v>
      </c>
      <c r="M423" s="129">
        <v>-153687476.88999999</v>
      </c>
      <c r="N423" s="129">
        <v>-163820982.84999999</v>
      </c>
      <c r="O423" s="129">
        <v>-178938184.49000001</v>
      </c>
      <c r="P423" s="129">
        <v>-205687779.91</v>
      </c>
      <c r="Q423" s="126">
        <v>-205687779.91</v>
      </c>
    </row>
    <row r="424" spans="1:17" ht="13" thickBot="1" x14ac:dyDescent="0.3">
      <c r="A424" s="32">
        <v>400300</v>
      </c>
      <c r="B424" s="136" t="s">
        <v>1607</v>
      </c>
      <c r="C424" s="146" t="s">
        <v>1608</v>
      </c>
      <c r="D424" s="133" t="s">
        <v>1298</v>
      </c>
      <c r="E424" s="143">
        <v>-2265051.9700000002</v>
      </c>
      <c r="F424" s="131">
        <v>-4301938.04</v>
      </c>
      <c r="G424" s="131">
        <v>-6387744.9100000001</v>
      </c>
      <c r="H424" s="131">
        <v>-8284525.4400000004</v>
      </c>
      <c r="I424" s="131">
        <v>-9882885.9600000009</v>
      </c>
      <c r="J424" s="131">
        <v>-10925751.85</v>
      </c>
      <c r="K424" s="131">
        <v>-12364224.18</v>
      </c>
      <c r="L424" s="131">
        <v>-13706103.199999999</v>
      </c>
      <c r="M424" s="131">
        <v>-15394958.07</v>
      </c>
      <c r="N424" s="131">
        <v>-17265032.41</v>
      </c>
      <c r="O424" s="131">
        <v>-19058581.829999998</v>
      </c>
      <c r="P424" s="131">
        <v>-20943491.239999998</v>
      </c>
      <c r="Q424" s="126">
        <v>-20943491.239999998</v>
      </c>
    </row>
    <row r="425" spans="1:17" ht="13" thickBot="1" x14ac:dyDescent="0.3">
      <c r="A425" s="32">
        <v>400400</v>
      </c>
      <c r="B425" s="136" t="s">
        <v>1609</v>
      </c>
      <c r="C425" s="146" t="s">
        <v>1610</v>
      </c>
      <c r="D425" s="133" t="s">
        <v>1298</v>
      </c>
      <c r="E425" s="142">
        <v>-2197956.09</v>
      </c>
      <c r="F425" s="129">
        <v>-4336801.76</v>
      </c>
      <c r="G425" s="129">
        <v>-6742922.8300000001</v>
      </c>
      <c r="H425" s="129">
        <v>-8534130.9299999997</v>
      </c>
      <c r="I425" s="129">
        <v>-9968176.0700000003</v>
      </c>
      <c r="J425" s="129">
        <v>-10578827.34</v>
      </c>
      <c r="K425" s="129">
        <v>-11813952.699999999</v>
      </c>
      <c r="L425" s="129">
        <v>-13063777.460000001</v>
      </c>
      <c r="M425" s="129">
        <v>-14368534.140000001</v>
      </c>
      <c r="N425" s="129">
        <v>-15904982.58</v>
      </c>
      <c r="O425" s="129">
        <v>-17626085.210000001</v>
      </c>
      <c r="P425" s="129">
        <v>-19534730</v>
      </c>
      <c r="Q425" s="126">
        <v>-19534730</v>
      </c>
    </row>
    <row r="426" spans="1:17" ht="13" thickBot="1" x14ac:dyDescent="0.3">
      <c r="A426" s="32">
        <v>400600</v>
      </c>
      <c r="B426" s="136" t="s">
        <v>1611</v>
      </c>
      <c r="C426" s="146" t="s">
        <v>1612</v>
      </c>
      <c r="D426" s="133" t="s">
        <v>1298</v>
      </c>
      <c r="E426" s="143">
        <v>14454428.810000001</v>
      </c>
      <c r="F426" s="131">
        <v>15368299.210000001</v>
      </c>
      <c r="G426" s="131">
        <v>24222533.460000001</v>
      </c>
      <c r="H426" s="131">
        <v>35316836.57</v>
      </c>
      <c r="I426" s="131">
        <v>47098537.390000001</v>
      </c>
      <c r="J426" s="131">
        <v>49641699.280000001</v>
      </c>
      <c r="K426" s="131">
        <v>50623205.600000001</v>
      </c>
      <c r="L426" s="131">
        <v>50346289.57</v>
      </c>
      <c r="M426" s="131">
        <v>47250015.460000001</v>
      </c>
      <c r="N426" s="131">
        <v>36153015.409999996</v>
      </c>
      <c r="O426" s="131">
        <v>15365314.85</v>
      </c>
      <c r="P426" s="131">
        <v>4667640.8499999996</v>
      </c>
      <c r="Q426" s="126">
        <v>4667640.8499999996</v>
      </c>
    </row>
    <row r="427" spans="1:17" ht="13" thickBot="1" x14ac:dyDescent="0.3">
      <c r="A427" s="32">
        <v>401200</v>
      </c>
      <c r="B427" s="136" t="s">
        <v>1605</v>
      </c>
      <c r="C427" s="146" t="s">
        <v>1613</v>
      </c>
      <c r="D427" s="133" t="s">
        <v>1298</v>
      </c>
      <c r="E427" s="142">
        <v>-363473.82</v>
      </c>
      <c r="F427" s="129">
        <v>-725061.1</v>
      </c>
      <c r="G427" s="129">
        <v>-1166442.8500000001</v>
      </c>
      <c r="H427" s="129">
        <v>-1505670.11</v>
      </c>
      <c r="I427" s="129">
        <v>-1775658.59</v>
      </c>
      <c r="J427" s="129">
        <v>-2018891.31</v>
      </c>
      <c r="K427" s="129">
        <v>-2259426.2400000002</v>
      </c>
      <c r="L427" s="129">
        <v>-2502425.36</v>
      </c>
      <c r="M427" s="129">
        <v>-2762956.85</v>
      </c>
      <c r="N427" s="129">
        <v>-3080748.7</v>
      </c>
      <c r="O427" s="129">
        <v>-3490940.42</v>
      </c>
      <c r="P427" s="129">
        <v>-3953173.94</v>
      </c>
      <c r="Q427" s="126">
        <v>-3953173.94</v>
      </c>
    </row>
    <row r="428" spans="1:17" ht="13" thickBot="1" x14ac:dyDescent="0.3">
      <c r="A428" s="32">
        <v>401300</v>
      </c>
      <c r="B428" s="136" t="s">
        <v>1607</v>
      </c>
      <c r="C428" s="146" t="s">
        <v>1614</v>
      </c>
      <c r="D428" s="133" t="s">
        <v>1298</v>
      </c>
      <c r="E428" s="143">
        <v>-738623.95</v>
      </c>
      <c r="F428" s="131">
        <v>-1452625.87</v>
      </c>
      <c r="G428" s="131">
        <v>-2168727.5699999998</v>
      </c>
      <c r="H428" s="131">
        <v>-2859331.35</v>
      </c>
      <c r="I428" s="131">
        <v>-3525755.69</v>
      </c>
      <c r="J428" s="131">
        <v>-4170795.75</v>
      </c>
      <c r="K428" s="131">
        <v>-4805661.57</v>
      </c>
      <c r="L428" s="131">
        <v>-5447282.5800000001</v>
      </c>
      <c r="M428" s="131">
        <v>-6083430.1500000004</v>
      </c>
      <c r="N428" s="131">
        <v>-6763674.7199999997</v>
      </c>
      <c r="O428" s="131">
        <v>-7988607.6200000001</v>
      </c>
      <c r="P428" s="131">
        <v>-8316105.79</v>
      </c>
      <c r="Q428" s="126">
        <v>-8316105.79</v>
      </c>
    </row>
    <row r="429" spans="1:17" ht="13" thickBot="1" x14ac:dyDescent="0.3">
      <c r="A429" s="32">
        <v>401400</v>
      </c>
      <c r="B429" s="136" t="s">
        <v>1615</v>
      </c>
      <c r="C429" s="146" t="s">
        <v>1616</v>
      </c>
      <c r="D429" s="133" t="s">
        <v>1298</v>
      </c>
      <c r="E429" s="142">
        <v>-655394.63</v>
      </c>
      <c r="F429" s="129">
        <v>-1276326.74</v>
      </c>
      <c r="G429" s="129">
        <v>-1952627.21</v>
      </c>
      <c r="H429" s="129">
        <v>-2600390.96</v>
      </c>
      <c r="I429" s="129">
        <v>-3251296.24</v>
      </c>
      <c r="J429" s="129">
        <v>-3875635.18</v>
      </c>
      <c r="K429" s="129">
        <v>-4511040.09</v>
      </c>
      <c r="L429" s="129">
        <v>-5158527.2</v>
      </c>
      <c r="M429" s="129">
        <v>-5783071.79</v>
      </c>
      <c r="N429" s="129">
        <v>-6671572.71</v>
      </c>
      <c r="O429" s="129">
        <v>-7097886.8099999996</v>
      </c>
      <c r="P429" s="129">
        <v>-7706564.0199999996</v>
      </c>
      <c r="Q429" s="126">
        <v>-7706564.0199999996</v>
      </c>
    </row>
    <row r="430" spans="1:17" ht="13" thickBot="1" x14ac:dyDescent="0.3">
      <c r="A430" s="32">
        <v>401800</v>
      </c>
      <c r="B430" s="136" t="s">
        <v>1617</v>
      </c>
      <c r="C430" s="146" t="s">
        <v>1618</v>
      </c>
      <c r="D430" s="133" t="s">
        <v>1298</v>
      </c>
      <c r="E430" s="143">
        <v>-985</v>
      </c>
      <c r="F430" s="131">
        <v>-2908</v>
      </c>
      <c r="G430" s="131">
        <v>-2908</v>
      </c>
      <c r="H430" s="131">
        <v>-410058</v>
      </c>
      <c r="I430" s="131">
        <v>-206483</v>
      </c>
      <c r="J430" s="131">
        <v>-218502</v>
      </c>
      <c r="K430" s="131">
        <v>-235819</v>
      </c>
      <c r="L430" s="131">
        <v>-235819</v>
      </c>
      <c r="M430" s="131">
        <v>-236395</v>
      </c>
      <c r="N430" s="131">
        <v>-237929</v>
      </c>
      <c r="O430" s="131">
        <v>-237929</v>
      </c>
      <c r="P430" s="131">
        <v>-237929</v>
      </c>
      <c r="Q430" s="126">
        <v>-237929</v>
      </c>
    </row>
    <row r="431" spans="1:17" ht="13" thickBot="1" x14ac:dyDescent="0.3">
      <c r="A431" s="32">
        <v>401900</v>
      </c>
      <c r="B431" s="136" t="s">
        <v>1619</v>
      </c>
      <c r="C431" s="146" t="s">
        <v>1620</v>
      </c>
      <c r="D431" s="133" t="s">
        <v>1298</v>
      </c>
      <c r="E431" s="142">
        <v>0</v>
      </c>
      <c r="F431" s="129">
        <v>0</v>
      </c>
      <c r="G431" s="129">
        <v>0</v>
      </c>
      <c r="H431" s="129">
        <v>0</v>
      </c>
      <c r="I431" s="129">
        <v>0</v>
      </c>
      <c r="J431" s="129">
        <v>0</v>
      </c>
      <c r="K431" s="129">
        <v>0</v>
      </c>
      <c r="L431" s="129">
        <v>0</v>
      </c>
      <c r="M431" s="129">
        <v>0</v>
      </c>
      <c r="N431" s="129">
        <v>-721709.21</v>
      </c>
      <c r="O431" s="129">
        <v>-1757403.99</v>
      </c>
      <c r="P431" s="129">
        <v>-2041792.16</v>
      </c>
      <c r="Q431" s="126">
        <v>-2041792.16</v>
      </c>
    </row>
    <row r="432" spans="1:17" ht="13" thickBot="1" x14ac:dyDescent="0.3">
      <c r="A432" s="32">
        <v>402000</v>
      </c>
      <c r="B432" s="136" t="s">
        <v>1621</v>
      </c>
      <c r="C432" s="146" t="s">
        <v>1622</v>
      </c>
      <c r="D432" s="133" t="s">
        <v>1298</v>
      </c>
      <c r="E432" s="143">
        <v>8160090.6299999999</v>
      </c>
      <c r="F432" s="131">
        <v>13083517.5</v>
      </c>
      <c r="G432" s="131">
        <v>16370694.75</v>
      </c>
      <c r="H432" s="131">
        <v>20600081.280000001</v>
      </c>
      <c r="I432" s="131">
        <v>19328748.690000001</v>
      </c>
      <c r="J432" s="131">
        <v>10196889.720000001</v>
      </c>
      <c r="K432" s="131">
        <v>9348192.6699999999</v>
      </c>
      <c r="L432" s="131">
        <v>8923376.7599999998</v>
      </c>
      <c r="M432" s="131">
        <v>6513451.8700000001</v>
      </c>
      <c r="N432" s="131">
        <v>5300176.1500000004</v>
      </c>
      <c r="O432" s="131">
        <v>7263865.9000000004</v>
      </c>
      <c r="P432" s="131">
        <v>14632866.630000001</v>
      </c>
      <c r="Q432" s="126">
        <v>14632866.630000001</v>
      </c>
    </row>
    <row r="433" spans="1:17" ht="13" thickBot="1" x14ac:dyDescent="0.3">
      <c r="A433" s="32">
        <v>403000</v>
      </c>
      <c r="B433" s="136" t="s">
        <v>1623</v>
      </c>
      <c r="C433" s="146" t="s">
        <v>1624</v>
      </c>
      <c r="D433" s="133" t="s">
        <v>1298</v>
      </c>
      <c r="E433" s="142">
        <v>-392861.01</v>
      </c>
      <c r="F433" s="129">
        <v>-849290.1</v>
      </c>
      <c r="G433" s="129">
        <v>-1309259.4099999999</v>
      </c>
      <c r="H433" s="129">
        <v>-1706416.92</v>
      </c>
      <c r="I433" s="129">
        <v>-2077460.02</v>
      </c>
      <c r="J433" s="129">
        <v>-2339920.9300000002</v>
      </c>
      <c r="K433" s="129">
        <v>-2535430.92</v>
      </c>
      <c r="L433" s="129">
        <v>-2730448.47</v>
      </c>
      <c r="M433" s="129">
        <v>-2897571.32</v>
      </c>
      <c r="N433" s="129">
        <v>-3066278.73</v>
      </c>
      <c r="O433" s="129">
        <v>-3260446.08</v>
      </c>
      <c r="P433" s="129">
        <v>-3534033.98</v>
      </c>
      <c r="Q433" s="126">
        <v>-3534033.98</v>
      </c>
    </row>
    <row r="434" spans="1:17" ht="13" thickBot="1" x14ac:dyDescent="0.3">
      <c r="A434" s="32">
        <v>411000</v>
      </c>
      <c r="B434" s="136" t="s">
        <v>1625</v>
      </c>
      <c r="C434" s="146" t="s">
        <v>1626</v>
      </c>
      <c r="D434" s="133" t="s">
        <v>1298</v>
      </c>
      <c r="E434" s="143">
        <v>-204610.44</v>
      </c>
      <c r="F434" s="131">
        <v>-369858.96</v>
      </c>
      <c r="G434" s="131">
        <v>-494728.81</v>
      </c>
      <c r="H434" s="131">
        <v>-575290.49</v>
      </c>
      <c r="I434" s="131">
        <v>-644004.82999999996</v>
      </c>
      <c r="J434" s="131">
        <v>-706570.25</v>
      </c>
      <c r="K434" s="131">
        <v>-803043.72</v>
      </c>
      <c r="L434" s="131">
        <v>-875887.01</v>
      </c>
      <c r="M434" s="131">
        <v>-1127631.75</v>
      </c>
      <c r="N434" s="131">
        <v>-1310064.8799999999</v>
      </c>
      <c r="O434" s="131">
        <v>-1534373.27</v>
      </c>
      <c r="P434" s="131">
        <v>-1840069.51</v>
      </c>
      <c r="Q434" s="126">
        <v>-1840069.51</v>
      </c>
    </row>
    <row r="435" spans="1:17" ht="13" thickBot="1" x14ac:dyDescent="0.3">
      <c r="A435" s="32">
        <v>411200</v>
      </c>
      <c r="B435" s="136" t="s">
        <v>1627</v>
      </c>
      <c r="C435" s="146" t="s">
        <v>1628</v>
      </c>
      <c r="D435" s="133" t="s">
        <v>1298</v>
      </c>
      <c r="E435" s="142">
        <v>-331625.90000000002</v>
      </c>
      <c r="F435" s="129">
        <v>-625741.64</v>
      </c>
      <c r="G435" s="129">
        <v>-1013979.25</v>
      </c>
      <c r="H435" s="129">
        <v>-1400528.78</v>
      </c>
      <c r="I435" s="129">
        <v>-1817759.96</v>
      </c>
      <c r="J435" s="129">
        <v>-2248485.21</v>
      </c>
      <c r="K435" s="129">
        <v>-2691869</v>
      </c>
      <c r="L435" s="129">
        <v>-3148247.66</v>
      </c>
      <c r="M435" s="129">
        <v>-3604332.77</v>
      </c>
      <c r="N435" s="129">
        <v>-4103058.75</v>
      </c>
      <c r="O435" s="129">
        <v>-4518427.18</v>
      </c>
      <c r="P435" s="129">
        <v>-4952510.32</v>
      </c>
      <c r="Q435" s="126">
        <v>-4952510.32</v>
      </c>
    </row>
    <row r="436" spans="1:17" ht="13" thickBot="1" x14ac:dyDescent="0.3">
      <c r="A436" s="32">
        <v>411201</v>
      </c>
      <c r="B436" s="136" t="s">
        <v>1629</v>
      </c>
      <c r="C436" s="146" t="s">
        <v>1630</v>
      </c>
      <c r="D436" s="133" t="s">
        <v>1298</v>
      </c>
      <c r="E436" s="143">
        <v>-256844.47</v>
      </c>
      <c r="F436" s="131">
        <v>-484453.89</v>
      </c>
      <c r="G436" s="131">
        <v>-781857.45</v>
      </c>
      <c r="H436" s="131">
        <v>-1083444.44</v>
      </c>
      <c r="I436" s="131">
        <v>-1420812.75</v>
      </c>
      <c r="J436" s="131">
        <v>-1773633.02</v>
      </c>
      <c r="K436" s="131">
        <v>-2139865.12</v>
      </c>
      <c r="L436" s="131">
        <v>-2516375.84</v>
      </c>
      <c r="M436" s="131">
        <v>-2905677.62</v>
      </c>
      <c r="N436" s="131">
        <v>-3342822.24</v>
      </c>
      <c r="O436" s="131">
        <v>-3706087.83</v>
      </c>
      <c r="P436" s="131">
        <v>-4093289.25</v>
      </c>
      <c r="Q436" s="126">
        <v>-4093289.25</v>
      </c>
    </row>
    <row r="437" spans="1:17" ht="13" thickBot="1" x14ac:dyDescent="0.3">
      <c r="A437" s="32">
        <v>413000</v>
      </c>
      <c r="B437" s="136" t="s">
        <v>1631</v>
      </c>
      <c r="C437" s="146" t="s">
        <v>1632</v>
      </c>
      <c r="D437" s="133" t="s">
        <v>1298</v>
      </c>
      <c r="E437" s="142">
        <v>-600943</v>
      </c>
      <c r="F437" s="129">
        <v>-1043296</v>
      </c>
      <c r="G437" s="129">
        <v>-1540722</v>
      </c>
      <c r="H437" s="129">
        <v>-1937558</v>
      </c>
      <c r="I437" s="129">
        <v>-2335976</v>
      </c>
      <c r="J437" s="129">
        <v>-2711580</v>
      </c>
      <c r="K437" s="129">
        <v>-2950823</v>
      </c>
      <c r="L437" s="129">
        <v>-3298589</v>
      </c>
      <c r="M437" s="129">
        <v>-3731031</v>
      </c>
      <c r="N437" s="129">
        <v>-4320209</v>
      </c>
      <c r="O437" s="129">
        <v>-5002082</v>
      </c>
      <c r="P437" s="129">
        <v>-5582279</v>
      </c>
      <c r="Q437" s="126">
        <v>-5582279</v>
      </c>
    </row>
    <row r="438" spans="1:17" ht="13" thickBot="1" x14ac:dyDescent="0.3">
      <c r="A438" s="32">
        <v>414000</v>
      </c>
      <c r="B438" s="136" t="s">
        <v>1633</v>
      </c>
      <c r="C438" s="146" t="s">
        <v>1634</v>
      </c>
      <c r="D438" s="133" t="s">
        <v>1298</v>
      </c>
      <c r="E438" s="143">
        <v>-57751.86</v>
      </c>
      <c r="F438" s="131">
        <v>-116183.76</v>
      </c>
      <c r="G438" s="131">
        <v>-200672.62</v>
      </c>
      <c r="H438" s="131">
        <v>-285603.55</v>
      </c>
      <c r="I438" s="131">
        <v>-370832.54</v>
      </c>
      <c r="J438" s="131">
        <v>-460585.88</v>
      </c>
      <c r="K438" s="131">
        <v>-1146775.3899999999</v>
      </c>
      <c r="L438" s="131">
        <v>-1231845.8600000001</v>
      </c>
      <c r="M438" s="131">
        <v>-1316916.33</v>
      </c>
      <c r="N438" s="131">
        <v>-1402204.33</v>
      </c>
      <c r="O438" s="131">
        <v>-1487008.81</v>
      </c>
      <c r="P438" s="131">
        <v>-1518358.74</v>
      </c>
      <c r="Q438" s="126">
        <v>-1518358.74</v>
      </c>
    </row>
    <row r="439" spans="1:17" ht="13" thickBot="1" x14ac:dyDescent="0.3">
      <c r="A439" s="32">
        <v>415000</v>
      </c>
      <c r="B439" s="136" t="s">
        <v>1635</v>
      </c>
      <c r="C439" s="146" t="s">
        <v>1636</v>
      </c>
      <c r="D439" s="133" t="s">
        <v>1298</v>
      </c>
      <c r="E439" s="142">
        <v>-2165047.37</v>
      </c>
      <c r="F439" s="129">
        <v>-4231043.16</v>
      </c>
      <c r="G439" s="129">
        <v>-6461513.2199999997</v>
      </c>
      <c r="H439" s="129">
        <v>-8769100.4600000009</v>
      </c>
      <c r="I439" s="129">
        <v>-11765096.34</v>
      </c>
      <c r="J439" s="129">
        <v>-15081881.15</v>
      </c>
      <c r="K439" s="129">
        <v>-18568807.43</v>
      </c>
      <c r="L439" s="129">
        <v>-21961789.670000002</v>
      </c>
      <c r="M439" s="129">
        <v>-24982687.829999998</v>
      </c>
      <c r="N439" s="129">
        <v>-29441217.379999999</v>
      </c>
      <c r="O439" s="129">
        <v>-34365908.149999999</v>
      </c>
      <c r="P439" s="129">
        <v>-37323364.060000002</v>
      </c>
      <c r="Q439" s="126">
        <v>-37323364.060000002</v>
      </c>
    </row>
    <row r="440" spans="1:17" ht="13" thickBot="1" x14ac:dyDescent="0.3">
      <c r="A440" s="32">
        <v>416000</v>
      </c>
      <c r="B440" s="136" t="s">
        <v>1637</v>
      </c>
      <c r="C440" s="146" t="s">
        <v>1638</v>
      </c>
      <c r="D440" s="133" t="s">
        <v>1298</v>
      </c>
      <c r="E440" s="143">
        <v>-58660.38</v>
      </c>
      <c r="F440" s="131">
        <v>-70388.89</v>
      </c>
      <c r="G440" s="131">
        <v>-98692.1</v>
      </c>
      <c r="H440" s="131">
        <v>-164238.84</v>
      </c>
      <c r="I440" s="131">
        <v>-174659.18</v>
      </c>
      <c r="J440" s="131">
        <v>-225671.95</v>
      </c>
      <c r="K440" s="131">
        <v>-284596.08</v>
      </c>
      <c r="L440" s="131">
        <v>-303383.38</v>
      </c>
      <c r="M440" s="131">
        <v>-332626.18</v>
      </c>
      <c r="N440" s="131">
        <v>-403347.03</v>
      </c>
      <c r="O440" s="131">
        <v>-414663.86</v>
      </c>
      <c r="P440" s="131">
        <v>-458861.19</v>
      </c>
      <c r="Q440" s="126">
        <v>-458861.19</v>
      </c>
    </row>
    <row r="441" spans="1:17" ht="13" thickBot="1" x14ac:dyDescent="0.3">
      <c r="A441" s="32">
        <v>421000</v>
      </c>
      <c r="B441" s="136" t="s">
        <v>1639</v>
      </c>
      <c r="C441" s="146" t="s">
        <v>1640</v>
      </c>
      <c r="D441" s="133" t="s">
        <v>1298</v>
      </c>
      <c r="E441" s="142">
        <v>296207.44</v>
      </c>
      <c r="F441" s="129">
        <v>785636.45</v>
      </c>
      <c r="G441" s="129">
        <v>248964.58</v>
      </c>
      <c r="H441" s="129">
        <v>296707.02</v>
      </c>
      <c r="I441" s="129">
        <v>812277.49</v>
      </c>
      <c r="J441" s="129">
        <v>1163114.3400000001</v>
      </c>
      <c r="K441" s="129">
        <v>1263172.3600000001</v>
      </c>
      <c r="L441" s="129">
        <v>1794060.7</v>
      </c>
      <c r="M441" s="129">
        <v>2153659.44</v>
      </c>
      <c r="N441" s="129">
        <v>2129465.8199999998</v>
      </c>
      <c r="O441" s="129">
        <v>1541684.65</v>
      </c>
      <c r="P441" s="129">
        <v>1488764.01</v>
      </c>
      <c r="Q441" s="126">
        <v>1488764.01</v>
      </c>
    </row>
    <row r="442" spans="1:17" ht="13" thickBot="1" x14ac:dyDescent="0.3">
      <c r="A442" s="32">
        <v>450100</v>
      </c>
      <c r="B442" s="136" t="s">
        <v>1603</v>
      </c>
      <c r="C442" s="146" t="s">
        <v>1641</v>
      </c>
      <c r="D442" s="133" t="s">
        <v>1298</v>
      </c>
      <c r="E442" s="143">
        <v>0</v>
      </c>
      <c r="F442" s="131">
        <v>0</v>
      </c>
      <c r="G442" s="131">
        <v>0</v>
      </c>
      <c r="H442" s="131">
        <v>0</v>
      </c>
      <c r="I442" s="131">
        <v>0</v>
      </c>
      <c r="J442" s="131">
        <v>0</v>
      </c>
      <c r="K442" s="131">
        <v>0</v>
      </c>
      <c r="L442" s="131">
        <v>0</v>
      </c>
      <c r="M442" s="131">
        <v>0</v>
      </c>
      <c r="N442" s="131">
        <v>0</v>
      </c>
      <c r="O442" s="131">
        <v>0</v>
      </c>
      <c r="P442" s="131">
        <v>0</v>
      </c>
      <c r="Q442" s="126">
        <v>0</v>
      </c>
    </row>
    <row r="443" spans="1:17" ht="13" thickBot="1" x14ac:dyDescent="0.3">
      <c r="A443" s="32">
        <v>450200</v>
      </c>
      <c r="B443" s="136" t="s">
        <v>1605</v>
      </c>
      <c r="C443" s="146" t="s">
        <v>1642</v>
      </c>
      <c r="D443" s="133" t="s">
        <v>1298</v>
      </c>
      <c r="E443" s="142">
        <v>0</v>
      </c>
      <c r="F443" s="129">
        <v>0</v>
      </c>
      <c r="G443" s="129">
        <v>0</v>
      </c>
      <c r="H443" s="129">
        <v>0</v>
      </c>
      <c r="I443" s="129">
        <v>0</v>
      </c>
      <c r="J443" s="129">
        <v>0</v>
      </c>
      <c r="K443" s="129">
        <v>0</v>
      </c>
      <c r="L443" s="129">
        <v>0</v>
      </c>
      <c r="M443" s="129">
        <v>0</v>
      </c>
      <c r="N443" s="129">
        <v>0</v>
      </c>
      <c r="O443" s="129">
        <v>0</v>
      </c>
      <c r="P443" s="129">
        <v>0</v>
      </c>
      <c r="Q443" s="126">
        <v>0</v>
      </c>
    </row>
    <row r="444" spans="1:17" ht="13" thickBot="1" x14ac:dyDescent="0.3">
      <c r="A444" s="32">
        <v>450300</v>
      </c>
      <c r="B444" s="136" t="s">
        <v>1643</v>
      </c>
      <c r="C444" s="146" t="s">
        <v>1644</v>
      </c>
      <c r="D444" s="133" t="s">
        <v>1298</v>
      </c>
      <c r="E444" s="143">
        <v>0</v>
      </c>
      <c r="F444" s="131">
        <v>0</v>
      </c>
      <c r="G444" s="131">
        <v>0</v>
      </c>
      <c r="H444" s="131">
        <v>0</v>
      </c>
      <c r="I444" s="131">
        <v>0</v>
      </c>
      <c r="J444" s="131">
        <v>0</v>
      </c>
      <c r="K444" s="131">
        <v>0</v>
      </c>
      <c r="L444" s="131">
        <v>0</v>
      </c>
      <c r="M444" s="131">
        <v>0</v>
      </c>
      <c r="N444" s="131">
        <v>0</v>
      </c>
      <c r="O444" s="131">
        <v>0</v>
      </c>
      <c r="P444" s="131">
        <v>0</v>
      </c>
      <c r="Q444" s="126">
        <v>0</v>
      </c>
    </row>
    <row r="445" spans="1:17" ht="13" thickBot="1" x14ac:dyDescent="0.3">
      <c r="A445" s="32">
        <v>450400</v>
      </c>
      <c r="B445" s="136" t="s">
        <v>1645</v>
      </c>
      <c r="C445" s="146" t="s">
        <v>1646</v>
      </c>
      <c r="D445" s="133" t="s">
        <v>1298</v>
      </c>
      <c r="E445" s="142">
        <v>0</v>
      </c>
      <c r="F445" s="129">
        <v>0</v>
      </c>
      <c r="G445" s="129">
        <v>0</v>
      </c>
      <c r="H445" s="129">
        <v>0</v>
      </c>
      <c r="I445" s="129">
        <v>0</v>
      </c>
      <c r="J445" s="129">
        <v>0</v>
      </c>
      <c r="K445" s="129">
        <v>0</v>
      </c>
      <c r="L445" s="129">
        <v>0</v>
      </c>
      <c r="M445" s="129">
        <v>0</v>
      </c>
      <c r="N445" s="129">
        <v>0</v>
      </c>
      <c r="O445" s="129">
        <v>0</v>
      </c>
      <c r="P445" s="129">
        <v>0</v>
      </c>
      <c r="Q445" s="126">
        <v>0</v>
      </c>
    </row>
    <row r="446" spans="1:17" ht="13" thickBot="1" x14ac:dyDescent="0.3">
      <c r="A446" s="32">
        <v>460100</v>
      </c>
      <c r="B446" s="136" t="s">
        <v>1603</v>
      </c>
      <c r="C446" s="146" t="s">
        <v>1647</v>
      </c>
      <c r="D446" s="133" t="s">
        <v>1298</v>
      </c>
      <c r="E446" s="143">
        <v>0</v>
      </c>
      <c r="F446" s="131">
        <v>0</v>
      </c>
      <c r="G446" s="131">
        <v>0</v>
      </c>
      <c r="H446" s="131">
        <v>0</v>
      </c>
      <c r="I446" s="131">
        <v>0</v>
      </c>
      <c r="J446" s="131">
        <v>0</v>
      </c>
      <c r="K446" s="131">
        <v>0</v>
      </c>
      <c r="L446" s="131">
        <v>0</v>
      </c>
      <c r="M446" s="131">
        <v>0</v>
      </c>
      <c r="N446" s="131">
        <v>0</v>
      </c>
      <c r="O446" s="131">
        <v>0</v>
      </c>
      <c r="P446" s="131">
        <v>0</v>
      </c>
      <c r="Q446" s="126">
        <v>0</v>
      </c>
    </row>
    <row r="447" spans="1:17" ht="13" thickBot="1" x14ac:dyDescent="0.3">
      <c r="A447" s="32">
        <v>460200</v>
      </c>
      <c r="B447" s="136" t="s">
        <v>1605</v>
      </c>
      <c r="C447" s="146" t="s">
        <v>1648</v>
      </c>
      <c r="D447" s="133" t="s">
        <v>1298</v>
      </c>
      <c r="E447" s="142">
        <v>0</v>
      </c>
      <c r="F447" s="129">
        <v>0</v>
      </c>
      <c r="G447" s="129">
        <v>0</v>
      </c>
      <c r="H447" s="129">
        <v>0</v>
      </c>
      <c r="I447" s="129">
        <v>0</v>
      </c>
      <c r="J447" s="129">
        <v>0</v>
      </c>
      <c r="K447" s="129">
        <v>0</v>
      </c>
      <c r="L447" s="129">
        <v>0</v>
      </c>
      <c r="M447" s="129">
        <v>0</v>
      </c>
      <c r="N447" s="129">
        <v>0</v>
      </c>
      <c r="O447" s="129">
        <v>0</v>
      </c>
      <c r="P447" s="129">
        <v>0</v>
      </c>
      <c r="Q447" s="126">
        <v>0</v>
      </c>
    </row>
    <row r="448" spans="1:17" ht="13" thickBot="1" x14ac:dyDescent="0.3">
      <c r="A448" s="32">
        <v>460300</v>
      </c>
      <c r="B448" s="136" t="s">
        <v>1643</v>
      </c>
      <c r="C448" s="146" t="s">
        <v>1649</v>
      </c>
      <c r="D448" s="133" t="s">
        <v>1298</v>
      </c>
      <c r="E448" s="143">
        <v>0</v>
      </c>
      <c r="F448" s="131">
        <v>0</v>
      </c>
      <c r="G448" s="131">
        <v>0</v>
      </c>
      <c r="H448" s="131">
        <v>0</v>
      </c>
      <c r="I448" s="131">
        <v>0</v>
      </c>
      <c r="J448" s="131">
        <v>0</v>
      </c>
      <c r="K448" s="131">
        <v>0</v>
      </c>
      <c r="L448" s="131">
        <v>0</v>
      </c>
      <c r="M448" s="131">
        <v>0</v>
      </c>
      <c r="N448" s="131">
        <v>0</v>
      </c>
      <c r="O448" s="131">
        <v>0</v>
      </c>
      <c r="P448" s="131">
        <v>0</v>
      </c>
      <c r="Q448" s="126">
        <v>0</v>
      </c>
    </row>
    <row r="449" spans="1:17" ht="13" thickBot="1" x14ac:dyDescent="0.3">
      <c r="A449" s="32">
        <v>460400</v>
      </c>
      <c r="B449" s="136" t="s">
        <v>1645</v>
      </c>
      <c r="C449" s="146" t="s">
        <v>1650</v>
      </c>
      <c r="D449" s="133" t="s">
        <v>1298</v>
      </c>
      <c r="E449" s="142">
        <v>0</v>
      </c>
      <c r="F449" s="129">
        <v>0</v>
      </c>
      <c r="G449" s="129">
        <v>0</v>
      </c>
      <c r="H449" s="129">
        <v>0</v>
      </c>
      <c r="I449" s="129">
        <v>0</v>
      </c>
      <c r="J449" s="129">
        <v>0</v>
      </c>
      <c r="K449" s="129">
        <v>0</v>
      </c>
      <c r="L449" s="129">
        <v>0</v>
      </c>
      <c r="M449" s="129">
        <v>0</v>
      </c>
      <c r="N449" s="129">
        <v>0</v>
      </c>
      <c r="O449" s="129">
        <v>0</v>
      </c>
      <c r="P449" s="129">
        <v>0</v>
      </c>
      <c r="Q449" s="126">
        <v>0</v>
      </c>
    </row>
    <row r="450" spans="1:17" ht="13" thickBot="1" x14ac:dyDescent="0.3">
      <c r="A450" s="32">
        <v>461200</v>
      </c>
      <c r="B450" s="136" t="s">
        <v>1605</v>
      </c>
      <c r="C450" s="146" t="s">
        <v>1651</v>
      </c>
      <c r="D450" s="133" t="s">
        <v>1298</v>
      </c>
      <c r="E450" s="143">
        <v>0</v>
      </c>
      <c r="F450" s="131">
        <v>0</v>
      </c>
      <c r="G450" s="131">
        <v>0</v>
      </c>
      <c r="H450" s="131">
        <v>0</v>
      </c>
      <c r="I450" s="131">
        <v>0</v>
      </c>
      <c r="J450" s="131">
        <v>0</v>
      </c>
      <c r="K450" s="131">
        <v>0</v>
      </c>
      <c r="L450" s="131">
        <v>0</v>
      </c>
      <c r="M450" s="131">
        <v>0</v>
      </c>
      <c r="N450" s="131">
        <v>0</v>
      </c>
      <c r="O450" s="131">
        <v>0</v>
      </c>
      <c r="P450" s="131">
        <v>0</v>
      </c>
      <c r="Q450" s="126">
        <v>0</v>
      </c>
    </row>
    <row r="451" spans="1:17" ht="13" thickBot="1" x14ac:dyDescent="0.3">
      <c r="A451" s="32">
        <v>461300</v>
      </c>
      <c r="B451" s="136" t="s">
        <v>1643</v>
      </c>
      <c r="C451" s="146" t="s">
        <v>1652</v>
      </c>
      <c r="D451" s="133" t="s">
        <v>1298</v>
      </c>
      <c r="E451" s="142">
        <v>0</v>
      </c>
      <c r="F451" s="129">
        <v>0</v>
      </c>
      <c r="G451" s="129">
        <v>0</v>
      </c>
      <c r="H451" s="129">
        <v>0</v>
      </c>
      <c r="I451" s="129">
        <v>0</v>
      </c>
      <c r="J451" s="129">
        <v>0</v>
      </c>
      <c r="K451" s="129">
        <v>0</v>
      </c>
      <c r="L451" s="129">
        <v>0</v>
      </c>
      <c r="M451" s="129">
        <v>0</v>
      </c>
      <c r="N451" s="129">
        <v>0</v>
      </c>
      <c r="O451" s="129">
        <v>0</v>
      </c>
      <c r="P451" s="129">
        <v>0</v>
      </c>
      <c r="Q451" s="126">
        <v>0</v>
      </c>
    </row>
    <row r="452" spans="1:17" ht="13" thickBot="1" x14ac:dyDescent="0.3">
      <c r="A452" s="32">
        <v>461400</v>
      </c>
      <c r="B452" s="136" t="s">
        <v>1645</v>
      </c>
      <c r="C452" s="146" t="s">
        <v>1653</v>
      </c>
      <c r="D452" s="133" t="s">
        <v>1298</v>
      </c>
      <c r="E452" s="143">
        <v>0</v>
      </c>
      <c r="F452" s="131">
        <v>0</v>
      </c>
      <c r="G452" s="131">
        <v>0</v>
      </c>
      <c r="H452" s="131">
        <v>0</v>
      </c>
      <c r="I452" s="131">
        <v>0</v>
      </c>
      <c r="J452" s="131">
        <v>0</v>
      </c>
      <c r="K452" s="131">
        <v>0</v>
      </c>
      <c r="L452" s="131">
        <v>0</v>
      </c>
      <c r="M452" s="131">
        <v>0</v>
      </c>
      <c r="N452" s="131">
        <v>0</v>
      </c>
      <c r="O452" s="131">
        <v>0</v>
      </c>
      <c r="P452" s="131">
        <v>0</v>
      </c>
      <c r="Q452" s="126">
        <v>0</v>
      </c>
    </row>
    <row r="453" spans="1:17" ht="13" thickBot="1" x14ac:dyDescent="0.3">
      <c r="A453" s="32">
        <v>500100</v>
      </c>
      <c r="B453" s="136" t="s">
        <v>1654</v>
      </c>
      <c r="C453" s="146" t="s">
        <v>1655</v>
      </c>
      <c r="D453" s="133" t="s">
        <v>1298</v>
      </c>
      <c r="E453" s="142">
        <v>3978860.15</v>
      </c>
      <c r="F453" s="129">
        <v>8141098.6799999997</v>
      </c>
      <c r="G453" s="129">
        <v>12256690.1</v>
      </c>
      <c r="H453" s="129">
        <v>16457032.810000001</v>
      </c>
      <c r="I453" s="129">
        <v>20492021.43</v>
      </c>
      <c r="J453" s="129">
        <v>24682229.350000001</v>
      </c>
      <c r="K453" s="129">
        <v>28383725.550000001</v>
      </c>
      <c r="L453" s="129">
        <v>32302439.010000002</v>
      </c>
      <c r="M453" s="129">
        <v>36229140.219999999</v>
      </c>
      <c r="N453" s="129">
        <v>40469483.990000002</v>
      </c>
      <c r="O453" s="129">
        <v>44296325.520000003</v>
      </c>
      <c r="P453" s="129">
        <v>47844048.810000002</v>
      </c>
      <c r="Q453" s="126">
        <v>47844048.810000002</v>
      </c>
    </row>
    <row r="454" spans="1:17" ht="13" thickBot="1" x14ac:dyDescent="0.3">
      <c r="A454" s="32">
        <v>500106</v>
      </c>
      <c r="B454" s="136" t="s">
        <v>1656</v>
      </c>
      <c r="C454" s="146" t="s">
        <v>1657</v>
      </c>
      <c r="D454" s="133" t="s">
        <v>1298</v>
      </c>
      <c r="E454" s="143">
        <v>749.89</v>
      </c>
      <c r="F454" s="131">
        <v>1163.19</v>
      </c>
      <c r="G454" s="131">
        <v>2040.81</v>
      </c>
      <c r="H454" s="131">
        <v>2489.2800000000002</v>
      </c>
      <c r="I454" s="131">
        <v>3491.09</v>
      </c>
      <c r="J454" s="131">
        <v>3676.22</v>
      </c>
      <c r="K454" s="131">
        <v>4703.32</v>
      </c>
      <c r="L454" s="131">
        <v>5556.42</v>
      </c>
      <c r="M454" s="131">
        <v>5646.19</v>
      </c>
      <c r="N454" s="131">
        <v>6531.69</v>
      </c>
      <c r="O454" s="131">
        <v>7808.85</v>
      </c>
      <c r="P454" s="131">
        <v>9531.31</v>
      </c>
      <c r="Q454" s="126">
        <v>9531.31</v>
      </c>
    </row>
    <row r="455" spans="1:17" ht="13" thickBot="1" x14ac:dyDescent="0.3">
      <c r="A455" s="32">
        <v>500300</v>
      </c>
      <c r="B455" s="136" t="s">
        <v>1658</v>
      </c>
      <c r="C455" s="146" t="s">
        <v>1659</v>
      </c>
      <c r="D455" s="133" t="s">
        <v>1298</v>
      </c>
      <c r="E455" s="142">
        <v>0</v>
      </c>
      <c r="F455" s="129">
        <v>0</v>
      </c>
      <c r="G455" s="129">
        <v>0</v>
      </c>
      <c r="H455" s="129">
        <v>0</v>
      </c>
      <c r="I455" s="129">
        <v>586.08000000000004</v>
      </c>
      <c r="J455" s="129">
        <v>-357.12</v>
      </c>
      <c r="K455" s="129">
        <v>-357.12</v>
      </c>
      <c r="L455" s="129">
        <v>-21556.58</v>
      </c>
      <c r="M455" s="129">
        <v>-21556.58</v>
      </c>
      <c r="N455" s="129">
        <v>-21556.58</v>
      </c>
      <c r="O455" s="129">
        <v>-21556.58</v>
      </c>
      <c r="P455" s="129">
        <v>-21556.58</v>
      </c>
      <c r="Q455" s="126">
        <v>-21556.58</v>
      </c>
    </row>
    <row r="456" spans="1:17" ht="13" thickBot="1" x14ac:dyDescent="0.3">
      <c r="A456" s="32">
        <v>500301</v>
      </c>
      <c r="B456" s="136" t="s">
        <v>1660</v>
      </c>
      <c r="C456" s="146" t="s">
        <v>1661</v>
      </c>
      <c r="D456" s="133" t="s">
        <v>1298</v>
      </c>
      <c r="E456" s="143">
        <v>83915.23</v>
      </c>
      <c r="F456" s="131">
        <v>153358.6</v>
      </c>
      <c r="G456" s="131">
        <v>225451.51999999999</v>
      </c>
      <c r="H456" s="131">
        <v>285008.31</v>
      </c>
      <c r="I456" s="131">
        <v>410240.32</v>
      </c>
      <c r="J456" s="131">
        <v>477757.23</v>
      </c>
      <c r="K456" s="131">
        <v>578860.98</v>
      </c>
      <c r="L456" s="131">
        <v>664771.65</v>
      </c>
      <c r="M456" s="131">
        <v>748553.35</v>
      </c>
      <c r="N456" s="131">
        <v>864610.54</v>
      </c>
      <c r="O456" s="131">
        <v>957221.8</v>
      </c>
      <c r="P456" s="131">
        <v>1064359.42</v>
      </c>
      <c r="Q456" s="126">
        <v>1064359.42</v>
      </c>
    </row>
    <row r="457" spans="1:17" ht="13" thickBot="1" x14ac:dyDescent="0.3">
      <c r="A457" s="32">
        <v>500305</v>
      </c>
      <c r="B457" s="136" t="s">
        <v>1662</v>
      </c>
      <c r="C457" s="146" t="s">
        <v>1663</v>
      </c>
      <c r="D457" s="133" t="s">
        <v>1298</v>
      </c>
      <c r="E457" s="142">
        <v>3410179</v>
      </c>
      <c r="F457" s="129">
        <v>6332291.5899999999</v>
      </c>
      <c r="G457" s="129">
        <v>9661516.0500000007</v>
      </c>
      <c r="H457" s="129">
        <v>12777676.48</v>
      </c>
      <c r="I457" s="129">
        <v>16237645.43</v>
      </c>
      <c r="J457" s="129">
        <v>19136762.23</v>
      </c>
      <c r="K457" s="129">
        <v>22090016.91</v>
      </c>
      <c r="L457" s="129">
        <v>25433140.5</v>
      </c>
      <c r="M457" s="129">
        <v>28196810.530000001</v>
      </c>
      <c r="N457" s="129">
        <v>31715578.600000001</v>
      </c>
      <c r="O457" s="129">
        <v>34965482.909999996</v>
      </c>
      <c r="P457" s="129">
        <v>37499262.609999999</v>
      </c>
      <c r="Q457" s="126">
        <v>37499262.609999999</v>
      </c>
    </row>
    <row r="458" spans="1:17" ht="13" thickBot="1" x14ac:dyDescent="0.3">
      <c r="A458" s="32">
        <v>500306</v>
      </c>
      <c r="B458" s="136" t="s">
        <v>1664</v>
      </c>
      <c r="C458" s="146" t="s">
        <v>1665</v>
      </c>
      <c r="D458" s="133" t="s">
        <v>1298</v>
      </c>
      <c r="E458" s="143">
        <v>336111.04</v>
      </c>
      <c r="F458" s="131">
        <v>600061.69999999995</v>
      </c>
      <c r="G458" s="131">
        <v>941482.3</v>
      </c>
      <c r="H458" s="131">
        <v>1298662.1499999999</v>
      </c>
      <c r="I458" s="131">
        <v>1676324.99</v>
      </c>
      <c r="J458" s="131">
        <v>2011670.7</v>
      </c>
      <c r="K458" s="131">
        <v>2368270.69</v>
      </c>
      <c r="L458" s="131">
        <v>2751102.77</v>
      </c>
      <c r="M458" s="131">
        <v>3069472.5</v>
      </c>
      <c r="N458" s="131">
        <v>3484835.79</v>
      </c>
      <c r="O458" s="131">
        <v>3913081.28</v>
      </c>
      <c r="P458" s="131">
        <v>4125114.78</v>
      </c>
      <c r="Q458" s="126">
        <v>4125114.78</v>
      </c>
    </row>
    <row r="459" spans="1:17" ht="13" thickBot="1" x14ac:dyDescent="0.3">
      <c r="A459" s="32">
        <v>500400</v>
      </c>
      <c r="B459" s="136" t="s">
        <v>1666</v>
      </c>
      <c r="C459" s="146" t="s">
        <v>1667</v>
      </c>
      <c r="D459" s="133" t="s">
        <v>1298</v>
      </c>
      <c r="E459" s="142">
        <v>13552.07</v>
      </c>
      <c r="F459" s="129">
        <v>26217.96</v>
      </c>
      <c r="G459" s="129">
        <v>39722.6</v>
      </c>
      <c r="H459" s="129">
        <v>52692.98</v>
      </c>
      <c r="I459" s="129">
        <v>70035.25</v>
      </c>
      <c r="J459" s="129">
        <v>79598.81</v>
      </c>
      <c r="K459" s="129">
        <v>90139.18</v>
      </c>
      <c r="L459" s="129">
        <v>103806.28</v>
      </c>
      <c r="M459" s="129">
        <v>115714.63</v>
      </c>
      <c r="N459" s="129">
        <v>129815.79</v>
      </c>
      <c r="O459" s="129">
        <v>143640.19</v>
      </c>
      <c r="P459" s="129">
        <v>154405.57</v>
      </c>
      <c r="Q459" s="126">
        <v>154405.57</v>
      </c>
    </row>
    <row r="460" spans="1:17" ht="13" thickBot="1" x14ac:dyDescent="0.3">
      <c r="A460" s="32">
        <v>500500</v>
      </c>
      <c r="B460" s="136" t="s">
        <v>1668</v>
      </c>
      <c r="C460" s="146" t="s">
        <v>1669</v>
      </c>
      <c r="D460" s="133" t="s">
        <v>1298</v>
      </c>
      <c r="E460" s="143">
        <v>66975.360000000001</v>
      </c>
      <c r="F460" s="131">
        <v>130885.33</v>
      </c>
      <c r="G460" s="131">
        <v>5526869.6799999997</v>
      </c>
      <c r="H460" s="131">
        <v>5514588.7000000002</v>
      </c>
      <c r="I460" s="131">
        <v>5564472.46</v>
      </c>
      <c r="J460" s="131">
        <v>6549327.9000000004</v>
      </c>
      <c r="K460" s="131">
        <v>6613195.6299999999</v>
      </c>
      <c r="L460" s="131">
        <v>6677924.7300000004</v>
      </c>
      <c r="M460" s="131">
        <v>5664179.25</v>
      </c>
      <c r="N460" s="131">
        <v>5735135.5300000003</v>
      </c>
      <c r="O460" s="131">
        <v>5826373.1200000001</v>
      </c>
      <c r="P460" s="131">
        <v>12639569.119999999</v>
      </c>
      <c r="Q460" s="126">
        <v>12639569.119999999</v>
      </c>
    </row>
    <row r="461" spans="1:17" ht="13" thickBot="1" x14ac:dyDescent="0.3">
      <c r="A461" s="32">
        <v>500700</v>
      </c>
      <c r="B461" s="136" t="s">
        <v>1670</v>
      </c>
      <c r="C461" s="146" t="s">
        <v>1671</v>
      </c>
      <c r="D461" s="133" t="s">
        <v>1298</v>
      </c>
      <c r="E461" s="142">
        <v>0</v>
      </c>
      <c r="F461" s="129">
        <v>0</v>
      </c>
      <c r="G461" s="129">
        <v>183386.48</v>
      </c>
      <c r="H461" s="129">
        <v>183386.48</v>
      </c>
      <c r="I461" s="129">
        <v>184646.5</v>
      </c>
      <c r="J461" s="129">
        <v>455833.5</v>
      </c>
      <c r="K461" s="129">
        <v>455833.5</v>
      </c>
      <c r="L461" s="129">
        <v>455833.5</v>
      </c>
      <c r="M461" s="129">
        <v>1517894.68</v>
      </c>
      <c r="N461" s="129">
        <v>1517736.5</v>
      </c>
      <c r="O461" s="129">
        <v>1517736.5</v>
      </c>
      <c r="P461" s="129">
        <v>968933.5</v>
      </c>
      <c r="Q461" s="126">
        <v>968933.5</v>
      </c>
    </row>
    <row r="462" spans="1:17" ht="13" thickBot="1" x14ac:dyDescent="0.3">
      <c r="A462" s="32">
        <v>500800</v>
      </c>
      <c r="B462" s="136" t="s">
        <v>1672</v>
      </c>
      <c r="C462" s="146" t="s">
        <v>1673</v>
      </c>
      <c r="D462" s="133" t="s">
        <v>1298</v>
      </c>
      <c r="E462" s="143">
        <v>15015.26</v>
      </c>
      <c r="F462" s="131">
        <v>30018.89</v>
      </c>
      <c r="G462" s="131">
        <v>44772.800000000003</v>
      </c>
      <c r="H462" s="131">
        <v>65529.81</v>
      </c>
      <c r="I462" s="131">
        <v>85072.27</v>
      </c>
      <c r="J462" s="131">
        <v>99092.18</v>
      </c>
      <c r="K462" s="131">
        <v>112996.48</v>
      </c>
      <c r="L462" s="131">
        <v>137531.03</v>
      </c>
      <c r="M462" s="131">
        <v>166847.26</v>
      </c>
      <c r="N462" s="131">
        <v>198105.84</v>
      </c>
      <c r="O462" s="131">
        <v>224090.68</v>
      </c>
      <c r="P462" s="131">
        <v>245916.82</v>
      </c>
      <c r="Q462" s="126">
        <v>245916.82</v>
      </c>
    </row>
    <row r="463" spans="1:17" ht="13" thickBot="1" x14ac:dyDescent="0.3">
      <c r="A463" s="32">
        <v>500900</v>
      </c>
      <c r="B463" s="136" t="s">
        <v>1674</v>
      </c>
      <c r="C463" s="146" t="s">
        <v>1675</v>
      </c>
      <c r="D463" s="133" t="s">
        <v>1298</v>
      </c>
      <c r="E463" s="142">
        <v>1108916.96</v>
      </c>
      <c r="F463" s="129">
        <v>2153785.83</v>
      </c>
      <c r="G463" s="129">
        <v>3267183.2</v>
      </c>
      <c r="H463" s="129">
        <v>4360232.22</v>
      </c>
      <c r="I463" s="129">
        <v>5497466.9800000004</v>
      </c>
      <c r="J463" s="129">
        <v>6588543.2599999998</v>
      </c>
      <c r="K463" s="129">
        <v>7705319.4800000004</v>
      </c>
      <c r="L463" s="129">
        <v>8858760.4700000007</v>
      </c>
      <c r="M463" s="129">
        <v>9934063.9900000002</v>
      </c>
      <c r="N463" s="129">
        <v>11079325.189999999</v>
      </c>
      <c r="O463" s="129">
        <v>12199831.140000001</v>
      </c>
      <c r="P463" s="129">
        <v>13312213.189999999</v>
      </c>
      <c r="Q463" s="126">
        <v>13312213.189999999</v>
      </c>
    </row>
    <row r="464" spans="1:17" ht="13" thickBot="1" x14ac:dyDescent="0.3">
      <c r="A464" s="32">
        <v>501000</v>
      </c>
      <c r="B464" s="136" t="s">
        <v>1676</v>
      </c>
      <c r="C464" s="146" t="s">
        <v>1677</v>
      </c>
      <c r="D464" s="133" t="s">
        <v>1298</v>
      </c>
      <c r="E464" s="143">
        <v>4212036.7699999996</v>
      </c>
      <c r="F464" s="131">
        <v>8159185.6500000004</v>
      </c>
      <c r="G464" s="131">
        <v>12377780.359999999</v>
      </c>
      <c r="H464" s="131">
        <v>16517757.279999999</v>
      </c>
      <c r="I464" s="131">
        <v>20845336.949999999</v>
      </c>
      <c r="J464" s="131">
        <v>24978385.359999999</v>
      </c>
      <c r="K464" s="131">
        <v>29208318.960000001</v>
      </c>
      <c r="L464" s="131">
        <v>33584251.460000001</v>
      </c>
      <c r="M464" s="131">
        <v>37639456.219999999</v>
      </c>
      <c r="N464" s="131">
        <v>42000124.840000004</v>
      </c>
      <c r="O464" s="131">
        <v>46268707.079999998</v>
      </c>
      <c r="P464" s="131">
        <v>50479293.799999997</v>
      </c>
      <c r="Q464" s="126">
        <v>50479293.799999997</v>
      </c>
    </row>
    <row r="465" spans="1:17" ht="13" thickBot="1" x14ac:dyDescent="0.3">
      <c r="A465" s="32">
        <v>501001</v>
      </c>
      <c r="B465" s="136" t="s">
        <v>1678</v>
      </c>
      <c r="C465" s="146" t="s">
        <v>1679</v>
      </c>
      <c r="D465" s="133" t="s">
        <v>1298</v>
      </c>
      <c r="E465" s="142">
        <v>0</v>
      </c>
      <c r="F465" s="129">
        <v>0</v>
      </c>
      <c r="G465" s="129">
        <v>0</v>
      </c>
      <c r="H465" s="129">
        <v>0</v>
      </c>
      <c r="I465" s="129">
        <v>0</v>
      </c>
      <c r="J465" s="129">
        <v>0</v>
      </c>
      <c r="K465" s="129">
        <v>0</v>
      </c>
      <c r="L465" s="129">
        <v>0</v>
      </c>
      <c r="M465" s="129">
        <v>0</v>
      </c>
      <c r="N465" s="129">
        <v>0</v>
      </c>
      <c r="O465" s="129">
        <v>0</v>
      </c>
      <c r="P465" s="129">
        <v>0</v>
      </c>
      <c r="Q465" s="126">
        <v>0</v>
      </c>
    </row>
    <row r="466" spans="1:17" ht="13" thickBot="1" x14ac:dyDescent="0.3">
      <c r="A466" s="32">
        <v>501002</v>
      </c>
      <c r="B466" s="136" t="s">
        <v>1680</v>
      </c>
      <c r="C466" s="146" t="s">
        <v>1681</v>
      </c>
      <c r="D466" s="133" t="s">
        <v>1298</v>
      </c>
      <c r="E466" s="143">
        <v>0</v>
      </c>
      <c r="F466" s="131">
        <v>0</v>
      </c>
      <c r="G466" s="131">
        <v>0</v>
      </c>
      <c r="H466" s="131">
        <v>0</v>
      </c>
      <c r="I466" s="131">
        <v>0</v>
      </c>
      <c r="J466" s="131">
        <v>0</v>
      </c>
      <c r="K466" s="131">
        <v>0</v>
      </c>
      <c r="L466" s="131">
        <v>0</v>
      </c>
      <c r="M466" s="131">
        <v>-1035</v>
      </c>
      <c r="N466" s="131">
        <v>-1035</v>
      </c>
      <c r="O466" s="131">
        <v>-1035</v>
      </c>
      <c r="P466" s="131">
        <v>-1215</v>
      </c>
      <c r="Q466" s="126">
        <v>-1215</v>
      </c>
    </row>
    <row r="467" spans="1:17" ht="13" thickBot="1" x14ac:dyDescent="0.3">
      <c r="A467" s="32">
        <v>501003</v>
      </c>
      <c r="B467" s="136" t="s">
        <v>1682</v>
      </c>
      <c r="C467" s="146" t="s">
        <v>1683</v>
      </c>
      <c r="D467" s="133" t="s">
        <v>1298</v>
      </c>
      <c r="E467" s="142">
        <v>1653163.26</v>
      </c>
      <c r="F467" s="129">
        <v>2791258.67</v>
      </c>
      <c r="G467" s="129">
        <v>3482282.68</v>
      </c>
      <c r="H467" s="129">
        <v>4106495.42</v>
      </c>
      <c r="I467" s="129">
        <v>4470690.42</v>
      </c>
      <c r="J467" s="129">
        <v>3003854.04</v>
      </c>
      <c r="K467" s="129">
        <v>3176443.05</v>
      </c>
      <c r="L467" s="129">
        <v>1669677.2</v>
      </c>
      <c r="M467" s="129">
        <v>-1336159.82</v>
      </c>
      <c r="N467" s="129">
        <v>-2914357.16</v>
      </c>
      <c r="O467" s="129">
        <v>-2616014.98</v>
      </c>
      <c r="P467" s="129">
        <v>-6438097.1699999999</v>
      </c>
      <c r="Q467" s="126">
        <v>-6438097.1699999999</v>
      </c>
    </row>
    <row r="468" spans="1:17" ht="13" thickBot="1" x14ac:dyDescent="0.3">
      <c r="A468" s="32">
        <v>501005</v>
      </c>
      <c r="B468" s="136" t="s">
        <v>1684</v>
      </c>
      <c r="C468" s="146" t="s">
        <v>1685</v>
      </c>
      <c r="D468" s="133" t="s">
        <v>1298</v>
      </c>
      <c r="E468" s="143">
        <v>219146.96</v>
      </c>
      <c r="F468" s="131">
        <v>438293.92</v>
      </c>
      <c r="G468" s="131">
        <v>664785.97</v>
      </c>
      <c r="H468" s="131">
        <v>885424.94</v>
      </c>
      <c r="I468" s="131">
        <v>1106063.8700000001</v>
      </c>
      <c r="J468" s="131">
        <v>1326702.8899999999</v>
      </c>
      <c r="K468" s="131">
        <v>1547341.92</v>
      </c>
      <c r="L468" s="131">
        <v>1780031.31</v>
      </c>
      <c r="M468" s="131">
        <v>2012720.78</v>
      </c>
      <c r="N468" s="131">
        <v>2245410.17</v>
      </c>
      <c r="O468" s="131">
        <v>2478099.5499999998</v>
      </c>
      <c r="P468" s="131">
        <v>2710788.96</v>
      </c>
      <c r="Q468" s="126">
        <v>2710788.96</v>
      </c>
    </row>
    <row r="469" spans="1:17" ht="13" thickBot="1" x14ac:dyDescent="0.3">
      <c r="A469" s="32">
        <v>501100</v>
      </c>
      <c r="B469" s="136" t="s">
        <v>1686</v>
      </c>
      <c r="C469" s="146" t="s">
        <v>1687</v>
      </c>
      <c r="D469" s="133" t="s">
        <v>1298</v>
      </c>
      <c r="E469" s="142">
        <v>74910.14</v>
      </c>
      <c r="F469" s="129">
        <v>132810.10999999999</v>
      </c>
      <c r="G469" s="129">
        <v>168947.69</v>
      </c>
      <c r="H469" s="129">
        <v>251012.87</v>
      </c>
      <c r="I469" s="129">
        <v>331627.90999999997</v>
      </c>
      <c r="J469" s="129">
        <v>365690.98</v>
      </c>
      <c r="K469" s="129">
        <v>445405.98</v>
      </c>
      <c r="L469" s="129">
        <v>484983.48</v>
      </c>
      <c r="M469" s="129">
        <v>503832.08</v>
      </c>
      <c r="N469" s="129">
        <v>567446.22</v>
      </c>
      <c r="O469" s="129">
        <v>581139.97</v>
      </c>
      <c r="P469" s="129">
        <v>637117.31000000006</v>
      </c>
      <c r="Q469" s="126">
        <v>637117.31000000006</v>
      </c>
    </row>
    <row r="470" spans="1:17" ht="13" thickBot="1" x14ac:dyDescent="0.3">
      <c r="A470" s="32">
        <v>501200</v>
      </c>
      <c r="B470" s="136" t="s">
        <v>1688</v>
      </c>
      <c r="C470" s="146" t="s">
        <v>1689</v>
      </c>
      <c r="D470" s="133" t="s">
        <v>1298</v>
      </c>
      <c r="E470" s="143">
        <v>12172.25</v>
      </c>
      <c r="F470" s="131">
        <v>22081.75</v>
      </c>
      <c r="G470" s="131">
        <v>26876.5</v>
      </c>
      <c r="H470" s="131">
        <v>39658.080000000002</v>
      </c>
      <c r="I470" s="131">
        <v>44142.33</v>
      </c>
      <c r="J470" s="131">
        <v>54040.33</v>
      </c>
      <c r="K470" s="131">
        <v>57715.33</v>
      </c>
      <c r="L470" s="131">
        <v>61390.33</v>
      </c>
      <c r="M470" s="131">
        <v>67391.960000000006</v>
      </c>
      <c r="N470" s="131">
        <v>73310.69</v>
      </c>
      <c r="O470" s="131">
        <v>76460.69</v>
      </c>
      <c r="P470" s="131">
        <v>79610.69</v>
      </c>
      <c r="Q470" s="126">
        <v>79610.69</v>
      </c>
    </row>
    <row r="471" spans="1:17" ht="13" thickBot="1" x14ac:dyDescent="0.3">
      <c r="A471" s="32">
        <v>501300</v>
      </c>
      <c r="B471" s="136" t="s">
        <v>1690</v>
      </c>
      <c r="C471" s="146" t="s">
        <v>1691</v>
      </c>
      <c r="D471" s="133" t="s">
        <v>1298</v>
      </c>
      <c r="E471" s="142">
        <v>34904.449999999997</v>
      </c>
      <c r="F471" s="129">
        <v>62933.11</v>
      </c>
      <c r="G471" s="129">
        <v>89463.6</v>
      </c>
      <c r="H471" s="129">
        <v>112813.39</v>
      </c>
      <c r="I471" s="129">
        <v>134581.97</v>
      </c>
      <c r="J471" s="129">
        <v>151960.21</v>
      </c>
      <c r="K471" s="129">
        <v>174352.09</v>
      </c>
      <c r="L471" s="129">
        <v>186933.86</v>
      </c>
      <c r="M471" s="129">
        <v>205168.34</v>
      </c>
      <c r="N471" s="129">
        <v>232947.4</v>
      </c>
      <c r="O471" s="129">
        <v>263446.33</v>
      </c>
      <c r="P471" s="129">
        <v>310184.09000000003</v>
      </c>
      <c r="Q471" s="126">
        <v>310184.09000000003</v>
      </c>
    </row>
    <row r="472" spans="1:17" ht="13" thickBot="1" x14ac:dyDescent="0.3">
      <c r="A472" s="32">
        <v>501400</v>
      </c>
      <c r="B472" s="136" t="s">
        <v>1692</v>
      </c>
      <c r="C472" s="146" t="s">
        <v>1693</v>
      </c>
      <c r="D472" s="133" t="s">
        <v>1298</v>
      </c>
      <c r="E472" s="143">
        <v>610675.27</v>
      </c>
      <c r="F472" s="131">
        <v>1511412.28</v>
      </c>
      <c r="G472" s="131">
        <v>2540269.12</v>
      </c>
      <c r="H472" s="131">
        <v>3644738.44</v>
      </c>
      <c r="I472" s="131">
        <v>5760582.2199999997</v>
      </c>
      <c r="J472" s="131">
        <v>7113071.1500000004</v>
      </c>
      <c r="K472" s="131">
        <v>7851989.75</v>
      </c>
      <c r="L472" s="131">
        <v>8781162.9900000002</v>
      </c>
      <c r="M472" s="131">
        <v>9483032.6799999997</v>
      </c>
      <c r="N472" s="131">
        <v>10536422.32</v>
      </c>
      <c r="O472" s="131">
        <v>11415960.4</v>
      </c>
      <c r="P472" s="131">
        <v>12541003.130000001</v>
      </c>
      <c r="Q472" s="126">
        <v>12541003.130000001</v>
      </c>
    </row>
    <row r="473" spans="1:17" ht="13" thickBot="1" x14ac:dyDescent="0.3">
      <c r="A473" s="32">
        <v>501401</v>
      </c>
      <c r="B473" s="136" t="s">
        <v>1694</v>
      </c>
      <c r="C473" s="146" t="s">
        <v>1695</v>
      </c>
      <c r="D473" s="133" t="s">
        <v>1298</v>
      </c>
      <c r="E473" s="142">
        <v>687367.25</v>
      </c>
      <c r="F473" s="129">
        <v>1215504.3</v>
      </c>
      <c r="G473" s="129">
        <v>2083146.62</v>
      </c>
      <c r="H473" s="129">
        <v>2894538.77</v>
      </c>
      <c r="I473" s="129">
        <v>3792060.04</v>
      </c>
      <c r="J473" s="129">
        <v>4594072.8499999996</v>
      </c>
      <c r="K473" s="129">
        <v>5399072.8899999997</v>
      </c>
      <c r="L473" s="129">
        <v>6174946.5499999998</v>
      </c>
      <c r="M473" s="129">
        <v>6846331.4800000004</v>
      </c>
      <c r="N473" s="129">
        <v>7834111.9900000002</v>
      </c>
      <c r="O473" s="129">
        <v>8544207.0099999998</v>
      </c>
      <c r="P473" s="129">
        <v>9326482.1300000008</v>
      </c>
      <c r="Q473" s="126">
        <v>9326482.1300000008</v>
      </c>
    </row>
    <row r="474" spans="1:17" ht="13" thickBot="1" x14ac:dyDescent="0.3">
      <c r="A474" s="32">
        <v>501402</v>
      </c>
      <c r="B474" s="136" t="s">
        <v>1696</v>
      </c>
      <c r="C474" s="146" t="s">
        <v>1697</v>
      </c>
      <c r="D474" s="133" t="s">
        <v>1298</v>
      </c>
      <c r="E474" s="143">
        <v>235492.99</v>
      </c>
      <c r="F474" s="131">
        <v>415554.99</v>
      </c>
      <c r="G474" s="131">
        <v>572052.02</v>
      </c>
      <c r="H474" s="131">
        <v>843076.48</v>
      </c>
      <c r="I474" s="131">
        <v>1162961.76</v>
      </c>
      <c r="J474" s="131">
        <v>1816686.44</v>
      </c>
      <c r="K474" s="131">
        <v>2021366.67</v>
      </c>
      <c r="L474" s="131">
        <v>2280853.8199999998</v>
      </c>
      <c r="M474" s="131">
        <v>2781442.72</v>
      </c>
      <c r="N474" s="131">
        <v>2970194.77</v>
      </c>
      <c r="O474" s="131">
        <v>3204236.9</v>
      </c>
      <c r="P474" s="131">
        <v>3413671.26</v>
      </c>
      <c r="Q474" s="126">
        <v>3413671.26</v>
      </c>
    </row>
    <row r="475" spans="1:17" ht="13" thickBot="1" x14ac:dyDescent="0.3">
      <c r="A475" s="32">
        <v>501403</v>
      </c>
      <c r="B475" s="136" t="s">
        <v>1698</v>
      </c>
      <c r="C475" s="146" t="s">
        <v>1699</v>
      </c>
      <c r="D475" s="133" t="s">
        <v>1298</v>
      </c>
      <c r="E475" s="142">
        <v>3272.95</v>
      </c>
      <c r="F475" s="129">
        <v>7200.67</v>
      </c>
      <c r="G475" s="129">
        <v>10805.19</v>
      </c>
      <c r="H475" s="129">
        <v>17065.89</v>
      </c>
      <c r="I475" s="129">
        <v>26402.58</v>
      </c>
      <c r="J475" s="129">
        <v>31238.97</v>
      </c>
      <c r="K475" s="129">
        <v>35884.39</v>
      </c>
      <c r="L475" s="129">
        <v>42231.839999999997</v>
      </c>
      <c r="M475" s="129">
        <v>45855.1</v>
      </c>
      <c r="N475" s="129">
        <v>49835.38</v>
      </c>
      <c r="O475" s="129">
        <v>54717.06</v>
      </c>
      <c r="P475" s="129">
        <v>59775.01</v>
      </c>
      <c r="Q475" s="126">
        <v>59775.01</v>
      </c>
    </row>
    <row r="476" spans="1:17" ht="13" thickBot="1" x14ac:dyDescent="0.3">
      <c r="A476" s="32">
        <v>501404</v>
      </c>
      <c r="B476" s="136" t="s">
        <v>1700</v>
      </c>
      <c r="C476" s="146" t="s">
        <v>1701</v>
      </c>
      <c r="D476" s="133" t="s">
        <v>1298</v>
      </c>
      <c r="E476" s="143">
        <v>0</v>
      </c>
      <c r="F476" s="131">
        <v>0</v>
      </c>
      <c r="G476" s="131">
        <v>-5462.86</v>
      </c>
      <c r="H476" s="131">
        <v>-4834.8599999999997</v>
      </c>
      <c r="I476" s="131">
        <v>-4834.8599999999997</v>
      </c>
      <c r="J476" s="131">
        <v>-4834.8599999999997</v>
      </c>
      <c r="K476" s="131">
        <v>-4834.8599999999997</v>
      </c>
      <c r="L476" s="131">
        <v>-4834.8599999999997</v>
      </c>
      <c r="M476" s="131">
        <v>-4834.8599999999997</v>
      </c>
      <c r="N476" s="131">
        <v>-4834.8599999999997</v>
      </c>
      <c r="O476" s="131">
        <v>-4834.8599999999997</v>
      </c>
      <c r="P476" s="131">
        <v>-4834.8599999999997</v>
      </c>
      <c r="Q476" s="126">
        <v>-4834.8599999999997</v>
      </c>
    </row>
    <row r="477" spans="1:17" ht="13" thickBot="1" x14ac:dyDescent="0.3">
      <c r="A477" s="32">
        <v>501411</v>
      </c>
      <c r="B477" s="136" t="s">
        <v>1702</v>
      </c>
      <c r="C477" s="146" t="s">
        <v>1703</v>
      </c>
      <c r="D477" s="133" t="s">
        <v>1298</v>
      </c>
      <c r="E477" s="142">
        <v>0</v>
      </c>
      <c r="F477" s="129">
        <v>0</v>
      </c>
      <c r="G477" s="129">
        <v>0</v>
      </c>
      <c r="H477" s="129">
        <v>0</v>
      </c>
      <c r="I477" s="129">
        <v>0</v>
      </c>
      <c r="J477" s="129">
        <v>0</v>
      </c>
      <c r="K477" s="129">
        <v>0</v>
      </c>
      <c r="L477" s="129">
        <v>0</v>
      </c>
      <c r="M477" s="129">
        <v>0</v>
      </c>
      <c r="N477" s="129">
        <v>0</v>
      </c>
      <c r="O477" s="129">
        <v>0</v>
      </c>
      <c r="P477" s="129">
        <v>0</v>
      </c>
      <c r="Q477" s="126">
        <v>0</v>
      </c>
    </row>
    <row r="478" spans="1:17" ht="13" thickBot="1" x14ac:dyDescent="0.3">
      <c r="A478" s="32">
        <v>501412</v>
      </c>
      <c r="B478" s="136" t="s">
        <v>2022</v>
      </c>
      <c r="C478" s="146" t="s">
        <v>2023</v>
      </c>
      <c r="D478" s="133" t="s">
        <v>1298</v>
      </c>
      <c r="E478" s="143">
        <v>0</v>
      </c>
      <c r="F478" s="131">
        <v>0</v>
      </c>
      <c r="G478" s="131">
        <v>0</v>
      </c>
      <c r="H478" s="131">
        <v>8993.67</v>
      </c>
      <c r="I478" s="131">
        <v>9201.83</v>
      </c>
      <c r="J478" s="131">
        <v>9201.83</v>
      </c>
      <c r="K478" s="131">
        <v>9201.83</v>
      </c>
      <c r="L478" s="131">
        <v>9201.83</v>
      </c>
      <c r="M478" s="131">
        <v>9201.83</v>
      </c>
      <c r="N478" s="131">
        <v>9201.83</v>
      </c>
      <c r="O478" s="131">
        <v>9201.83</v>
      </c>
      <c r="P478" s="131">
        <v>9201.83</v>
      </c>
      <c r="Q478" s="126">
        <v>9201.83</v>
      </c>
    </row>
    <row r="479" spans="1:17" ht="13" thickBot="1" x14ac:dyDescent="0.3">
      <c r="A479" s="32">
        <v>501414</v>
      </c>
      <c r="B479" s="136" t="s">
        <v>1704</v>
      </c>
      <c r="C479" s="146" t="s">
        <v>1705</v>
      </c>
      <c r="D479" s="133" t="s">
        <v>1298</v>
      </c>
      <c r="E479" s="142">
        <v>6371.49</v>
      </c>
      <c r="F479" s="129">
        <v>11951.01</v>
      </c>
      <c r="G479" s="129">
        <v>18210.66</v>
      </c>
      <c r="H479" s="129">
        <v>32428.51</v>
      </c>
      <c r="I479" s="129">
        <v>35989.81</v>
      </c>
      <c r="J479" s="129">
        <v>50599.23</v>
      </c>
      <c r="K479" s="129">
        <v>63873.37</v>
      </c>
      <c r="L479" s="129">
        <v>68529.740000000005</v>
      </c>
      <c r="M479" s="129">
        <v>70273.17</v>
      </c>
      <c r="N479" s="129">
        <v>79929.42</v>
      </c>
      <c r="O479" s="129">
        <v>88164.2</v>
      </c>
      <c r="P479" s="129">
        <v>90714.78</v>
      </c>
      <c r="Q479" s="126">
        <v>90714.78</v>
      </c>
    </row>
    <row r="480" spans="1:17" ht="13" thickBot="1" x14ac:dyDescent="0.3">
      <c r="A480" s="32">
        <v>501415</v>
      </c>
      <c r="B480" s="136" t="s">
        <v>1706</v>
      </c>
      <c r="C480" s="146" t="s">
        <v>1707</v>
      </c>
      <c r="D480" s="133" t="s">
        <v>1298</v>
      </c>
      <c r="E480" s="143">
        <v>-8963.57</v>
      </c>
      <c r="F480" s="131">
        <v>-6877.57</v>
      </c>
      <c r="G480" s="131">
        <v>-5273.76</v>
      </c>
      <c r="H480" s="131">
        <v>1635.32</v>
      </c>
      <c r="I480" s="131">
        <v>2117.44</v>
      </c>
      <c r="J480" s="131">
        <v>5005.1899999999996</v>
      </c>
      <c r="K480" s="131">
        <v>5995.89</v>
      </c>
      <c r="L480" s="131">
        <v>10485.16</v>
      </c>
      <c r="M480" s="131">
        <v>12557.16</v>
      </c>
      <c r="N480" s="131">
        <v>68166.38</v>
      </c>
      <c r="O480" s="131">
        <v>65853.52</v>
      </c>
      <c r="P480" s="131">
        <v>70591.600000000006</v>
      </c>
      <c r="Q480" s="126">
        <v>70591.600000000006</v>
      </c>
    </row>
    <row r="481" spans="1:17" ht="13" thickBot="1" x14ac:dyDescent="0.3">
      <c r="A481" s="32">
        <v>501416</v>
      </c>
      <c r="B481" s="136" t="s">
        <v>1708</v>
      </c>
      <c r="C481" s="146" t="s">
        <v>1709</v>
      </c>
      <c r="D481" s="133" t="s">
        <v>1298</v>
      </c>
      <c r="E481" s="142">
        <v>6072.81</v>
      </c>
      <c r="F481" s="129">
        <v>13486.39</v>
      </c>
      <c r="G481" s="129">
        <v>16239.81</v>
      </c>
      <c r="H481" s="129">
        <v>20162.88</v>
      </c>
      <c r="I481" s="129">
        <v>23977.57</v>
      </c>
      <c r="J481" s="129">
        <v>27578.57</v>
      </c>
      <c r="K481" s="129">
        <v>27923.57</v>
      </c>
      <c r="L481" s="129">
        <v>27923.57</v>
      </c>
      <c r="M481" s="129">
        <v>29102.14</v>
      </c>
      <c r="N481" s="129">
        <v>56340.51</v>
      </c>
      <c r="O481" s="129">
        <v>56340.51</v>
      </c>
      <c r="P481" s="129">
        <v>56340.51</v>
      </c>
      <c r="Q481" s="126">
        <v>56340.51</v>
      </c>
    </row>
    <row r="482" spans="1:17" ht="13" thickBot="1" x14ac:dyDescent="0.3">
      <c r="A482" s="32">
        <v>501450</v>
      </c>
      <c r="B482" s="136" t="s">
        <v>1710</v>
      </c>
      <c r="C482" s="146" t="s">
        <v>1711</v>
      </c>
      <c r="D482" s="133" t="s">
        <v>1298</v>
      </c>
      <c r="E482" s="143">
        <v>45.49</v>
      </c>
      <c r="F482" s="131">
        <v>45.49</v>
      </c>
      <c r="G482" s="131">
        <v>45.49</v>
      </c>
      <c r="H482" s="131">
        <v>45.49</v>
      </c>
      <c r="I482" s="131">
        <v>45.49</v>
      </c>
      <c r="J482" s="131">
        <v>45.49</v>
      </c>
      <c r="K482" s="131">
        <v>45.49</v>
      </c>
      <c r="L482" s="131">
        <v>45.49</v>
      </c>
      <c r="M482" s="131">
        <v>45.49</v>
      </c>
      <c r="N482" s="131">
        <v>45.49</v>
      </c>
      <c r="O482" s="131">
        <v>45.49</v>
      </c>
      <c r="P482" s="131">
        <v>45.49</v>
      </c>
      <c r="Q482" s="126">
        <v>45.49</v>
      </c>
    </row>
    <row r="483" spans="1:17" ht="13" thickBot="1" x14ac:dyDescent="0.3">
      <c r="A483" s="32">
        <v>501459</v>
      </c>
      <c r="B483" s="136" t="s">
        <v>1712</v>
      </c>
      <c r="C483" s="146" t="s">
        <v>1713</v>
      </c>
      <c r="D483" s="133" t="s">
        <v>1298</v>
      </c>
      <c r="E483" s="142">
        <v>93788.33</v>
      </c>
      <c r="F483" s="129">
        <v>214075.2</v>
      </c>
      <c r="G483" s="129">
        <v>286261.45</v>
      </c>
      <c r="H483" s="129">
        <v>380484.21</v>
      </c>
      <c r="I483" s="129">
        <v>521338.18</v>
      </c>
      <c r="J483" s="129">
        <v>590683.98</v>
      </c>
      <c r="K483" s="129">
        <v>648654.92000000004</v>
      </c>
      <c r="L483" s="129">
        <v>726299.18</v>
      </c>
      <c r="M483" s="129">
        <v>772982.66</v>
      </c>
      <c r="N483" s="129">
        <v>898282.36</v>
      </c>
      <c r="O483" s="129">
        <v>993101.17</v>
      </c>
      <c r="P483" s="129">
        <v>1062008.42</v>
      </c>
      <c r="Q483" s="126">
        <v>1062008.42</v>
      </c>
    </row>
    <row r="484" spans="1:17" ht="13" thickBot="1" x14ac:dyDescent="0.3">
      <c r="A484" s="32">
        <v>501470</v>
      </c>
      <c r="B484" s="136" t="s">
        <v>1714</v>
      </c>
      <c r="C484" s="146" t="s">
        <v>1715</v>
      </c>
      <c r="D484" s="133" t="s">
        <v>1298</v>
      </c>
      <c r="E484" s="143">
        <v>5620.19</v>
      </c>
      <c r="F484" s="131">
        <v>7219.79</v>
      </c>
      <c r="G484" s="131">
        <v>8977.1</v>
      </c>
      <c r="H484" s="131">
        <v>14128.06</v>
      </c>
      <c r="I484" s="131">
        <v>13908.86</v>
      </c>
      <c r="J484" s="131">
        <v>17115.87</v>
      </c>
      <c r="K484" s="131">
        <v>18184.990000000002</v>
      </c>
      <c r="L484" s="131">
        <v>21662.880000000001</v>
      </c>
      <c r="M484" s="131">
        <v>23037.88</v>
      </c>
      <c r="N484" s="131">
        <v>24446.55</v>
      </c>
      <c r="O484" s="131">
        <v>24234.78</v>
      </c>
      <c r="P484" s="131">
        <v>24234.78</v>
      </c>
      <c r="Q484" s="126">
        <v>24234.78</v>
      </c>
    </row>
    <row r="485" spans="1:17" ht="13" thickBot="1" x14ac:dyDescent="0.3">
      <c r="A485" s="32">
        <v>501500</v>
      </c>
      <c r="B485" s="136" t="s">
        <v>1716</v>
      </c>
      <c r="C485" s="146" t="s">
        <v>1717</v>
      </c>
      <c r="D485" s="133" t="s">
        <v>1298</v>
      </c>
      <c r="E485" s="142">
        <v>19552.080000000002</v>
      </c>
      <c r="F485" s="129">
        <v>39589.160000000003</v>
      </c>
      <c r="G485" s="129">
        <v>58861.16</v>
      </c>
      <c r="H485" s="129">
        <v>80907.16</v>
      </c>
      <c r="I485" s="129">
        <v>103952.86</v>
      </c>
      <c r="J485" s="129">
        <v>133470.95000000001</v>
      </c>
      <c r="K485" s="129">
        <v>157980.84</v>
      </c>
      <c r="L485" s="129">
        <v>179500.45</v>
      </c>
      <c r="M485" s="129">
        <v>198384.63</v>
      </c>
      <c r="N485" s="129">
        <v>226281.28</v>
      </c>
      <c r="O485" s="129">
        <v>251603.41</v>
      </c>
      <c r="P485" s="129">
        <v>285440.19</v>
      </c>
      <c r="Q485" s="126">
        <v>285440.19</v>
      </c>
    </row>
    <row r="486" spans="1:17" ht="13" thickBot="1" x14ac:dyDescent="0.3">
      <c r="A486" s="32">
        <v>501600</v>
      </c>
      <c r="B486" s="136" t="s">
        <v>1718</v>
      </c>
      <c r="C486" s="146" t="s">
        <v>1719</v>
      </c>
      <c r="D486" s="133" t="s">
        <v>1298</v>
      </c>
      <c r="E486" s="143">
        <v>12414.47</v>
      </c>
      <c r="F486" s="131">
        <v>24516.25</v>
      </c>
      <c r="G486" s="131">
        <v>37091.39</v>
      </c>
      <c r="H486" s="131">
        <v>48926.79</v>
      </c>
      <c r="I486" s="131">
        <v>62815.81</v>
      </c>
      <c r="J486" s="131">
        <v>76591.14</v>
      </c>
      <c r="K486" s="131">
        <v>89989</v>
      </c>
      <c r="L486" s="131">
        <v>103269.16</v>
      </c>
      <c r="M486" s="131">
        <v>117767.69</v>
      </c>
      <c r="N486" s="131">
        <v>134416.38</v>
      </c>
      <c r="O486" s="131">
        <v>147921.96</v>
      </c>
      <c r="P486" s="131">
        <v>162298.18</v>
      </c>
      <c r="Q486" s="126">
        <v>162298.18</v>
      </c>
    </row>
    <row r="487" spans="1:17" ht="13" thickBot="1" x14ac:dyDescent="0.3">
      <c r="A487" s="32">
        <v>501700</v>
      </c>
      <c r="B487" s="136" t="s">
        <v>1720</v>
      </c>
      <c r="C487" s="146" t="s">
        <v>1721</v>
      </c>
      <c r="D487" s="133" t="s">
        <v>1298</v>
      </c>
      <c r="E487" s="142">
        <v>342982.51</v>
      </c>
      <c r="F487" s="129">
        <v>618151.18999999994</v>
      </c>
      <c r="G487" s="129">
        <v>1028114.33</v>
      </c>
      <c r="H487" s="129">
        <v>1309751.58</v>
      </c>
      <c r="I487" s="129">
        <v>1683281.85</v>
      </c>
      <c r="J487" s="129">
        <v>1925542.43</v>
      </c>
      <c r="K487" s="129">
        <v>2336122.4900000002</v>
      </c>
      <c r="L487" s="129">
        <v>2676298.65</v>
      </c>
      <c r="M487" s="129">
        <v>2948008.04</v>
      </c>
      <c r="N487" s="129">
        <v>3323568.02</v>
      </c>
      <c r="O487" s="129">
        <v>3658519.46</v>
      </c>
      <c r="P487" s="129">
        <v>6195618.9500000002</v>
      </c>
      <c r="Q487" s="126">
        <v>6195618.9500000002</v>
      </c>
    </row>
    <row r="488" spans="1:17" ht="13" thickBot="1" x14ac:dyDescent="0.3">
      <c r="A488" s="32">
        <v>501800</v>
      </c>
      <c r="B488" s="136" t="s">
        <v>2164</v>
      </c>
      <c r="C488" s="146" t="s">
        <v>1722</v>
      </c>
      <c r="D488" s="133" t="s">
        <v>1298</v>
      </c>
      <c r="E488" s="143">
        <v>50.99</v>
      </c>
      <c r="F488" s="131">
        <v>100.22</v>
      </c>
      <c r="G488" s="131">
        <v>1916.21</v>
      </c>
      <c r="H488" s="131">
        <v>14977.9</v>
      </c>
      <c r="I488" s="131">
        <v>41304.129999999997</v>
      </c>
      <c r="J488" s="131">
        <v>55499.12</v>
      </c>
      <c r="K488" s="131">
        <v>55749.98</v>
      </c>
      <c r="L488" s="131">
        <v>55803.91</v>
      </c>
      <c r="M488" s="131">
        <v>56277.36</v>
      </c>
      <c r="N488" s="131">
        <v>77025.789999999994</v>
      </c>
      <c r="O488" s="131">
        <v>77567.34</v>
      </c>
      <c r="P488" s="131">
        <v>77682.42</v>
      </c>
      <c r="Q488" s="126">
        <v>77682.42</v>
      </c>
    </row>
    <row r="489" spans="1:17" ht="13" thickBot="1" x14ac:dyDescent="0.3">
      <c r="A489" s="32">
        <v>501900</v>
      </c>
      <c r="B489" s="136" t="s">
        <v>1723</v>
      </c>
      <c r="C489" s="146" t="s">
        <v>1724</v>
      </c>
      <c r="D489" s="133" t="s">
        <v>1298</v>
      </c>
      <c r="E489" s="142">
        <v>599507.15</v>
      </c>
      <c r="F489" s="129">
        <v>755955.28</v>
      </c>
      <c r="G489" s="129">
        <v>1081075.33</v>
      </c>
      <c r="H489" s="129">
        <v>1211074.8700000001</v>
      </c>
      <c r="I489" s="129">
        <v>1252196.1599999999</v>
      </c>
      <c r="J489" s="129">
        <v>1297789.19</v>
      </c>
      <c r="K489" s="129">
        <v>1462571.44</v>
      </c>
      <c r="L489" s="129">
        <v>1484357.11</v>
      </c>
      <c r="M489" s="129">
        <v>1506149.63</v>
      </c>
      <c r="N489" s="129">
        <v>1621110.7</v>
      </c>
      <c r="O489" s="129">
        <v>1693365.08</v>
      </c>
      <c r="P489" s="129">
        <v>1805334.05</v>
      </c>
      <c r="Q489" s="126">
        <v>1805334.05</v>
      </c>
    </row>
    <row r="490" spans="1:17" ht="13" thickBot="1" x14ac:dyDescent="0.3">
      <c r="A490" s="32">
        <v>502000</v>
      </c>
      <c r="B490" s="136" t="s">
        <v>1725</v>
      </c>
      <c r="C490" s="146" t="s">
        <v>1726</v>
      </c>
      <c r="D490" s="133" t="s">
        <v>1298</v>
      </c>
      <c r="E490" s="143">
        <v>67107.320000000007</v>
      </c>
      <c r="F490" s="131">
        <v>124337.92</v>
      </c>
      <c r="G490" s="131">
        <v>175466.83</v>
      </c>
      <c r="H490" s="131">
        <v>237601.14</v>
      </c>
      <c r="I490" s="131">
        <v>271895.07</v>
      </c>
      <c r="J490" s="131">
        <v>285551.46000000002</v>
      </c>
      <c r="K490" s="131">
        <v>381222.03</v>
      </c>
      <c r="L490" s="131">
        <v>464288.09</v>
      </c>
      <c r="M490" s="131">
        <v>507056.68</v>
      </c>
      <c r="N490" s="131">
        <v>563931</v>
      </c>
      <c r="O490" s="131">
        <v>619210.53</v>
      </c>
      <c r="P490" s="131">
        <v>645901.38</v>
      </c>
      <c r="Q490" s="126">
        <v>645901.38</v>
      </c>
    </row>
    <row r="491" spans="1:17" ht="13" thickBot="1" x14ac:dyDescent="0.3">
      <c r="A491" s="32">
        <v>502100</v>
      </c>
      <c r="B491" s="136" t="s">
        <v>1727</v>
      </c>
      <c r="C491" s="146" t="s">
        <v>1728</v>
      </c>
      <c r="D491" s="133" t="s">
        <v>1298</v>
      </c>
      <c r="E491" s="142">
        <v>5294994.9000000004</v>
      </c>
      <c r="F491" s="129">
        <v>11253150.17</v>
      </c>
      <c r="G491" s="129">
        <v>18248420.960000001</v>
      </c>
      <c r="H491" s="129">
        <v>23182898.73</v>
      </c>
      <c r="I491" s="129">
        <v>26634357.780000001</v>
      </c>
      <c r="J491" s="129">
        <v>33189838.32</v>
      </c>
      <c r="K491" s="129">
        <v>42298116.850000001</v>
      </c>
      <c r="L491" s="129">
        <v>54212594.93</v>
      </c>
      <c r="M491" s="129">
        <v>66955368.079999998</v>
      </c>
      <c r="N491" s="129">
        <v>78908172.909999996</v>
      </c>
      <c r="O491" s="129">
        <v>84198868.219999999</v>
      </c>
      <c r="P491" s="129">
        <v>90281215</v>
      </c>
      <c r="Q491" s="126">
        <v>90281215</v>
      </c>
    </row>
    <row r="492" spans="1:17" ht="13" thickBot="1" x14ac:dyDescent="0.3">
      <c r="A492" s="32">
        <v>502104</v>
      </c>
      <c r="B492" s="136" t="s">
        <v>1729</v>
      </c>
      <c r="C492" s="146" t="s">
        <v>1730</v>
      </c>
      <c r="D492" s="133" t="s">
        <v>1298</v>
      </c>
      <c r="E492" s="143">
        <v>0</v>
      </c>
      <c r="F492" s="131">
        <v>0</v>
      </c>
      <c r="G492" s="131">
        <v>0</v>
      </c>
      <c r="H492" s="131">
        <v>0</v>
      </c>
      <c r="I492" s="131">
        <v>0</v>
      </c>
      <c r="J492" s="131">
        <v>0</v>
      </c>
      <c r="K492" s="131">
        <v>0</v>
      </c>
      <c r="L492" s="131">
        <v>0</v>
      </c>
      <c r="M492" s="131">
        <v>0</v>
      </c>
      <c r="N492" s="131">
        <v>-2010.62</v>
      </c>
      <c r="O492" s="131">
        <v>-2010.62</v>
      </c>
      <c r="P492" s="131">
        <v>-2010.62</v>
      </c>
      <c r="Q492" s="126">
        <v>-2010.62</v>
      </c>
    </row>
    <row r="493" spans="1:17" ht="13" thickBot="1" x14ac:dyDescent="0.3">
      <c r="A493" s="32">
        <v>502105</v>
      </c>
      <c r="B493" s="136" t="s">
        <v>2165</v>
      </c>
      <c r="C493" s="146" t="s">
        <v>1731</v>
      </c>
      <c r="D493" s="133" t="s">
        <v>1298</v>
      </c>
      <c r="E493" s="142">
        <v>50135.38</v>
      </c>
      <c r="F493" s="129">
        <v>67894.009999999995</v>
      </c>
      <c r="G493" s="129">
        <v>95826.559999999998</v>
      </c>
      <c r="H493" s="129">
        <v>110795.31</v>
      </c>
      <c r="I493" s="129">
        <v>142587.91</v>
      </c>
      <c r="J493" s="129">
        <v>164259.28</v>
      </c>
      <c r="K493" s="129">
        <v>178774.23</v>
      </c>
      <c r="L493" s="129">
        <v>187241.84</v>
      </c>
      <c r="M493" s="129">
        <v>215004.57</v>
      </c>
      <c r="N493" s="129">
        <v>224809.58</v>
      </c>
      <c r="O493" s="129">
        <v>237808.29</v>
      </c>
      <c r="P493" s="129">
        <v>247710.29</v>
      </c>
      <c r="Q493" s="126">
        <v>247710.29</v>
      </c>
    </row>
    <row r="494" spans="1:17" ht="13" thickBot="1" x14ac:dyDescent="0.3">
      <c r="A494" s="32">
        <v>502106</v>
      </c>
      <c r="B494" s="136" t="s">
        <v>1732</v>
      </c>
      <c r="C494" s="146" t="s">
        <v>1733</v>
      </c>
      <c r="D494" s="133" t="s">
        <v>1298</v>
      </c>
      <c r="E494" s="143">
        <v>-25551.35</v>
      </c>
      <c r="F494" s="131">
        <v>-19254.75</v>
      </c>
      <c r="G494" s="131">
        <v>-9153.5300000000007</v>
      </c>
      <c r="H494" s="131">
        <v>-6388.37</v>
      </c>
      <c r="I494" s="131">
        <v>161.63</v>
      </c>
      <c r="J494" s="131">
        <v>7227.03</v>
      </c>
      <c r="K494" s="131">
        <v>6622.28</v>
      </c>
      <c r="L494" s="131">
        <v>9522.76</v>
      </c>
      <c r="M494" s="131">
        <v>42504.56</v>
      </c>
      <c r="N494" s="131">
        <v>42695.87</v>
      </c>
      <c r="O494" s="131">
        <v>45935.87</v>
      </c>
      <c r="P494" s="131">
        <v>50146.11</v>
      </c>
      <c r="Q494" s="126">
        <v>50146.11</v>
      </c>
    </row>
    <row r="495" spans="1:17" ht="13" thickBot="1" x14ac:dyDescent="0.3">
      <c r="A495" s="32">
        <v>502107</v>
      </c>
      <c r="B495" s="136" t="s">
        <v>1734</v>
      </c>
      <c r="C495" s="146" t="s">
        <v>1735</v>
      </c>
      <c r="D495" s="133" t="s">
        <v>1298</v>
      </c>
      <c r="E495" s="142">
        <v>0</v>
      </c>
      <c r="F495" s="129">
        <v>0</v>
      </c>
      <c r="G495" s="129">
        <v>0</v>
      </c>
      <c r="H495" s="129">
        <v>0</v>
      </c>
      <c r="I495" s="129">
        <v>0</v>
      </c>
      <c r="J495" s="129">
        <v>0</v>
      </c>
      <c r="K495" s="129">
        <v>0</v>
      </c>
      <c r="L495" s="129">
        <v>134.47</v>
      </c>
      <c r="M495" s="129">
        <v>134.47</v>
      </c>
      <c r="N495" s="129">
        <v>134.47</v>
      </c>
      <c r="O495" s="129">
        <v>5894.47</v>
      </c>
      <c r="P495" s="129">
        <v>134.47</v>
      </c>
      <c r="Q495" s="126">
        <v>134.47</v>
      </c>
    </row>
    <row r="496" spans="1:17" ht="13" thickBot="1" x14ac:dyDescent="0.3">
      <c r="A496" s="32">
        <v>502111</v>
      </c>
      <c r="B496" s="136" t="s">
        <v>1736</v>
      </c>
      <c r="C496" s="146" t="s">
        <v>1737</v>
      </c>
      <c r="D496" s="133" t="s">
        <v>1298</v>
      </c>
      <c r="E496" s="143">
        <v>28722.240000000002</v>
      </c>
      <c r="F496" s="131">
        <v>51290.239999999998</v>
      </c>
      <c r="G496" s="131">
        <v>199638.03</v>
      </c>
      <c r="H496" s="131">
        <v>285889.83</v>
      </c>
      <c r="I496" s="131">
        <v>397655.56</v>
      </c>
      <c r="J496" s="131">
        <v>871037.19</v>
      </c>
      <c r="K496" s="131">
        <v>972836.35</v>
      </c>
      <c r="L496" s="131">
        <v>1122583.58</v>
      </c>
      <c r="M496" s="131">
        <v>1198841.78</v>
      </c>
      <c r="N496" s="131">
        <v>1241667.53</v>
      </c>
      <c r="O496" s="131">
        <v>1501156.45</v>
      </c>
      <c r="P496" s="131">
        <v>1613165.7</v>
      </c>
      <c r="Q496" s="126">
        <v>1613165.7</v>
      </c>
    </row>
    <row r="497" spans="1:17" ht="13" thickBot="1" x14ac:dyDescent="0.3">
      <c r="A497" s="32">
        <v>502112</v>
      </c>
      <c r="B497" s="136" t="s">
        <v>2024</v>
      </c>
      <c r="C497" s="146" t="s">
        <v>2025</v>
      </c>
      <c r="D497" s="133" t="s">
        <v>1298</v>
      </c>
      <c r="E497" s="142">
        <v>0</v>
      </c>
      <c r="F497" s="129">
        <v>0</v>
      </c>
      <c r="G497" s="129">
        <v>0</v>
      </c>
      <c r="H497" s="129">
        <v>0</v>
      </c>
      <c r="I497" s="129">
        <v>0</v>
      </c>
      <c r="J497" s="129">
        <v>0</v>
      </c>
      <c r="K497" s="129">
        <v>0</v>
      </c>
      <c r="L497" s="129">
        <v>0</v>
      </c>
      <c r="M497" s="129">
        <v>0</v>
      </c>
      <c r="N497" s="129">
        <v>0</v>
      </c>
      <c r="O497" s="129">
        <v>0</v>
      </c>
      <c r="P497" s="129">
        <v>0</v>
      </c>
      <c r="Q497" s="126">
        <v>0</v>
      </c>
    </row>
    <row r="498" spans="1:17" ht="13" thickBot="1" x14ac:dyDescent="0.3">
      <c r="A498" s="32">
        <v>502113</v>
      </c>
      <c r="B498" s="136" t="s">
        <v>1738</v>
      </c>
      <c r="C498" s="146" t="s">
        <v>1739</v>
      </c>
      <c r="D498" s="133" t="s">
        <v>1298</v>
      </c>
      <c r="E498" s="143">
        <v>2001.5</v>
      </c>
      <c r="F498" s="131">
        <v>2001.5</v>
      </c>
      <c r="G498" s="131">
        <v>5690.75</v>
      </c>
      <c r="H498" s="131">
        <v>5889</v>
      </c>
      <c r="I498" s="131">
        <v>12693.25</v>
      </c>
      <c r="J498" s="131">
        <v>13323.25</v>
      </c>
      <c r="K498" s="131">
        <v>16127.5</v>
      </c>
      <c r="L498" s="131">
        <v>16477.5</v>
      </c>
      <c r="M498" s="131">
        <v>23706.97</v>
      </c>
      <c r="N498" s="131">
        <v>24161.97</v>
      </c>
      <c r="O498" s="131">
        <v>24161.97</v>
      </c>
      <c r="P498" s="131">
        <v>27574.47</v>
      </c>
      <c r="Q498" s="126">
        <v>27574.47</v>
      </c>
    </row>
    <row r="499" spans="1:17" ht="13" thickBot="1" x14ac:dyDescent="0.3">
      <c r="A499" s="32">
        <v>502114</v>
      </c>
      <c r="B499" s="136" t="s">
        <v>2026</v>
      </c>
      <c r="C499" s="146" t="s">
        <v>2027</v>
      </c>
      <c r="D499" s="133" t="s">
        <v>1298</v>
      </c>
      <c r="E499" s="142">
        <v>1575</v>
      </c>
      <c r="F499" s="129">
        <v>16155</v>
      </c>
      <c r="G499" s="129">
        <v>16155</v>
      </c>
      <c r="H499" s="129">
        <v>31392.25</v>
      </c>
      <c r="I499" s="129">
        <v>28643.75</v>
      </c>
      <c r="J499" s="129">
        <v>34450</v>
      </c>
      <c r="K499" s="129">
        <v>34981.25</v>
      </c>
      <c r="L499" s="129">
        <v>35442.5</v>
      </c>
      <c r="M499" s="129">
        <v>45645</v>
      </c>
      <c r="N499" s="129">
        <v>49922.5</v>
      </c>
      <c r="O499" s="129">
        <v>49922.5</v>
      </c>
      <c r="P499" s="129">
        <v>49922.5</v>
      </c>
      <c r="Q499" s="126">
        <v>49922.5</v>
      </c>
    </row>
    <row r="500" spans="1:17" ht="13" thickBot="1" x14ac:dyDescent="0.3">
      <c r="A500" s="32">
        <v>502115</v>
      </c>
      <c r="B500" s="136" t="s">
        <v>1740</v>
      </c>
      <c r="C500" s="146" t="s">
        <v>1741</v>
      </c>
      <c r="D500" s="133" t="s">
        <v>1298</v>
      </c>
      <c r="E500" s="143">
        <v>62614.05</v>
      </c>
      <c r="F500" s="131">
        <v>111224.85</v>
      </c>
      <c r="G500" s="131">
        <v>167744.56</v>
      </c>
      <c r="H500" s="131">
        <v>210330.19</v>
      </c>
      <c r="I500" s="131">
        <v>290349.40999999997</v>
      </c>
      <c r="J500" s="131">
        <v>352892.41</v>
      </c>
      <c r="K500" s="131">
        <v>399128.76</v>
      </c>
      <c r="L500" s="131">
        <v>449424.41</v>
      </c>
      <c r="M500" s="131">
        <v>503759.12</v>
      </c>
      <c r="N500" s="131">
        <v>568677.9</v>
      </c>
      <c r="O500" s="131">
        <v>594470.9</v>
      </c>
      <c r="P500" s="131">
        <v>633606.65</v>
      </c>
      <c r="Q500" s="126">
        <v>633606.65</v>
      </c>
    </row>
    <row r="501" spans="1:17" ht="13" thickBot="1" x14ac:dyDescent="0.3">
      <c r="A501" s="32">
        <v>502116</v>
      </c>
      <c r="B501" s="136" t="s">
        <v>1742</v>
      </c>
      <c r="C501" s="146" t="s">
        <v>1743</v>
      </c>
      <c r="D501" s="133" t="s">
        <v>1298</v>
      </c>
      <c r="E501" s="142">
        <v>108445.11</v>
      </c>
      <c r="F501" s="129">
        <v>165078.23000000001</v>
      </c>
      <c r="G501" s="129">
        <v>256945.27</v>
      </c>
      <c r="H501" s="129">
        <v>408115.43</v>
      </c>
      <c r="I501" s="129">
        <v>509878.26</v>
      </c>
      <c r="J501" s="129">
        <v>615328.31999999995</v>
      </c>
      <c r="K501" s="129">
        <v>675049.32</v>
      </c>
      <c r="L501" s="129">
        <v>743265.07</v>
      </c>
      <c r="M501" s="129">
        <v>786813.51</v>
      </c>
      <c r="N501" s="129">
        <v>828403.19</v>
      </c>
      <c r="O501" s="129">
        <v>901928.34</v>
      </c>
      <c r="P501" s="129">
        <v>936475.67</v>
      </c>
      <c r="Q501" s="126">
        <v>936475.67</v>
      </c>
    </row>
    <row r="502" spans="1:17" ht="13" thickBot="1" x14ac:dyDescent="0.3">
      <c r="A502" s="32">
        <v>502118</v>
      </c>
      <c r="B502" s="136" t="s">
        <v>2028</v>
      </c>
      <c r="C502" s="146" t="s">
        <v>2029</v>
      </c>
      <c r="D502" s="133" t="s">
        <v>1298</v>
      </c>
      <c r="E502" s="143">
        <v>67250.5</v>
      </c>
      <c r="F502" s="131">
        <v>143211.28</v>
      </c>
      <c r="G502" s="131">
        <v>203111.8</v>
      </c>
      <c r="H502" s="131">
        <v>222232.5</v>
      </c>
      <c r="I502" s="131">
        <v>231221.5</v>
      </c>
      <c r="J502" s="131">
        <v>251207.05</v>
      </c>
      <c r="K502" s="131">
        <v>245930.85</v>
      </c>
      <c r="L502" s="131">
        <v>253573.6</v>
      </c>
      <c r="M502" s="131">
        <v>252863.06</v>
      </c>
      <c r="N502" s="131">
        <v>258372.68</v>
      </c>
      <c r="O502" s="131">
        <v>258372.68</v>
      </c>
      <c r="P502" s="131">
        <v>262372.68</v>
      </c>
      <c r="Q502" s="126">
        <v>262372.68</v>
      </c>
    </row>
    <row r="503" spans="1:17" ht="13" thickBot="1" x14ac:dyDescent="0.3">
      <c r="A503" s="32">
        <v>502121</v>
      </c>
      <c r="B503" s="136" t="s">
        <v>2166</v>
      </c>
      <c r="C503" s="146" t="s">
        <v>2167</v>
      </c>
      <c r="D503" s="133" t="s">
        <v>1298</v>
      </c>
      <c r="E503" s="142">
        <v>0</v>
      </c>
      <c r="F503" s="129">
        <v>0</v>
      </c>
      <c r="G503" s="129">
        <v>0</v>
      </c>
      <c r="H503" s="129">
        <v>0</v>
      </c>
      <c r="I503" s="129">
        <v>0</v>
      </c>
      <c r="J503" s="129">
        <v>0</v>
      </c>
      <c r="K503" s="129">
        <v>0</v>
      </c>
      <c r="L503" s="129">
        <v>1085.1199999999999</v>
      </c>
      <c r="M503" s="129">
        <v>1085.1199999999999</v>
      </c>
      <c r="N503" s="129">
        <v>1085.1199999999999</v>
      </c>
      <c r="O503" s="129">
        <v>1085.1199999999999</v>
      </c>
      <c r="P503" s="129">
        <v>1085.1199999999999</v>
      </c>
      <c r="Q503" s="126">
        <v>1085.1199999999999</v>
      </c>
    </row>
    <row r="504" spans="1:17" ht="13" thickBot="1" x14ac:dyDescent="0.3">
      <c r="A504" s="32">
        <v>502125</v>
      </c>
      <c r="B504" s="136" t="s">
        <v>1744</v>
      </c>
      <c r="C504" s="146" t="s">
        <v>1745</v>
      </c>
      <c r="D504" s="133" t="s">
        <v>1298</v>
      </c>
      <c r="E504" s="143">
        <v>360533.26</v>
      </c>
      <c r="F504" s="131">
        <v>395807.05</v>
      </c>
      <c r="G504" s="131">
        <v>961451.28</v>
      </c>
      <c r="H504" s="131">
        <v>1135545.82</v>
      </c>
      <c r="I504" s="131">
        <v>2662985.2400000002</v>
      </c>
      <c r="J504" s="131">
        <v>3202944.84</v>
      </c>
      <c r="K504" s="131">
        <v>3678107.79</v>
      </c>
      <c r="L504" s="131">
        <v>4319067.2</v>
      </c>
      <c r="M504" s="131">
        <v>4675506.42</v>
      </c>
      <c r="N504" s="131">
        <v>5181509.3899999997</v>
      </c>
      <c r="O504" s="131">
        <v>5603771.2300000004</v>
      </c>
      <c r="P504" s="131">
        <v>5979284.4800000004</v>
      </c>
      <c r="Q504" s="126">
        <v>5979284.4800000004</v>
      </c>
    </row>
    <row r="505" spans="1:17" ht="13" thickBot="1" x14ac:dyDescent="0.3">
      <c r="A505" s="32">
        <v>502126</v>
      </c>
      <c r="B505" s="136" t="s">
        <v>1746</v>
      </c>
      <c r="C505" s="146" t="s">
        <v>1747</v>
      </c>
      <c r="D505" s="133" t="s">
        <v>1298</v>
      </c>
      <c r="E505" s="142">
        <v>-2575</v>
      </c>
      <c r="F505" s="129">
        <v>-2575</v>
      </c>
      <c r="G505" s="129">
        <v>0</v>
      </c>
      <c r="H505" s="129">
        <v>2575</v>
      </c>
      <c r="I505" s="129">
        <v>0</v>
      </c>
      <c r="J505" s="129">
        <v>4312.5</v>
      </c>
      <c r="K505" s="129">
        <v>5260.8</v>
      </c>
      <c r="L505" s="129">
        <v>-2575</v>
      </c>
      <c r="M505" s="129">
        <v>-2575</v>
      </c>
      <c r="N505" s="129">
        <v>-2575</v>
      </c>
      <c r="O505" s="129">
        <v>-2575</v>
      </c>
      <c r="P505" s="129">
        <v>-2575</v>
      </c>
      <c r="Q505" s="126">
        <v>-2575</v>
      </c>
    </row>
    <row r="506" spans="1:17" ht="13" thickBot="1" x14ac:dyDescent="0.3">
      <c r="A506" s="32">
        <v>502127</v>
      </c>
      <c r="B506" s="136" t="s">
        <v>1748</v>
      </c>
      <c r="C506" s="146" t="s">
        <v>1749</v>
      </c>
      <c r="D506" s="133" t="s">
        <v>1298</v>
      </c>
      <c r="E506" s="143">
        <v>0</v>
      </c>
      <c r="F506" s="131">
        <v>0</v>
      </c>
      <c r="G506" s="131">
        <v>0</v>
      </c>
      <c r="H506" s="131">
        <v>0</v>
      </c>
      <c r="I506" s="131">
        <v>0</v>
      </c>
      <c r="J506" s="131">
        <v>0</v>
      </c>
      <c r="K506" s="131">
        <v>35.5</v>
      </c>
      <c r="L506" s="131">
        <v>35.5</v>
      </c>
      <c r="M506" s="131">
        <v>1318.2</v>
      </c>
      <c r="N506" s="131">
        <v>1318.2</v>
      </c>
      <c r="O506" s="131">
        <v>1318.2</v>
      </c>
      <c r="P506" s="131">
        <v>1318.2</v>
      </c>
      <c r="Q506" s="126">
        <v>1318.2</v>
      </c>
    </row>
    <row r="507" spans="1:17" ht="13" thickBot="1" x14ac:dyDescent="0.3">
      <c r="A507" s="32">
        <v>502129</v>
      </c>
      <c r="B507" s="136" t="s">
        <v>1750</v>
      </c>
      <c r="C507" s="146" t="s">
        <v>1751</v>
      </c>
      <c r="D507" s="133" t="s">
        <v>1298</v>
      </c>
      <c r="E507" s="142">
        <v>106807.43</v>
      </c>
      <c r="F507" s="129">
        <v>194672.81</v>
      </c>
      <c r="G507" s="129">
        <v>342918.46</v>
      </c>
      <c r="H507" s="129">
        <v>428296.14</v>
      </c>
      <c r="I507" s="129">
        <v>489801.35</v>
      </c>
      <c r="J507" s="129">
        <v>546455.69999999995</v>
      </c>
      <c r="K507" s="129">
        <v>646758.85</v>
      </c>
      <c r="L507" s="129">
        <v>744623.25</v>
      </c>
      <c r="M507" s="129">
        <v>815826.62</v>
      </c>
      <c r="N507" s="129">
        <v>965800.78</v>
      </c>
      <c r="O507" s="129">
        <v>1039368.33</v>
      </c>
      <c r="P507" s="129">
        <v>1100666.02</v>
      </c>
      <c r="Q507" s="126">
        <v>1100666.02</v>
      </c>
    </row>
    <row r="508" spans="1:17" ht="13" thickBot="1" x14ac:dyDescent="0.3">
      <c r="A508" s="32">
        <v>502134</v>
      </c>
      <c r="B508" s="136" t="s">
        <v>1752</v>
      </c>
      <c r="C508" s="146" t="s">
        <v>1753</v>
      </c>
      <c r="D508" s="133" t="s">
        <v>1298</v>
      </c>
      <c r="E508" s="143">
        <v>541</v>
      </c>
      <c r="F508" s="131">
        <v>-4827.1499999999996</v>
      </c>
      <c r="G508" s="131">
        <v>-4827.1499999999996</v>
      </c>
      <c r="H508" s="131">
        <v>-4827.1499999999996</v>
      </c>
      <c r="I508" s="131">
        <v>-2150.39</v>
      </c>
      <c r="J508" s="131">
        <v>13251.34</v>
      </c>
      <c r="K508" s="131">
        <v>51686.76</v>
      </c>
      <c r="L508" s="131">
        <v>56230.22</v>
      </c>
      <c r="M508" s="131">
        <v>46667.22</v>
      </c>
      <c r="N508" s="131">
        <v>46667.22</v>
      </c>
      <c r="O508" s="131">
        <v>46667.22</v>
      </c>
      <c r="P508" s="131">
        <v>46667.22</v>
      </c>
      <c r="Q508" s="126">
        <v>46667.22</v>
      </c>
    </row>
    <row r="509" spans="1:17" ht="13" thickBot="1" x14ac:dyDescent="0.3">
      <c r="A509" s="32">
        <v>502140</v>
      </c>
      <c r="B509" s="136" t="s">
        <v>1754</v>
      </c>
      <c r="C509" s="146" t="s">
        <v>1755</v>
      </c>
      <c r="D509" s="133" t="s">
        <v>1298</v>
      </c>
      <c r="E509" s="142">
        <v>0</v>
      </c>
      <c r="F509" s="129">
        <v>0</v>
      </c>
      <c r="G509" s="129">
        <v>259.75</v>
      </c>
      <c r="H509" s="129">
        <v>259.75</v>
      </c>
      <c r="I509" s="129">
        <v>516.25</v>
      </c>
      <c r="J509" s="129">
        <v>516.25</v>
      </c>
      <c r="K509" s="129">
        <v>691.75</v>
      </c>
      <c r="L509" s="129">
        <v>938.65</v>
      </c>
      <c r="M509" s="129">
        <v>938.65</v>
      </c>
      <c r="N509" s="129">
        <v>1089.25</v>
      </c>
      <c r="O509" s="129">
        <v>1089.25</v>
      </c>
      <c r="P509" s="129">
        <v>1790.25</v>
      </c>
      <c r="Q509" s="126">
        <v>1790.25</v>
      </c>
    </row>
    <row r="510" spans="1:17" ht="13" thickBot="1" x14ac:dyDescent="0.3">
      <c r="A510" s="32">
        <v>502150</v>
      </c>
      <c r="B510" s="136" t="s">
        <v>2168</v>
      </c>
      <c r="C510" s="146" t="s">
        <v>2169</v>
      </c>
      <c r="D510" s="133" t="s">
        <v>1298</v>
      </c>
      <c r="E510" s="143">
        <v>0</v>
      </c>
      <c r="F510" s="131">
        <v>0</v>
      </c>
      <c r="G510" s="131">
        <v>0</v>
      </c>
      <c r="H510" s="131">
        <v>0</v>
      </c>
      <c r="I510" s="131">
        <v>0</v>
      </c>
      <c r="J510" s="131">
        <v>9700</v>
      </c>
      <c r="K510" s="131">
        <v>0</v>
      </c>
      <c r="L510" s="131">
        <v>0</v>
      </c>
      <c r="M510" s="131">
        <v>0</v>
      </c>
      <c r="N510" s="131">
        <v>0</v>
      </c>
      <c r="O510" s="131">
        <v>0</v>
      </c>
      <c r="P510" s="131">
        <v>0</v>
      </c>
      <c r="Q510" s="126">
        <v>0</v>
      </c>
    </row>
    <row r="511" spans="1:17" ht="13" thickBot="1" x14ac:dyDescent="0.3">
      <c r="A511" s="32">
        <v>502160</v>
      </c>
      <c r="B511" s="136" t="s">
        <v>1756</v>
      </c>
      <c r="C511" s="146" t="s">
        <v>1757</v>
      </c>
      <c r="D511" s="133" t="s">
        <v>1298</v>
      </c>
      <c r="E511" s="142">
        <v>104925.53</v>
      </c>
      <c r="F511" s="129">
        <v>63447.94</v>
      </c>
      <c r="G511" s="129">
        <v>165466.18</v>
      </c>
      <c r="H511" s="129">
        <v>270991.74</v>
      </c>
      <c r="I511" s="129">
        <v>334009.96000000002</v>
      </c>
      <c r="J511" s="129">
        <v>447657.36</v>
      </c>
      <c r="K511" s="129">
        <v>617178.56000000006</v>
      </c>
      <c r="L511" s="129">
        <v>812583.66</v>
      </c>
      <c r="M511" s="129">
        <v>1017346.09</v>
      </c>
      <c r="N511" s="129">
        <v>1016156.41</v>
      </c>
      <c r="O511" s="129">
        <v>1097782.6599999999</v>
      </c>
      <c r="P511" s="129">
        <v>1163182.5900000001</v>
      </c>
      <c r="Q511" s="126">
        <v>1163182.5900000001</v>
      </c>
    </row>
    <row r="512" spans="1:17" ht="13" thickBot="1" x14ac:dyDescent="0.3">
      <c r="A512" s="32">
        <v>502165</v>
      </c>
      <c r="B512" s="136" t="s">
        <v>1758</v>
      </c>
      <c r="C512" s="146" t="s">
        <v>1759</v>
      </c>
      <c r="D512" s="133" t="s">
        <v>1298</v>
      </c>
      <c r="E512" s="143">
        <v>134683.66</v>
      </c>
      <c r="F512" s="131">
        <v>236321.41</v>
      </c>
      <c r="G512" s="131">
        <v>322391.06</v>
      </c>
      <c r="H512" s="131">
        <v>406896.11</v>
      </c>
      <c r="I512" s="131">
        <v>414597.21</v>
      </c>
      <c r="J512" s="131">
        <v>438909.97</v>
      </c>
      <c r="K512" s="131">
        <v>446161.01</v>
      </c>
      <c r="L512" s="131">
        <v>464607.11</v>
      </c>
      <c r="M512" s="131">
        <v>485750.36</v>
      </c>
      <c r="N512" s="131">
        <v>639344.24</v>
      </c>
      <c r="O512" s="131">
        <v>794852.03</v>
      </c>
      <c r="P512" s="131">
        <v>897863.48</v>
      </c>
      <c r="Q512" s="126">
        <v>897863.48</v>
      </c>
    </row>
    <row r="513" spans="1:17" ht="13" thickBot="1" x14ac:dyDescent="0.3">
      <c r="A513" s="32">
        <v>502170</v>
      </c>
      <c r="B513" s="136" t="s">
        <v>1760</v>
      </c>
      <c r="C513" s="146" t="s">
        <v>1761</v>
      </c>
      <c r="D513" s="133" t="s">
        <v>1298</v>
      </c>
      <c r="E513" s="142">
        <v>253823.75</v>
      </c>
      <c r="F513" s="129">
        <v>490117.09</v>
      </c>
      <c r="G513" s="129">
        <v>858288.15</v>
      </c>
      <c r="H513" s="129">
        <v>1424734.74</v>
      </c>
      <c r="I513" s="129">
        <v>1908618.07</v>
      </c>
      <c r="J513" s="129">
        <v>2462858.16</v>
      </c>
      <c r="K513" s="129">
        <v>2959392.48</v>
      </c>
      <c r="L513" s="129">
        <v>3398049.92</v>
      </c>
      <c r="M513" s="129">
        <v>3580327.1</v>
      </c>
      <c r="N513" s="129">
        <v>3923557.35</v>
      </c>
      <c r="O513" s="129">
        <v>4469908.8</v>
      </c>
      <c r="P513" s="129">
        <v>4947491.67</v>
      </c>
      <c r="Q513" s="126">
        <v>4947491.67</v>
      </c>
    </row>
    <row r="514" spans="1:17" ht="13" thickBot="1" x14ac:dyDescent="0.3">
      <c r="A514" s="32">
        <v>502171</v>
      </c>
      <c r="B514" s="136" t="s">
        <v>1762</v>
      </c>
      <c r="C514" s="146" t="s">
        <v>1763</v>
      </c>
      <c r="D514" s="133" t="s">
        <v>1298</v>
      </c>
      <c r="E514" s="143">
        <v>11995</v>
      </c>
      <c r="F514" s="131">
        <v>14850</v>
      </c>
      <c r="G514" s="131">
        <v>24479.25</v>
      </c>
      <c r="H514" s="131">
        <v>44814.25</v>
      </c>
      <c r="I514" s="131">
        <v>58919.25</v>
      </c>
      <c r="J514" s="131">
        <v>61339.25</v>
      </c>
      <c r="K514" s="131">
        <v>74249.25</v>
      </c>
      <c r="L514" s="131">
        <v>85249.25</v>
      </c>
      <c r="M514" s="131">
        <v>85249.25</v>
      </c>
      <c r="N514" s="131">
        <v>84734.25</v>
      </c>
      <c r="O514" s="131">
        <v>102214.25</v>
      </c>
      <c r="P514" s="131">
        <v>121554.25</v>
      </c>
      <c r="Q514" s="126">
        <v>121554.25</v>
      </c>
    </row>
    <row r="515" spans="1:17" ht="13" thickBot="1" x14ac:dyDescent="0.3">
      <c r="A515" s="32">
        <v>502180</v>
      </c>
      <c r="B515" s="136" t="s">
        <v>1764</v>
      </c>
      <c r="C515" s="146" t="s">
        <v>1765</v>
      </c>
      <c r="D515" s="133" t="s">
        <v>1298</v>
      </c>
      <c r="E515" s="142">
        <v>222379.88</v>
      </c>
      <c r="F515" s="129">
        <v>540366.34</v>
      </c>
      <c r="G515" s="129">
        <v>865763.95</v>
      </c>
      <c r="H515" s="129">
        <v>958147.26</v>
      </c>
      <c r="I515" s="129">
        <v>1355461.56</v>
      </c>
      <c r="J515" s="129">
        <v>1586919.2</v>
      </c>
      <c r="K515" s="129">
        <v>1871789.45</v>
      </c>
      <c r="L515" s="129">
        <v>2118002.37</v>
      </c>
      <c r="M515" s="129">
        <v>2436964.1</v>
      </c>
      <c r="N515" s="129">
        <v>2897537.48</v>
      </c>
      <c r="O515" s="129">
        <v>3317157.25</v>
      </c>
      <c r="P515" s="129">
        <v>3789824.41</v>
      </c>
      <c r="Q515" s="126">
        <v>3789824.41</v>
      </c>
    </row>
    <row r="516" spans="1:17" ht="13" thickBot="1" x14ac:dyDescent="0.3">
      <c r="A516" s="32">
        <v>502185</v>
      </c>
      <c r="B516" s="136" t="s">
        <v>2030</v>
      </c>
      <c r="C516" s="146" t="s">
        <v>2031</v>
      </c>
      <c r="D516" s="133" t="s">
        <v>1298</v>
      </c>
      <c r="E516" s="143">
        <v>0</v>
      </c>
      <c r="F516" s="131">
        <v>0</v>
      </c>
      <c r="G516" s="131">
        <v>3008.18</v>
      </c>
      <c r="H516" s="131">
        <v>3008.18</v>
      </c>
      <c r="I516" s="131">
        <v>3008.18</v>
      </c>
      <c r="J516" s="131">
        <v>3008.18</v>
      </c>
      <c r="K516" s="131">
        <v>3008.18</v>
      </c>
      <c r="L516" s="131">
        <v>3008.18</v>
      </c>
      <c r="M516" s="131">
        <v>3008.18</v>
      </c>
      <c r="N516" s="131">
        <v>3008.18</v>
      </c>
      <c r="O516" s="131">
        <v>3008.18</v>
      </c>
      <c r="P516" s="131">
        <v>3008.18</v>
      </c>
      <c r="Q516" s="126">
        <v>3008.18</v>
      </c>
    </row>
    <row r="517" spans="1:17" ht="13" thickBot="1" x14ac:dyDescent="0.3">
      <c r="A517" s="32">
        <v>502195</v>
      </c>
      <c r="B517" s="136" t="s">
        <v>1766</v>
      </c>
      <c r="C517" s="146" t="s">
        <v>1767</v>
      </c>
      <c r="D517" s="133" t="s">
        <v>1298</v>
      </c>
      <c r="E517" s="142">
        <v>54135.26</v>
      </c>
      <c r="F517" s="129">
        <v>130670.84</v>
      </c>
      <c r="G517" s="129">
        <v>278841.95</v>
      </c>
      <c r="H517" s="129">
        <v>352797.57</v>
      </c>
      <c r="I517" s="129">
        <v>433332.16</v>
      </c>
      <c r="J517" s="129">
        <v>504965.85</v>
      </c>
      <c r="K517" s="129">
        <v>582091.12</v>
      </c>
      <c r="L517" s="129">
        <v>643151.41</v>
      </c>
      <c r="M517" s="129">
        <v>698976.48</v>
      </c>
      <c r="N517" s="129">
        <v>762617.45</v>
      </c>
      <c r="O517" s="129">
        <v>814620.58</v>
      </c>
      <c r="P517" s="129">
        <v>876115.97</v>
      </c>
      <c r="Q517" s="126">
        <v>876115.97</v>
      </c>
    </row>
    <row r="518" spans="1:17" ht="13" thickBot="1" x14ac:dyDescent="0.3">
      <c r="A518" s="32">
        <v>502199</v>
      </c>
      <c r="B518" s="136" t="s">
        <v>1768</v>
      </c>
      <c r="C518" s="146" t="s">
        <v>1769</v>
      </c>
      <c r="D518" s="133" t="s">
        <v>1298</v>
      </c>
      <c r="E518" s="143">
        <v>600</v>
      </c>
      <c r="F518" s="131">
        <v>600</v>
      </c>
      <c r="G518" s="131">
        <v>600</v>
      </c>
      <c r="H518" s="131">
        <v>600</v>
      </c>
      <c r="I518" s="131">
        <v>600</v>
      </c>
      <c r="J518" s="131">
        <v>600</v>
      </c>
      <c r="K518" s="131">
        <v>600</v>
      </c>
      <c r="L518" s="131">
        <v>600</v>
      </c>
      <c r="M518" s="131">
        <v>600</v>
      </c>
      <c r="N518" s="131">
        <v>600</v>
      </c>
      <c r="O518" s="131">
        <v>600</v>
      </c>
      <c r="P518" s="131">
        <v>600</v>
      </c>
      <c r="Q518" s="126">
        <v>600</v>
      </c>
    </row>
    <row r="519" spans="1:17" ht="13" thickBot="1" x14ac:dyDescent="0.3">
      <c r="A519" s="32">
        <v>502200</v>
      </c>
      <c r="B519" s="136" t="s">
        <v>1770</v>
      </c>
      <c r="C519" s="146" t="s">
        <v>1771</v>
      </c>
      <c r="D519" s="133" t="s">
        <v>1298</v>
      </c>
      <c r="E519" s="142">
        <v>1749705.73</v>
      </c>
      <c r="F519" s="129">
        <v>3808891.83</v>
      </c>
      <c r="G519" s="129">
        <v>6171882.6500000004</v>
      </c>
      <c r="H519" s="129">
        <v>7949522.6500000004</v>
      </c>
      <c r="I519" s="129">
        <v>9684230.1300000008</v>
      </c>
      <c r="J519" s="129">
        <v>11238236.82</v>
      </c>
      <c r="K519" s="129">
        <v>13012383.949999999</v>
      </c>
      <c r="L519" s="129">
        <v>14763069.869999999</v>
      </c>
      <c r="M519" s="129">
        <v>17704351.289999999</v>
      </c>
      <c r="N519" s="129">
        <v>19574401.039999999</v>
      </c>
      <c r="O519" s="129">
        <v>21495137.030000001</v>
      </c>
      <c r="P519" s="129">
        <v>23370387.23</v>
      </c>
      <c r="Q519" s="126">
        <v>23370387.23</v>
      </c>
    </row>
    <row r="520" spans="1:17" ht="13" thickBot="1" x14ac:dyDescent="0.3">
      <c r="A520" s="32">
        <v>502220</v>
      </c>
      <c r="B520" s="136" t="s">
        <v>1772</v>
      </c>
      <c r="C520" s="146" t="s">
        <v>1773</v>
      </c>
      <c r="D520" s="133" t="s">
        <v>1298</v>
      </c>
      <c r="E520" s="143">
        <v>169883.84</v>
      </c>
      <c r="F520" s="131">
        <v>516521.01</v>
      </c>
      <c r="G520" s="131">
        <v>732581.13</v>
      </c>
      <c r="H520" s="131">
        <v>908294.1</v>
      </c>
      <c r="I520" s="131">
        <v>1083778.7</v>
      </c>
      <c r="J520" s="131">
        <v>1259380.99</v>
      </c>
      <c r="K520" s="131">
        <v>1467894.75</v>
      </c>
      <c r="L520" s="131">
        <v>1645184.39</v>
      </c>
      <c r="M520" s="131">
        <v>1823081.63</v>
      </c>
      <c r="N520" s="131">
        <v>2004160.91</v>
      </c>
      <c r="O520" s="131">
        <v>2185691.98</v>
      </c>
      <c r="P520" s="131">
        <v>2414520.56</v>
      </c>
      <c r="Q520" s="126">
        <v>2414520.56</v>
      </c>
    </row>
    <row r="521" spans="1:17" ht="13" thickBot="1" x14ac:dyDescent="0.3">
      <c r="A521" s="32">
        <v>502300</v>
      </c>
      <c r="B521" s="136" t="s">
        <v>1774</v>
      </c>
      <c r="C521" s="146" t="s">
        <v>1775</v>
      </c>
      <c r="D521" s="133" t="s">
        <v>1298</v>
      </c>
      <c r="E521" s="142">
        <v>402116.85</v>
      </c>
      <c r="F521" s="129">
        <v>852776.97</v>
      </c>
      <c r="G521" s="129">
        <v>1338468.43</v>
      </c>
      <c r="H521" s="129">
        <v>1784018.16</v>
      </c>
      <c r="I521" s="129">
        <v>2345558.85</v>
      </c>
      <c r="J521" s="129">
        <v>2810576.65</v>
      </c>
      <c r="K521" s="129">
        <v>3294078.53</v>
      </c>
      <c r="L521" s="129">
        <v>3795874.78</v>
      </c>
      <c r="M521" s="129">
        <v>4298314.13</v>
      </c>
      <c r="N521" s="129">
        <v>4792981.13</v>
      </c>
      <c r="O521" s="129">
        <v>5264732.17</v>
      </c>
      <c r="P521" s="129">
        <v>5737525.6299999999</v>
      </c>
      <c r="Q521" s="126">
        <v>5737525.6299999999</v>
      </c>
    </row>
    <row r="522" spans="1:17" ht="13" thickBot="1" x14ac:dyDescent="0.3">
      <c r="A522" s="32">
        <v>502302</v>
      </c>
      <c r="B522" s="136" t="s">
        <v>1776</v>
      </c>
      <c r="C522" s="146" t="s">
        <v>1777</v>
      </c>
      <c r="D522" s="133" t="s">
        <v>1298</v>
      </c>
      <c r="E522" s="143">
        <v>156961.57</v>
      </c>
      <c r="F522" s="131">
        <v>314472.86</v>
      </c>
      <c r="G522" s="131">
        <v>367491.25</v>
      </c>
      <c r="H522" s="131">
        <v>479884.62</v>
      </c>
      <c r="I522" s="131">
        <v>581766.73</v>
      </c>
      <c r="J522" s="131">
        <v>645086.05000000005</v>
      </c>
      <c r="K522" s="131">
        <v>731865.48</v>
      </c>
      <c r="L522" s="131">
        <v>831044.03</v>
      </c>
      <c r="M522" s="131">
        <v>943930.12</v>
      </c>
      <c r="N522" s="131">
        <v>1000531.65</v>
      </c>
      <c r="O522" s="131">
        <v>1136801.03</v>
      </c>
      <c r="P522" s="131">
        <v>1234070.3700000001</v>
      </c>
      <c r="Q522" s="126">
        <v>1234070.3700000001</v>
      </c>
    </row>
    <row r="523" spans="1:17" ht="13" thickBot="1" x14ac:dyDescent="0.3">
      <c r="A523" s="32">
        <v>502330</v>
      </c>
      <c r="B523" s="136" t="s">
        <v>1778</v>
      </c>
      <c r="C523" s="146" t="s">
        <v>1779</v>
      </c>
      <c r="D523" s="133" t="s">
        <v>1298</v>
      </c>
      <c r="E523" s="142">
        <v>0</v>
      </c>
      <c r="F523" s="129">
        <v>0</v>
      </c>
      <c r="G523" s="129">
        <v>0</v>
      </c>
      <c r="H523" s="129">
        <v>0</v>
      </c>
      <c r="I523" s="129">
        <v>0</v>
      </c>
      <c r="J523" s="129">
        <v>0</v>
      </c>
      <c r="K523" s="129">
        <v>0</v>
      </c>
      <c r="L523" s="129">
        <v>0</v>
      </c>
      <c r="M523" s="129">
        <v>0</v>
      </c>
      <c r="N523" s="129">
        <v>0</v>
      </c>
      <c r="O523" s="129">
        <v>0</v>
      </c>
      <c r="P523" s="129">
        <v>6833.26</v>
      </c>
      <c r="Q523" s="126">
        <v>6833.26</v>
      </c>
    </row>
    <row r="524" spans="1:17" ht="13" thickBot="1" x14ac:dyDescent="0.3">
      <c r="A524" s="32">
        <v>502357</v>
      </c>
      <c r="B524" s="136" t="s">
        <v>1780</v>
      </c>
      <c r="C524" s="146" t="s">
        <v>1781</v>
      </c>
      <c r="D524" s="133" t="s">
        <v>1298</v>
      </c>
      <c r="E524" s="143">
        <v>895.67</v>
      </c>
      <c r="F524" s="131">
        <v>2486.61</v>
      </c>
      <c r="G524" s="131">
        <v>4015.46</v>
      </c>
      <c r="H524" s="131">
        <v>13147.86</v>
      </c>
      <c r="I524" s="131">
        <v>24868.9</v>
      </c>
      <c r="J524" s="131">
        <v>39777.120000000003</v>
      </c>
      <c r="K524" s="131">
        <v>43530.239999999998</v>
      </c>
      <c r="L524" s="131">
        <v>51056.14</v>
      </c>
      <c r="M524" s="131">
        <v>57710.74</v>
      </c>
      <c r="N524" s="131">
        <v>64071.79</v>
      </c>
      <c r="O524" s="131">
        <v>70576.89</v>
      </c>
      <c r="P524" s="131">
        <v>75601.8</v>
      </c>
      <c r="Q524" s="126">
        <v>75601.8</v>
      </c>
    </row>
    <row r="525" spans="1:17" ht="13" thickBot="1" x14ac:dyDescent="0.3">
      <c r="A525" s="32">
        <v>502390</v>
      </c>
      <c r="B525" s="136" t="s">
        <v>1782</v>
      </c>
      <c r="C525" s="146" t="s">
        <v>1783</v>
      </c>
      <c r="D525" s="133" t="s">
        <v>1298</v>
      </c>
      <c r="E525" s="142">
        <v>75386.97</v>
      </c>
      <c r="F525" s="129">
        <v>101803.62</v>
      </c>
      <c r="G525" s="129">
        <v>172829.6</v>
      </c>
      <c r="H525" s="129">
        <v>203794.99</v>
      </c>
      <c r="I525" s="129">
        <v>229126.96</v>
      </c>
      <c r="J525" s="129">
        <v>254664.53</v>
      </c>
      <c r="K525" s="129">
        <v>279996.5</v>
      </c>
      <c r="L525" s="129">
        <v>312402.12</v>
      </c>
      <c r="M525" s="129">
        <v>337734.09</v>
      </c>
      <c r="N525" s="129">
        <v>455464.57</v>
      </c>
      <c r="O525" s="129">
        <v>504703.12</v>
      </c>
      <c r="P525" s="129">
        <v>566769.78</v>
      </c>
      <c r="Q525" s="126">
        <v>566769.78</v>
      </c>
    </row>
    <row r="526" spans="1:17" ht="13" thickBot="1" x14ac:dyDescent="0.3">
      <c r="A526" s="32">
        <v>502400</v>
      </c>
      <c r="B526" s="136" t="s">
        <v>1784</v>
      </c>
      <c r="C526" s="146" t="s">
        <v>1785</v>
      </c>
      <c r="D526" s="133" t="s">
        <v>1298</v>
      </c>
      <c r="E526" s="143">
        <v>296793.75</v>
      </c>
      <c r="F526" s="131">
        <v>314527.24</v>
      </c>
      <c r="G526" s="131">
        <v>705558.44</v>
      </c>
      <c r="H526" s="131">
        <v>1368274.93</v>
      </c>
      <c r="I526" s="131">
        <v>1662807.16</v>
      </c>
      <c r="J526" s="131">
        <v>2408977.9700000002</v>
      </c>
      <c r="K526" s="131">
        <v>3526488.3</v>
      </c>
      <c r="L526" s="131">
        <v>-9275682.2699999996</v>
      </c>
      <c r="M526" s="131">
        <v>-7312619.0800000001</v>
      </c>
      <c r="N526" s="131">
        <v>-5867324.9699999997</v>
      </c>
      <c r="O526" s="131">
        <v>-5798956.9500000002</v>
      </c>
      <c r="P526" s="131">
        <v>-5752273.7599999998</v>
      </c>
      <c r="Q526" s="126">
        <v>-5752273.7599999998</v>
      </c>
    </row>
    <row r="527" spans="1:17" ht="13" thickBot="1" x14ac:dyDescent="0.3">
      <c r="A527" s="32">
        <v>502401</v>
      </c>
      <c r="B527" s="136" t="s">
        <v>2170</v>
      </c>
      <c r="C527" s="146" t="s">
        <v>1786</v>
      </c>
      <c r="D527" s="133" t="s">
        <v>1298</v>
      </c>
      <c r="E527" s="142">
        <v>-32924.57</v>
      </c>
      <c r="F527" s="129">
        <v>-49894.65</v>
      </c>
      <c r="G527" s="129">
        <v>-105904.52</v>
      </c>
      <c r="H527" s="129">
        <v>-181717.69</v>
      </c>
      <c r="I527" s="129">
        <v>-214655.17</v>
      </c>
      <c r="J527" s="129">
        <v>-262361.74</v>
      </c>
      <c r="K527" s="129">
        <v>-1070659.47</v>
      </c>
      <c r="L527" s="129">
        <v>-1434009.72</v>
      </c>
      <c r="M527" s="129">
        <v>-1466171.62</v>
      </c>
      <c r="N527" s="129">
        <v>-1519314.75</v>
      </c>
      <c r="O527" s="129">
        <v>-1556165.63</v>
      </c>
      <c r="P527" s="129">
        <v>-1604416.23</v>
      </c>
      <c r="Q527" s="126">
        <v>-1604416.23</v>
      </c>
    </row>
    <row r="528" spans="1:17" ht="13" thickBot="1" x14ac:dyDescent="0.3">
      <c r="A528" s="32">
        <v>502466</v>
      </c>
      <c r="B528" s="136" t="s">
        <v>1787</v>
      </c>
      <c r="C528" s="146" t="s">
        <v>1788</v>
      </c>
      <c r="D528" s="133" t="s">
        <v>1298</v>
      </c>
      <c r="E528" s="143">
        <v>135.74</v>
      </c>
      <c r="F528" s="131">
        <v>149.74</v>
      </c>
      <c r="G528" s="131">
        <v>729.46</v>
      </c>
      <c r="H528" s="131">
        <v>2925.58</v>
      </c>
      <c r="I528" s="131">
        <v>6585.98</v>
      </c>
      <c r="J528" s="131">
        <v>9601.6</v>
      </c>
      <c r="K528" s="131">
        <v>9640.1299999999992</v>
      </c>
      <c r="L528" s="131">
        <v>10195.280000000001</v>
      </c>
      <c r="M528" s="131">
        <v>8173.84</v>
      </c>
      <c r="N528" s="131">
        <v>5360.72</v>
      </c>
      <c r="O528" s="131">
        <v>6416.73</v>
      </c>
      <c r="P528" s="131">
        <v>6569.19</v>
      </c>
      <c r="Q528" s="126">
        <v>6569.19</v>
      </c>
    </row>
    <row r="529" spans="1:17" ht="13" thickBot="1" x14ac:dyDescent="0.3">
      <c r="A529" s="32">
        <v>502500</v>
      </c>
      <c r="B529" s="136" t="s">
        <v>1789</v>
      </c>
      <c r="C529" s="146" t="s">
        <v>1790</v>
      </c>
      <c r="D529" s="133" t="s">
        <v>1298</v>
      </c>
      <c r="E529" s="142">
        <v>242332.87</v>
      </c>
      <c r="F529" s="129">
        <v>473450.64</v>
      </c>
      <c r="G529" s="129">
        <v>678345.79</v>
      </c>
      <c r="H529" s="129">
        <v>911175.39</v>
      </c>
      <c r="I529" s="129">
        <v>1119703.1200000001</v>
      </c>
      <c r="J529" s="129">
        <v>1302334.78</v>
      </c>
      <c r="K529" s="129">
        <v>1476865.59</v>
      </c>
      <c r="L529" s="129">
        <v>1661051.83</v>
      </c>
      <c r="M529" s="129">
        <v>1835594.78</v>
      </c>
      <c r="N529" s="129">
        <v>2030059.51</v>
      </c>
      <c r="O529" s="129">
        <v>2234899.89</v>
      </c>
      <c r="P529" s="129">
        <v>2461707.2400000002</v>
      </c>
      <c r="Q529" s="126">
        <v>2461707.2400000002</v>
      </c>
    </row>
    <row r="530" spans="1:17" ht="13" thickBot="1" x14ac:dyDescent="0.3">
      <c r="A530" s="32">
        <v>502600</v>
      </c>
      <c r="B530" s="136" t="s">
        <v>1791</v>
      </c>
      <c r="C530" s="146" t="s">
        <v>1792</v>
      </c>
      <c r="D530" s="133" t="s">
        <v>1298</v>
      </c>
      <c r="E530" s="143">
        <v>142044.88</v>
      </c>
      <c r="F530" s="131">
        <v>250456.4</v>
      </c>
      <c r="G530" s="131">
        <v>370027.4</v>
      </c>
      <c r="H530" s="131">
        <v>477069.78</v>
      </c>
      <c r="I530" s="131">
        <v>565319.53</v>
      </c>
      <c r="J530" s="131">
        <v>733705.84</v>
      </c>
      <c r="K530" s="131">
        <v>872606.09</v>
      </c>
      <c r="L530" s="131">
        <v>987769.21</v>
      </c>
      <c r="M530" s="131">
        <v>1093494.18</v>
      </c>
      <c r="N530" s="131">
        <v>1205562.9099999999</v>
      </c>
      <c r="O530" s="131">
        <v>1341842.2</v>
      </c>
      <c r="P530" s="131">
        <v>1487801.47</v>
      </c>
      <c r="Q530" s="126">
        <v>1487801.47</v>
      </c>
    </row>
    <row r="531" spans="1:17" ht="13" thickBot="1" x14ac:dyDescent="0.3">
      <c r="A531" s="32">
        <v>502700</v>
      </c>
      <c r="B531" s="136" t="s">
        <v>1793</v>
      </c>
      <c r="C531" s="146" t="s">
        <v>1794</v>
      </c>
      <c r="D531" s="133" t="s">
        <v>1298</v>
      </c>
      <c r="E531" s="142">
        <v>77623.3</v>
      </c>
      <c r="F531" s="129">
        <v>155839.01</v>
      </c>
      <c r="G531" s="129">
        <v>231147.62</v>
      </c>
      <c r="H531" s="129">
        <v>302851.19</v>
      </c>
      <c r="I531" s="129">
        <v>380376.54</v>
      </c>
      <c r="J531" s="129">
        <v>455655.19</v>
      </c>
      <c r="K531" s="129">
        <v>533734.57999999996</v>
      </c>
      <c r="L531" s="129">
        <v>609988.72</v>
      </c>
      <c r="M531" s="129">
        <v>683228.89</v>
      </c>
      <c r="N531" s="129">
        <v>763592.68</v>
      </c>
      <c r="O531" s="129">
        <v>841988.73</v>
      </c>
      <c r="P531" s="129">
        <v>913889.37</v>
      </c>
      <c r="Q531" s="126">
        <v>913889.37</v>
      </c>
    </row>
    <row r="532" spans="1:17" ht="13" thickBot="1" x14ac:dyDescent="0.3">
      <c r="A532" s="32">
        <v>502800</v>
      </c>
      <c r="B532" s="136" t="s">
        <v>1795</v>
      </c>
      <c r="C532" s="146" t="s">
        <v>1796</v>
      </c>
      <c r="D532" s="133" t="s">
        <v>1298</v>
      </c>
      <c r="E532" s="143">
        <v>267706.90999999997</v>
      </c>
      <c r="F532" s="131">
        <v>545150.89</v>
      </c>
      <c r="G532" s="131">
        <v>826108.76</v>
      </c>
      <c r="H532" s="131">
        <v>1132058.3799999999</v>
      </c>
      <c r="I532" s="131">
        <v>1383194.75</v>
      </c>
      <c r="J532" s="131">
        <v>1638068.84</v>
      </c>
      <c r="K532" s="131">
        <v>1894229.13</v>
      </c>
      <c r="L532" s="131">
        <v>2196006.17</v>
      </c>
      <c r="M532" s="131">
        <v>2455660.92</v>
      </c>
      <c r="N532" s="131">
        <v>2705117.8</v>
      </c>
      <c r="O532" s="131">
        <v>2944636.02</v>
      </c>
      <c r="P532" s="131">
        <v>3197225.24</v>
      </c>
      <c r="Q532" s="126">
        <v>3197225.24</v>
      </c>
    </row>
    <row r="533" spans="1:17" ht="13" thickBot="1" x14ac:dyDescent="0.3">
      <c r="A533" s="32">
        <v>502900</v>
      </c>
      <c r="B533" s="136" t="s">
        <v>1797</v>
      </c>
      <c r="C533" s="146" t="s">
        <v>1798</v>
      </c>
      <c r="D533" s="133" t="s">
        <v>1298</v>
      </c>
      <c r="E533" s="142">
        <v>15184.58</v>
      </c>
      <c r="F533" s="129">
        <v>27861.33</v>
      </c>
      <c r="G533" s="129">
        <v>42228.35</v>
      </c>
      <c r="H533" s="129">
        <v>53469.41</v>
      </c>
      <c r="I533" s="129">
        <v>59621.16</v>
      </c>
      <c r="J533" s="129">
        <v>62069.9</v>
      </c>
      <c r="K533" s="129">
        <v>63689.1</v>
      </c>
      <c r="L533" s="129">
        <v>64845.41</v>
      </c>
      <c r="M533" s="129">
        <v>163758</v>
      </c>
      <c r="N533" s="129">
        <v>166373.64000000001</v>
      </c>
      <c r="O533" s="129">
        <v>171818.75</v>
      </c>
      <c r="P533" s="129">
        <v>182244.33</v>
      </c>
      <c r="Q533" s="126">
        <v>182244.33</v>
      </c>
    </row>
    <row r="534" spans="1:17" ht="13" thickBot="1" x14ac:dyDescent="0.3">
      <c r="A534" s="32">
        <v>503000</v>
      </c>
      <c r="B534" s="136" t="s">
        <v>1799</v>
      </c>
      <c r="C534" s="146" t="s">
        <v>1800</v>
      </c>
      <c r="D534" s="133" t="s">
        <v>1298</v>
      </c>
      <c r="E534" s="143">
        <v>30307.96</v>
      </c>
      <c r="F534" s="131">
        <v>64429.21</v>
      </c>
      <c r="G534" s="131">
        <v>105813.88</v>
      </c>
      <c r="H534" s="131">
        <v>131231.93</v>
      </c>
      <c r="I534" s="131">
        <v>156145.01999999999</v>
      </c>
      <c r="J534" s="131">
        <v>183845.9</v>
      </c>
      <c r="K534" s="131">
        <v>210020.34</v>
      </c>
      <c r="L534" s="131">
        <v>245001.58</v>
      </c>
      <c r="M534" s="131">
        <v>271652.75</v>
      </c>
      <c r="N534" s="131">
        <v>300373.08</v>
      </c>
      <c r="O534" s="131">
        <v>318703.34999999998</v>
      </c>
      <c r="P534" s="131">
        <v>348485.97</v>
      </c>
      <c r="Q534" s="126">
        <v>348485.97</v>
      </c>
    </row>
    <row r="535" spans="1:17" ht="13" thickBot="1" x14ac:dyDescent="0.3">
      <c r="A535" s="32">
        <v>503100</v>
      </c>
      <c r="B535" s="136" t="s">
        <v>1801</v>
      </c>
      <c r="C535" s="146" t="s">
        <v>1802</v>
      </c>
      <c r="D535" s="133" t="s">
        <v>1298</v>
      </c>
      <c r="E535" s="142">
        <v>21030.62</v>
      </c>
      <c r="F535" s="129">
        <v>110143.46</v>
      </c>
      <c r="G535" s="129">
        <v>212846.49</v>
      </c>
      <c r="H535" s="129">
        <v>422090.57</v>
      </c>
      <c r="I535" s="129">
        <v>589368.56000000006</v>
      </c>
      <c r="J535" s="129">
        <v>582087.21</v>
      </c>
      <c r="K535" s="129">
        <v>679930.9</v>
      </c>
      <c r="L535" s="129">
        <v>836246.06</v>
      </c>
      <c r="M535" s="129">
        <v>886021.31</v>
      </c>
      <c r="N535" s="129">
        <v>936296.66</v>
      </c>
      <c r="O535" s="129">
        <v>1167925.01</v>
      </c>
      <c r="P535" s="129">
        <v>1237195.6399999999</v>
      </c>
      <c r="Q535" s="126">
        <v>1237195.6399999999</v>
      </c>
    </row>
    <row r="536" spans="1:17" ht="13" thickBot="1" x14ac:dyDescent="0.3">
      <c r="A536" s="32">
        <v>503200</v>
      </c>
      <c r="B536" s="136" t="s">
        <v>1803</v>
      </c>
      <c r="C536" s="146" t="s">
        <v>1804</v>
      </c>
      <c r="D536" s="133" t="s">
        <v>1298</v>
      </c>
      <c r="E536" s="143">
        <v>16572.57</v>
      </c>
      <c r="F536" s="131">
        <v>19021.43</v>
      </c>
      <c r="G536" s="131">
        <v>21200.18</v>
      </c>
      <c r="H536" s="131">
        <v>27950.81</v>
      </c>
      <c r="I536" s="131">
        <v>31638.2</v>
      </c>
      <c r="J536" s="131">
        <v>33533.629999999997</v>
      </c>
      <c r="K536" s="131">
        <v>38689.58</v>
      </c>
      <c r="L536" s="131">
        <v>40205.26</v>
      </c>
      <c r="M536" s="131">
        <v>48237.65</v>
      </c>
      <c r="N536" s="131">
        <v>50061.4</v>
      </c>
      <c r="O536" s="131">
        <v>55775.4</v>
      </c>
      <c r="P536" s="131">
        <v>62344.4</v>
      </c>
      <c r="Q536" s="126">
        <v>62344.4</v>
      </c>
    </row>
    <row r="537" spans="1:17" ht="13" thickBot="1" x14ac:dyDescent="0.3">
      <c r="A537" s="32">
        <v>503300</v>
      </c>
      <c r="B537" s="136" t="s">
        <v>1805</v>
      </c>
      <c r="C537" s="146" t="s">
        <v>1806</v>
      </c>
      <c r="D537" s="133" t="s">
        <v>1298</v>
      </c>
      <c r="E537" s="142">
        <v>13506.69</v>
      </c>
      <c r="F537" s="129">
        <v>24209.759999999998</v>
      </c>
      <c r="G537" s="129">
        <v>42696.52</v>
      </c>
      <c r="H537" s="129">
        <v>57084.1</v>
      </c>
      <c r="I537" s="129">
        <v>74171.66</v>
      </c>
      <c r="J537" s="129">
        <v>86880.43</v>
      </c>
      <c r="K537" s="129">
        <v>112062.86</v>
      </c>
      <c r="L537" s="129">
        <v>129133.4</v>
      </c>
      <c r="M537" s="129">
        <v>145181.99</v>
      </c>
      <c r="N537" s="129">
        <v>166445.31</v>
      </c>
      <c r="O537" s="129">
        <v>183346.9</v>
      </c>
      <c r="P537" s="129">
        <v>198770.29</v>
      </c>
      <c r="Q537" s="126">
        <v>198770.29</v>
      </c>
    </row>
    <row r="538" spans="1:17" ht="13" thickBot="1" x14ac:dyDescent="0.3">
      <c r="A538" s="32">
        <v>503400</v>
      </c>
      <c r="B538" s="136" t="s">
        <v>1807</v>
      </c>
      <c r="C538" s="146" t="s">
        <v>1808</v>
      </c>
      <c r="D538" s="133" t="s">
        <v>1298</v>
      </c>
      <c r="E538" s="143">
        <v>36477</v>
      </c>
      <c r="F538" s="131">
        <v>1414328.99</v>
      </c>
      <c r="G538" s="131">
        <v>1894357.93</v>
      </c>
      <c r="H538" s="131">
        <v>2033356.88</v>
      </c>
      <c r="I538" s="131">
        <v>2042148.41</v>
      </c>
      <c r="J538" s="131">
        <v>2054941.72</v>
      </c>
      <c r="K538" s="131">
        <v>2254281.71</v>
      </c>
      <c r="L538" s="131">
        <v>2387459.77</v>
      </c>
      <c r="M538" s="131">
        <v>2393109.6800000002</v>
      </c>
      <c r="N538" s="131">
        <v>2508165.9900000002</v>
      </c>
      <c r="O538" s="131">
        <v>2566651.67</v>
      </c>
      <c r="P538" s="131">
        <v>2574102.79</v>
      </c>
      <c r="Q538" s="126">
        <v>2574102.79</v>
      </c>
    </row>
    <row r="539" spans="1:17" ht="13" thickBot="1" x14ac:dyDescent="0.3">
      <c r="A539" s="32">
        <v>503500</v>
      </c>
      <c r="B539" s="136" t="s">
        <v>1809</v>
      </c>
      <c r="C539" s="146" t="s">
        <v>1810</v>
      </c>
      <c r="D539" s="133" t="s">
        <v>1298</v>
      </c>
      <c r="E539" s="142">
        <v>-44721.97</v>
      </c>
      <c r="F539" s="129">
        <v>-43167.26</v>
      </c>
      <c r="G539" s="129">
        <v>27184.2</v>
      </c>
      <c r="H539" s="129">
        <v>27204.2</v>
      </c>
      <c r="I539" s="129">
        <v>-43147.26</v>
      </c>
      <c r="J539" s="129">
        <v>-41965.09</v>
      </c>
      <c r="K539" s="129">
        <v>-40892.639999999999</v>
      </c>
      <c r="L539" s="129">
        <v>-34089.22</v>
      </c>
      <c r="M539" s="129">
        <v>-34089.22</v>
      </c>
      <c r="N539" s="129">
        <v>-27450.93</v>
      </c>
      <c r="O539" s="129">
        <v>-20125.349999999999</v>
      </c>
      <c r="P539" s="129">
        <v>-20017.16</v>
      </c>
      <c r="Q539" s="126">
        <v>-20017.16</v>
      </c>
    </row>
    <row r="540" spans="1:17" ht="13" thickBot="1" x14ac:dyDescent="0.3">
      <c r="A540" s="32">
        <v>503600</v>
      </c>
      <c r="B540" s="136" t="s">
        <v>1811</v>
      </c>
      <c r="C540" s="146" t="s">
        <v>1812</v>
      </c>
      <c r="D540" s="133" t="s">
        <v>1298</v>
      </c>
      <c r="E540" s="143">
        <v>11169.96</v>
      </c>
      <c r="F540" s="131">
        <v>18619.79</v>
      </c>
      <c r="G540" s="131">
        <v>30408.53</v>
      </c>
      <c r="H540" s="131">
        <v>39233.699999999997</v>
      </c>
      <c r="I540" s="131">
        <v>48592.41</v>
      </c>
      <c r="J540" s="131">
        <v>58886.58</v>
      </c>
      <c r="K540" s="131">
        <v>68027.48</v>
      </c>
      <c r="L540" s="131">
        <v>76245.84</v>
      </c>
      <c r="M540" s="131">
        <v>90047.7</v>
      </c>
      <c r="N540" s="131">
        <v>98577.919999999998</v>
      </c>
      <c r="O540" s="131">
        <v>107772.42</v>
      </c>
      <c r="P540" s="131">
        <v>117830.68</v>
      </c>
      <c r="Q540" s="126">
        <v>117830.68</v>
      </c>
    </row>
    <row r="541" spans="1:17" ht="13" thickBot="1" x14ac:dyDescent="0.3">
      <c r="A541" s="32">
        <v>503700</v>
      </c>
      <c r="B541" s="136" t="s">
        <v>1813</v>
      </c>
      <c r="C541" s="146" t="s">
        <v>1814</v>
      </c>
      <c r="D541" s="133" t="s">
        <v>1298</v>
      </c>
      <c r="E541" s="142">
        <v>7125077.4800000004</v>
      </c>
      <c r="F541" s="129">
        <v>14287281.24</v>
      </c>
      <c r="G541" s="129">
        <v>21458198.809999999</v>
      </c>
      <c r="H541" s="129">
        <v>28655863.890000001</v>
      </c>
      <c r="I541" s="129">
        <v>35864286.420000002</v>
      </c>
      <c r="J541" s="129">
        <v>43136675.869999997</v>
      </c>
      <c r="K541" s="129">
        <v>50464500.140000001</v>
      </c>
      <c r="L541" s="129">
        <v>57811991.490000002</v>
      </c>
      <c r="M541" s="129">
        <v>65195332.399999999</v>
      </c>
      <c r="N541" s="129">
        <v>72683959.769999996</v>
      </c>
      <c r="O541" s="129">
        <v>80157622.5</v>
      </c>
      <c r="P541" s="129">
        <v>87573403.579999998</v>
      </c>
      <c r="Q541" s="126">
        <v>87573403.579999998</v>
      </c>
    </row>
    <row r="542" spans="1:17" ht="13" thickBot="1" x14ac:dyDescent="0.3">
      <c r="A542" s="32">
        <v>503800</v>
      </c>
      <c r="B542" s="136" t="s">
        <v>1815</v>
      </c>
      <c r="C542" s="146" t="s">
        <v>1816</v>
      </c>
      <c r="D542" s="133" t="s">
        <v>1298</v>
      </c>
      <c r="E542" s="143">
        <v>4475664.72</v>
      </c>
      <c r="F542" s="131">
        <v>8694946.7799999993</v>
      </c>
      <c r="G542" s="131">
        <v>20388267</v>
      </c>
      <c r="H542" s="131">
        <v>25003564.140000001</v>
      </c>
      <c r="I542" s="131">
        <v>28425545.289999999</v>
      </c>
      <c r="J542" s="131">
        <v>31397357.079999998</v>
      </c>
      <c r="K542" s="131">
        <v>34701845.240000002</v>
      </c>
      <c r="L542" s="131">
        <v>37997614.369999997</v>
      </c>
      <c r="M542" s="131">
        <v>41554497.390000001</v>
      </c>
      <c r="N542" s="131">
        <v>45771937.880000003</v>
      </c>
      <c r="O542" s="131">
        <v>50868136.619999997</v>
      </c>
      <c r="P542" s="131">
        <v>57243096.420000002</v>
      </c>
      <c r="Q542" s="126">
        <v>57243096.420000002</v>
      </c>
    </row>
    <row r="543" spans="1:17" ht="13" thickBot="1" x14ac:dyDescent="0.3">
      <c r="A543" s="32">
        <v>503806</v>
      </c>
      <c r="B543" s="136" t="s">
        <v>1817</v>
      </c>
      <c r="C543" s="146" t="s">
        <v>1818</v>
      </c>
      <c r="D543" s="133" t="s">
        <v>1298</v>
      </c>
      <c r="E543" s="142">
        <v>75375</v>
      </c>
      <c r="F543" s="129">
        <v>151046.35</v>
      </c>
      <c r="G543" s="129">
        <v>226421.35</v>
      </c>
      <c r="H543" s="129">
        <v>301796.34999999998</v>
      </c>
      <c r="I543" s="129">
        <v>363037.98</v>
      </c>
      <c r="J543" s="129">
        <v>435520.4</v>
      </c>
      <c r="K543" s="129">
        <v>508002.82</v>
      </c>
      <c r="L543" s="129">
        <v>580583.5</v>
      </c>
      <c r="M543" s="129">
        <v>653065.92000000004</v>
      </c>
      <c r="N543" s="129">
        <v>725548.34</v>
      </c>
      <c r="O543" s="129">
        <v>798188.92</v>
      </c>
      <c r="P543" s="129">
        <v>870671.32</v>
      </c>
      <c r="Q543" s="126">
        <v>870671.32</v>
      </c>
    </row>
    <row r="544" spans="1:17" ht="13" thickBot="1" x14ac:dyDescent="0.3">
      <c r="A544" s="32">
        <v>503808</v>
      </c>
      <c r="B544" s="136" t="s">
        <v>2032</v>
      </c>
      <c r="C544" s="146" t="s">
        <v>2033</v>
      </c>
      <c r="D544" s="133" t="s">
        <v>1298</v>
      </c>
      <c r="E544" s="143">
        <v>0</v>
      </c>
      <c r="F544" s="131">
        <v>0</v>
      </c>
      <c r="G544" s="131">
        <v>0</v>
      </c>
      <c r="H544" s="131">
        <v>0</v>
      </c>
      <c r="I544" s="131">
        <v>0</v>
      </c>
      <c r="J544" s="131">
        <v>0</v>
      </c>
      <c r="K544" s="131">
        <v>0</v>
      </c>
      <c r="L544" s="131">
        <v>0</v>
      </c>
      <c r="M544" s="131">
        <v>0</v>
      </c>
      <c r="N544" s="131">
        <v>0</v>
      </c>
      <c r="O544" s="131">
        <v>0</v>
      </c>
      <c r="P544" s="131">
        <v>0</v>
      </c>
      <c r="Q544" s="126">
        <v>0</v>
      </c>
    </row>
    <row r="545" spans="1:17" ht="13" thickBot="1" x14ac:dyDescent="0.3">
      <c r="A545" s="32">
        <v>503811</v>
      </c>
      <c r="B545" s="136" t="s">
        <v>1819</v>
      </c>
      <c r="C545" s="146" t="s">
        <v>1820</v>
      </c>
      <c r="D545" s="133" t="s">
        <v>1298</v>
      </c>
      <c r="E545" s="142">
        <v>198165</v>
      </c>
      <c r="F545" s="129">
        <v>388196</v>
      </c>
      <c r="G545" s="129">
        <v>574216</v>
      </c>
      <c r="H545" s="129">
        <v>763709</v>
      </c>
      <c r="I545" s="129">
        <v>1008107</v>
      </c>
      <c r="J545" s="129">
        <v>1280170</v>
      </c>
      <c r="K545" s="129">
        <v>1550143</v>
      </c>
      <c r="L545" s="129">
        <v>1809393</v>
      </c>
      <c r="M545" s="129">
        <v>2042209</v>
      </c>
      <c r="N545" s="129">
        <v>2389214</v>
      </c>
      <c r="O545" s="129">
        <v>2624863</v>
      </c>
      <c r="P545" s="129">
        <v>2823768</v>
      </c>
      <c r="Q545" s="126">
        <v>2823768</v>
      </c>
    </row>
    <row r="546" spans="1:17" ht="13" thickBot="1" x14ac:dyDescent="0.3">
      <c r="A546" s="32">
        <v>503812</v>
      </c>
      <c r="B546" s="136" t="s">
        <v>1821</v>
      </c>
      <c r="C546" s="146" t="s">
        <v>1822</v>
      </c>
      <c r="D546" s="133" t="s">
        <v>1298</v>
      </c>
      <c r="E546" s="143">
        <v>-51827</v>
      </c>
      <c r="F546" s="131">
        <v>-101278</v>
      </c>
      <c r="G546" s="131">
        <v>-159904</v>
      </c>
      <c r="H546" s="131">
        <v>-153948</v>
      </c>
      <c r="I546" s="131">
        <v>-173790</v>
      </c>
      <c r="J546" s="131">
        <v>-198127</v>
      </c>
      <c r="K546" s="131">
        <v>-23476</v>
      </c>
      <c r="L546" s="131">
        <v>-301445</v>
      </c>
      <c r="M546" s="131">
        <v>-351627</v>
      </c>
      <c r="N546" s="131">
        <v>-308043</v>
      </c>
      <c r="O546" s="131">
        <v>63514</v>
      </c>
      <c r="P546" s="131">
        <v>-212365</v>
      </c>
      <c r="Q546" s="126">
        <v>-212365</v>
      </c>
    </row>
    <row r="547" spans="1:17" ht="13" thickBot="1" x14ac:dyDescent="0.3">
      <c r="A547" s="32">
        <v>503813</v>
      </c>
      <c r="B547" s="136" t="s">
        <v>2171</v>
      </c>
      <c r="C547" s="146" t="s">
        <v>1823</v>
      </c>
      <c r="D547" s="133" t="s">
        <v>1298</v>
      </c>
      <c r="E547" s="142">
        <v>231928</v>
      </c>
      <c r="F547" s="129">
        <v>409677</v>
      </c>
      <c r="G547" s="129">
        <v>2115036</v>
      </c>
      <c r="H547" s="129">
        <v>3704062</v>
      </c>
      <c r="I547" s="129">
        <v>3357084</v>
      </c>
      <c r="J547" s="129">
        <v>3210485</v>
      </c>
      <c r="K547" s="129">
        <v>2690934</v>
      </c>
      <c r="L547" s="129">
        <v>2210792</v>
      </c>
      <c r="M547" s="129">
        <v>7168464</v>
      </c>
      <c r="N547" s="129">
        <v>7744007</v>
      </c>
      <c r="O547" s="129">
        <v>11834742</v>
      </c>
      <c r="P547" s="129">
        <v>7278527</v>
      </c>
      <c r="Q547" s="126">
        <v>7278527</v>
      </c>
    </row>
    <row r="548" spans="1:17" ht="13" thickBot="1" x14ac:dyDescent="0.3">
      <c r="A548" s="32">
        <v>503816</v>
      </c>
      <c r="B548" s="136" t="s">
        <v>1824</v>
      </c>
      <c r="C548" s="146" t="s">
        <v>1825</v>
      </c>
      <c r="D548" s="133" t="s">
        <v>1298</v>
      </c>
      <c r="E548" s="143">
        <v>70040</v>
      </c>
      <c r="F548" s="131">
        <v>137208</v>
      </c>
      <c r="G548" s="131">
        <v>202964</v>
      </c>
      <c r="H548" s="131">
        <v>269947</v>
      </c>
      <c r="I548" s="131">
        <v>356359</v>
      </c>
      <c r="J548" s="131">
        <v>452578</v>
      </c>
      <c r="K548" s="131">
        <v>548069</v>
      </c>
      <c r="L548" s="131">
        <v>639774</v>
      </c>
      <c r="M548" s="131">
        <v>722128</v>
      </c>
      <c r="N548" s="131">
        <v>844953</v>
      </c>
      <c r="O548" s="131">
        <v>928368</v>
      </c>
      <c r="P548" s="131">
        <v>998815</v>
      </c>
      <c r="Q548" s="126">
        <v>998815</v>
      </c>
    </row>
    <row r="549" spans="1:17" ht="13" thickBot="1" x14ac:dyDescent="0.3">
      <c r="A549" s="32">
        <v>503817</v>
      </c>
      <c r="B549" s="136" t="s">
        <v>1826</v>
      </c>
      <c r="C549" s="146" t="s">
        <v>1827</v>
      </c>
      <c r="D549" s="133" t="s">
        <v>1298</v>
      </c>
      <c r="E549" s="142">
        <v>-17906</v>
      </c>
      <c r="F549" s="129">
        <v>-35003</v>
      </c>
      <c r="G549" s="129">
        <v>-55488</v>
      </c>
      <c r="H549" s="129">
        <v>-53485</v>
      </c>
      <c r="I549" s="129">
        <v>-60428</v>
      </c>
      <c r="J549" s="129">
        <v>-68913</v>
      </c>
      <c r="K549" s="129">
        <v>-8249</v>
      </c>
      <c r="L549" s="129">
        <v>-104382</v>
      </c>
      <c r="M549" s="129">
        <v>-122958</v>
      </c>
      <c r="N549" s="129">
        <v>-107836</v>
      </c>
      <c r="O549" s="129">
        <v>20555</v>
      </c>
      <c r="P549" s="129">
        <v>-81089</v>
      </c>
      <c r="Q549" s="126">
        <v>-81089</v>
      </c>
    </row>
    <row r="550" spans="1:17" ht="13" thickBot="1" x14ac:dyDescent="0.3">
      <c r="A550" s="32">
        <v>503818</v>
      </c>
      <c r="B550" s="136" t="s">
        <v>2172</v>
      </c>
      <c r="C550" s="146" t="s">
        <v>1828</v>
      </c>
      <c r="D550" s="133" t="s">
        <v>1298</v>
      </c>
      <c r="E550" s="143">
        <v>18760</v>
      </c>
      <c r="F550" s="131">
        <v>31492</v>
      </c>
      <c r="G550" s="131">
        <v>608799</v>
      </c>
      <c r="H550" s="131">
        <v>1163290</v>
      </c>
      <c r="I550" s="131">
        <v>1044962</v>
      </c>
      <c r="J550" s="131">
        <v>1009975</v>
      </c>
      <c r="K550" s="131">
        <v>846465</v>
      </c>
      <c r="L550" s="131">
        <v>696341</v>
      </c>
      <c r="M550" s="131">
        <v>2467050</v>
      </c>
      <c r="N550" s="131">
        <v>2666480</v>
      </c>
      <c r="O550" s="131">
        <v>4075535</v>
      </c>
      <c r="P550" s="131">
        <v>3106051</v>
      </c>
      <c r="Q550" s="126">
        <v>3106051</v>
      </c>
    </row>
    <row r="551" spans="1:17" ht="13" thickBot="1" x14ac:dyDescent="0.3">
      <c r="A551" s="32">
        <v>503819</v>
      </c>
      <c r="B551" s="136" t="s">
        <v>1829</v>
      </c>
      <c r="C551" s="146" t="s">
        <v>1830</v>
      </c>
      <c r="D551" s="133" t="s">
        <v>1298</v>
      </c>
      <c r="E551" s="142">
        <v>1749936</v>
      </c>
      <c r="F551" s="129">
        <v>3140182</v>
      </c>
      <c r="G551" s="129">
        <v>3983720</v>
      </c>
      <c r="H551" s="129">
        <v>4451884</v>
      </c>
      <c r="I551" s="129">
        <v>4475989</v>
      </c>
      <c r="J551" s="129">
        <v>4661168</v>
      </c>
      <c r="K551" s="129">
        <v>4751947</v>
      </c>
      <c r="L551" s="129">
        <v>4840158</v>
      </c>
      <c r="M551" s="129">
        <v>5205072</v>
      </c>
      <c r="N551" s="129">
        <v>5205072</v>
      </c>
      <c r="O551" s="129">
        <v>5205072</v>
      </c>
      <c r="P551" s="129">
        <v>7890268</v>
      </c>
      <c r="Q551" s="126">
        <v>7890268</v>
      </c>
    </row>
    <row r="552" spans="1:17" ht="13" thickBot="1" x14ac:dyDescent="0.3">
      <c r="A552" s="32">
        <v>503820</v>
      </c>
      <c r="B552" s="136" t="s">
        <v>1831</v>
      </c>
      <c r="C552" s="146" t="s">
        <v>1832</v>
      </c>
      <c r="D552" s="133" t="s">
        <v>1298</v>
      </c>
      <c r="E552" s="143">
        <v>20672</v>
      </c>
      <c r="F552" s="131">
        <v>40159</v>
      </c>
      <c r="G552" s="131">
        <v>57940</v>
      </c>
      <c r="H552" s="131">
        <v>76612</v>
      </c>
      <c r="I552" s="131">
        <v>98736</v>
      </c>
      <c r="J552" s="131">
        <v>120887</v>
      </c>
      <c r="K552" s="131">
        <v>141769</v>
      </c>
      <c r="L552" s="131">
        <v>161156</v>
      </c>
      <c r="M552" s="131">
        <v>178645</v>
      </c>
      <c r="N552" s="131">
        <v>197078</v>
      </c>
      <c r="O552" s="131">
        <v>209065</v>
      </c>
      <c r="P552" s="131">
        <v>235576</v>
      </c>
      <c r="Q552" s="126">
        <v>235576</v>
      </c>
    </row>
    <row r="553" spans="1:17" ht="13" thickBot="1" x14ac:dyDescent="0.3">
      <c r="A553" s="32">
        <v>503821</v>
      </c>
      <c r="B553" s="136" t="s">
        <v>1833</v>
      </c>
      <c r="C553" s="146" t="s">
        <v>1834</v>
      </c>
      <c r="D553" s="133" t="s">
        <v>1298</v>
      </c>
      <c r="E553" s="142">
        <v>4732803</v>
      </c>
      <c r="F553" s="129">
        <v>8493237</v>
      </c>
      <c r="G553" s="129">
        <v>10783103</v>
      </c>
      <c r="H553" s="129">
        <v>12061409</v>
      </c>
      <c r="I553" s="129">
        <v>12129405</v>
      </c>
      <c r="J553" s="129">
        <v>12651765</v>
      </c>
      <c r="K553" s="129">
        <v>12907836</v>
      </c>
      <c r="L553" s="129">
        <v>13156664</v>
      </c>
      <c r="M553" s="129">
        <v>14186025</v>
      </c>
      <c r="N553" s="129">
        <v>14186025</v>
      </c>
      <c r="O553" s="129">
        <v>14186025</v>
      </c>
      <c r="P553" s="129">
        <v>24571217</v>
      </c>
      <c r="Q553" s="126">
        <v>24571217</v>
      </c>
    </row>
    <row r="554" spans="1:17" ht="13" thickBot="1" x14ac:dyDescent="0.3">
      <c r="A554" s="32">
        <v>503822</v>
      </c>
      <c r="B554" s="136" t="s">
        <v>1835</v>
      </c>
      <c r="C554" s="146" t="s">
        <v>1836</v>
      </c>
      <c r="D554" s="133" t="s">
        <v>1298</v>
      </c>
      <c r="E554" s="143">
        <v>598</v>
      </c>
      <c r="F554" s="131">
        <v>1154</v>
      </c>
      <c r="G554" s="131">
        <v>1537</v>
      </c>
      <c r="H554" s="131">
        <v>1537</v>
      </c>
      <c r="I554" s="131">
        <v>1653</v>
      </c>
      <c r="J554" s="131">
        <v>1836</v>
      </c>
      <c r="K554" s="131">
        <v>1836</v>
      </c>
      <c r="L554" s="131">
        <v>4919</v>
      </c>
      <c r="M554" s="131">
        <v>4919</v>
      </c>
      <c r="N554" s="131">
        <v>4919</v>
      </c>
      <c r="O554" s="131">
        <v>4919</v>
      </c>
      <c r="P554" s="131">
        <v>42375</v>
      </c>
      <c r="Q554" s="126">
        <v>42375</v>
      </c>
    </row>
    <row r="555" spans="1:17" ht="13" thickBot="1" x14ac:dyDescent="0.3">
      <c r="A555" s="32">
        <v>503824</v>
      </c>
      <c r="B555" s="136" t="s">
        <v>2173</v>
      </c>
      <c r="C555" s="146" t="s">
        <v>1837</v>
      </c>
      <c r="D555" s="133" t="s">
        <v>1298</v>
      </c>
      <c r="E555" s="142">
        <v>7539</v>
      </c>
      <c r="F555" s="129">
        <v>14646</v>
      </c>
      <c r="G555" s="129">
        <v>21139</v>
      </c>
      <c r="H555" s="129">
        <v>27951</v>
      </c>
      <c r="I555" s="129">
        <v>36023</v>
      </c>
      <c r="J555" s="129">
        <v>44104</v>
      </c>
      <c r="K555" s="129">
        <v>51722</v>
      </c>
      <c r="L555" s="129">
        <v>58795</v>
      </c>
      <c r="M555" s="129">
        <v>65176</v>
      </c>
      <c r="N555" s="129">
        <v>71901</v>
      </c>
      <c r="O555" s="129">
        <v>76274</v>
      </c>
      <c r="P555" s="129">
        <v>85788</v>
      </c>
      <c r="Q555" s="126">
        <v>85788</v>
      </c>
    </row>
    <row r="556" spans="1:17" ht="13" thickBot="1" x14ac:dyDescent="0.3">
      <c r="A556" s="32">
        <v>503825</v>
      </c>
      <c r="B556" s="136" t="s">
        <v>1838</v>
      </c>
      <c r="C556" s="146" t="s">
        <v>1839</v>
      </c>
      <c r="D556" s="133" t="s">
        <v>1298</v>
      </c>
      <c r="E556" s="143">
        <v>0</v>
      </c>
      <c r="F556" s="131">
        <v>0</v>
      </c>
      <c r="G556" s="131">
        <v>0</v>
      </c>
      <c r="H556" s="131">
        <v>60</v>
      </c>
      <c r="I556" s="131">
        <v>60</v>
      </c>
      <c r="J556" s="131">
        <v>60</v>
      </c>
      <c r="K556" s="131">
        <v>743</v>
      </c>
      <c r="L556" s="131">
        <v>743</v>
      </c>
      <c r="M556" s="131">
        <v>1172</v>
      </c>
      <c r="N556" s="131">
        <v>1352</v>
      </c>
      <c r="O556" s="131">
        <v>3170</v>
      </c>
      <c r="P556" s="131">
        <v>8068</v>
      </c>
      <c r="Q556" s="126">
        <v>8068</v>
      </c>
    </row>
    <row r="557" spans="1:17" ht="13" thickBot="1" x14ac:dyDescent="0.3">
      <c r="A557" s="32">
        <v>503826</v>
      </c>
      <c r="B557" s="136" t="s">
        <v>1840</v>
      </c>
      <c r="C557" s="146" t="s">
        <v>1841</v>
      </c>
      <c r="D557" s="133" t="s">
        <v>1298</v>
      </c>
      <c r="E557" s="142">
        <v>-404</v>
      </c>
      <c r="F557" s="129">
        <v>-724</v>
      </c>
      <c r="G557" s="129">
        <v>-594605</v>
      </c>
      <c r="H557" s="129">
        <v>-1257265</v>
      </c>
      <c r="I557" s="129">
        <v>-1376068</v>
      </c>
      <c r="J557" s="129">
        <v>-2012964</v>
      </c>
      <c r="K557" s="129">
        <v>-2528280</v>
      </c>
      <c r="L557" s="129">
        <v>-3033791</v>
      </c>
      <c r="M557" s="129">
        <v>-5514443</v>
      </c>
      <c r="N557" s="129">
        <v>-5535414</v>
      </c>
      <c r="O557" s="129">
        <v>-5727940</v>
      </c>
      <c r="P557" s="129">
        <v>-5727940</v>
      </c>
      <c r="Q557" s="126">
        <v>-5727940</v>
      </c>
    </row>
    <row r="558" spans="1:17" ht="13" thickBot="1" x14ac:dyDescent="0.3">
      <c r="A558" s="32">
        <v>503827</v>
      </c>
      <c r="B558" s="136" t="s">
        <v>1842</v>
      </c>
      <c r="C558" s="146" t="s">
        <v>1843</v>
      </c>
      <c r="D558" s="133" t="s">
        <v>1298</v>
      </c>
      <c r="E558" s="143">
        <v>-255</v>
      </c>
      <c r="F558" s="131">
        <v>-492</v>
      </c>
      <c r="G558" s="131">
        <v>-655</v>
      </c>
      <c r="H558" s="131">
        <v>-655</v>
      </c>
      <c r="I558" s="131">
        <v>-705</v>
      </c>
      <c r="J558" s="131">
        <v>-783</v>
      </c>
      <c r="K558" s="131">
        <v>-783</v>
      </c>
      <c r="L558" s="131">
        <v>-2099</v>
      </c>
      <c r="M558" s="131">
        <v>-2099</v>
      </c>
      <c r="N558" s="131">
        <v>-2099</v>
      </c>
      <c r="O558" s="131">
        <v>-2099</v>
      </c>
      <c r="P558" s="131">
        <v>-11072</v>
      </c>
      <c r="Q558" s="126">
        <v>-11072</v>
      </c>
    </row>
    <row r="559" spans="1:17" ht="13" thickBot="1" x14ac:dyDescent="0.3">
      <c r="A559" s="32">
        <v>503828</v>
      </c>
      <c r="B559" s="136" t="s">
        <v>1844</v>
      </c>
      <c r="C559" s="146" t="s">
        <v>1845</v>
      </c>
      <c r="D559" s="133" t="s">
        <v>1298</v>
      </c>
      <c r="E559" s="142">
        <v>0</v>
      </c>
      <c r="F559" s="129">
        <v>0</v>
      </c>
      <c r="G559" s="129">
        <v>0</v>
      </c>
      <c r="H559" s="129">
        <v>-140</v>
      </c>
      <c r="I559" s="129">
        <v>-140</v>
      </c>
      <c r="J559" s="129">
        <v>-140</v>
      </c>
      <c r="K559" s="129">
        <v>-1740</v>
      </c>
      <c r="L559" s="129">
        <v>-1740</v>
      </c>
      <c r="M559" s="129">
        <v>-2746</v>
      </c>
      <c r="N559" s="129">
        <v>-3167</v>
      </c>
      <c r="O559" s="129">
        <v>-7425</v>
      </c>
      <c r="P559" s="129">
        <v>-52752</v>
      </c>
      <c r="Q559" s="126">
        <v>-52752</v>
      </c>
    </row>
    <row r="560" spans="1:17" ht="13" thickBot="1" x14ac:dyDescent="0.3">
      <c r="A560" s="32">
        <v>503829</v>
      </c>
      <c r="B560" s="136" t="s">
        <v>1846</v>
      </c>
      <c r="C560" s="146" t="s">
        <v>1847</v>
      </c>
      <c r="D560" s="133" t="s">
        <v>1298</v>
      </c>
      <c r="E560" s="143">
        <v>0</v>
      </c>
      <c r="F560" s="131">
        <v>0</v>
      </c>
      <c r="G560" s="131">
        <v>-1675237</v>
      </c>
      <c r="H560" s="131">
        <v>-3544487</v>
      </c>
      <c r="I560" s="131">
        <v>-3864168</v>
      </c>
      <c r="J560" s="131">
        <v>-5604686</v>
      </c>
      <c r="K560" s="131">
        <v>-6990062</v>
      </c>
      <c r="L560" s="131">
        <v>-8349709</v>
      </c>
      <c r="M560" s="131">
        <v>-15303678</v>
      </c>
      <c r="N560" s="131">
        <v>-15378027</v>
      </c>
      <c r="O560" s="131">
        <v>-16056889</v>
      </c>
      <c r="P560" s="131">
        <v>-16379673</v>
      </c>
      <c r="Q560" s="126">
        <v>-16379673</v>
      </c>
    </row>
    <row r="561" spans="1:17" ht="13" thickBot="1" x14ac:dyDescent="0.3">
      <c r="A561" s="32">
        <v>503840</v>
      </c>
      <c r="B561" s="136" t="s">
        <v>1848</v>
      </c>
      <c r="C561" s="146" t="s">
        <v>1849</v>
      </c>
      <c r="D561" s="133" t="s">
        <v>1298</v>
      </c>
      <c r="E561" s="142">
        <v>6765.74</v>
      </c>
      <c r="F561" s="129">
        <v>19819.02</v>
      </c>
      <c r="G561" s="129">
        <v>25451.42</v>
      </c>
      <c r="H561" s="129">
        <v>44256.480000000003</v>
      </c>
      <c r="I561" s="129">
        <v>51802.86</v>
      </c>
      <c r="J561" s="129">
        <v>67869.69</v>
      </c>
      <c r="K561" s="129">
        <v>75427.39</v>
      </c>
      <c r="L561" s="129">
        <v>80176.2</v>
      </c>
      <c r="M561" s="129">
        <v>88112.91</v>
      </c>
      <c r="N561" s="129">
        <v>95142.05</v>
      </c>
      <c r="O561" s="129">
        <v>105143.64</v>
      </c>
      <c r="P561" s="129">
        <v>112854.73</v>
      </c>
      <c r="Q561" s="126">
        <v>112854.73</v>
      </c>
    </row>
    <row r="562" spans="1:17" ht="13" thickBot="1" x14ac:dyDescent="0.3">
      <c r="A562" s="32">
        <v>503900</v>
      </c>
      <c r="B562" s="136" t="s">
        <v>1850</v>
      </c>
      <c r="C562" s="146" t="s">
        <v>1851</v>
      </c>
      <c r="D562" s="133" t="s">
        <v>1298</v>
      </c>
      <c r="E562" s="143">
        <v>2091197.48</v>
      </c>
      <c r="F562" s="131">
        <v>4198052.41</v>
      </c>
      <c r="G562" s="131">
        <v>6244239.8799999999</v>
      </c>
      <c r="H562" s="131">
        <v>8139992.5999999996</v>
      </c>
      <c r="I562" s="131">
        <v>10261199.470000001</v>
      </c>
      <c r="J562" s="131">
        <v>12336127.75</v>
      </c>
      <c r="K562" s="131">
        <v>14459840.83</v>
      </c>
      <c r="L562" s="131">
        <v>16643493.51</v>
      </c>
      <c r="M562" s="131">
        <v>18684379.210000001</v>
      </c>
      <c r="N562" s="131">
        <v>20794770.34</v>
      </c>
      <c r="O562" s="131">
        <v>23452250.140000001</v>
      </c>
      <c r="P562" s="131">
        <v>24957006.879999999</v>
      </c>
      <c r="Q562" s="126">
        <v>24957006.879999999</v>
      </c>
    </row>
    <row r="563" spans="1:17" ht="13" thickBot="1" x14ac:dyDescent="0.3">
      <c r="A563" s="32">
        <v>504000</v>
      </c>
      <c r="B563" s="136" t="s">
        <v>1852</v>
      </c>
      <c r="C563" s="146" t="s">
        <v>1853</v>
      </c>
      <c r="D563" s="133" t="s">
        <v>1298</v>
      </c>
      <c r="E563" s="142">
        <v>-23271.05</v>
      </c>
      <c r="F563" s="129">
        <v>-37076.089999999997</v>
      </c>
      <c r="G563" s="129">
        <v>-41690.129999999997</v>
      </c>
      <c r="H563" s="129">
        <v>-48844.65</v>
      </c>
      <c r="I563" s="129">
        <v>-62760.85</v>
      </c>
      <c r="J563" s="129">
        <v>-66503.740000000005</v>
      </c>
      <c r="K563" s="129">
        <v>-69555.63</v>
      </c>
      <c r="L563" s="129">
        <v>-76985.77</v>
      </c>
      <c r="M563" s="129">
        <v>-75300.52</v>
      </c>
      <c r="N563" s="129">
        <v>-92254.31</v>
      </c>
      <c r="O563" s="129">
        <v>-102259.27</v>
      </c>
      <c r="P563" s="129">
        <v>-108632.1</v>
      </c>
      <c r="Q563" s="126">
        <v>-108632.1</v>
      </c>
    </row>
    <row r="564" spans="1:17" ht="13" thickBot="1" x14ac:dyDescent="0.3">
      <c r="A564" s="32">
        <v>504100</v>
      </c>
      <c r="B564" s="136" t="s">
        <v>1854</v>
      </c>
      <c r="C564" s="146" t="s">
        <v>1855</v>
      </c>
      <c r="D564" s="133" t="s">
        <v>1298</v>
      </c>
      <c r="E564" s="143">
        <v>1916</v>
      </c>
      <c r="F564" s="131">
        <v>4479.8500000000004</v>
      </c>
      <c r="G564" s="131">
        <v>9015.85</v>
      </c>
      <c r="H564" s="131">
        <v>11854.85</v>
      </c>
      <c r="I564" s="131">
        <v>16733.560000000001</v>
      </c>
      <c r="J564" s="131">
        <v>19548.560000000001</v>
      </c>
      <c r="K564" s="131">
        <v>21922.81</v>
      </c>
      <c r="L564" s="131">
        <v>24378.959999999999</v>
      </c>
      <c r="M564" s="131">
        <v>26841.71</v>
      </c>
      <c r="N564" s="131">
        <v>29446.46</v>
      </c>
      <c r="O564" s="131">
        <v>32006.66</v>
      </c>
      <c r="P564" s="131">
        <v>34475.26</v>
      </c>
      <c r="Q564" s="126">
        <v>34475.26</v>
      </c>
    </row>
    <row r="565" spans="1:17" ht="13" thickBot="1" x14ac:dyDescent="0.3">
      <c r="A565" s="32">
        <v>504200</v>
      </c>
      <c r="B565" s="136" t="s">
        <v>1856</v>
      </c>
      <c r="C565" s="146" t="s">
        <v>1857</v>
      </c>
      <c r="D565" s="133" t="s">
        <v>1298</v>
      </c>
      <c r="E565" s="142">
        <v>-1109987.28</v>
      </c>
      <c r="F565" s="129">
        <v>-2550886.58</v>
      </c>
      <c r="G565" s="129">
        <v>-3715629.8</v>
      </c>
      <c r="H565" s="129">
        <v>-5022066.4800000004</v>
      </c>
      <c r="I565" s="129">
        <v>-6511327.6399999997</v>
      </c>
      <c r="J565" s="129">
        <v>-7532377.6299999999</v>
      </c>
      <c r="K565" s="129">
        <v>-9119040.4399999995</v>
      </c>
      <c r="L565" s="129">
        <v>-10446407.810000001</v>
      </c>
      <c r="M565" s="129">
        <v>-12840098.84</v>
      </c>
      <c r="N565" s="129">
        <v>-14140023.300000001</v>
      </c>
      <c r="O565" s="129">
        <v>-14367970.789999999</v>
      </c>
      <c r="P565" s="129">
        <v>-14740157.9</v>
      </c>
      <c r="Q565" s="126">
        <v>-14740157.9</v>
      </c>
    </row>
    <row r="566" spans="1:17" ht="13" thickBot="1" x14ac:dyDescent="0.3">
      <c r="A566" s="32">
        <v>504300</v>
      </c>
      <c r="B566" s="136" t="s">
        <v>1858</v>
      </c>
      <c r="C566" s="146" t="s">
        <v>1859</v>
      </c>
      <c r="D566" s="133" t="s">
        <v>1298</v>
      </c>
      <c r="E566" s="143">
        <v>-161320.01</v>
      </c>
      <c r="F566" s="131">
        <v>-351209.9</v>
      </c>
      <c r="G566" s="131">
        <v>-824443.16</v>
      </c>
      <c r="H566" s="131">
        <v>-954093.98</v>
      </c>
      <c r="I566" s="131">
        <v>-1134960.43</v>
      </c>
      <c r="J566" s="131">
        <v>-1207402.43</v>
      </c>
      <c r="K566" s="131">
        <v>-1321025.1000000001</v>
      </c>
      <c r="L566" s="131">
        <v>-1430543.27</v>
      </c>
      <c r="M566" s="131">
        <v>-1520308.14</v>
      </c>
      <c r="N566" s="131">
        <v>-2599819.44</v>
      </c>
      <c r="O566" s="131">
        <v>-2831496.14</v>
      </c>
      <c r="P566" s="131">
        <v>-2849920.58</v>
      </c>
      <c r="Q566" s="126">
        <v>-2849920.58</v>
      </c>
    </row>
    <row r="567" spans="1:17" ht="13" thickBot="1" x14ac:dyDescent="0.3">
      <c r="A567" s="32">
        <v>504305</v>
      </c>
      <c r="B567" s="136" t="s">
        <v>1860</v>
      </c>
      <c r="C567" s="146" t="s">
        <v>1861</v>
      </c>
      <c r="D567" s="133" t="s">
        <v>1298</v>
      </c>
      <c r="E567" s="142">
        <v>-117053.03</v>
      </c>
      <c r="F567" s="129">
        <v>-233656.06</v>
      </c>
      <c r="G567" s="129">
        <v>-293806.06</v>
      </c>
      <c r="H567" s="129">
        <v>-410618.44</v>
      </c>
      <c r="I567" s="129">
        <v>-528105.93999999994</v>
      </c>
      <c r="J567" s="129">
        <v>-644205.93999999994</v>
      </c>
      <c r="K567" s="129">
        <v>-821731.06</v>
      </c>
      <c r="L567" s="129">
        <v>-880999.82</v>
      </c>
      <c r="M567" s="129">
        <v>-1000886.32</v>
      </c>
      <c r="N567" s="129">
        <v>-1119754.5</v>
      </c>
      <c r="O567" s="129">
        <v>-1238744.95</v>
      </c>
      <c r="P567" s="129">
        <v>-1416033.24</v>
      </c>
      <c r="Q567" s="126">
        <v>-1416033.24</v>
      </c>
    </row>
    <row r="568" spans="1:17" ht="13" thickBot="1" x14ac:dyDescent="0.3">
      <c r="A568" s="32">
        <v>504400</v>
      </c>
      <c r="B568" s="136" t="s">
        <v>1862</v>
      </c>
      <c r="C568" s="146" t="s">
        <v>1863</v>
      </c>
      <c r="D568" s="133" t="s">
        <v>1298</v>
      </c>
      <c r="E568" s="143">
        <v>28065.87</v>
      </c>
      <c r="F568" s="131">
        <v>56131.74</v>
      </c>
      <c r="G568" s="131">
        <v>84197.61</v>
      </c>
      <c r="H568" s="131">
        <v>112263.48</v>
      </c>
      <c r="I568" s="131">
        <v>140329.35</v>
      </c>
      <c r="J568" s="131">
        <v>166496.22</v>
      </c>
      <c r="K568" s="131">
        <v>192663.09</v>
      </c>
      <c r="L568" s="131">
        <v>219602.72</v>
      </c>
      <c r="M568" s="131">
        <v>246542.35</v>
      </c>
      <c r="N568" s="131">
        <v>273481.90000000002</v>
      </c>
      <c r="O568" s="131">
        <v>281401.45</v>
      </c>
      <c r="P568" s="131">
        <v>289902.21999999997</v>
      </c>
      <c r="Q568" s="126">
        <v>289902.21999999997</v>
      </c>
    </row>
    <row r="569" spans="1:17" ht="13" thickBot="1" x14ac:dyDescent="0.3">
      <c r="A569" s="32">
        <v>504500</v>
      </c>
      <c r="B569" s="136" t="s">
        <v>1864</v>
      </c>
      <c r="C569" s="146" t="s">
        <v>1865</v>
      </c>
      <c r="D569" s="133" t="s">
        <v>1298</v>
      </c>
      <c r="E569" s="142">
        <v>134638.32</v>
      </c>
      <c r="F569" s="129">
        <v>253581.52</v>
      </c>
      <c r="G569" s="129">
        <v>156070.17000000001</v>
      </c>
      <c r="H569" s="129">
        <v>233845.16</v>
      </c>
      <c r="I569" s="129">
        <v>274585.52</v>
      </c>
      <c r="J569" s="129">
        <v>130393.24</v>
      </c>
      <c r="K569" s="129">
        <v>158406.95000000001</v>
      </c>
      <c r="L569" s="129">
        <v>185810.36</v>
      </c>
      <c r="M569" s="129">
        <v>210655.62</v>
      </c>
      <c r="N569" s="129">
        <v>264612.28000000003</v>
      </c>
      <c r="O569" s="129">
        <v>343407.78</v>
      </c>
      <c r="P569" s="129">
        <v>678554.09</v>
      </c>
      <c r="Q569" s="126">
        <v>678554.09</v>
      </c>
    </row>
    <row r="570" spans="1:17" ht="13" thickBot="1" x14ac:dyDescent="0.3">
      <c r="A570" s="32">
        <v>504600</v>
      </c>
      <c r="B570" s="136" t="s">
        <v>1866</v>
      </c>
      <c r="C570" s="146" t="s">
        <v>1867</v>
      </c>
      <c r="D570" s="133" t="s">
        <v>1298</v>
      </c>
      <c r="E570" s="143">
        <v>10844.19</v>
      </c>
      <c r="F570" s="131">
        <v>22727.23</v>
      </c>
      <c r="G570" s="131">
        <v>32973.699999999997</v>
      </c>
      <c r="H570" s="131">
        <v>52824.18</v>
      </c>
      <c r="I570" s="131">
        <v>78126.95</v>
      </c>
      <c r="J570" s="131">
        <v>89883.02</v>
      </c>
      <c r="K570" s="131">
        <v>101931.69</v>
      </c>
      <c r="L570" s="131">
        <v>112124.8</v>
      </c>
      <c r="M570" s="131">
        <v>135445.32</v>
      </c>
      <c r="N570" s="131">
        <v>195705.13</v>
      </c>
      <c r="O570" s="131">
        <v>208031.35</v>
      </c>
      <c r="P570" s="131">
        <v>245008.16</v>
      </c>
      <c r="Q570" s="126">
        <v>245008.16</v>
      </c>
    </row>
    <row r="571" spans="1:17" ht="13" thickBot="1" x14ac:dyDescent="0.3">
      <c r="A571" s="32">
        <v>504700</v>
      </c>
      <c r="B571" s="136" t="s">
        <v>1868</v>
      </c>
      <c r="C571" s="146" t="s">
        <v>1869</v>
      </c>
      <c r="D571" s="133" t="s">
        <v>1298</v>
      </c>
      <c r="E571" s="142">
        <v>4759.6099999999997</v>
      </c>
      <c r="F571" s="129">
        <v>12400.66</v>
      </c>
      <c r="G571" s="129">
        <v>23086.11</v>
      </c>
      <c r="H571" s="129">
        <v>30819.25</v>
      </c>
      <c r="I571" s="129">
        <v>41406.11</v>
      </c>
      <c r="J571" s="129">
        <v>72483.039999999994</v>
      </c>
      <c r="K571" s="129">
        <v>78362.539999999994</v>
      </c>
      <c r="L571" s="129">
        <v>93239.69</v>
      </c>
      <c r="M571" s="129">
        <v>107654.39</v>
      </c>
      <c r="N571" s="129">
        <v>122018.32</v>
      </c>
      <c r="O571" s="129">
        <v>137555.65</v>
      </c>
      <c r="P571" s="129">
        <v>147763.41</v>
      </c>
      <c r="Q571" s="126">
        <v>147763.41</v>
      </c>
    </row>
    <row r="572" spans="1:17" ht="13" thickBot="1" x14ac:dyDescent="0.3">
      <c r="A572" s="32">
        <v>504800</v>
      </c>
      <c r="B572" s="136" t="s">
        <v>1870</v>
      </c>
      <c r="C572" s="146" t="s">
        <v>1871</v>
      </c>
      <c r="D572" s="133" t="s">
        <v>1298</v>
      </c>
      <c r="E572" s="143">
        <v>4669.42</v>
      </c>
      <c r="F572" s="131">
        <v>10723.36</v>
      </c>
      <c r="G572" s="131">
        <v>17477.48</v>
      </c>
      <c r="H572" s="131">
        <v>22024.76</v>
      </c>
      <c r="I572" s="131">
        <v>28410.74</v>
      </c>
      <c r="J572" s="131">
        <v>32984.28</v>
      </c>
      <c r="K572" s="131">
        <v>34614.11</v>
      </c>
      <c r="L572" s="131">
        <v>43487.81</v>
      </c>
      <c r="M572" s="131">
        <v>48240.49</v>
      </c>
      <c r="N572" s="131">
        <v>53947.06</v>
      </c>
      <c r="O572" s="131">
        <v>58128.7</v>
      </c>
      <c r="P572" s="131">
        <v>68004.570000000007</v>
      </c>
      <c r="Q572" s="126">
        <v>68004.570000000007</v>
      </c>
    </row>
    <row r="573" spans="1:17" ht="13" thickBot="1" x14ac:dyDescent="0.3">
      <c r="A573" s="32">
        <v>504900</v>
      </c>
      <c r="B573" s="136" t="s">
        <v>1872</v>
      </c>
      <c r="C573" s="146" t="s">
        <v>1873</v>
      </c>
      <c r="D573" s="133" t="s">
        <v>1298</v>
      </c>
      <c r="E573" s="142">
        <v>10711.41</v>
      </c>
      <c r="F573" s="129">
        <v>23537.91</v>
      </c>
      <c r="G573" s="129">
        <v>40679.730000000003</v>
      </c>
      <c r="H573" s="129">
        <v>52430.99</v>
      </c>
      <c r="I573" s="129">
        <v>67499.100000000006</v>
      </c>
      <c r="J573" s="129">
        <v>79471.09</v>
      </c>
      <c r="K573" s="129">
        <v>88566.45</v>
      </c>
      <c r="L573" s="129">
        <v>105003.72</v>
      </c>
      <c r="M573" s="129">
        <v>115961.15</v>
      </c>
      <c r="N573" s="129">
        <v>128936.45</v>
      </c>
      <c r="O573" s="129">
        <v>140405.12</v>
      </c>
      <c r="P573" s="129">
        <v>153964.43</v>
      </c>
      <c r="Q573" s="126">
        <v>153964.43</v>
      </c>
    </row>
    <row r="574" spans="1:17" ht="13" thickBot="1" x14ac:dyDescent="0.3">
      <c r="A574" s="32">
        <v>504950</v>
      </c>
      <c r="B574" s="136" t="s">
        <v>2034</v>
      </c>
      <c r="C574" s="146" t="s">
        <v>2035</v>
      </c>
      <c r="D574" s="133" t="s">
        <v>1298</v>
      </c>
      <c r="E574" s="143">
        <v>56380.56</v>
      </c>
      <c r="F574" s="131">
        <v>125467.07</v>
      </c>
      <c r="G574" s="131">
        <v>200825.31</v>
      </c>
      <c r="H574" s="131">
        <v>237275.39</v>
      </c>
      <c r="I574" s="131">
        <v>274686.74</v>
      </c>
      <c r="J574" s="131">
        <v>304366.19</v>
      </c>
      <c r="K574" s="131">
        <v>343796.11</v>
      </c>
      <c r="L574" s="131">
        <v>392322.35</v>
      </c>
      <c r="M574" s="131">
        <v>425821.14</v>
      </c>
      <c r="N574" s="131">
        <v>475701.5</v>
      </c>
      <c r="O574" s="131">
        <v>525677.93000000005</v>
      </c>
      <c r="P574" s="131">
        <v>577608.9</v>
      </c>
      <c r="Q574" s="126">
        <v>577608.9</v>
      </c>
    </row>
    <row r="575" spans="1:17" ht="13" thickBot="1" x14ac:dyDescent="0.3">
      <c r="A575" s="32">
        <v>505000</v>
      </c>
      <c r="B575" s="136" t="s">
        <v>1874</v>
      </c>
      <c r="C575" s="146" t="s">
        <v>1875</v>
      </c>
      <c r="D575" s="133" t="s">
        <v>1298</v>
      </c>
      <c r="E575" s="142">
        <v>359263.61</v>
      </c>
      <c r="F575" s="129">
        <v>669473.93999999994</v>
      </c>
      <c r="G575" s="129">
        <v>1011444.34</v>
      </c>
      <c r="H575" s="129">
        <v>1257172.4099999999</v>
      </c>
      <c r="I575" s="129">
        <v>1691993.31</v>
      </c>
      <c r="J575" s="129">
        <v>2027426.46</v>
      </c>
      <c r="K575" s="129">
        <v>2409497.21</v>
      </c>
      <c r="L575" s="129">
        <v>2897057.37</v>
      </c>
      <c r="M575" s="129">
        <v>3425784.65</v>
      </c>
      <c r="N575" s="129">
        <v>3767362.16</v>
      </c>
      <c r="O575" s="129">
        <v>4049062.73</v>
      </c>
      <c r="P575" s="129">
        <v>4335587.5</v>
      </c>
      <c r="Q575" s="126">
        <v>4335587.5</v>
      </c>
    </row>
    <row r="576" spans="1:17" ht="13" thickBot="1" x14ac:dyDescent="0.3">
      <c r="A576" s="32">
        <v>505100</v>
      </c>
      <c r="B576" s="136" t="s">
        <v>1876</v>
      </c>
      <c r="C576" s="146" t="s">
        <v>1877</v>
      </c>
      <c r="D576" s="133" t="s">
        <v>1298</v>
      </c>
      <c r="E576" s="143">
        <v>1942046.8</v>
      </c>
      <c r="F576" s="131">
        <v>3876913.92</v>
      </c>
      <c r="G576" s="131">
        <v>5975072.25</v>
      </c>
      <c r="H576" s="131">
        <v>10847856.23</v>
      </c>
      <c r="I576" s="131">
        <v>13025557.18</v>
      </c>
      <c r="J576" s="131">
        <v>16281315.77</v>
      </c>
      <c r="K576" s="131">
        <v>17557976.190000001</v>
      </c>
      <c r="L576" s="131">
        <v>20705680.760000002</v>
      </c>
      <c r="M576" s="131">
        <v>22535691.390000001</v>
      </c>
      <c r="N576" s="131">
        <v>24602009.890000001</v>
      </c>
      <c r="O576" s="131">
        <v>27254838.239999998</v>
      </c>
      <c r="P576" s="131">
        <v>29957451.43</v>
      </c>
      <c r="Q576" s="126">
        <v>29957451.43</v>
      </c>
    </row>
    <row r="577" spans="1:17" ht="13" thickBot="1" x14ac:dyDescent="0.3">
      <c r="A577" s="32">
        <v>505200</v>
      </c>
      <c r="B577" s="136" t="s">
        <v>1878</v>
      </c>
      <c r="C577" s="146" t="s">
        <v>1879</v>
      </c>
      <c r="D577" s="133" t="s">
        <v>1298</v>
      </c>
      <c r="E577" s="142">
        <v>43770.63</v>
      </c>
      <c r="F577" s="129">
        <v>215037.42</v>
      </c>
      <c r="G577" s="129">
        <v>287595.39</v>
      </c>
      <c r="H577" s="129">
        <v>310754.73</v>
      </c>
      <c r="I577" s="129">
        <v>456046.7</v>
      </c>
      <c r="J577" s="129">
        <v>576942.86</v>
      </c>
      <c r="K577" s="129">
        <v>610730.46</v>
      </c>
      <c r="L577" s="129">
        <v>665910.75</v>
      </c>
      <c r="M577" s="129">
        <v>818185.43</v>
      </c>
      <c r="N577" s="129">
        <v>982823.33</v>
      </c>
      <c r="O577" s="129">
        <v>1133594.97</v>
      </c>
      <c r="P577" s="129">
        <v>1228465.6599999999</v>
      </c>
      <c r="Q577" s="126">
        <v>1228465.6599999999</v>
      </c>
    </row>
    <row r="578" spans="1:17" ht="13" thickBot="1" x14ac:dyDescent="0.3">
      <c r="A578" s="32">
        <v>505300</v>
      </c>
      <c r="B578" s="136" t="s">
        <v>1880</v>
      </c>
      <c r="C578" s="146" t="s">
        <v>1881</v>
      </c>
      <c r="D578" s="133" t="s">
        <v>1298</v>
      </c>
      <c r="E578" s="143">
        <v>569.29</v>
      </c>
      <c r="F578" s="131">
        <v>-1544.99</v>
      </c>
      <c r="G578" s="131">
        <v>674.23</v>
      </c>
      <c r="H578" s="131">
        <v>2069.1799999999998</v>
      </c>
      <c r="I578" s="131">
        <v>2448.06</v>
      </c>
      <c r="J578" s="131">
        <v>1756.36</v>
      </c>
      <c r="K578" s="131">
        <v>2058.37</v>
      </c>
      <c r="L578" s="131">
        <v>2974.02</v>
      </c>
      <c r="M578" s="131">
        <v>3042.51</v>
      </c>
      <c r="N578" s="131">
        <v>8112.58</v>
      </c>
      <c r="O578" s="131">
        <v>9933.8799999999992</v>
      </c>
      <c r="P578" s="131">
        <v>12993.81</v>
      </c>
      <c r="Q578" s="126">
        <v>12993.81</v>
      </c>
    </row>
    <row r="579" spans="1:17" ht="13" thickBot="1" x14ac:dyDescent="0.3">
      <c r="A579" s="32">
        <v>505400</v>
      </c>
      <c r="B579" s="136" t="s">
        <v>201</v>
      </c>
      <c r="C579" s="146" t="s">
        <v>1882</v>
      </c>
      <c r="D579" s="133" t="s">
        <v>1298</v>
      </c>
      <c r="E579" s="142">
        <v>-5203796.5999999996</v>
      </c>
      <c r="F579" s="129">
        <v>-10318500.98</v>
      </c>
      <c r="G579" s="129">
        <v>-18470167.420000002</v>
      </c>
      <c r="H579" s="129">
        <v>-22787271.890000001</v>
      </c>
      <c r="I579" s="129">
        <v>-26655938.699999999</v>
      </c>
      <c r="J579" s="129">
        <v>-30109920.300000001</v>
      </c>
      <c r="K579" s="129">
        <v>-33947784.719999999</v>
      </c>
      <c r="L579" s="129">
        <v>-36020979.969999999</v>
      </c>
      <c r="M579" s="129">
        <v>-37376693.640000001</v>
      </c>
      <c r="N579" s="129">
        <v>-39482135.68</v>
      </c>
      <c r="O579" s="129">
        <v>-44000762.68</v>
      </c>
      <c r="P579" s="129">
        <v>-47600773.890000001</v>
      </c>
      <c r="Q579" s="126">
        <v>-47600773.890000001</v>
      </c>
    </row>
    <row r="580" spans="1:17" ht="13" thickBot="1" x14ac:dyDescent="0.3">
      <c r="A580" s="32">
        <v>505500</v>
      </c>
      <c r="B580" s="136" t="s">
        <v>1883</v>
      </c>
      <c r="C580" s="146" t="s">
        <v>1884</v>
      </c>
      <c r="D580" s="133" t="s">
        <v>1298</v>
      </c>
      <c r="E580" s="143">
        <v>43851.43</v>
      </c>
      <c r="F580" s="131">
        <v>78067.89</v>
      </c>
      <c r="G580" s="131">
        <v>117379.48</v>
      </c>
      <c r="H580" s="131">
        <v>150346.6</v>
      </c>
      <c r="I580" s="131">
        <v>191340.63</v>
      </c>
      <c r="J580" s="131">
        <v>260670.98</v>
      </c>
      <c r="K580" s="131">
        <v>310858.03000000003</v>
      </c>
      <c r="L580" s="131">
        <v>356988.03</v>
      </c>
      <c r="M580" s="131">
        <v>398151.49</v>
      </c>
      <c r="N580" s="131">
        <v>454815.29</v>
      </c>
      <c r="O580" s="131">
        <v>542451.34</v>
      </c>
      <c r="P580" s="131">
        <v>846823.78</v>
      </c>
      <c r="Q580" s="126">
        <v>846823.78</v>
      </c>
    </row>
    <row r="581" spans="1:17" ht="13" thickBot="1" x14ac:dyDescent="0.3">
      <c r="A581" s="32">
        <v>505600</v>
      </c>
      <c r="B581" s="136" t="s">
        <v>1885</v>
      </c>
      <c r="C581" s="146" t="s">
        <v>1886</v>
      </c>
      <c r="D581" s="133" t="s">
        <v>1298</v>
      </c>
      <c r="E581" s="142">
        <v>342766.3</v>
      </c>
      <c r="F581" s="129">
        <v>605973.03</v>
      </c>
      <c r="G581" s="129">
        <v>1088225.02</v>
      </c>
      <c r="H581" s="129">
        <v>1372387.99</v>
      </c>
      <c r="I581" s="129">
        <v>1735032.97</v>
      </c>
      <c r="J581" s="129">
        <v>2107878.6800000002</v>
      </c>
      <c r="K581" s="129">
        <v>2425546.39</v>
      </c>
      <c r="L581" s="129">
        <v>2763543.04</v>
      </c>
      <c r="M581" s="129">
        <v>3549223.45</v>
      </c>
      <c r="N581" s="129">
        <v>3990033.7</v>
      </c>
      <c r="O581" s="129">
        <v>4348038.6399999997</v>
      </c>
      <c r="P581" s="129">
        <v>4733603.96</v>
      </c>
      <c r="Q581" s="126">
        <v>4733603.96</v>
      </c>
    </row>
    <row r="582" spans="1:17" ht="13" thickBot="1" x14ac:dyDescent="0.3">
      <c r="A582" s="32">
        <v>505700</v>
      </c>
      <c r="B582" s="136" t="s">
        <v>1887</v>
      </c>
      <c r="C582" s="146" t="s">
        <v>1888</v>
      </c>
      <c r="D582" s="133" t="s">
        <v>1298</v>
      </c>
      <c r="E582" s="143">
        <v>10084.91</v>
      </c>
      <c r="F582" s="131">
        <v>22084.17</v>
      </c>
      <c r="G582" s="131">
        <v>43812.18</v>
      </c>
      <c r="H582" s="131">
        <v>58443.21</v>
      </c>
      <c r="I582" s="131">
        <v>70350.8</v>
      </c>
      <c r="J582" s="131">
        <v>84383.73</v>
      </c>
      <c r="K582" s="131">
        <v>94781</v>
      </c>
      <c r="L582" s="131">
        <v>106378.29</v>
      </c>
      <c r="M582" s="131">
        <v>122215.59</v>
      </c>
      <c r="N582" s="131">
        <v>136886.64000000001</v>
      </c>
      <c r="O582" s="131">
        <v>150759.46</v>
      </c>
      <c r="P582" s="131">
        <v>160296.72</v>
      </c>
      <c r="Q582" s="126">
        <v>160296.72</v>
      </c>
    </row>
    <row r="583" spans="1:17" ht="13" thickBot="1" x14ac:dyDescent="0.3">
      <c r="A583" s="32">
        <v>505800</v>
      </c>
      <c r="B583" s="136" t="s">
        <v>1889</v>
      </c>
      <c r="C583" s="146" t="s">
        <v>1890</v>
      </c>
      <c r="D583" s="133" t="s">
        <v>1298</v>
      </c>
      <c r="E583" s="142">
        <v>29083.24</v>
      </c>
      <c r="F583" s="129">
        <v>48562.23</v>
      </c>
      <c r="G583" s="129">
        <v>76218.36</v>
      </c>
      <c r="H583" s="129">
        <v>96515.82</v>
      </c>
      <c r="I583" s="129">
        <v>124887.78</v>
      </c>
      <c r="J583" s="129">
        <v>152102.51999999999</v>
      </c>
      <c r="K583" s="129">
        <v>182589.79</v>
      </c>
      <c r="L583" s="129">
        <v>203227.49</v>
      </c>
      <c r="M583" s="129">
        <v>229413.79</v>
      </c>
      <c r="N583" s="129">
        <v>263789.8</v>
      </c>
      <c r="O583" s="129">
        <v>300342.45</v>
      </c>
      <c r="P583" s="129">
        <v>329854.75</v>
      </c>
      <c r="Q583" s="126">
        <v>329854.75</v>
      </c>
    </row>
    <row r="584" spans="1:17" ht="13" thickBot="1" x14ac:dyDescent="0.3">
      <c r="A584" s="32">
        <v>505900</v>
      </c>
      <c r="B584" s="136" t="s">
        <v>1891</v>
      </c>
      <c r="C584" s="146" t="s">
        <v>1892</v>
      </c>
      <c r="D584" s="133" t="s">
        <v>1298</v>
      </c>
      <c r="E584" s="143">
        <v>83991.29</v>
      </c>
      <c r="F584" s="131">
        <v>349244.78</v>
      </c>
      <c r="G584" s="131">
        <v>555644.11</v>
      </c>
      <c r="H584" s="131">
        <v>703212.61</v>
      </c>
      <c r="I584" s="131">
        <v>686402.42</v>
      </c>
      <c r="J584" s="131">
        <v>828964.92</v>
      </c>
      <c r="K584" s="131">
        <v>1157300.3400000001</v>
      </c>
      <c r="L584" s="131">
        <v>1331707.6100000001</v>
      </c>
      <c r="M584" s="131">
        <v>1392972.04</v>
      </c>
      <c r="N584" s="131">
        <v>1729003.21</v>
      </c>
      <c r="O584" s="131">
        <v>2193931.54</v>
      </c>
      <c r="P584" s="131">
        <v>2409946.14</v>
      </c>
      <c r="Q584" s="126">
        <v>2409946.14</v>
      </c>
    </row>
    <row r="585" spans="1:17" ht="13" thickBot="1" x14ac:dyDescent="0.3">
      <c r="A585" s="32">
        <v>506000</v>
      </c>
      <c r="B585" s="136" t="s">
        <v>1893</v>
      </c>
      <c r="C585" s="146" t="s">
        <v>1894</v>
      </c>
      <c r="D585" s="133" t="s">
        <v>1298</v>
      </c>
      <c r="E585" s="142">
        <v>719109.33</v>
      </c>
      <c r="F585" s="129">
        <v>1292589.6599999999</v>
      </c>
      <c r="G585" s="129">
        <v>1866069.99</v>
      </c>
      <c r="H585" s="129">
        <v>2585179.3199999998</v>
      </c>
      <c r="I585" s="129">
        <v>3158659.65</v>
      </c>
      <c r="J585" s="129">
        <v>3732139.98</v>
      </c>
      <c r="K585" s="129">
        <v>4451249.3099999996</v>
      </c>
      <c r="L585" s="129">
        <v>5024729.6399999997</v>
      </c>
      <c r="M585" s="129">
        <v>5547922.9699999997</v>
      </c>
      <c r="N585" s="129">
        <v>6261445.2999999998</v>
      </c>
      <c r="O585" s="129">
        <v>6829337.6299999999</v>
      </c>
      <c r="P585" s="129">
        <v>7397230.96</v>
      </c>
      <c r="Q585" s="126">
        <v>7397230.96</v>
      </c>
    </row>
    <row r="586" spans="1:17" ht="13" thickBot="1" x14ac:dyDescent="0.3">
      <c r="A586" s="32">
        <v>506100</v>
      </c>
      <c r="B586" s="136" t="s">
        <v>1895</v>
      </c>
      <c r="C586" s="146" t="s">
        <v>1896</v>
      </c>
      <c r="D586" s="133" t="s">
        <v>1298</v>
      </c>
      <c r="E586" s="143">
        <v>432.13</v>
      </c>
      <c r="F586" s="131">
        <v>11560.77</v>
      </c>
      <c r="G586" s="131">
        <v>16882.39</v>
      </c>
      <c r="H586" s="131">
        <v>24507.57</v>
      </c>
      <c r="I586" s="131">
        <v>34579.18</v>
      </c>
      <c r="J586" s="131">
        <v>40623.89</v>
      </c>
      <c r="K586" s="131">
        <v>49273.77</v>
      </c>
      <c r="L586" s="131">
        <v>58044</v>
      </c>
      <c r="M586" s="131">
        <v>76841.27</v>
      </c>
      <c r="N586" s="131">
        <v>79720.899999999994</v>
      </c>
      <c r="O586" s="131">
        <v>82003.06</v>
      </c>
      <c r="P586" s="131">
        <v>90936.03</v>
      </c>
      <c r="Q586" s="126">
        <v>90936.03</v>
      </c>
    </row>
    <row r="587" spans="1:17" ht="13" thickBot="1" x14ac:dyDescent="0.3">
      <c r="A587" s="32">
        <v>506200</v>
      </c>
      <c r="B587" s="136" t="s">
        <v>1897</v>
      </c>
      <c r="C587" s="146" t="s">
        <v>1898</v>
      </c>
      <c r="D587" s="133" t="s">
        <v>1298</v>
      </c>
      <c r="E587" s="142">
        <v>104032.41</v>
      </c>
      <c r="F587" s="129">
        <v>288724.71999999997</v>
      </c>
      <c r="G587" s="129">
        <v>762772.32</v>
      </c>
      <c r="H587" s="129">
        <v>1050173.73</v>
      </c>
      <c r="I587" s="129">
        <v>1200404.81</v>
      </c>
      <c r="J587" s="129">
        <v>1687291.91</v>
      </c>
      <c r="K587" s="129">
        <v>2036066.99</v>
      </c>
      <c r="L587" s="129">
        <v>2245495.61</v>
      </c>
      <c r="M587" s="129">
        <v>2463990.0699999998</v>
      </c>
      <c r="N587" s="129">
        <v>2584493.84</v>
      </c>
      <c r="O587" s="129">
        <v>2815327.95</v>
      </c>
      <c r="P587" s="129">
        <v>3273754.14</v>
      </c>
      <c r="Q587" s="126">
        <v>3273754.14</v>
      </c>
    </row>
    <row r="588" spans="1:17" ht="13" thickBot="1" x14ac:dyDescent="0.3">
      <c r="A588" s="32">
        <v>506245</v>
      </c>
      <c r="B588" s="136" t="s">
        <v>1899</v>
      </c>
      <c r="C588" s="146" t="s">
        <v>1900</v>
      </c>
      <c r="D588" s="133" t="s">
        <v>1298</v>
      </c>
      <c r="E588" s="143">
        <v>12691.73</v>
      </c>
      <c r="F588" s="131">
        <v>19686.73</v>
      </c>
      <c r="G588" s="131">
        <v>26386.73</v>
      </c>
      <c r="H588" s="131">
        <v>33637.78</v>
      </c>
      <c r="I588" s="131">
        <v>43840.54</v>
      </c>
      <c r="J588" s="131">
        <v>51840.54</v>
      </c>
      <c r="K588" s="131">
        <v>62485.54</v>
      </c>
      <c r="L588" s="131">
        <v>70485.539999999994</v>
      </c>
      <c r="M588" s="131">
        <v>73620.539999999994</v>
      </c>
      <c r="N588" s="131">
        <v>81620.539999999994</v>
      </c>
      <c r="O588" s="131">
        <v>85225.54</v>
      </c>
      <c r="P588" s="131">
        <v>93225.54</v>
      </c>
      <c r="Q588" s="126">
        <v>93225.54</v>
      </c>
    </row>
    <row r="589" spans="1:17" ht="13" thickBot="1" x14ac:dyDescent="0.3">
      <c r="A589" s="32">
        <v>506300</v>
      </c>
      <c r="B589" s="136" t="s">
        <v>1901</v>
      </c>
      <c r="C589" s="146" t="s">
        <v>1902</v>
      </c>
      <c r="D589" s="133" t="s">
        <v>1298</v>
      </c>
      <c r="E589" s="142">
        <v>43024.53</v>
      </c>
      <c r="F589" s="129">
        <v>114440.32000000001</v>
      </c>
      <c r="G589" s="129">
        <v>182722.1</v>
      </c>
      <c r="H589" s="129">
        <v>251403.86</v>
      </c>
      <c r="I589" s="129">
        <v>324996.86</v>
      </c>
      <c r="J589" s="129">
        <v>403009.16</v>
      </c>
      <c r="K589" s="129">
        <v>477816.67</v>
      </c>
      <c r="L589" s="129">
        <v>555309.27</v>
      </c>
      <c r="M589" s="129">
        <v>632677.78</v>
      </c>
      <c r="N589" s="129">
        <v>711842.04</v>
      </c>
      <c r="O589" s="129">
        <v>792897.11</v>
      </c>
      <c r="P589" s="129">
        <v>874187.13</v>
      </c>
      <c r="Q589" s="126">
        <v>874187.13</v>
      </c>
    </row>
    <row r="590" spans="1:17" ht="13" thickBot="1" x14ac:dyDescent="0.3">
      <c r="A590" s="32">
        <v>506400</v>
      </c>
      <c r="B590" s="136" t="s">
        <v>1903</v>
      </c>
      <c r="C590" s="146" t="s">
        <v>1904</v>
      </c>
      <c r="D590" s="133" t="s">
        <v>1298</v>
      </c>
      <c r="E590" s="143">
        <v>248802</v>
      </c>
      <c r="F590" s="131">
        <v>363662.26</v>
      </c>
      <c r="G590" s="131">
        <v>432974.26</v>
      </c>
      <c r="H590" s="131">
        <v>496124.26</v>
      </c>
      <c r="I590" s="131">
        <v>540803.25</v>
      </c>
      <c r="J590" s="131">
        <v>571003.25</v>
      </c>
      <c r="K590" s="131">
        <v>631303.25</v>
      </c>
      <c r="L590" s="131">
        <v>658403.25</v>
      </c>
      <c r="M590" s="131">
        <v>690631.19</v>
      </c>
      <c r="N590" s="131">
        <v>731281.19</v>
      </c>
      <c r="O590" s="131">
        <v>747868.29</v>
      </c>
      <c r="P590" s="131">
        <v>1233477.29</v>
      </c>
      <c r="Q590" s="126">
        <v>1233477.29</v>
      </c>
    </row>
    <row r="591" spans="1:17" ht="13" thickBot="1" x14ac:dyDescent="0.3">
      <c r="A591" s="32">
        <v>506500</v>
      </c>
      <c r="B591" s="136" t="s">
        <v>1905</v>
      </c>
      <c r="C591" s="146" t="s">
        <v>1906</v>
      </c>
      <c r="D591" s="133" t="s">
        <v>1298</v>
      </c>
      <c r="E591" s="142">
        <v>195815.17</v>
      </c>
      <c r="F591" s="129">
        <v>319230.08000000002</v>
      </c>
      <c r="G591" s="129">
        <v>377433.85</v>
      </c>
      <c r="H591" s="129">
        <v>511768.73</v>
      </c>
      <c r="I591" s="129">
        <v>746704.34</v>
      </c>
      <c r="J591" s="129">
        <v>909940.63</v>
      </c>
      <c r="K591" s="129">
        <v>1065256.76</v>
      </c>
      <c r="L591" s="129">
        <v>1243494.1299999999</v>
      </c>
      <c r="M591" s="129">
        <v>1382928.03</v>
      </c>
      <c r="N591" s="129">
        <v>1563225.33</v>
      </c>
      <c r="O591" s="129">
        <v>1730121.71</v>
      </c>
      <c r="P591" s="129">
        <v>1861369.54</v>
      </c>
      <c r="Q591" s="126">
        <v>1861369.54</v>
      </c>
    </row>
    <row r="592" spans="1:17" ht="13" thickBot="1" x14ac:dyDescent="0.3">
      <c r="A592" s="32">
        <v>506600</v>
      </c>
      <c r="B592" s="136" t="s">
        <v>1907</v>
      </c>
      <c r="C592" s="146" t="s">
        <v>1908</v>
      </c>
      <c r="D592" s="133" t="s">
        <v>1298</v>
      </c>
      <c r="E592" s="143">
        <v>33931.620000000003</v>
      </c>
      <c r="F592" s="131">
        <v>77040.03</v>
      </c>
      <c r="G592" s="131">
        <v>94746.54</v>
      </c>
      <c r="H592" s="131">
        <v>127303.58</v>
      </c>
      <c r="I592" s="131">
        <v>161843.13</v>
      </c>
      <c r="J592" s="131">
        <v>193796.51</v>
      </c>
      <c r="K592" s="131">
        <v>225054.7</v>
      </c>
      <c r="L592" s="131">
        <v>264617.93</v>
      </c>
      <c r="M592" s="131">
        <v>298815.27</v>
      </c>
      <c r="N592" s="131">
        <v>332936.09000000003</v>
      </c>
      <c r="O592" s="131">
        <v>375163.16</v>
      </c>
      <c r="P592" s="131">
        <v>404455.67999999999</v>
      </c>
      <c r="Q592" s="126">
        <v>404455.67999999999</v>
      </c>
    </row>
    <row r="593" spans="1:17" ht="13" thickBot="1" x14ac:dyDescent="0.3">
      <c r="A593" s="32">
        <v>506700</v>
      </c>
      <c r="B593" s="136" t="s">
        <v>2174</v>
      </c>
      <c r="C593" s="146" t="s">
        <v>2175</v>
      </c>
      <c r="D593" s="133" t="s">
        <v>1298</v>
      </c>
      <c r="E593" s="142">
        <v>0</v>
      </c>
      <c r="F593" s="129">
        <v>0</v>
      </c>
      <c r="G593" s="129">
        <v>0</v>
      </c>
      <c r="H593" s="129">
        <v>0</v>
      </c>
      <c r="I593" s="129">
        <v>0</v>
      </c>
      <c r="J593" s="129">
        <v>0</v>
      </c>
      <c r="K593" s="129">
        <v>0</v>
      </c>
      <c r="L593" s="129">
        <v>0</v>
      </c>
      <c r="M593" s="129">
        <v>0</v>
      </c>
      <c r="N593" s="129">
        <v>0</v>
      </c>
      <c r="O593" s="129">
        <v>0</v>
      </c>
      <c r="P593" s="129">
        <v>32.28</v>
      </c>
      <c r="Q593" s="126">
        <v>32.28</v>
      </c>
    </row>
    <row r="594" spans="1:17" ht="13" thickBot="1" x14ac:dyDescent="0.3">
      <c r="A594" s="32">
        <v>506800</v>
      </c>
      <c r="B594" s="136" t="s">
        <v>1909</v>
      </c>
      <c r="C594" s="146" t="s">
        <v>1910</v>
      </c>
      <c r="D594" s="133" t="s">
        <v>1298</v>
      </c>
      <c r="E594" s="143">
        <v>185</v>
      </c>
      <c r="F594" s="131">
        <v>535</v>
      </c>
      <c r="G594" s="131">
        <v>34899.5</v>
      </c>
      <c r="H594" s="131">
        <v>34899.5</v>
      </c>
      <c r="I594" s="131">
        <v>535</v>
      </c>
      <c r="J594" s="131">
        <v>5422.27</v>
      </c>
      <c r="K594" s="131">
        <v>5422.27</v>
      </c>
      <c r="L594" s="131">
        <v>535</v>
      </c>
      <c r="M594" s="131">
        <v>51046.98</v>
      </c>
      <c r="N594" s="131">
        <v>51046.98</v>
      </c>
      <c r="O594" s="131">
        <v>6956</v>
      </c>
      <c r="P594" s="131">
        <v>191380.79</v>
      </c>
      <c r="Q594" s="126">
        <v>191380.79</v>
      </c>
    </row>
    <row r="595" spans="1:17" ht="13" thickBot="1" x14ac:dyDescent="0.3">
      <c r="A595" s="32">
        <v>506801</v>
      </c>
      <c r="B595" s="136" t="s">
        <v>1911</v>
      </c>
      <c r="C595" s="146" t="s">
        <v>1912</v>
      </c>
      <c r="D595" s="133" t="s">
        <v>1298</v>
      </c>
      <c r="E595" s="142">
        <v>5010.0200000000004</v>
      </c>
      <c r="F595" s="129">
        <v>5009.24</v>
      </c>
      <c r="G595" s="129">
        <v>153294.09</v>
      </c>
      <c r="H595" s="129">
        <v>147221.45000000001</v>
      </c>
      <c r="I595" s="129">
        <v>19452.38</v>
      </c>
      <c r="J595" s="129">
        <v>19452.38</v>
      </c>
      <c r="K595" s="129">
        <v>19452.38</v>
      </c>
      <c r="L595" s="129">
        <v>19452.38</v>
      </c>
      <c r="M595" s="129">
        <v>10120664.380000001</v>
      </c>
      <c r="N595" s="129">
        <v>143083.38</v>
      </c>
      <c r="O595" s="129">
        <v>10442.120000000001</v>
      </c>
      <c r="P595" s="129">
        <v>193072.12</v>
      </c>
      <c r="Q595" s="126">
        <v>193072.12</v>
      </c>
    </row>
    <row r="596" spans="1:17" ht="13" thickBot="1" x14ac:dyDescent="0.3">
      <c r="A596" s="32">
        <v>506810</v>
      </c>
      <c r="B596" s="136" t="s">
        <v>1913</v>
      </c>
      <c r="C596" s="146" t="s">
        <v>1914</v>
      </c>
      <c r="D596" s="133" t="s">
        <v>1298</v>
      </c>
      <c r="E596" s="143">
        <v>493.71</v>
      </c>
      <c r="F596" s="131">
        <v>-36199.22</v>
      </c>
      <c r="G596" s="131">
        <v>-194712.1</v>
      </c>
      <c r="H596" s="131">
        <v>-275602.78000000003</v>
      </c>
      <c r="I596" s="131">
        <v>-200415.03</v>
      </c>
      <c r="J596" s="131">
        <v>-307294.44</v>
      </c>
      <c r="K596" s="131">
        <v>-382878.13</v>
      </c>
      <c r="L596" s="131">
        <v>-440835.47</v>
      </c>
      <c r="M596" s="131">
        <v>-10597529.550000001</v>
      </c>
      <c r="N596" s="131">
        <v>-668729.99</v>
      </c>
      <c r="O596" s="131">
        <v>-717390.91</v>
      </c>
      <c r="P596" s="131">
        <v>-989641.41</v>
      </c>
      <c r="Q596" s="126">
        <v>-989641.41</v>
      </c>
    </row>
    <row r="597" spans="1:17" ht="13" thickBot="1" x14ac:dyDescent="0.3">
      <c r="A597" s="32">
        <v>507000</v>
      </c>
      <c r="B597" s="136" t="s">
        <v>1915</v>
      </c>
      <c r="C597" s="146" t="s">
        <v>1916</v>
      </c>
      <c r="D597" s="133" t="s">
        <v>1298</v>
      </c>
      <c r="E597" s="142">
        <v>113543.48</v>
      </c>
      <c r="F597" s="129">
        <v>561572.16</v>
      </c>
      <c r="G597" s="129">
        <v>720522.07</v>
      </c>
      <c r="H597" s="129">
        <v>993342.94</v>
      </c>
      <c r="I597" s="129">
        <v>1444069.32</v>
      </c>
      <c r="J597" s="129">
        <v>1447893.34</v>
      </c>
      <c r="K597" s="129">
        <v>2015627.58</v>
      </c>
      <c r="L597" s="129">
        <v>2113410.29</v>
      </c>
      <c r="M597" s="129">
        <v>2347932.6</v>
      </c>
      <c r="N597" s="129">
        <v>2603822.5499999998</v>
      </c>
      <c r="O597" s="129">
        <v>2750393.71</v>
      </c>
      <c r="P597" s="129">
        <v>2978777.45</v>
      </c>
      <c r="Q597" s="126">
        <v>2978777.45</v>
      </c>
    </row>
    <row r="598" spans="1:17" ht="13" thickBot="1" x14ac:dyDescent="0.3">
      <c r="A598" s="32">
        <v>507100</v>
      </c>
      <c r="B598" s="136" t="s">
        <v>1917</v>
      </c>
      <c r="C598" s="146" t="s">
        <v>1918</v>
      </c>
      <c r="D598" s="133" t="s">
        <v>1298</v>
      </c>
      <c r="E598" s="143">
        <v>0</v>
      </c>
      <c r="F598" s="131">
        <v>0</v>
      </c>
      <c r="G598" s="131">
        <v>0</v>
      </c>
      <c r="H598" s="131">
        <v>0</v>
      </c>
      <c r="I598" s="131">
        <v>0</v>
      </c>
      <c r="J598" s="131">
        <v>0</v>
      </c>
      <c r="K598" s="131">
        <v>0</v>
      </c>
      <c r="L598" s="131">
        <v>0</v>
      </c>
      <c r="M598" s="131">
        <v>51380</v>
      </c>
      <c r="N598" s="131">
        <v>51380</v>
      </c>
      <c r="O598" s="131">
        <v>101380</v>
      </c>
      <c r="P598" s="131">
        <v>169818.46</v>
      </c>
      <c r="Q598" s="126">
        <v>169818.46</v>
      </c>
    </row>
    <row r="599" spans="1:17" ht="13" thickBot="1" x14ac:dyDescent="0.3">
      <c r="A599" s="32">
        <v>507400</v>
      </c>
      <c r="B599" s="136" t="s">
        <v>1919</v>
      </c>
      <c r="C599" s="146" t="s">
        <v>1920</v>
      </c>
      <c r="D599" s="133" t="s">
        <v>1298</v>
      </c>
      <c r="E599" s="142">
        <v>334168</v>
      </c>
      <c r="F599" s="129">
        <v>389711</v>
      </c>
      <c r="G599" s="129">
        <v>404754</v>
      </c>
      <c r="H599" s="129">
        <v>732922</v>
      </c>
      <c r="I599" s="129">
        <v>776435</v>
      </c>
      <c r="J599" s="129">
        <v>791448</v>
      </c>
      <c r="K599" s="129">
        <v>1158586</v>
      </c>
      <c r="L599" s="129">
        <v>1182903</v>
      </c>
      <c r="M599" s="129">
        <v>1276053.33</v>
      </c>
      <c r="N599" s="129">
        <v>1602339.08</v>
      </c>
      <c r="O599" s="129">
        <v>1654031.08</v>
      </c>
      <c r="P599" s="129">
        <v>1714048.08</v>
      </c>
      <c r="Q599" s="126">
        <v>1714048.08</v>
      </c>
    </row>
    <row r="600" spans="1:17" ht="13" thickBot="1" x14ac:dyDescent="0.3">
      <c r="A600" s="32">
        <v>507500</v>
      </c>
      <c r="B600" s="136" t="s">
        <v>1921</v>
      </c>
      <c r="C600" s="146" t="s">
        <v>1922</v>
      </c>
      <c r="D600" s="133" t="s">
        <v>1298</v>
      </c>
      <c r="E600" s="143">
        <v>31924.85</v>
      </c>
      <c r="F600" s="131">
        <v>61407.76</v>
      </c>
      <c r="G600" s="131">
        <v>106483.33</v>
      </c>
      <c r="H600" s="131">
        <v>204619.33</v>
      </c>
      <c r="I600" s="131">
        <v>243736.91</v>
      </c>
      <c r="J600" s="131">
        <v>263914.21000000002</v>
      </c>
      <c r="K600" s="131">
        <v>297703.55</v>
      </c>
      <c r="L600" s="131">
        <v>342010.81</v>
      </c>
      <c r="M600" s="131">
        <v>411455.15</v>
      </c>
      <c r="N600" s="131">
        <v>482111.25</v>
      </c>
      <c r="O600" s="131">
        <v>532345.15</v>
      </c>
      <c r="P600" s="131">
        <v>622429.89</v>
      </c>
      <c r="Q600" s="126">
        <v>622429.89</v>
      </c>
    </row>
    <row r="601" spans="1:17" ht="13" thickBot="1" x14ac:dyDescent="0.3">
      <c r="A601" s="32">
        <v>507700</v>
      </c>
      <c r="B601" s="136" t="s">
        <v>1923</v>
      </c>
      <c r="C601" s="146" t="s">
        <v>1924</v>
      </c>
      <c r="D601" s="133" t="s">
        <v>1298</v>
      </c>
      <c r="E601" s="142">
        <v>714.02</v>
      </c>
      <c r="F601" s="129">
        <v>1757.04</v>
      </c>
      <c r="G601" s="129">
        <v>6278.94</v>
      </c>
      <c r="H601" s="129">
        <v>8110.81</v>
      </c>
      <c r="I601" s="129">
        <v>9254.91</v>
      </c>
      <c r="J601" s="129">
        <v>11283.16</v>
      </c>
      <c r="K601" s="129">
        <v>12702.85</v>
      </c>
      <c r="L601" s="129">
        <v>15145.79</v>
      </c>
      <c r="M601" s="129">
        <v>17114.52</v>
      </c>
      <c r="N601" s="129">
        <v>18353.13</v>
      </c>
      <c r="O601" s="129">
        <v>18866.689999999999</v>
      </c>
      <c r="P601" s="129">
        <v>19541.43</v>
      </c>
      <c r="Q601" s="126">
        <v>19541.43</v>
      </c>
    </row>
    <row r="602" spans="1:17" ht="13" thickBot="1" x14ac:dyDescent="0.3">
      <c r="A602" s="32">
        <v>508000</v>
      </c>
      <c r="B602" s="136" t="s">
        <v>1925</v>
      </c>
      <c r="C602" s="146" t="s">
        <v>1926</v>
      </c>
      <c r="D602" s="133" t="s">
        <v>1298</v>
      </c>
      <c r="E602" s="143">
        <v>329583</v>
      </c>
      <c r="F602" s="131">
        <v>577577</v>
      </c>
      <c r="G602" s="131">
        <v>852626</v>
      </c>
      <c r="H602" s="131">
        <v>1070602</v>
      </c>
      <c r="I602" s="131">
        <v>1309175</v>
      </c>
      <c r="J602" s="131">
        <v>1531794</v>
      </c>
      <c r="K602" s="131">
        <v>1678877</v>
      </c>
      <c r="L602" s="131">
        <v>1898569</v>
      </c>
      <c r="M602" s="131">
        <v>2156591</v>
      </c>
      <c r="N602" s="131">
        <v>2489540</v>
      </c>
      <c r="O602" s="131">
        <v>2895968</v>
      </c>
      <c r="P602" s="131">
        <v>3222696</v>
      </c>
      <c r="Q602" s="126">
        <v>3222696</v>
      </c>
    </row>
    <row r="603" spans="1:17" ht="13" thickBot="1" x14ac:dyDescent="0.3">
      <c r="A603" s="32">
        <v>508400</v>
      </c>
      <c r="B603" s="136" t="s">
        <v>1927</v>
      </c>
      <c r="C603" s="146" t="s">
        <v>1928</v>
      </c>
      <c r="D603" s="133" t="s">
        <v>1298</v>
      </c>
      <c r="E603" s="142">
        <v>-17463.73</v>
      </c>
      <c r="F603" s="129">
        <v>-34989.07</v>
      </c>
      <c r="G603" s="129">
        <v>-56654.65</v>
      </c>
      <c r="H603" s="129">
        <v>-74024.03</v>
      </c>
      <c r="I603" s="129">
        <v>-89785.07</v>
      </c>
      <c r="J603" s="129">
        <v>-105136.37</v>
      </c>
      <c r="K603" s="129">
        <v>-120005.53</v>
      </c>
      <c r="L603" s="129">
        <v>-139598.96</v>
      </c>
      <c r="M603" s="129">
        <v>-155040.04999999999</v>
      </c>
      <c r="N603" s="129">
        <v>-171243.51999999999</v>
      </c>
      <c r="O603" s="129">
        <v>-187985.16</v>
      </c>
      <c r="P603" s="129">
        <v>-210906.64</v>
      </c>
      <c r="Q603" s="126">
        <v>-210906.64</v>
      </c>
    </row>
    <row r="604" spans="1:17" ht="13" thickBot="1" x14ac:dyDescent="0.3">
      <c r="A604" s="32">
        <v>508410</v>
      </c>
      <c r="B604" s="136" t="s">
        <v>1929</v>
      </c>
      <c r="C604" s="146" t="s">
        <v>1930</v>
      </c>
      <c r="D604" s="133" t="s">
        <v>1298</v>
      </c>
      <c r="E604" s="143">
        <v>-15338.53</v>
      </c>
      <c r="F604" s="131">
        <v>-28602.66</v>
      </c>
      <c r="G604" s="131">
        <v>-40448.57</v>
      </c>
      <c r="H604" s="131">
        <v>-76043.789999999994</v>
      </c>
      <c r="I604" s="131">
        <v>-91783.39</v>
      </c>
      <c r="J604" s="131">
        <v>-115520.39</v>
      </c>
      <c r="K604" s="131">
        <v>-114262.59</v>
      </c>
      <c r="L604" s="131">
        <v>-127239.34</v>
      </c>
      <c r="M604" s="131">
        <v>-133609.56</v>
      </c>
      <c r="N604" s="131">
        <v>-137266.60999999999</v>
      </c>
      <c r="O604" s="131">
        <v>-172313.91</v>
      </c>
      <c r="P604" s="131">
        <v>-410551.42</v>
      </c>
      <c r="Q604" s="126">
        <v>-410551.42</v>
      </c>
    </row>
    <row r="605" spans="1:17" ht="13" thickBot="1" x14ac:dyDescent="0.3">
      <c r="A605" s="32">
        <v>509100</v>
      </c>
      <c r="B605" s="136" t="s">
        <v>2176</v>
      </c>
      <c r="C605" s="146" t="s">
        <v>1931</v>
      </c>
      <c r="D605" s="133" t="s">
        <v>1298</v>
      </c>
      <c r="E605" s="142">
        <v>-858.88</v>
      </c>
      <c r="F605" s="129">
        <v>-3853.5</v>
      </c>
      <c r="G605" s="129">
        <v>-3393.18</v>
      </c>
      <c r="H605" s="129">
        <v>-4269.16</v>
      </c>
      <c r="I605" s="129">
        <v>-4609.71</v>
      </c>
      <c r="J605" s="129">
        <v>-5117.3500000000004</v>
      </c>
      <c r="K605" s="129">
        <v>-2169.34</v>
      </c>
      <c r="L605" s="129">
        <v>-7040.81</v>
      </c>
      <c r="M605" s="129">
        <v>689.5</v>
      </c>
      <c r="N605" s="129">
        <v>5041.01</v>
      </c>
      <c r="O605" s="129">
        <v>47568.39</v>
      </c>
      <c r="P605" s="129">
        <v>47567.46</v>
      </c>
      <c r="Q605" s="126">
        <v>47567.46</v>
      </c>
    </row>
    <row r="606" spans="1:17" ht="13" thickBot="1" x14ac:dyDescent="0.3">
      <c r="A606" s="32">
        <v>512100</v>
      </c>
      <c r="B606" s="136" t="s">
        <v>1932</v>
      </c>
      <c r="C606" s="146" t="s">
        <v>1933</v>
      </c>
      <c r="D606" s="133" t="s">
        <v>1298</v>
      </c>
      <c r="E606" s="143">
        <v>52586.57</v>
      </c>
      <c r="F606" s="131">
        <v>114581.88</v>
      </c>
      <c r="G606" s="131">
        <v>169141.32</v>
      </c>
      <c r="H606" s="131">
        <v>226971.06</v>
      </c>
      <c r="I606" s="131">
        <v>291977.49</v>
      </c>
      <c r="J606" s="131">
        <v>357628.19</v>
      </c>
      <c r="K606" s="131">
        <v>420865.2</v>
      </c>
      <c r="L606" s="131">
        <v>481247.08</v>
      </c>
      <c r="M606" s="131">
        <v>570474.98</v>
      </c>
      <c r="N606" s="131">
        <v>646881.17000000004</v>
      </c>
      <c r="O606" s="131">
        <v>732522.42</v>
      </c>
      <c r="P606" s="131">
        <v>809245.74</v>
      </c>
      <c r="Q606" s="126">
        <v>809245.74</v>
      </c>
    </row>
    <row r="607" spans="1:17" ht="13" thickBot="1" x14ac:dyDescent="0.3">
      <c r="A607" s="32">
        <v>512200</v>
      </c>
      <c r="B607" s="136" t="s">
        <v>1934</v>
      </c>
      <c r="C607" s="146" t="s">
        <v>1935</v>
      </c>
      <c r="D607" s="133" t="s">
        <v>1298</v>
      </c>
      <c r="E607" s="142">
        <v>32306.68</v>
      </c>
      <c r="F607" s="129">
        <v>58135.06</v>
      </c>
      <c r="G607" s="129">
        <v>104457.25</v>
      </c>
      <c r="H607" s="129">
        <v>131911.82999999999</v>
      </c>
      <c r="I607" s="129">
        <v>171682.84</v>
      </c>
      <c r="J607" s="129">
        <v>203429.47</v>
      </c>
      <c r="K607" s="129">
        <v>241144.08</v>
      </c>
      <c r="L607" s="129">
        <v>276803.28000000003</v>
      </c>
      <c r="M607" s="129">
        <v>294833.01</v>
      </c>
      <c r="N607" s="129">
        <v>345599.7</v>
      </c>
      <c r="O607" s="129">
        <v>382392.38</v>
      </c>
      <c r="P607" s="129">
        <v>418026.56</v>
      </c>
      <c r="Q607" s="126">
        <v>418026.56</v>
      </c>
    </row>
    <row r="608" spans="1:17" ht="13" thickBot="1" x14ac:dyDescent="0.3">
      <c r="A608" s="32">
        <v>513100</v>
      </c>
      <c r="B608" s="136" t="s">
        <v>1936</v>
      </c>
      <c r="C608" s="146" t="s">
        <v>1937</v>
      </c>
      <c r="D608" s="133" t="s">
        <v>1298</v>
      </c>
      <c r="E608" s="143">
        <v>30599.85</v>
      </c>
      <c r="F608" s="131">
        <v>114084.67</v>
      </c>
      <c r="G608" s="131">
        <v>177543.55</v>
      </c>
      <c r="H608" s="131">
        <v>250202.79</v>
      </c>
      <c r="I608" s="131">
        <v>357827.06</v>
      </c>
      <c r="J608" s="131">
        <v>427471.19</v>
      </c>
      <c r="K608" s="131">
        <v>495618.66</v>
      </c>
      <c r="L608" s="131">
        <v>542527.80000000005</v>
      </c>
      <c r="M608" s="131">
        <v>620801.24</v>
      </c>
      <c r="N608" s="131">
        <v>707888.78</v>
      </c>
      <c r="O608" s="131">
        <v>746782.34</v>
      </c>
      <c r="P608" s="131">
        <v>780511.77</v>
      </c>
      <c r="Q608" s="126">
        <v>780511.77</v>
      </c>
    </row>
    <row r="609" spans="1:17" ht="13" thickBot="1" x14ac:dyDescent="0.3">
      <c r="A609" s="32">
        <v>513200</v>
      </c>
      <c r="B609" s="136" t="s">
        <v>1938</v>
      </c>
      <c r="C609" s="146" t="s">
        <v>1939</v>
      </c>
      <c r="D609" s="133" t="s">
        <v>1298</v>
      </c>
      <c r="E609" s="142">
        <v>25278.11</v>
      </c>
      <c r="F609" s="129">
        <v>62232.19</v>
      </c>
      <c r="G609" s="129">
        <v>92277.29</v>
      </c>
      <c r="H609" s="129">
        <v>111525.07</v>
      </c>
      <c r="I609" s="129">
        <v>150959.51</v>
      </c>
      <c r="J609" s="129">
        <v>182021.2</v>
      </c>
      <c r="K609" s="129">
        <v>209095.69</v>
      </c>
      <c r="L609" s="129">
        <v>232913.62</v>
      </c>
      <c r="M609" s="129">
        <v>279752.76</v>
      </c>
      <c r="N609" s="129">
        <v>334037.09000000003</v>
      </c>
      <c r="O609" s="129">
        <v>362409.57</v>
      </c>
      <c r="P609" s="129">
        <v>392025.23</v>
      </c>
      <c r="Q609" s="126">
        <v>392025.23</v>
      </c>
    </row>
    <row r="610" spans="1:17" ht="13" thickBot="1" x14ac:dyDescent="0.3">
      <c r="A610" s="32">
        <v>522000</v>
      </c>
      <c r="B610" s="136" t="s">
        <v>1940</v>
      </c>
      <c r="C610" s="146" t="s">
        <v>1941</v>
      </c>
      <c r="D610" s="133" t="s">
        <v>1298</v>
      </c>
      <c r="E610" s="143">
        <v>73645.53</v>
      </c>
      <c r="F610" s="131">
        <v>89458.59</v>
      </c>
      <c r="G610" s="131">
        <v>114294.3</v>
      </c>
      <c r="H610" s="131">
        <v>151118.01999999999</v>
      </c>
      <c r="I610" s="131">
        <v>201621.66</v>
      </c>
      <c r="J610" s="131">
        <v>227005.82</v>
      </c>
      <c r="K610" s="131">
        <v>246128.71</v>
      </c>
      <c r="L610" s="131">
        <v>261729.93</v>
      </c>
      <c r="M610" s="131">
        <v>297201.12</v>
      </c>
      <c r="N610" s="131">
        <v>323955.01</v>
      </c>
      <c r="O610" s="131">
        <v>360085.46</v>
      </c>
      <c r="P610" s="131">
        <v>488522.65</v>
      </c>
      <c r="Q610" s="126">
        <v>488522.65</v>
      </c>
    </row>
    <row r="611" spans="1:17" ht="13" thickBot="1" x14ac:dyDescent="0.3">
      <c r="A611" s="32">
        <v>522100</v>
      </c>
      <c r="B611" s="136" t="s">
        <v>1942</v>
      </c>
      <c r="C611" s="146" t="s">
        <v>1943</v>
      </c>
      <c r="D611" s="133" t="s">
        <v>1298</v>
      </c>
      <c r="E611" s="142">
        <v>6437.6</v>
      </c>
      <c r="F611" s="129">
        <v>9632.0499999999993</v>
      </c>
      <c r="G611" s="129">
        <v>15041.17</v>
      </c>
      <c r="H611" s="129">
        <v>21873.360000000001</v>
      </c>
      <c r="I611" s="129">
        <v>27585.68</v>
      </c>
      <c r="J611" s="129">
        <v>37732.550000000003</v>
      </c>
      <c r="K611" s="129">
        <v>52461.89</v>
      </c>
      <c r="L611" s="129">
        <v>77476.350000000006</v>
      </c>
      <c r="M611" s="129">
        <v>80823.600000000006</v>
      </c>
      <c r="N611" s="129">
        <v>85334.09</v>
      </c>
      <c r="O611" s="129">
        <v>94434.51</v>
      </c>
      <c r="P611" s="129">
        <v>133970.01</v>
      </c>
      <c r="Q611" s="126">
        <v>133970.01</v>
      </c>
    </row>
    <row r="612" spans="1:17" ht="13" thickBot="1" x14ac:dyDescent="0.3">
      <c r="A612" s="32">
        <v>522200</v>
      </c>
      <c r="B612" s="136" t="s">
        <v>1944</v>
      </c>
      <c r="C612" s="146" t="s">
        <v>1945</v>
      </c>
      <c r="D612" s="133" t="s">
        <v>1298</v>
      </c>
      <c r="E612" s="143">
        <v>457.71</v>
      </c>
      <c r="F612" s="131">
        <v>457.71</v>
      </c>
      <c r="G612" s="131">
        <v>1176.51</v>
      </c>
      <c r="H612" s="131">
        <v>2518.9499999999998</v>
      </c>
      <c r="I612" s="131">
        <v>3858.05</v>
      </c>
      <c r="J612" s="131">
        <v>4036.05</v>
      </c>
      <c r="K612" s="131">
        <v>4361.05</v>
      </c>
      <c r="L612" s="131">
        <v>4433.8100000000004</v>
      </c>
      <c r="M612" s="131">
        <v>4723.3100000000004</v>
      </c>
      <c r="N612" s="131">
        <v>5810.13</v>
      </c>
      <c r="O612" s="131">
        <v>5915.13</v>
      </c>
      <c r="P612" s="131">
        <v>7246.6</v>
      </c>
      <c r="Q612" s="126">
        <v>7246.6</v>
      </c>
    </row>
    <row r="613" spans="1:17" ht="13" thickBot="1" x14ac:dyDescent="0.3">
      <c r="A613" s="32">
        <v>524100</v>
      </c>
      <c r="B613" s="136" t="s">
        <v>1946</v>
      </c>
      <c r="C613" s="146" t="s">
        <v>1947</v>
      </c>
      <c r="D613" s="133" t="s">
        <v>1298</v>
      </c>
      <c r="E613" s="142">
        <v>0</v>
      </c>
      <c r="F613" s="129">
        <v>0</v>
      </c>
      <c r="G613" s="129">
        <v>0</v>
      </c>
      <c r="H613" s="129">
        <v>0</v>
      </c>
      <c r="I613" s="129">
        <v>0</v>
      </c>
      <c r="J613" s="129">
        <v>0</v>
      </c>
      <c r="K613" s="129">
        <v>300</v>
      </c>
      <c r="L613" s="129">
        <v>300</v>
      </c>
      <c r="M613" s="129">
        <v>1800</v>
      </c>
      <c r="N613" s="129">
        <v>1800</v>
      </c>
      <c r="O613" s="129">
        <v>1800</v>
      </c>
      <c r="P613" s="129">
        <v>2175</v>
      </c>
      <c r="Q613" s="126">
        <v>2175</v>
      </c>
    </row>
    <row r="614" spans="1:17" ht="13" thickBot="1" x14ac:dyDescent="0.3">
      <c r="A614" s="32">
        <v>524200</v>
      </c>
      <c r="B614" s="136" t="s">
        <v>1948</v>
      </c>
      <c r="C614" s="146" t="s">
        <v>1949</v>
      </c>
      <c r="D614" s="133" t="s">
        <v>1298</v>
      </c>
      <c r="E614" s="143">
        <v>75.2</v>
      </c>
      <c r="F614" s="131">
        <v>2931.36</v>
      </c>
      <c r="G614" s="131">
        <v>77590.350000000006</v>
      </c>
      <c r="H614" s="131">
        <v>79186.94</v>
      </c>
      <c r="I614" s="131">
        <v>81167.509999999995</v>
      </c>
      <c r="J614" s="131">
        <v>188243.15</v>
      </c>
      <c r="K614" s="131">
        <v>188243.15</v>
      </c>
      <c r="L614" s="131">
        <v>152388.74</v>
      </c>
      <c r="M614" s="131">
        <v>304026.93</v>
      </c>
      <c r="N614" s="131">
        <v>308161.09999999998</v>
      </c>
      <c r="O614" s="131">
        <v>313540.19</v>
      </c>
      <c r="P614" s="131">
        <v>442440.87</v>
      </c>
      <c r="Q614" s="126">
        <v>442440.87</v>
      </c>
    </row>
    <row r="615" spans="1:17" ht="13" thickBot="1" x14ac:dyDescent="0.3">
      <c r="A615" s="32">
        <v>530100</v>
      </c>
      <c r="B615" s="136" t="s">
        <v>1950</v>
      </c>
      <c r="C615" s="146" t="s">
        <v>1951</v>
      </c>
      <c r="D615" s="133" t="s">
        <v>1298</v>
      </c>
      <c r="E615" s="142">
        <v>3529346.58</v>
      </c>
      <c r="F615" s="129">
        <v>7040742.0700000003</v>
      </c>
      <c r="G615" s="129">
        <v>10550260.289999999</v>
      </c>
      <c r="H615" s="129">
        <v>13980133.859999999</v>
      </c>
      <c r="I615" s="129">
        <v>17380160.899999999</v>
      </c>
      <c r="J615" s="129">
        <v>20816478.350000001</v>
      </c>
      <c r="K615" s="129">
        <v>24256073.809999999</v>
      </c>
      <c r="L615" s="129">
        <v>27772057.030000001</v>
      </c>
      <c r="M615" s="129">
        <v>31415177.989999998</v>
      </c>
      <c r="N615" s="129">
        <v>35191182.619999997</v>
      </c>
      <c r="O615" s="129">
        <v>39002168.229999997</v>
      </c>
      <c r="P615" s="129">
        <v>42922138.719999999</v>
      </c>
      <c r="Q615" s="126">
        <v>42922138.719999999</v>
      </c>
    </row>
    <row r="616" spans="1:17" ht="13" thickBot="1" x14ac:dyDescent="0.3">
      <c r="A616" s="32">
        <v>530200</v>
      </c>
      <c r="B616" s="136" t="s">
        <v>1952</v>
      </c>
      <c r="C616" s="146" t="s">
        <v>1953</v>
      </c>
      <c r="D616" s="133" t="s">
        <v>1298</v>
      </c>
      <c r="E616" s="143">
        <v>13577955</v>
      </c>
      <c r="F616" s="131">
        <v>13577991.4</v>
      </c>
      <c r="G616" s="131">
        <v>13804885.09</v>
      </c>
      <c r="H616" s="131">
        <v>27426522.190000001</v>
      </c>
      <c r="I616" s="131">
        <v>27426525.489999998</v>
      </c>
      <c r="J616" s="131">
        <v>27426525.489999998</v>
      </c>
      <c r="K616" s="131">
        <v>41034753.490000002</v>
      </c>
      <c r="L616" s="131">
        <v>41034757.740000002</v>
      </c>
      <c r="M616" s="131">
        <v>41034757.740000002</v>
      </c>
      <c r="N616" s="131">
        <v>41034757.740000002</v>
      </c>
      <c r="O616" s="131">
        <v>41034757.740000002</v>
      </c>
      <c r="P616" s="131">
        <v>41034757.740000002</v>
      </c>
      <c r="Q616" s="126">
        <v>41034757.740000002</v>
      </c>
    </row>
    <row r="617" spans="1:17" ht="13" thickBot="1" x14ac:dyDescent="0.3">
      <c r="A617" s="32">
        <v>531200</v>
      </c>
      <c r="B617" s="136" t="s">
        <v>1954</v>
      </c>
      <c r="C617" s="146" t="s">
        <v>1955</v>
      </c>
      <c r="D617" s="133" t="s">
        <v>1298</v>
      </c>
      <c r="E617" s="142">
        <v>331625.90000000002</v>
      </c>
      <c r="F617" s="129">
        <v>625741.64</v>
      </c>
      <c r="G617" s="129">
        <v>1013979.25</v>
      </c>
      <c r="H617" s="129">
        <v>1400528.78</v>
      </c>
      <c r="I617" s="129">
        <v>1817759.96</v>
      </c>
      <c r="J617" s="129">
        <v>2248485.21</v>
      </c>
      <c r="K617" s="129">
        <v>2691869</v>
      </c>
      <c r="L617" s="129">
        <v>3148247.66</v>
      </c>
      <c r="M617" s="129">
        <v>3604332.77</v>
      </c>
      <c r="N617" s="129">
        <v>4103058.75</v>
      </c>
      <c r="O617" s="129">
        <v>4501188.45</v>
      </c>
      <c r="P617" s="129">
        <v>4935271.59</v>
      </c>
      <c r="Q617" s="126">
        <v>4935271.59</v>
      </c>
    </row>
    <row r="618" spans="1:17" ht="13" thickBot="1" x14ac:dyDescent="0.3">
      <c r="A618" s="32">
        <v>531201</v>
      </c>
      <c r="B618" s="136" t="s">
        <v>1956</v>
      </c>
      <c r="C618" s="146" t="s">
        <v>1957</v>
      </c>
      <c r="D618" s="133" t="s">
        <v>1298</v>
      </c>
      <c r="E618" s="143">
        <v>256844.47</v>
      </c>
      <c r="F618" s="131">
        <v>484453.89</v>
      </c>
      <c r="G618" s="131">
        <v>781857.45</v>
      </c>
      <c r="H618" s="131">
        <v>1083444.44</v>
      </c>
      <c r="I618" s="131">
        <v>1420812.75</v>
      </c>
      <c r="J618" s="131">
        <v>1773633.02</v>
      </c>
      <c r="K618" s="131">
        <v>2139865.12</v>
      </c>
      <c r="L618" s="131">
        <v>2516375.84</v>
      </c>
      <c r="M618" s="131">
        <v>2905677.62</v>
      </c>
      <c r="N618" s="131">
        <v>3342822.24</v>
      </c>
      <c r="O618" s="131">
        <v>3691713.65</v>
      </c>
      <c r="P618" s="131">
        <v>4078915.07</v>
      </c>
      <c r="Q618" s="126">
        <v>4078915.07</v>
      </c>
    </row>
    <row r="619" spans="1:17" ht="13" thickBot="1" x14ac:dyDescent="0.3">
      <c r="A619" s="32">
        <v>540100</v>
      </c>
      <c r="B619" s="136" t="s">
        <v>1958</v>
      </c>
      <c r="C619" s="146" t="s">
        <v>1959</v>
      </c>
      <c r="D619" s="133" t="s">
        <v>1298</v>
      </c>
      <c r="E619" s="142">
        <v>6552371.0599999996</v>
      </c>
      <c r="F619" s="129">
        <v>14770588.24</v>
      </c>
      <c r="G619" s="129">
        <v>23333710.109999999</v>
      </c>
      <c r="H619" s="129">
        <v>30361431.23</v>
      </c>
      <c r="I619" s="129">
        <v>35815215.030000001</v>
      </c>
      <c r="J619" s="129">
        <v>41774534.780000001</v>
      </c>
      <c r="K619" s="129">
        <v>47917573.770000003</v>
      </c>
      <c r="L619" s="129">
        <v>53792316.259999998</v>
      </c>
      <c r="M619" s="129">
        <v>60026431.18</v>
      </c>
      <c r="N619" s="129">
        <v>66417132.079999998</v>
      </c>
      <c r="O619" s="129">
        <v>72620267.459999993</v>
      </c>
      <c r="P619" s="129">
        <v>79189047.390000001</v>
      </c>
      <c r="Q619" s="126">
        <v>79189047.390000001</v>
      </c>
    </row>
    <row r="620" spans="1:17" ht="13" thickBot="1" x14ac:dyDescent="0.3">
      <c r="A620" s="32">
        <v>540200</v>
      </c>
      <c r="B620" s="136" t="s">
        <v>1960</v>
      </c>
      <c r="C620" s="146" t="s">
        <v>1961</v>
      </c>
      <c r="D620" s="133" t="s">
        <v>1298</v>
      </c>
      <c r="E620" s="143">
        <v>26483707.48</v>
      </c>
      <c r="F620" s="131">
        <v>52006565.920000002</v>
      </c>
      <c r="G620" s="131">
        <v>76603038.230000004</v>
      </c>
      <c r="H620" s="131">
        <v>92571196.680000007</v>
      </c>
      <c r="I620" s="131">
        <v>101403987.58</v>
      </c>
      <c r="J620" s="131">
        <v>110668692.04000001</v>
      </c>
      <c r="K620" s="131">
        <v>119204178.56999999</v>
      </c>
      <c r="L620" s="131">
        <v>126480511.73</v>
      </c>
      <c r="M620" s="131">
        <v>135846300.15000001</v>
      </c>
      <c r="N620" s="131">
        <v>147782816.66999999</v>
      </c>
      <c r="O620" s="131">
        <v>170740100.90000001</v>
      </c>
      <c r="P620" s="131">
        <v>194025133.68000001</v>
      </c>
      <c r="Q620" s="126">
        <v>194025133.68000001</v>
      </c>
    </row>
    <row r="621" spans="1:17" ht="13" thickBot="1" x14ac:dyDescent="0.3">
      <c r="A621" s="32">
        <v>540300</v>
      </c>
      <c r="B621" s="136" t="s">
        <v>1962</v>
      </c>
      <c r="C621" s="146" t="s">
        <v>1963</v>
      </c>
      <c r="D621" s="133" t="s">
        <v>1298</v>
      </c>
      <c r="E621" s="142">
        <v>4947230</v>
      </c>
      <c r="F621" s="129">
        <v>8178638</v>
      </c>
      <c r="G621" s="129">
        <v>9655595</v>
      </c>
      <c r="H621" s="129">
        <v>9638357</v>
      </c>
      <c r="I621" s="129">
        <v>7612368</v>
      </c>
      <c r="J621" s="129">
        <v>4522350</v>
      </c>
      <c r="K621" s="129">
        <v>880115.25</v>
      </c>
      <c r="L621" s="129">
        <v>-2834278.75</v>
      </c>
      <c r="M621" s="129">
        <v>-6093250.75</v>
      </c>
      <c r="N621" s="129">
        <v>-7221380.75</v>
      </c>
      <c r="O621" s="129">
        <v>-5043646.75</v>
      </c>
      <c r="P621" s="129">
        <v>-245507.74</v>
      </c>
      <c r="Q621" s="126">
        <v>-245507.74</v>
      </c>
    </row>
    <row r="622" spans="1:17" ht="13" thickBot="1" x14ac:dyDescent="0.3">
      <c r="A622" s="32">
        <v>540600</v>
      </c>
      <c r="B622" s="136" t="s">
        <v>1964</v>
      </c>
      <c r="C622" s="146" t="s">
        <v>1965</v>
      </c>
      <c r="D622" s="133" t="s">
        <v>1298</v>
      </c>
      <c r="E622" s="143">
        <v>231687.85</v>
      </c>
      <c r="F622" s="131">
        <v>880453.8</v>
      </c>
      <c r="G622" s="131">
        <v>986761.56</v>
      </c>
      <c r="H622" s="131">
        <v>1122612.3700000001</v>
      </c>
      <c r="I622" s="131">
        <v>976290.32</v>
      </c>
      <c r="J622" s="131">
        <v>828584.11</v>
      </c>
      <c r="K622" s="131">
        <v>805562.69</v>
      </c>
      <c r="L622" s="131">
        <v>801996.87</v>
      </c>
      <c r="M622" s="131">
        <v>849291.12</v>
      </c>
      <c r="N622" s="131">
        <v>827140.23</v>
      </c>
      <c r="O622" s="131">
        <v>549307.74</v>
      </c>
      <c r="P622" s="131">
        <v>65904.39</v>
      </c>
      <c r="Q622" s="126">
        <v>65904.39</v>
      </c>
    </row>
    <row r="623" spans="1:17" ht="13" thickBot="1" x14ac:dyDescent="0.3">
      <c r="A623" s="32">
        <v>540700</v>
      </c>
      <c r="B623" s="136" t="s">
        <v>1862</v>
      </c>
      <c r="C623" s="146" t="s">
        <v>1966</v>
      </c>
      <c r="D623" s="133" t="s">
        <v>1298</v>
      </c>
      <c r="E623" s="142">
        <v>-2266717.7599999998</v>
      </c>
      <c r="F623" s="129">
        <v>-3940504.53</v>
      </c>
      <c r="G623" s="129">
        <v>-5761636.9299999997</v>
      </c>
      <c r="H623" s="129">
        <v>-7112951.6200000001</v>
      </c>
      <c r="I623" s="129">
        <v>-7870867.1600000001</v>
      </c>
      <c r="J623" s="129">
        <v>-8374220.6399999997</v>
      </c>
      <c r="K623" s="129">
        <v>-8786451.2400000002</v>
      </c>
      <c r="L623" s="129">
        <v>-9127576.1500000004</v>
      </c>
      <c r="M623" s="129">
        <v>-9525392.8399999999</v>
      </c>
      <c r="N623" s="129">
        <v>-10086070.539999999</v>
      </c>
      <c r="O623" s="129">
        <v>-10810667.710000001</v>
      </c>
      <c r="P623" s="129">
        <v>-11605206.380000001</v>
      </c>
      <c r="Q623" s="126">
        <v>-11605206.380000001</v>
      </c>
    </row>
    <row r="624" spans="1:17" ht="13" thickBot="1" x14ac:dyDescent="0.3">
      <c r="A624" s="32">
        <v>540800</v>
      </c>
      <c r="B624" s="136" t="s">
        <v>1967</v>
      </c>
      <c r="C624" s="146" t="s">
        <v>1968</v>
      </c>
      <c r="D624" s="133" t="s">
        <v>1298</v>
      </c>
      <c r="E624" s="143">
        <v>742301.32</v>
      </c>
      <c r="F624" s="131">
        <v>1429362.98</v>
      </c>
      <c r="G624" s="131">
        <v>2304787.4900000002</v>
      </c>
      <c r="H624" s="131">
        <v>3237959.24</v>
      </c>
      <c r="I624" s="131">
        <v>4570174.24</v>
      </c>
      <c r="J624" s="131">
        <v>6049199.3399999999</v>
      </c>
      <c r="K624" s="131">
        <v>7738904.04</v>
      </c>
      <c r="L624" s="131">
        <v>9377364.9000000004</v>
      </c>
      <c r="M624" s="131">
        <v>10820210.02</v>
      </c>
      <c r="N624" s="131">
        <v>13092790.16</v>
      </c>
      <c r="O624" s="131">
        <v>16449545.039999999</v>
      </c>
      <c r="P624" s="131">
        <v>17995535.120000001</v>
      </c>
      <c r="Q624" s="126">
        <v>17995535.120000001</v>
      </c>
    </row>
    <row r="625" spans="1:17" ht="13" thickBot="1" x14ac:dyDescent="0.3">
      <c r="A625" s="32">
        <v>540900</v>
      </c>
      <c r="B625" s="136" t="s">
        <v>1969</v>
      </c>
      <c r="C625" s="146" t="s">
        <v>1970</v>
      </c>
      <c r="D625" s="133" t="s">
        <v>1298</v>
      </c>
      <c r="E625" s="142">
        <v>2681783.86</v>
      </c>
      <c r="F625" s="129">
        <v>5674289.8300000001</v>
      </c>
      <c r="G625" s="129">
        <v>5913663.0899999999</v>
      </c>
      <c r="H625" s="129">
        <v>6702553.79</v>
      </c>
      <c r="I625" s="129">
        <v>6471750.0999999996</v>
      </c>
      <c r="J625" s="129">
        <v>5125572.74</v>
      </c>
      <c r="K625" s="129">
        <v>4014897.48</v>
      </c>
      <c r="L625" s="129">
        <v>3289234.69</v>
      </c>
      <c r="M625" s="129">
        <v>1766161.42</v>
      </c>
      <c r="N625" s="129">
        <v>2695197.83</v>
      </c>
      <c r="O625" s="129">
        <v>131370.89000000001</v>
      </c>
      <c r="P625" s="129">
        <v>4659484.1900000004</v>
      </c>
      <c r="Q625" s="126">
        <v>4659484.1900000004</v>
      </c>
    </row>
    <row r="626" spans="1:17" ht="13" thickBot="1" x14ac:dyDescent="0.3">
      <c r="A626" s="32">
        <v>541000</v>
      </c>
      <c r="B626" s="136" t="s">
        <v>1971</v>
      </c>
      <c r="C626" s="146" t="s">
        <v>1972</v>
      </c>
      <c r="D626" s="133" t="s">
        <v>1298</v>
      </c>
      <c r="E626" s="143">
        <v>-1000002.11</v>
      </c>
      <c r="F626" s="131">
        <v>-1750997.97</v>
      </c>
      <c r="G626" s="131">
        <v>-2563449.9300000002</v>
      </c>
      <c r="H626" s="131">
        <v>-3173634.15</v>
      </c>
      <c r="I626" s="131">
        <v>-3527194.37</v>
      </c>
      <c r="J626" s="131">
        <v>-3768756.5</v>
      </c>
      <c r="K626" s="131">
        <v>-3966957.61</v>
      </c>
      <c r="L626" s="131">
        <v>-4135050.61</v>
      </c>
      <c r="M626" s="131">
        <v>-4329798.32</v>
      </c>
      <c r="N626" s="131">
        <v>-4597220.22</v>
      </c>
      <c r="O626" s="131">
        <v>-5441343.0599999996</v>
      </c>
      <c r="P626" s="131">
        <v>-7676514.8499999996</v>
      </c>
      <c r="Q626" s="126">
        <v>-7676514.8499999996</v>
      </c>
    </row>
    <row r="627" spans="1:17" ht="13" thickBot="1" x14ac:dyDescent="0.3">
      <c r="A627" s="32">
        <v>561000</v>
      </c>
      <c r="B627" s="136" t="s">
        <v>1973</v>
      </c>
      <c r="C627" s="146" t="s">
        <v>1974</v>
      </c>
      <c r="D627" s="133" t="s">
        <v>1298</v>
      </c>
      <c r="E627" s="142">
        <v>-3441.74</v>
      </c>
      <c r="F627" s="129">
        <v>1577.2</v>
      </c>
      <c r="G627" s="129">
        <v>-28001.55</v>
      </c>
      <c r="H627" s="129">
        <v>-27187.439999999999</v>
      </c>
      <c r="I627" s="129">
        <v>-32724.560000000001</v>
      </c>
      <c r="J627" s="129">
        <v>-34284.480000000003</v>
      </c>
      <c r="K627" s="129">
        <v>-34284.480000000003</v>
      </c>
      <c r="L627" s="129">
        <v>-34284.480000000003</v>
      </c>
      <c r="M627" s="129">
        <v>-36744.980000000003</v>
      </c>
      <c r="N627" s="129">
        <v>-38355.279999999999</v>
      </c>
      <c r="O627" s="129">
        <v>-38355.279999999999</v>
      </c>
      <c r="P627" s="129">
        <v>-33261.370000000003</v>
      </c>
      <c r="Q627" s="126">
        <v>-33261.370000000003</v>
      </c>
    </row>
    <row r="628" spans="1:17" ht="13" thickBot="1" x14ac:dyDescent="0.3">
      <c r="A628" s="32">
        <v>562000</v>
      </c>
      <c r="B628" s="136" t="s">
        <v>1975</v>
      </c>
      <c r="C628" s="146" t="s">
        <v>1976</v>
      </c>
      <c r="D628" s="133" t="s">
        <v>1298</v>
      </c>
      <c r="E628" s="143">
        <v>0</v>
      </c>
      <c r="F628" s="131">
        <v>0</v>
      </c>
      <c r="G628" s="131">
        <v>0</v>
      </c>
      <c r="H628" s="131">
        <v>0</v>
      </c>
      <c r="I628" s="131">
        <v>0</v>
      </c>
      <c r="J628" s="131">
        <v>0</v>
      </c>
      <c r="K628" s="131">
        <v>0</v>
      </c>
      <c r="L628" s="131">
        <v>0</v>
      </c>
      <c r="M628" s="131">
        <v>0</v>
      </c>
      <c r="N628" s="131">
        <v>0</v>
      </c>
      <c r="O628" s="131">
        <v>0</v>
      </c>
      <c r="P628" s="131">
        <v>0</v>
      </c>
      <c r="Q628" s="126">
        <v>0</v>
      </c>
    </row>
    <row r="629" spans="1:17" ht="13" thickBot="1" x14ac:dyDescent="0.3">
      <c r="A629" s="32">
        <v>566666</v>
      </c>
      <c r="B629" s="136" t="s">
        <v>2177</v>
      </c>
      <c r="C629" s="146" t="s">
        <v>2178</v>
      </c>
      <c r="D629" s="133" t="s">
        <v>1298</v>
      </c>
      <c r="E629" s="142">
        <v>0</v>
      </c>
      <c r="F629" s="129">
        <v>0</v>
      </c>
      <c r="G629" s="129">
        <v>0</v>
      </c>
      <c r="H629" s="129">
        <v>0</v>
      </c>
      <c r="I629" s="129">
        <v>0</v>
      </c>
      <c r="J629" s="129">
        <v>-16.98</v>
      </c>
      <c r="K629" s="129">
        <v>-16.98</v>
      </c>
      <c r="L629" s="129">
        <v>-75.67</v>
      </c>
      <c r="M629" s="129">
        <v>-58.69</v>
      </c>
      <c r="N629" s="129">
        <v>0</v>
      </c>
      <c r="O629" s="129">
        <v>0</v>
      </c>
      <c r="P629" s="129">
        <v>0</v>
      </c>
      <c r="Q629" s="126">
        <v>0</v>
      </c>
    </row>
    <row r="630" spans="1:17" ht="13" thickBot="1" x14ac:dyDescent="0.3">
      <c r="A630" s="32">
        <v>589999</v>
      </c>
      <c r="B630" s="136" t="s">
        <v>1977</v>
      </c>
      <c r="C630" s="146" t="s">
        <v>1978</v>
      </c>
      <c r="D630" s="133" t="s">
        <v>1298</v>
      </c>
      <c r="E630" s="143">
        <v>-29255.79</v>
      </c>
      <c r="F630" s="131">
        <v>-62035.07</v>
      </c>
      <c r="G630" s="131">
        <v>-103845.68</v>
      </c>
      <c r="H630" s="131">
        <v>-134807.19</v>
      </c>
      <c r="I630" s="131">
        <v>-169800.78</v>
      </c>
      <c r="J630" s="131">
        <v>-200249.7</v>
      </c>
      <c r="K630" s="131">
        <v>-226195.33</v>
      </c>
      <c r="L630" s="131">
        <v>-258077.02</v>
      </c>
      <c r="M630" s="131">
        <v>-285375.38</v>
      </c>
      <c r="N630" s="131">
        <v>-321486.08000000002</v>
      </c>
      <c r="O630" s="131">
        <v>-347407.22</v>
      </c>
      <c r="P630" s="131">
        <v>-369145.99</v>
      </c>
      <c r="Q630" s="126">
        <v>-369145.99</v>
      </c>
    </row>
    <row r="631" spans="1:17" ht="13" thickBot="1" x14ac:dyDescent="0.3">
      <c r="A631" s="32">
        <v>599900</v>
      </c>
      <c r="B631" s="136" t="s">
        <v>1979</v>
      </c>
      <c r="C631" s="146" t="s">
        <v>1980</v>
      </c>
      <c r="D631" s="133" t="s">
        <v>1298</v>
      </c>
      <c r="E631" s="142">
        <v>-2000</v>
      </c>
      <c r="F631" s="129">
        <v>-2000</v>
      </c>
      <c r="G631" s="129">
        <v>-7000</v>
      </c>
      <c r="H631" s="129">
        <v>-7000</v>
      </c>
      <c r="I631" s="129">
        <v>-7000</v>
      </c>
      <c r="J631" s="129">
        <v>-12000</v>
      </c>
      <c r="K631" s="129">
        <v>-12000</v>
      </c>
      <c r="L631" s="129">
        <v>-12000</v>
      </c>
      <c r="M631" s="129">
        <v>13000</v>
      </c>
      <c r="N631" s="129">
        <v>13000</v>
      </c>
      <c r="O631" s="129">
        <v>13000</v>
      </c>
      <c r="P631" s="129">
        <v>50500</v>
      </c>
      <c r="Q631" s="126">
        <v>50500</v>
      </c>
    </row>
    <row r="632" spans="1:17" ht="13" thickBot="1" x14ac:dyDescent="0.3">
      <c r="A632" s="32">
        <v>599999</v>
      </c>
      <c r="B632" s="136" t="s">
        <v>1981</v>
      </c>
      <c r="C632" s="146" t="s">
        <v>1982</v>
      </c>
      <c r="D632" s="133" t="s">
        <v>1298</v>
      </c>
      <c r="E632" s="143">
        <v>-15801242.73</v>
      </c>
      <c r="F632" s="131">
        <v>-31839002.48</v>
      </c>
      <c r="G632" s="131">
        <v>-51455428.710000001</v>
      </c>
      <c r="H632" s="131">
        <v>-70278111.150000006</v>
      </c>
      <c r="I632" s="131">
        <v>-87295277.079999998</v>
      </c>
      <c r="J632" s="131">
        <v>-107826634.11</v>
      </c>
      <c r="K632" s="131">
        <v>-128652825.09</v>
      </c>
      <c r="L632" s="131">
        <v>-140426736.40000001</v>
      </c>
      <c r="M632" s="131">
        <v>-164278833.55000001</v>
      </c>
      <c r="N632" s="131">
        <v>-188937866.25999999</v>
      </c>
      <c r="O632" s="131">
        <v>-205871366.86000001</v>
      </c>
      <c r="P632" s="131">
        <v>-225897080.55000001</v>
      </c>
      <c r="Q632" s="126">
        <v>-225897080.55000001</v>
      </c>
    </row>
    <row r="633" spans="1:17" ht="13" thickBot="1" x14ac:dyDescent="0.3">
      <c r="A633" s="32">
        <v>500159</v>
      </c>
      <c r="B633" s="132" t="s">
        <v>1484</v>
      </c>
      <c r="C633" s="146">
        <v>500159</v>
      </c>
      <c r="D633" s="141"/>
      <c r="E633" s="142">
        <v>-683308432.07000005</v>
      </c>
      <c r="F633" s="129">
        <v>-683440725.59000003</v>
      </c>
      <c r="G633" s="129">
        <v>-683496676.59000003</v>
      </c>
      <c r="H633" s="129">
        <v>-683629661.15999997</v>
      </c>
      <c r="I633" s="129">
        <v>-683761610.91999996</v>
      </c>
      <c r="J633" s="129">
        <v>-683895231.15999997</v>
      </c>
      <c r="K633" s="129">
        <v>-684003450.79999995</v>
      </c>
      <c r="L633" s="129">
        <v>-683857437.75999999</v>
      </c>
      <c r="M633" s="129">
        <v>-723819810.57000005</v>
      </c>
      <c r="N633" s="129">
        <v>-723952144.02999997</v>
      </c>
      <c r="O633" s="129">
        <v>-724098649.86000001</v>
      </c>
      <c r="P633" s="129">
        <v>-704133785.92999995</v>
      </c>
      <c r="Q633" s="126">
        <v>-704133785.92999995</v>
      </c>
    </row>
    <row r="634" spans="1:17" ht="13" thickBot="1" x14ac:dyDescent="0.3">
      <c r="A634" s="32">
        <v>181000</v>
      </c>
      <c r="B634" s="134" t="s">
        <v>119</v>
      </c>
      <c r="C634" s="146" t="s">
        <v>1072</v>
      </c>
      <c r="D634" s="133" t="s">
        <v>2078</v>
      </c>
      <c r="E634" s="143">
        <v>-296896.13</v>
      </c>
      <c r="F634" s="131">
        <v>-296896.13</v>
      </c>
      <c r="G634" s="131">
        <v>-215495.13</v>
      </c>
      <c r="H634" s="131">
        <v>-215495.13</v>
      </c>
      <c r="I634" s="131">
        <v>-215495.13</v>
      </c>
      <c r="J634" s="131">
        <v>-215495.13</v>
      </c>
      <c r="K634" s="131">
        <v>-215495.13</v>
      </c>
      <c r="L634" s="131">
        <v>-215495.13</v>
      </c>
      <c r="M634" s="131">
        <v>-59758.85</v>
      </c>
      <c r="N634" s="131">
        <v>-59758.85</v>
      </c>
      <c r="O634" s="131">
        <v>-59758.85</v>
      </c>
      <c r="P634" s="131">
        <v>-10957</v>
      </c>
      <c r="Q634" s="126">
        <v>-10957</v>
      </c>
    </row>
    <row r="635" spans="1:17" ht="13" thickBot="1" x14ac:dyDescent="0.3">
      <c r="A635" s="32">
        <v>181026</v>
      </c>
      <c r="B635" s="134" t="s">
        <v>178</v>
      </c>
      <c r="C635" s="146" t="s">
        <v>1071</v>
      </c>
      <c r="D635" s="133" t="s">
        <v>2078</v>
      </c>
      <c r="E635" s="142">
        <v>13440</v>
      </c>
      <c r="F635" s="129">
        <v>13120</v>
      </c>
      <c r="G635" s="129">
        <v>12800</v>
      </c>
      <c r="H635" s="129">
        <v>12480</v>
      </c>
      <c r="I635" s="129">
        <v>12160</v>
      </c>
      <c r="J635" s="129">
        <v>11840</v>
      </c>
      <c r="K635" s="129">
        <v>11520</v>
      </c>
      <c r="L635" s="129">
        <v>11200</v>
      </c>
      <c r="M635" s="129">
        <v>10884</v>
      </c>
      <c r="N635" s="129">
        <v>10568</v>
      </c>
      <c r="O635" s="129">
        <v>10252</v>
      </c>
      <c r="P635" s="129">
        <v>9936</v>
      </c>
      <c r="Q635" s="126">
        <v>9936</v>
      </c>
    </row>
    <row r="636" spans="1:17" ht="13" thickBot="1" x14ac:dyDescent="0.3">
      <c r="A636" s="32">
        <v>181073</v>
      </c>
      <c r="B636" s="134" t="s">
        <v>179</v>
      </c>
      <c r="C636" s="146" t="s">
        <v>1070</v>
      </c>
      <c r="D636" s="133" t="s">
        <v>2078</v>
      </c>
      <c r="E636" s="143">
        <v>4425</v>
      </c>
      <c r="F636" s="131">
        <v>4200</v>
      </c>
      <c r="G636" s="131">
        <v>3975</v>
      </c>
      <c r="H636" s="131">
        <v>3750</v>
      </c>
      <c r="I636" s="131">
        <v>3525</v>
      </c>
      <c r="J636" s="131">
        <v>3300</v>
      </c>
      <c r="K636" s="131">
        <v>3075</v>
      </c>
      <c r="L636" s="131">
        <v>2850</v>
      </c>
      <c r="M636" s="131">
        <v>2625</v>
      </c>
      <c r="N636" s="131">
        <v>2400</v>
      </c>
      <c r="O636" s="131">
        <v>2175</v>
      </c>
      <c r="P636" s="131">
        <v>1950</v>
      </c>
      <c r="Q636" s="126">
        <v>1950</v>
      </c>
    </row>
    <row r="637" spans="1:17" ht="13" thickBot="1" x14ac:dyDescent="0.3">
      <c r="A637" s="32">
        <v>181074</v>
      </c>
      <c r="B637" s="134" t="s">
        <v>180</v>
      </c>
      <c r="C637" s="146" t="s">
        <v>1069</v>
      </c>
      <c r="D637" s="133" t="s">
        <v>2078</v>
      </c>
      <c r="E637" s="142">
        <v>23500</v>
      </c>
      <c r="F637" s="129">
        <v>23250</v>
      </c>
      <c r="G637" s="129">
        <v>23000</v>
      </c>
      <c r="H637" s="129">
        <v>22750</v>
      </c>
      <c r="I637" s="129">
        <v>22500</v>
      </c>
      <c r="J637" s="129">
        <v>22250</v>
      </c>
      <c r="K637" s="129">
        <v>22000</v>
      </c>
      <c r="L637" s="129">
        <v>21750</v>
      </c>
      <c r="M637" s="129">
        <v>21500</v>
      </c>
      <c r="N637" s="129">
        <v>21250</v>
      </c>
      <c r="O637" s="129">
        <v>21000</v>
      </c>
      <c r="P637" s="129">
        <v>20750</v>
      </c>
      <c r="Q637" s="126">
        <v>20750</v>
      </c>
    </row>
    <row r="638" spans="1:17" ht="13" thickBot="1" x14ac:dyDescent="0.3">
      <c r="A638" s="32">
        <v>181075</v>
      </c>
      <c r="B638" s="134" t="s">
        <v>181</v>
      </c>
      <c r="C638" s="146" t="s">
        <v>1068</v>
      </c>
      <c r="D638" s="133" t="s">
        <v>2078</v>
      </c>
      <c r="E638" s="143">
        <v>51100</v>
      </c>
      <c r="F638" s="131">
        <v>50611</v>
      </c>
      <c r="G638" s="131">
        <v>50122</v>
      </c>
      <c r="H638" s="131">
        <v>49633</v>
      </c>
      <c r="I638" s="131">
        <v>49144</v>
      </c>
      <c r="J638" s="131">
        <v>48655</v>
      </c>
      <c r="K638" s="131">
        <v>48166</v>
      </c>
      <c r="L638" s="131">
        <v>47677</v>
      </c>
      <c r="M638" s="131">
        <v>47188</v>
      </c>
      <c r="N638" s="131">
        <v>46699</v>
      </c>
      <c r="O638" s="131">
        <v>46210</v>
      </c>
      <c r="P638" s="131">
        <v>45721</v>
      </c>
      <c r="Q638" s="126">
        <v>45721</v>
      </c>
    </row>
    <row r="639" spans="1:17" ht="13" thickBot="1" x14ac:dyDescent="0.3">
      <c r="A639" s="32">
        <v>181076</v>
      </c>
      <c r="B639" s="134" t="s">
        <v>182</v>
      </c>
      <c r="C639" s="146" t="s">
        <v>1067</v>
      </c>
      <c r="D639" s="133" t="s">
        <v>2078</v>
      </c>
      <c r="E639" s="142">
        <v>47936</v>
      </c>
      <c r="F639" s="129">
        <v>47508</v>
      </c>
      <c r="G639" s="129">
        <v>47080</v>
      </c>
      <c r="H639" s="129">
        <v>46652</v>
      </c>
      <c r="I639" s="129">
        <v>46224</v>
      </c>
      <c r="J639" s="129">
        <v>45796</v>
      </c>
      <c r="K639" s="129">
        <v>45368</v>
      </c>
      <c r="L639" s="129">
        <v>44940</v>
      </c>
      <c r="M639" s="129">
        <v>44511</v>
      </c>
      <c r="N639" s="129">
        <v>44082</v>
      </c>
      <c r="O639" s="129">
        <v>43653</v>
      </c>
      <c r="P639" s="129">
        <v>43224</v>
      </c>
      <c r="Q639" s="126">
        <v>43224</v>
      </c>
    </row>
    <row r="640" spans="1:17" ht="13" thickBot="1" x14ac:dyDescent="0.3">
      <c r="A640" s="32">
        <v>181079</v>
      </c>
      <c r="B640" s="134" t="s">
        <v>183</v>
      </c>
      <c r="C640" s="146" t="s">
        <v>1066</v>
      </c>
      <c r="D640" s="133" t="s">
        <v>2078</v>
      </c>
      <c r="E640" s="143">
        <v>52884</v>
      </c>
      <c r="F640" s="131">
        <v>52432</v>
      </c>
      <c r="G640" s="131">
        <v>51980</v>
      </c>
      <c r="H640" s="131">
        <v>51528</v>
      </c>
      <c r="I640" s="131">
        <v>51076</v>
      </c>
      <c r="J640" s="131">
        <v>50624</v>
      </c>
      <c r="K640" s="131">
        <v>50172</v>
      </c>
      <c r="L640" s="131">
        <v>49720</v>
      </c>
      <c r="M640" s="131">
        <v>49269</v>
      </c>
      <c r="N640" s="131">
        <v>48818</v>
      </c>
      <c r="O640" s="131">
        <v>48367</v>
      </c>
      <c r="P640" s="131">
        <v>47916</v>
      </c>
      <c r="Q640" s="126">
        <v>47916</v>
      </c>
    </row>
    <row r="641" spans="1:17" ht="13" thickBot="1" x14ac:dyDescent="0.3">
      <c r="A641" s="32">
        <v>181080</v>
      </c>
      <c r="B641" s="134" t="s">
        <v>184</v>
      </c>
      <c r="C641" s="146" t="s">
        <v>1065</v>
      </c>
      <c r="D641" s="133" t="s">
        <v>2078</v>
      </c>
      <c r="E641" s="142">
        <v>1312</v>
      </c>
      <c r="F641" s="129">
        <v>431</v>
      </c>
      <c r="G641" s="129">
        <v>0</v>
      </c>
      <c r="H641" s="129">
        <v>0</v>
      </c>
      <c r="I641" s="129">
        <v>0</v>
      </c>
      <c r="J641" s="129">
        <v>0</v>
      </c>
      <c r="K641" s="129">
        <v>0</v>
      </c>
      <c r="L641" s="129">
        <v>0</v>
      </c>
      <c r="M641" s="129">
        <v>0</v>
      </c>
      <c r="N641" s="129">
        <v>0</v>
      </c>
      <c r="O641" s="129">
        <v>0</v>
      </c>
      <c r="P641" s="129">
        <v>0</v>
      </c>
      <c r="Q641" s="126">
        <v>0</v>
      </c>
    </row>
    <row r="642" spans="1:17" ht="13" thickBot="1" x14ac:dyDescent="0.3">
      <c r="A642" s="32">
        <v>181081</v>
      </c>
      <c r="B642" s="134" t="s">
        <v>183</v>
      </c>
      <c r="C642" s="146" t="s">
        <v>1064</v>
      </c>
      <c r="D642" s="133" t="s">
        <v>2078</v>
      </c>
      <c r="E642" s="143">
        <v>33852</v>
      </c>
      <c r="F642" s="131">
        <v>33579</v>
      </c>
      <c r="G642" s="131">
        <v>33306</v>
      </c>
      <c r="H642" s="131">
        <v>33033</v>
      </c>
      <c r="I642" s="131">
        <v>32760</v>
      </c>
      <c r="J642" s="131">
        <v>32487</v>
      </c>
      <c r="K642" s="131">
        <v>32214</v>
      </c>
      <c r="L642" s="131">
        <v>31941</v>
      </c>
      <c r="M642" s="131">
        <v>31668</v>
      </c>
      <c r="N642" s="131">
        <v>31395</v>
      </c>
      <c r="O642" s="131">
        <v>31122</v>
      </c>
      <c r="P642" s="131">
        <v>30849</v>
      </c>
      <c r="Q642" s="126">
        <v>30849</v>
      </c>
    </row>
    <row r="643" spans="1:17" ht="13" thickBot="1" x14ac:dyDescent="0.3">
      <c r="A643" s="32">
        <v>181085</v>
      </c>
      <c r="B643" s="134" t="s">
        <v>185</v>
      </c>
      <c r="C643" s="146" t="s">
        <v>1063</v>
      </c>
      <c r="D643" s="133" t="s">
        <v>2078</v>
      </c>
      <c r="E643" s="142">
        <v>17905</v>
      </c>
      <c r="F643" s="129">
        <v>17091</v>
      </c>
      <c r="G643" s="129">
        <v>16277</v>
      </c>
      <c r="H643" s="129">
        <v>15463</v>
      </c>
      <c r="I643" s="129">
        <v>14649</v>
      </c>
      <c r="J643" s="129">
        <v>13835</v>
      </c>
      <c r="K643" s="129">
        <v>13021</v>
      </c>
      <c r="L643" s="129">
        <v>12207</v>
      </c>
      <c r="M643" s="129">
        <v>11407</v>
      </c>
      <c r="N643" s="129">
        <v>10607</v>
      </c>
      <c r="O643" s="129">
        <v>9807</v>
      </c>
      <c r="P643" s="129">
        <v>9007</v>
      </c>
      <c r="Q643" s="126">
        <v>9007</v>
      </c>
    </row>
    <row r="644" spans="1:17" ht="13" thickBot="1" x14ac:dyDescent="0.3">
      <c r="A644" s="32">
        <v>181086</v>
      </c>
      <c r="B644" s="134" t="s">
        <v>186</v>
      </c>
      <c r="C644" s="146" t="s">
        <v>1062</v>
      </c>
      <c r="D644" s="133" t="s">
        <v>2078</v>
      </c>
      <c r="E644" s="143">
        <v>77100</v>
      </c>
      <c r="F644" s="131">
        <v>76586</v>
      </c>
      <c r="G644" s="131">
        <v>76072</v>
      </c>
      <c r="H644" s="131">
        <v>75558</v>
      </c>
      <c r="I644" s="131">
        <v>75044</v>
      </c>
      <c r="J644" s="131">
        <v>74530</v>
      </c>
      <c r="K644" s="131">
        <v>74016</v>
      </c>
      <c r="L644" s="131">
        <v>73502</v>
      </c>
      <c r="M644" s="131">
        <v>72991</v>
      </c>
      <c r="N644" s="131">
        <v>72480</v>
      </c>
      <c r="O644" s="131">
        <v>71969</v>
      </c>
      <c r="P644" s="131">
        <v>71458</v>
      </c>
      <c r="Q644" s="126">
        <v>71458</v>
      </c>
    </row>
    <row r="645" spans="1:17" ht="13" thickBot="1" x14ac:dyDescent="0.3">
      <c r="A645" s="32">
        <v>181087</v>
      </c>
      <c r="B645" s="134" t="s">
        <v>187</v>
      </c>
      <c r="C645" s="146" t="s">
        <v>1061</v>
      </c>
      <c r="D645" s="133" t="s">
        <v>2078</v>
      </c>
      <c r="E645" s="142">
        <v>39109</v>
      </c>
      <c r="F645" s="129">
        <v>38850</v>
      </c>
      <c r="G645" s="129">
        <v>38591</v>
      </c>
      <c r="H645" s="129">
        <v>38332</v>
      </c>
      <c r="I645" s="129">
        <v>38073</v>
      </c>
      <c r="J645" s="129">
        <v>37814</v>
      </c>
      <c r="K645" s="129">
        <v>37555</v>
      </c>
      <c r="L645" s="129">
        <v>37296</v>
      </c>
      <c r="M645" s="129">
        <v>37037</v>
      </c>
      <c r="N645" s="129">
        <v>36778</v>
      </c>
      <c r="O645" s="129">
        <v>36519</v>
      </c>
      <c r="P645" s="129">
        <v>36260</v>
      </c>
      <c r="Q645" s="126">
        <v>36260</v>
      </c>
    </row>
    <row r="646" spans="1:17" ht="13" thickBot="1" x14ac:dyDescent="0.3">
      <c r="A646" s="32">
        <v>181088</v>
      </c>
      <c r="B646" s="134" t="s">
        <v>188</v>
      </c>
      <c r="C646" s="146" t="s">
        <v>1060</v>
      </c>
      <c r="D646" s="133" t="s">
        <v>2078</v>
      </c>
      <c r="E646" s="143">
        <v>56602</v>
      </c>
      <c r="F646" s="131">
        <v>55980</v>
      </c>
      <c r="G646" s="131">
        <v>55358</v>
      </c>
      <c r="H646" s="131">
        <v>54736</v>
      </c>
      <c r="I646" s="131">
        <v>54114</v>
      </c>
      <c r="J646" s="131">
        <v>53492</v>
      </c>
      <c r="K646" s="131">
        <v>52870</v>
      </c>
      <c r="L646" s="131">
        <v>52248</v>
      </c>
      <c r="M646" s="131">
        <v>51626</v>
      </c>
      <c r="N646" s="131">
        <v>51004</v>
      </c>
      <c r="O646" s="131">
        <v>50382</v>
      </c>
      <c r="P646" s="131">
        <v>49760</v>
      </c>
      <c r="Q646" s="126">
        <v>49760</v>
      </c>
    </row>
    <row r="647" spans="1:17" ht="13" thickBot="1" x14ac:dyDescent="0.3">
      <c r="A647" s="32">
        <v>181094</v>
      </c>
      <c r="B647" s="134" t="s">
        <v>189</v>
      </c>
      <c r="C647" s="146" t="s">
        <v>1059</v>
      </c>
      <c r="D647" s="133" t="s">
        <v>2078</v>
      </c>
      <c r="E647" s="142">
        <v>190960</v>
      </c>
      <c r="F647" s="129">
        <v>189875</v>
      </c>
      <c r="G647" s="129">
        <v>188790</v>
      </c>
      <c r="H647" s="129">
        <v>187705</v>
      </c>
      <c r="I647" s="129">
        <v>186620</v>
      </c>
      <c r="J647" s="129">
        <v>185535</v>
      </c>
      <c r="K647" s="129">
        <v>184450</v>
      </c>
      <c r="L647" s="129">
        <v>183365</v>
      </c>
      <c r="M647" s="129">
        <v>182279</v>
      </c>
      <c r="N647" s="129">
        <v>181193</v>
      </c>
      <c r="O647" s="129">
        <v>180107</v>
      </c>
      <c r="P647" s="129">
        <v>179021</v>
      </c>
      <c r="Q647" s="126">
        <v>179021</v>
      </c>
    </row>
    <row r="648" spans="1:17" ht="13" thickBot="1" x14ac:dyDescent="0.3">
      <c r="A648" s="32">
        <v>181095</v>
      </c>
      <c r="B648" s="134" t="s">
        <v>190</v>
      </c>
      <c r="C648" s="146" t="s">
        <v>1058</v>
      </c>
      <c r="D648" s="133" t="s">
        <v>2078</v>
      </c>
      <c r="E648" s="143">
        <v>179371</v>
      </c>
      <c r="F648" s="131">
        <v>178380</v>
      </c>
      <c r="G648" s="131">
        <v>177389</v>
      </c>
      <c r="H648" s="131">
        <v>176398</v>
      </c>
      <c r="I648" s="131">
        <v>175407</v>
      </c>
      <c r="J648" s="131">
        <v>174416</v>
      </c>
      <c r="K648" s="131">
        <v>173425</v>
      </c>
      <c r="L648" s="131">
        <v>172434</v>
      </c>
      <c r="M648" s="131">
        <v>171442</v>
      </c>
      <c r="N648" s="131">
        <v>170450</v>
      </c>
      <c r="O648" s="131">
        <v>169458</v>
      </c>
      <c r="P648" s="131">
        <v>168466</v>
      </c>
      <c r="Q648" s="126">
        <v>168466</v>
      </c>
    </row>
    <row r="649" spans="1:17" ht="13" thickBot="1" x14ac:dyDescent="0.3">
      <c r="A649" s="32">
        <v>181097</v>
      </c>
      <c r="B649" s="134" t="s">
        <v>191</v>
      </c>
      <c r="C649" s="146" t="s">
        <v>1057</v>
      </c>
      <c r="D649" s="133" t="s">
        <v>2078</v>
      </c>
      <c r="E649" s="142">
        <v>108640</v>
      </c>
      <c r="F649" s="129">
        <v>107088</v>
      </c>
      <c r="G649" s="129">
        <v>105536</v>
      </c>
      <c r="H649" s="129">
        <v>103984</v>
      </c>
      <c r="I649" s="129">
        <v>102432</v>
      </c>
      <c r="J649" s="129">
        <v>100880</v>
      </c>
      <c r="K649" s="129">
        <v>99328</v>
      </c>
      <c r="L649" s="129">
        <v>97776</v>
      </c>
      <c r="M649" s="129">
        <v>96216</v>
      </c>
      <c r="N649" s="129">
        <v>94656</v>
      </c>
      <c r="O649" s="129">
        <v>93096</v>
      </c>
      <c r="P649" s="129">
        <v>91536</v>
      </c>
      <c r="Q649" s="126">
        <v>91536</v>
      </c>
    </row>
    <row r="650" spans="1:17" ht="13" thickBot="1" x14ac:dyDescent="0.3">
      <c r="A650" s="32">
        <v>181100</v>
      </c>
      <c r="B650" s="134" t="s">
        <v>192</v>
      </c>
      <c r="C650" s="146" t="s">
        <v>1056</v>
      </c>
      <c r="D650" s="133" t="s">
        <v>2078</v>
      </c>
      <c r="E650" s="143">
        <v>56576</v>
      </c>
      <c r="F650" s="131">
        <v>56304</v>
      </c>
      <c r="G650" s="131">
        <v>56032</v>
      </c>
      <c r="H650" s="131">
        <v>55760</v>
      </c>
      <c r="I650" s="131">
        <v>55488</v>
      </c>
      <c r="J650" s="131">
        <v>55216</v>
      </c>
      <c r="K650" s="131">
        <v>54944</v>
      </c>
      <c r="L650" s="131">
        <v>54672</v>
      </c>
      <c r="M650" s="131">
        <v>54401</v>
      </c>
      <c r="N650" s="131">
        <v>54130</v>
      </c>
      <c r="O650" s="131">
        <v>53859</v>
      </c>
      <c r="P650" s="131">
        <v>53588</v>
      </c>
      <c r="Q650" s="126">
        <v>53588</v>
      </c>
    </row>
    <row r="651" spans="1:17" ht="13" thickBot="1" x14ac:dyDescent="0.3">
      <c r="A651" s="32">
        <v>181102</v>
      </c>
      <c r="B651" s="134" t="s">
        <v>193</v>
      </c>
      <c r="C651" s="146" t="s">
        <v>1055</v>
      </c>
      <c r="D651" s="133" t="s">
        <v>2078</v>
      </c>
      <c r="E651" s="142">
        <v>2117149</v>
      </c>
      <c r="F651" s="129">
        <v>2034928</v>
      </c>
      <c r="G651" s="129">
        <v>1952707</v>
      </c>
      <c r="H651" s="129">
        <v>1870486</v>
      </c>
      <c r="I651" s="129">
        <v>1788265</v>
      </c>
      <c r="J651" s="129">
        <v>1706044</v>
      </c>
      <c r="K651" s="129">
        <v>1623823</v>
      </c>
      <c r="L651" s="129">
        <v>1541602</v>
      </c>
      <c r="M651" s="129">
        <v>1451094</v>
      </c>
      <c r="N651" s="129">
        <v>1360586</v>
      </c>
      <c r="O651" s="129">
        <v>1270078</v>
      </c>
      <c r="P651" s="129">
        <v>1179570</v>
      </c>
      <c r="Q651" s="126">
        <v>1179570</v>
      </c>
    </row>
    <row r="652" spans="1:17" ht="13" thickBot="1" x14ac:dyDescent="0.3">
      <c r="A652" s="32">
        <v>181104</v>
      </c>
      <c r="B652" s="134" t="s">
        <v>194</v>
      </c>
      <c r="C652" s="146" t="s">
        <v>1054</v>
      </c>
      <c r="D652" s="133" t="s">
        <v>2078</v>
      </c>
      <c r="E652" s="143">
        <v>216844</v>
      </c>
      <c r="F652" s="131">
        <v>211801</v>
      </c>
      <c r="G652" s="131">
        <v>206758</v>
      </c>
      <c r="H652" s="131">
        <v>201715</v>
      </c>
      <c r="I652" s="131">
        <v>196672</v>
      </c>
      <c r="J652" s="131">
        <v>191629</v>
      </c>
      <c r="K652" s="131">
        <v>186586</v>
      </c>
      <c r="L652" s="131">
        <v>181543</v>
      </c>
      <c r="M652" s="131">
        <v>176568</v>
      </c>
      <c r="N652" s="131">
        <v>171593</v>
      </c>
      <c r="O652" s="131">
        <v>166618</v>
      </c>
      <c r="P652" s="131">
        <v>161643</v>
      </c>
      <c r="Q652" s="126">
        <v>161643</v>
      </c>
    </row>
    <row r="653" spans="1:17" ht="13" thickBot="1" x14ac:dyDescent="0.3">
      <c r="A653" s="32">
        <v>181105</v>
      </c>
      <c r="B653" s="134" t="s">
        <v>1485</v>
      </c>
      <c r="C653" s="146" t="s">
        <v>1486</v>
      </c>
      <c r="D653" s="133" t="s">
        <v>2078</v>
      </c>
      <c r="E653" s="142">
        <v>441638.5</v>
      </c>
      <c r="F653" s="129">
        <v>440151.5</v>
      </c>
      <c r="G653" s="129">
        <v>438664.5</v>
      </c>
      <c r="H653" s="129">
        <v>437177.5</v>
      </c>
      <c r="I653" s="129">
        <v>435690.5</v>
      </c>
      <c r="J653" s="129">
        <v>434203.5</v>
      </c>
      <c r="K653" s="129">
        <v>432716.5</v>
      </c>
      <c r="L653" s="129">
        <v>431229.5</v>
      </c>
      <c r="M653" s="129">
        <v>429742.5</v>
      </c>
      <c r="N653" s="129">
        <v>428255.5</v>
      </c>
      <c r="O653" s="129">
        <v>426768.5</v>
      </c>
      <c r="P653" s="129">
        <v>425281.5</v>
      </c>
      <c r="Q653" s="126">
        <v>425281.5</v>
      </c>
    </row>
    <row r="654" spans="1:17" ht="13" thickBot="1" x14ac:dyDescent="0.3">
      <c r="A654" s="32">
        <v>181106</v>
      </c>
      <c r="B654" s="134" t="s">
        <v>1487</v>
      </c>
      <c r="C654" s="146" t="s">
        <v>1488</v>
      </c>
      <c r="D654" s="133" t="s">
        <v>2078</v>
      </c>
      <c r="E654" s="143">
        <v>354197.74</v>
      </c>
      <c r="F654" s="131">
        <v>348879.74</v>
      </c>
      <c r="G654" s="131">
        <v>343561.74</v>
      </c>
      <c r="H654" s="131">
        <v>338243.74</v>
      </c>
      <c r="I654" s="131">
        <v>332925.74</v>
      </c>
      <c r="J654" s="131">
        <v>327607.74</v>
      </c>
      <c r="K654" s="131">
        <v>322289.74</v>
      </c>
      <c r="L654" s="131">
        <v>316971.74</v>
      </c>
      <c r="M654" s="131">
        <v>311655.74</v>
      </c>
      <c r="N654" s="131">
        <v>306339.74</v>
      </c>
      <c r="O654" s="131">
        <v>301023.74</v>
      </c>
      <c r="P654" s="131">
        <v>295707.74</v>
      </c>
      <c r="Q654" s="126">
        <v>295707.74</v>
      </c>
    </row>
    <row r="655" spans="1:17" ht="13" thickBot="1" x14ac:dyDescent="0.3">
      <c r="A655" s="32">
        <v>181107</v>
      </c>
      <c r="B655" s="134" t="s">
        <v>1489</v>
      </c>
      <c r="C655" s="146" t="s">
        <v>1490</v>
      </c>
      <c r="D655" s="133" t="s">
        <v>2078</v>
      </c>
      <c r="E655" s="142">
        <v>268279.49</v>
      </c>
      <c r="F655" s="129">
        <v>241886.49</v>
      </c>
      <c r="G655" s="129">
        <v>215493.49</v>
      </c>
      <c r="H655" s="129">
        <v>189098.85</v>
      </c>
      <c r="I655" s="129">
        <v>162705.85</v>
      </c>
      <c r="J655" s="129">
        <v>136312.85</v>
      </c>
      <c r="K655" s="129">
        <v>109919.85</v>
      </c>
      <c r="L655" s="129">
        <v>83526.850000000006</v>
      </c>
      <c r="M655" s="129">
        <v>57134.85</v>
      </c>
      <c r="N655" s="129">
        <v>30742.85</v>
      </c>
      <c r="O655" s="129">
        <v>4350.8500000000004</v>
      </c>
      <c r="P655" s="129">
        <v>0</v>
      </c>
      <c r="Q655" s="126">
        <v>0</v>
      </c>
    </row>
    <row r="656" spans="1:17" ht="13" thickBot="1" x14ac:dyDescent="0.3">
      <c r="A656" s="32">
        <v>181109</v>
      </c>
      <c r="B656" s="134" t="s">
        <v>1492</v>
      </c>
      <c r="C656" s="146" t="s">
        <v>1493</v>
      </c>
      <c r="D656" s="133" t="s">
        <v>2078</v>
      </c>
      <c r="E656" s="143">
        <v>584375.07999999996</v>
      </c>
      <c r="F656" s="131">
        <v>582688.07999999996</v>
      </c>
      <c r="G656" s="131">
        <v>581001.07999999996</v>
      </c>
      <c r="H656" s="131">
        <v>579314.71</v>
      </c>
      <c r="I656" s="131">
        <v>577627.71</v>
      </c>
      <c r="J656" s="131">
        <v>575940.71</v>
      </c>
      <c r="K656" s="131">
        <v>574253.71</v>
      </c>
      <c r="L656" s="131">
        <v>572566.71</v>
      </c>
      <c r="M656" s="131">
        <v>570878.71</v>
      </c>
      <c r="N656" s="131">
        <v>569190.71</v>
      </c>
      <c r="O656" s="131">
        <v>567502.71</v>
      </c>
      <c r="P656" s="131">
        <v>565814.71</v>
      </c>
      <c r="Q656" s="126">
        <v>565814.71</v>
      </c>
    </row>
    <row r="657" spans="1:17" ht="13" thickBot="1" x14ac:dyDescent="0.3">
      <c r="A657" s="32">
        <v>181110</v>
      </c>
      <c r="B657" s="134" t="s">
        <v>2036</v>
      </c>
      <c r="C657" s="146" t="s">
        <v>2037</v>
      </c>
      <c r="D657" s="133" t="s">
        <v>2078</v>
      </c>
      <c r="E657" s="142">
        <v>298568.59000000003</v>
      </c>
      <c r="F657" s="129">
        <v>295980.59000000003</v>
      </c>
      <c r="G657" s="129">
        <v>293392.59000000003</v>
      </c>
      <c r="H657" s="129">
        <v>290804.59000000003</v>
      </c>
      <c r="I657" s="129">
        <v>288216.59000000003</v>
      </c>
      <c r="J657" s="129">
        <v>285628.59000000003</v>
      </c>
      <c r="K657" s="129">
        <v>283040.59000000003</v>
      </c>
      <c r="L657" s="129">
        <v>280452.59000000003</v>
      </c>
      <c r="M657" s="129">
        <v>277865.59000000003</v>
      </c>
      <c r="N657" s="129">
        <v>275278.59000000003</v>
      </c>
      <c r="O657" s="129">
        <v>272691.59000000003</v>
      </c>
      <c r="P657" s="129">
        <v>270104.59000000003</v>
      </c>
      <c r="Q657" s="126">
        <v>270104.59000000003</v>
      </c>
    </row>
    <row r="658" spans="1:17" ht="13" thickBot="1" x14ac:dyDescent="0.3">
      <c r="A658" s="32">
        <v>181111</v>
      </c>
      <c r="B658" s="134" t="s">
        <v>1491</v>
      </c>
      <c r="C658" s="146" t="s">
        <v>2038</v>
      </c>
      <c r="D658" s="133" t="s">
        <v>2078</v>
      </c>
      <c r="E658" s="143">
        <v>448363.79</v>
      </c>
      <c r="F658" s="131">
        <v>444142.79</v>
      </c>
      <c r="G658" s="131">
        <v>439921.79</v>
      </c>
      <c r="H658" s="131">
        <v>435704.73</v>
      </c>
      <c r="I658" s="131">
        <v>431483.73</v>
      </c>
      <c r="J658" s="131">
        <v>427262.73</v>
      </c>
      <c r="K658" s="131">
        <v>423041.73</v>
      </c>
      <c r="L658" s="131">
        <v>418820.73</v>
      </c>
      <c r="M658" s="131">
        <v>414595.73</v>
      </c>
      <c r="N658" s="131">
        <v>410370.73</v>
      </c>
      <c r="O658" s="131">
        <v>406145.73</v>
      </c>
      <c r="P658" s="131">
        <v>401920.73</v>
      </c>
      <c r="Q658" s="126">
        <v>401920.73</v>
      </c>
    </row>
    <row r="659" spans="1:17" ht="13" thickBot="1" x14ac:dyDescent="0.3">
      <c r="A659" s="32">
        <v>181112</v>
      </c>
      <c r="B659" s="134" t="s">
        <v>2039</v>
      </c>
      <c r="C659" s="146" t="s">
        <v>2040</v>
      </c>
      <c r="D659" s="133" t="s">
        <v>2078</v>
      </c>
      <c r="E659" s="142">
        <v>920301.3</v>
      </c>
      <c r="F659" s="129">
        <v>917711.3</v>
      </c>
      <c r="G659" s="129">
        <v>915121.3</v>
      </c>
      <c r="H659" s="129">
        <v>912531.3</v>
      </c>
      <c r="I659" s="129">
        <v>909941.3</v>
      </c>
      <c r="J659" s="129">
        <v>907351.3</v>
      </c>
      <c r="K659" s="129">
        <v>904761.3</v>
      </c>
      <c r="L659" s="129">
        <v>902171.3</v>
      </c>
      <c r="M659" s="129">
        <v>899582.3</v>
      </c>
      <c r="N659" s="129">
        <v>896993.3</v>
      </c>
      <c r="O659" s="129">
        <v>894404.3</v>
      </c>
      <c r="P659" s="129">
        <v>891815.3</v>
      </c>
      <c r="Q659" s="126">
        <v>891815.3</v>
      </c>
    </row>
    <row r="660" spans="1:17" ht="13" thickBot="1" x14ac:dyDescent="0.3">
      <c r="A660" s="32">
        <v>181113</v>
      </c>
      <c r="B660" s="134" t="s">
        <v>2179</v>
      </c>
      <c r="C660" s="146" t="s">
        <v>2180</v>
      </c>
      <c r="D660" s="133" t="s">
        <v>2078</v>
      </c>
      <c r="E660" s="143">
        <v>0</v>
      </c>
      <c r="F660" s="131">
        <v>0</v>
      </c>
      <c r="G660" s="131">
        <v>0</v>
      </c>
      <c r="H660" s="131">
        <v>0</v>
      </c>
      <c r="I660" s="131">
        <v>0</v>
      </c>
      <c r="J660" s="131">
        <v>0</v>
      </c>
      <c r="K660" s="131">
        <v>0</v>
      </c>
      <c r="L660" s="131">
        <v>228870.65</v>
      </c>
      <c r="M660" s="131">
        <v>305788.45</v>
      </c>
      <c r="N660" s="131">
        <v>307689.49</v>
      </c>
      <c r="O660" s="131">
        <v>297141.69</v>
      </c>
      <c r="P660" s="131">
        <v>309866.69</v>
      </c>
      <c r="Q660" s="126">
        <v>309866.69</v>
      </c>
    </row>
    <row r="661" spans="1:17" ht="13" thickBot="1" x14ac:dyDescent="0.3">
      <c r="A661" s="32">
        <v>181996</v>
      </c>
      <c r="B661" s="134" t="s">
        <v>1494</v>
      </c>
      <c r="C661" s="146" t="s">
        <v>1495</v>
      </c>
      <c r="D661" s="133" t="s">
        <v>2078</v>
      </c>
      <c r="E661" s="142">
        <v>19475.48</v>
      </c>
      <c r="F661" s="129">
        <v>19475.48</v>
      </c>
      <c r="G661" s="129">
        <v>19475.48</v>
      </c>
      <c r="H661" s="129">
        <v>19475.48</v>
      </c>
      <c r="I661" s="129">
        <v>19475.48</v>
      </c>
      <c r="J661" s="129">
        <v>19475.48</v>
      </c>
      <c r="K661" s="129">
        <v>19475.48</v>
      </c>
      <c r="L661" s="129">
        <v>19475.48</v>
      </c>
      <c r="M661" s="129">
        <v>19475.48</v>
      </c>
      <c r="N661" s="129">
        <v>19475.48</v>
      </c>
      <c r="O661" s="129">
        <v>19475.48</v>
      </c>
      <c r="P661" s="129">
        <v>19475.48</v>
      </c>
      <c r="Q661" s="126">
        <v>19475.48</v>
      </c>
    </row>
    <row r="662" spans="1:17" ht="13" thickBot="1" x14ac:dyDescent="0.3">
      <c r="A662" s="32">
        <v>181997</v>
      </c>
      <c r="B662" s="134" t="s">
        <v>1496</v>
      </c>
      <c r="C662" s="146" t="s">
        <v>1497</v>
      </c>
      <c r="D662" s="133" t="s">
        <v>2078</v>
      </c>
      <c r="E662" s="143">
        <v>1173.4100000000001</v>
      </c>
      <c r="F662" s="131">
        <v>1173.4100000000001</v>
      </c>
      <c r="G662" s="131">
        <v>1173.4100000000001</v>
      </c>
      <c r="H662" s="131">
        <v>1173.4100000000001</v>
      </c>
      <c r="I662" s="131">
        <v>1173.4100000000001</v>
      </c>
      <c r="J662" s="131">
        <v>1173.4100000000001</v>
      </c>
      <c r="K662" s="131">
        <v>1173.4100000000001</v>
      </c>
      <c r="L662" s="131">
        <v>1173.4100000000001</v>
      </c>
      <c r="M662" s="131">
        <v>1173.4100000000001</v>
      </c>
      <c r="N662" s="131">
        <v>1173.4100000000001</v>
      </c>
      <c r="O662" s="131">
        <v>1173.4100000000001</v>
      </c>
      <c r="P662" s="131">
        <v>1173.4100000000001</v>
      </c>
      <c r="Q662" s="126">
        <v>1173.4100000000001</v>
      </c>
    </row>
    <row r="663" spans="1:17" ht="13" thickBot="1" x14ac:dyDescent="0.3">
      <c r="A663" s="32">
        <v>181998</v>
      </c>
      <c r="B663" s="134" t="s">
        <v>196</v>
      </c>
      <c r="C663" s="146" t="s">
        <v>1052</v>
      </c>
      <c r="D663" s="133" t="s">
        <v>2078</v>
      </c>
      <c r="E663" s="142">
        <v>0</v>
      </c>
      <c r="F663" s="129">
        <v>0</v>
      </c>
      <c r="G663" s="129">
        <v>0</v>
      </c>
      <c r="H663" s="129">
        <v>0</v>
      </c>
      <c r="I663" s="129">
        <v>0</v>
      </c>
      <c r="J663" s="129">
        <v>0</v>
      </c>
      <c r="K663" s="129">
        <v>0</v>
      </c>
      <c r="L663" s="129">
        <v>0</v>
      </c>
      <c r="M663" s="129">
        <v>0</v>
      </c>
      <c r="N663" s="129">
        <v>0</v>
      </c>
      <c r="O663" s="129">
        <v>0</v>
      </c>
      <c r="P663" s="129">
        <v>0</v>
      </c>
      <c r="Q663" s="126">
        <v>0</v>
      </c>
    </row>
    <row r="664" spans="1:17" ht="13" thickBot="1" x14ac:dyDescent="0.3">
      <c r="A664" s="32">
        <v>181999</v>
      </c>
      <c r="B664" s="134" t="s">
        <v>197</v>
      </c>
      <c r="C664" s="146" t="s">
        <v>1051</v>
      </c>
      <c r="D664" s="133" t="s">
        <v>2078</v>
      </c>
      <c r="E664" s="143">
        <v>63385.68</v>
      </c>
      <c r="F664" s="131">
        <v>72067.16</v>
      </c>
      <c r="G664" s="131">
        <v>75240.160000000003</v>
      </c>
      <c r="H664" s="131">
        <v>82346.66</v>
      </c>
      <c r="I664" s="131">
        <v>90490.9</v>
      </c>
      <c r="J664" s="131">
        <v>96964.66</v>
      </c>
      <c r="K664" s="131">
        <v>128839.02</v>
      </c>
      <c r="L664" s="131">
        <v>186075.41</v>
      </c>
      <c r="M664" s="131">
        <v>139349.51999999999</v>
      </c>
      <c r="N664" s="131">
        <v>153416.01999999999</v>
      </c>
      <c r="O664" s="131">
        <v>165758.99</v>
      </c>
      <c r="P664" s="131">
        <v>195355.92</v>
      </c>
      <c r="Q664" s="126">
        <v>195355.92</v>
      </c>
    </row>
    <row r="665" spans="1:17" ht="13" thickBot="1" x14ac:dyDescent="0.3">
      <c r="A665" s="32">
        <v>221001</v>
      </c>
      <c r="B665" s="134" t="s">
        <v>227</v>
      </c>
      <c r="C665" s="146" t="s">
        <v>1019</v>
      </c>
      <c r="D665" s="133" t="s">
        <v>2078</v>
      </c>
      <c r="E665" s="142">
        <v>97000000</v>
      </c>
      <c r="F665" s="129">
        <v>97000000</v>
      </c>
      <c r="G665" s="129">
        <v>75000000</v>
      </c>
      <c r="H665" s="129">
        <v>75000000</v>
      </c>
      <c r="I665" s="129">
        <v>75000000</v>
      </c>
      <c r="J665" s="129">
        <v>75000000</v>
      </c>
      <c r="K665" s="129">
        <v>75000000</v>
      </c>
      <c r="L665" s="129">
        <v>75000000</v>
      </c>
      <c r="M665" s="129">
        <v>85000000</v>
      </c>
      <c r="N665" s="129">
        <v>85000000</v>
      </c>
      <c r="O665" s="129">
        <v>85000000</v>
      </c>
      <c r="P665" s="129">
        <v>30000000</v>
      </c>
      <c r="Q665" s="126">
        <v>30000000</v>
      </c>
    </row>
    <row r="666" spans="1:17" ht="13" thickBot="1" x14ac:dyDescent="0.3">
      <c r="A666" s="32">
        <v>221026</v>
      </c>
      <c r="B666" s="134" t="s">
        <v>228</v>
      </c>
      <c r="C666" s="146" t="s">
        <v>1018</v>
      </c>
      <c r="D666" s="133" t="s">
        <v>2078</v>
      </c>
      <c r="E666" s="143">
        <v>-10000000</v>
      </c>
      <c r="F666" s="131">
        <v>-10000000</v>
      </c>
      <c r="G666" s="131">
        <v>-10000000</v>
      </c>
      <c r="H666" s="131">
        <v>-10000000</v>
      </c>
      <c r="I666" s="131">
        <v>-10000000</v>
      </c>
      <c r="J666" s="131">
        <v>-10000000</v>
      </c>
      <c r="K666" s="131">
        <v>-10000000</v>
      </c>
      <c r="L666" s="131">
        <v>-10000000</v>
      </c>
      <c r="M666" s="131">
        <v>-10000000</v>
      </c>
      <c r="N666" s="131">
        <v>-10000000</v>
      </c>
      <c r="O666" s="131">
        <v>-10000000</v>
      </c>
      <c r="P666" s="131">
        <v>-10000000</v>
      </c>
      <c r="Q666" s="126">
        <v>-10000000</v>
      </c>
    </row>
    <row r="667" spans="1:17" ht="13" thickBot="1" x14ac:dyDescent="0.3">
      <c r="A667" s="32">
        <v>221072</v>
      </c>
      <c r="B667" s="134" t="s">
        <v>229</v>
      </c>
      <c r="C667" s="146" t="s">
        <v>1017</v>
      </c>
      <c r="D667" s="133" t="s">
        <v>2078</v>
      </c>
      <c r="E667" s="142">
        <v>0</v>
      </c>
      <c r="F667" s="129">
        <v>0</v>
      </c>
      <c r="G667" s="129">
        <v>0</v>
      </c>
      <c r="H667" s="129">
        <v>0</v>
      </c>
      <c r="I667" s="129">
        <v>0</v>
      </c>
      <c r="J667" s="129">
        <v>0</v>
      </c>
      <c r="K667" s="129">
        <v>0</v>
      </c>
      <c r="L667" s="129">
        <v>0</v>
      </c>
      <c r="M667" s="129">
        <v>0</v>
      </c>
      <c r="N667" s="129">
        <v>0</v>
      </c>
      <c r="O667" s="129">
        <v>0</v>
      </c>
      <c r="P667" s="129">
        <v>0</v>
      </c>
      <c r="Q667" s="126">
        <v>0</v>
      </c>
    </row>
    <row r="668" spans="1:17" ht="13" thickBot="1" x14ac:dyDescent="0.3">
      <c r="A668" s="32">
        <v>221073</v>
      </c>
      <c r="B668" s="134" t="s">
        <v>230</v>
      </c>
      <c r="C668" s="146" t="s">
        <v>1016</v>
      </c>
      <c r="D668" s="133" t="s">
        <v>2078</v>
      </c>
      <c r="E668" s="143">
        <v>-10000000</v>
      </c>
      <c r="F668" s="131">
        <v>-10000000</v>
      </c>
      <c r="G668" s="131">
        <v>-10000000</v>
      </c>
      <c r="H668" s="131">
        <v>-10000000</v>
      </c>
      <c r="I668" s="131">
        <v>-10000000</v>
      </c>
      <c r="J668" s="131">
        <v>-10000000</v>
      </c>
      <c r="K668" s="131">
        <v>-10000000</v>
      </c>
      <c r="L668" s="131">
        <v>-10000000</v>
      </c>
      <c r="M668" s="131">
        <v>-10000000</v>
      </c>
      <c r="N668" s="131">
        <v>-10000000</v>
      </c>
      <c r="O668" s="131">
        <v>-10000000</v>
      </c>
      <c r="P668" s="131">
        <v>-10000000</v>
      </c>
      <c r="Q668" s="126">
        <v>-10000000</v>
      </c>
    </row>
    <row r="669" spans="1:17" ht="13" thickBot="1" x14ac:dyDescent="0.3">
      <c r="A669" s="32">
        <v>221074</v>
      </c>
      <c r="B669" s="134" t="s">
        <v>231</v>
      </c>
      <c r="C669" s="146" t="s">
        <v>1015</v>
      </c>
      <c r="D669" s="133" t="s">
        <v>2078</v>
      </c>
      <c r="E669" s="142">
        <v>-10000000</v>
      </c>
      <c r="F669" s="129">
        <v>-10000000</v>
      </c>
      <c r="G669" s="129">
        <v>-10000000</v>
      </c>
      <c r="H669" s="129">
        <v>-10000000</v>
      </c>
      <c r="I669" s="129">
        <v>-10000000</v>
      </c>
      <c r="J669" s="129">
        <v>-10000000</v>
      </c>
      <c r="K669" s="129">
        <v>-10000000</v>
      </c>
      <c r="L669" s="129">
        <v>-10000000</v>
      </c>
      <c r="M669" s="129">
        <v>-10000000</v>
      </c>
      <c r="N669" s="129">
        <v>-10000000</v>
      </c>
      <c r="O669" s="129">
        <v>-10000000</v>
      </c>
      <c r="P669" s="129">
        <v>-10000000</v>
      </c>
      <c r="Q669" s="126">
        <v>-10000000</v>
      </c>
    </row>
    <row r="670" spans="1:17" ht="13" thickBot="1" x14ac:dyDescent="0.3">
      <c r="A670" s="32">
        <v>221075</v>
      </c>
      <c r="B670" s="134" t="s">
        <v>232</v>
      </c>
      <c r="C670" s="146" t="s">
        <v>1014</v>
      </c>
      <c r="D670" s="133" t="s">
        <v>2078</v>
      </c>
      <c r="E670" s="143">
        <v>-20000000</v>
      </c>
      <c r="F670" s="131">
        <v>-20000000</v>
      </c>
      <c r="G670" s="131">
        <v>-20000000</v>
      </c>
      <c r="H670" s="131">
        <v>-20000000</v>
      </c>
      <c r="I670" s="131">
        <v>-20000000</v>
      </c>
      <c r="J670" s="131">
        <v>-20000000</v>
      </c>
      <c r="K670" s="131">
        <v>-20000000</v>
      </c>
      <c r="L670" s="131">
        <v>-20000000</v>
      </c>
      <c r="M670" s="131">
        <v>-20000000</v>
      </c>
      <c r="N670" s="131">
        <v>-20000000</v>
      </c>
      <c r="O670" s="131">
        <v>-20000000</v>
      </c>
      <c r="P670" s="131">
        <v>-20000000</v>
      </c>
      <c r="Q670" s="126">
        <v>-20000000</v>
      </c>
    </row>
    <row r="671" spans="1:17" ht="13" thickBot="1" x14ac:dyDescent="0.3">
      <c r="A671" s="32">
        <v>221076</v>
      </c>
      <c r="B671" s="134" t="s">
        <v>233</v>
      </c>
      <c r="C671" s="146" t="s">
        <v>1013</v>
      </c>
      <c r="D671" s="133" t="s">
        <v>2078</v>
      </c>
      <c r="E671" s="142">
        <v>-20000000</v>
      </c>
      <c r="F671" s="129">
        <v>-20000000</v>
      </c>
      <c r="G671" s="129">
        <v>-20000000</v>
      </c>
      <c r="H671" s="129">
        <v>-20000000</v>
      </c>
      <c r="I671" s="129">
        <v>-20000000</v>
      </c>
      <c r="J671" s="129">
        <v>-20000000</v>
      </c>
      <c r="K671" s="129">
        <v>-20000000</v>
      </c>
      <c r="L671" s="129">
        <v>-20000000</v>
      </c>
      <c r="M671" s="129">
        <v>-20000000</v>
      </c>
      <c r="N671" s="129">
        <v>-20000000</v>
      </c>
      <c r="O671" s="129">
        <v>-20000000</v>
      </c>
      <c r="P671" s="129">
        <v>-20000000</v>
      </c>
      <c r="Q671" s="126">
        <v>-20000000</v>
      </c>
    </row>
    <row r="672" spans="1:17" ht="13" thickBot="1" x14ac:dyDescent="0.3">
      <c r="A672" s="32">
        <v>221079</v>
      </c>
      <c r="B672" s="134" t="s">
        <v>234</v>
      </c>
      <c r="C672" s="146" t="s">
        <v>1012</v>
      </c>
      <c r="D672" s="133" t="s">
        <v>2078</v>
      </c>
      <c r="E672" s="143">
        <v>-19700000</v>
      </c>
      <c r="F672" s="131">
        <v>-19700000</v>
      </c>
      <c r="G672" s="131">
        <v>-19700000</v>
      </c>
      <c r="H672" s="131">
        <v>-19700000</v>
      </c>
      <c r="I672" s="131">
        <v>-19700000</v>
      </c>
      <c r="J672" s="131">
        <v>-19700000</v>
      </c>
      <c r="K672" s="131">
        <v>-19700000</v>
      </c>
      <c r="L672" s="131">
        <v>-19700000</v>
      </c>
      <c r="M672" s="131">
        <v>-19700000</v>
      </c>
      <c r="N672" s="131">
        <v>-19700000</v>
      </c>
      <c r="O672" s="131">
        <v>-19700000</v>
      </c>
      <c r="P672" s="131">
        <v>-19700000</v>
      </c>
      <c r="Q672" s="126">
        <v>-19700000</v>
      </c>
    </row>
    <row r="673" spans="1:17" ht="13" thickBot="1" x14ac:dyDescent="0.3">
      <c r="A673" s="32">
        <v>221080</v>
      </c>
      <c r="B673" s="134" t="s">
        <v>235</v>
      </c>
      <c r="C673" s="146" t="s">
        <v>1011</v>
      </c>
      <c r="D673" s="133" t="s">
        <v>2078</v>
      </c>
      <c r="E673" s="142">
        <v>-22000000</v>
      </c>
      <c r="F673" s="129">
        <v>-22000000</v>
      </c>
      <c r="G673" s="129">
        <v>0</v>
      </c>
      <c r="H673" s="129">
        <v>0</v>
      </c>
      <c r="I673" s="129">
        <v>0</v>
      </c>
      <c r="J673" s="129">
        <v>0</v>
      </c>
      <c r="K673" s="129">
        <v>0</v>
      </c>
      <c r="L673" s="129">
        <v>0</v>
      </c>
      <c r="M673" s="129">
        <v>0</v>
      </c>
      <c r="N673" s="129">
        <v>0</v>
      </c>
      <c r="O673" s="129">
        <v>0</v>
      </c>
      <c r="P673" s="129">
        <v>0</v>
      </c>
      <c r="Q673" s="126">
        <v>0</v>
      </c>
    </row>
    <row r="674" spans="1:17" ht="13" thickBot="1" x14ac:dyDescent="0.3">
      <c r="A674" s="32">
        <v>221081</v>
      </c>
      <c r="B674" s="134" t="s">
        <v>236</v>
      </c>
      <c r="C674" s="146" t="s">
        <v>1010</v>
      </c>
      <c r="D674" s="133" t="s">
        <v>2078</v>
      </c>
      <c r="E674" s="143">
        <v>-10000000</v>
      </c>
      <c r="F674" s="131">
        <v>-10000000</v>
      </c>
      <c r="G674" s="131">
        <v>-10000000</v>
      </c>
      <c r="H674" s="131">
        <v>-10000000</v>
      </c>
      <c r="I674" s="131">
        <v>-10000000</v>
      </c>
      <c r="J674" s="131">
        <v>-10000000</v>
      </c>
      <c r="K674" s="131">
        <v>-10000000</v>
      </c>
      <c r="L674" s="131">
        <v>-10000000</v>
      </c>
      <c r="M674" s="131">
        <v>-10000000</v>
      </c>
      <c r="N674" s="131">
        <v>-10000000</v>
      </c>
      <c r="O674" s="131">
        <v>-10000000</v>
      </c>
      <c r="P674" s="131">
        <v>-10000000</v>
      </c>
      <c r="Q674" s="126">
        <v>-10000000</v>
      </c>
    </row>
    <row r="675" spans="1:17" ht="13" thickBot="1" x14ac:dyDescent="0.3">
      <c r="A675" s="32">
        <v>221085</v>
      </c>
      <c r="B675" s="134" t="s">
        <v>237</v>
      </c>
      <c r="C675" s="146" t="s">
        <v>1009</v>
      </c>
      <c r="D675" s="133" t="s">
        <v>2078</v>
      </c>
      <c r="E675" s="142">
        <v>-20000000</v>
      </c>
      <c r="F675" s="129">
        <v>-20000000</v>
      </c>
      <c r="G675" s="129">
        <v>-20000000</v>
      </c>
      <c r="H675" s="129">
        <v>-20000000</v>
      </c>
      <c r="I675" s="129">
        <v>-20000000</v>
      </c>
      <c r="J675" s="129">
        <v>-20000000</v>
      </c>
      <c r="K675" s="129">
        <v>-20000000</v>
      </c>
      <c r="L675" s="129">
        <v>-20000000</v>
      </c>
      <c r="M675" s="129">
        <v>-20000000</v>
      </c>
      <c r="N675" s="129">
        <v>-20000000</v>
      </c>
      <c r="O675" s="129">
        <v>-20000000</v>
      </c>
      <c r="P675" s="129">
        <v>-20000000</v>
      </c>
      <c r="Q675" s="126">
        <v>-20000000</v>
      </c>
    </row>
    <row r="676" spans="1:17" ht="13" thickBot="1" x14ac:dyDescent="0.3">
      <c r="A676" s="32">
        <v>221086</v>
      </c>
      <c r="B676" s="134" t="s">
        <v>238</v>
      </c>
      <c r="C676" s="146" t="s">
        <v>1008</v>
      </c>
      <c r="D676" s="133" t="s">
        <v>2078</v>
      </c>
      <c r="E676" s="143">
        <v>-20000000</v>
      </c>
      <c r="F676" s="131">
        <v>-20000000</v>
      </c>
      <c r="G676" s="131">
        <v>-20000000</v>
      </c>
      <c r="H676" s="131">
        <v>-20000000</v>
      </c>
      <c r="I676" s="131">
        <v>-20000000</v>
      </c>
      <c r="J676" s="131">
        <v>-20000000</v>
      </c>
      <c r="K676" s="131">
        <v>-20000000</v>
      </c>
      <c r="L676" s="131">
        <v>-20000000</v>
      </c>
      <c r="M676" s="131">
        <v>-20000000</v>
      </c>
      <c r="N676" s="131">
        <v>-20000000</v>
      </c>
      <c r="O676" s="131">
        <v>-20000000</v>
      </c>
      <c r="P676" s="131">
        <v>-20000000</v>
      </c>
      <c r="Q676" s="126">
        <v>-20000000</v>
      </c>
    </row>
    <row r="677" spans="1:17" ht="13" thickBot="1" x14ac:dyDescent="0.3">
      <c r="A677" s="32">
        <v>221087</v>
      </c>
      <c r="B677" s="134" t="s">
        <v>239</v>
      </c>
      <c r="C677" s="146" t="s">
        <v>1007</v>
      </c>
      <c r="D677" s="133" t="s">
        <v>2078</v>
      </c>
      <c r="E677" s="142">
        <v>-10000000</v>
      </c>
      <c r="F677" s="129">
        <v>-10000000</v>
      </c>
      <c r="G677" s="129">
        <v>-10000000</v>
      </c>
      <c r="H677" s="129">
        <v>-10000000</v>
      </c>
      <c r="I677" s="129">
        <v>-10000000</v>
      </c>
      <c r="J677" s="129">
        <v>-10000000</v>
      </c>
      <c r="K677" s="129">
        <v>-10000000</v>
      </c>
      <c r="L677" s="129">
        <v>-10000000</v>
      </c>
      <c r="M677" s="129">
        <v>-10000000</v>
      </c>
      <c r="N677" s="129">
        <v>-10000000</v>
      </c>
      <c r="O677" s="129">
        <v>-10000000</v>
      </c>
      <c r="P677" s="129">
        <v>-10000000</v>
      </c>
      <c r="Q677" s="126">
        <v>-10000000</v>
      </c>
    </row>
    <row r="678" spans="1:17" ht="13" thickBot="1" x14ac:dyDescent="0.3">
      <c r="A678" s="32">
        <v>221088</v>
      </c>
      <c r="B678" s="134" t="s">
        <v>240</v>
      </c>
      <c r="C678" s="146" t="s">
        <v>1006</v>
      </c>
      <c r="D678" s="133" t="s">
        <v>2078</v>
      </c>
      <c r="E678" s="143">
        <v>-20000000</v>
      </c>
      <c r="F678" s="131">
        <v>-20000000</v>
      </c>
      <c r="G678" s="131">
        <v>-20000000</v>
      </c>
      <c r="H678" s="131">
        <v>-20000000</v>
      </c>
      <c r="I678" s="131">
        <v>-20000000</v>
      </c>
      <c r="J678" s="131">
        <v>-20000000</v>
      </c>
      <c r="K678" s="131">
        <v>-20000000</v>
      </c>
      <c r="L678" s="131">
        <v>-20000000</v>
      </c>
      <c r="M678" s="131">
        <v>-20000000</v>
      </c>
      <c r="N678" s="131">
        <v>-20000000</v>
      </c>
      <c r="O678" s="131">
        <v>-20000000</v>
      </c>
      <c r="P678" s="131">
        <v>-20000000</v>
      </c>
      <c r="Q678" s="126">
        <v>-20000000</v>
      </c>
    </row>
    <row r="679" spans="1:17" ht="13" thickBot="1" x14ac:dyDescent="0.3">
      <c r="A679" s="32">
        <v>221094</v>
      </c>
      <c r="B679" s="134" t="s">
        <v>241</v>
      </c>
      <c r="C679" s="146" t="s">
        <v>1005</v>
      </c>
      <c r="D679" s="133" t="s">
        <v>2078</v>
      </c>
      <c r="E679" s="142">
        <v>-30000000</v>
      </c>
      <c r="F679" s="129">
        <v>-30000000</v>
      </c>
      <c r="G679" s="129">
        <v>-30000000</v>
      </c>
      <c r="H679" s="129">
        <v>-30000000</v>
      </c>
      <c r="I679" s="129">
        <v>-30000000</v>
      </c>
      <c r="J679" s="129">
        <v>-30000000</v>
      </c>
      <c r="K679" s="129">
        <v>-30000000</v>
      </c>
      <c r="L679" s="129">
        <v>-30000000</v>
      </c>
      <c r="M679" s="129">
        <v>-30000000</v>
      </c>
      <c r="N679" s="129">
        <v>-30000000</v>
      </c>
      <c r="O679" s="129">
        <v>-30000000</v>
      </c>
      <c r="P679" s="129">
        <v>-30000000</v>
      </c>
      <c r="Q679" s="126">
        <v>-30000000</v>
      </c>
    </row>
    <row r="680" spans="1:17" ht="13" thickBot="1" x14ac:dyDescent="0.3">
      <c r="A680" s="32">
        <v>221095</v>
      </c>
      <c r="B680" s="134" t="s">
        <v>242</v>
      </c>
      <c r="C680" s="146" t="s">
        <v>1004</v>
      </c>
      <c r="D680" s="133" t="s">
        <v>2078</v>
      </c>
      <c r="E680" s="143">
        <v>-40000000</v>
      </c>
      <c r="F680" s="131">
        <v>-40000000</v>
      </c>
      <c r="G680" s="131">
        <v>-40000000</v>
      </c>
      <c r="H680" s="131">
        <v>-40000000</v>
      </c>
      <c r="I680" s="131">
        <v>-40000000</v>
      </c>
      <c r="J680" s="131">
        <v>-40000000</v>
      </c>
      <c r="K680" s="131">
        <v>-40000000</v>
      </c>
      <c r="L680" s="131">
        <v>-40000000</v>
      </c>
      <c r="M680" s="131">
        <v>-40000000</v>
      </c>
      <c r="N680" s="131">
        <v>-40000000</v>
      </c>
      <c r="O680" s="131">
        <v>-40000000</v>
      </c>
      <c r="P680" s="131">
        <v>-40000000</v>
      </c>
      <c r="Q680" s="126">
        <v>-40000000</v>
      </c>
    </row>
    <row r="681" spans="1:17" ht="13" thickBot="1" x14ac:dyDescent="0.3">
      <c r="A681" s="32">
        <v>221097</v>
      </c>
      <c r="B681" s="134" t="s">
        <v>243</v>
      </c>
      <c r="C681" s="146" t="s">
        <v>1003</v>
      </c>
      <c r="D681" s="133" t="s">
        <v>2078</v>
      </c>
      <c r="E681" s="142">
        <v>-40000000</v>
      </c>
      <c r="F681" s="129">
        <v>-40000000</v>
      </c>
      <c r="G681" s="129">
        <v>-40000000</v>
      </c>
      <c r="H681" s="129">
        <v>-40000000</v>
      </c>
      <c r="I681" s="129">
        <v>-40000000</v>
      </c>
      <c r="J681" s="129">
        <v>-40000000</v>
      </c>
      <c r="K681" s="129">
        <v>-40000000</v>
      </c>
      <c r="L681" s="129">
        <v>-40000000</v>
      </c>
      <c r="M681" s="129">
        <v>-40000000</v>
      </c>
      <c r="N681" s="129">
        <v>-40000000</v>
      </c>
      <c r="O681" s="129">
        <v>-40000000</v>
      </c>
      <c r="P681" s="129">
        <v>-40000000</v>
      </c>
      <c r="Q681" s="126">
        <v>-40000000</v>
      </c>
    </row>
    <row r="682" spans="1:17" ht="13" thickBot="1" x14ac:dyDescent="0.3">
      <c r="A682" s="32">
        <v>221099</v>
      </c>
      <c r="B682" s="134" t="s">
        <v>244</v>
      </c>
      <c r="C682" s="146" t="s">
        <v>1002</v>
      </c>
      <c r="D682" s="133" t="s">
        <v>2078</v>
      </c>
      <c r="E682" s="143">
        <v>0</v>
      </c>
      <c r="F682" s="131">
        <v>0</v>
      </c>
      <c r="G682" s="131">
        <v>0</v>
      </c>
      <c r="H682" s="131">
        <v>0</v>
      </c>
      <c r="I682" s="131">
        <v>0</v>
      </c>
      <c r="J682" s="131">
        <v>0</v>
      </c>
      <c r="K682" s="131">
        <v>0</v>
      </c>
      <c r="L682" s="131">
        <v>0</v>
      </c>
      <c r="M682" s="131">
        <v>0</v>
      </c>
      <c r="N682" s="131">
        <v>0</v>
      </c>
      <c r="O682" s="131">
        <v>0</v>
      </c>
      <c r="P682" s="131">
        <v>0</v>
      </c>
      <c r="Q682" s="126">
        <v>0</v>
      </c>
    </row>
    <row r="683" spans="1:17" ht="13" thickBot="1" x14ac:dyDescent="0.3">
      <c r="A683" s="32">
        <v>221100</v>
      </c>
      <c r="B683" s="134" t="s">
        <v>245</v>
      </c>
      <c r="C683" s="146" t="s">
        <v>1001</v>
      </c>
      <c r="D683" s="133" t="s">
        <v>2078</v>
      </c>
      <c r="E683" s="142">
        <v>-10000000</v>
      </c>
      <c r="F683" s="129">
        <v>-10000000</v>
      </c>
      <c r="G683" s="129">
        <v>-10000000</v>
      </c>
      <c r="H683" s="129">
        <v>-10000000</v>
      </c>
      <c r="I683" s="129">
        <v>-10000000</v>
      </c>
      <c r="J683" s="129">
        <v>-10000000</v>
      </c>
      <c r="K683" s="129">
        <v>-10000000</v>
      </c>
      <c r="L683" s="129">
        <v>-10000000</v>
      </c>
      <c r="M683" s="129">
        <v>-10000000</v>
      </c>
      <c r="N683" s="129">
        <v>-10000000</v>
      </c>
      <c r="O683" s="129">
        <v>-10000000</v>
      </c>
      <c r="P683" s="129">
        <v>-10000000</v>
      </c>
      <c r="Q683" s="126">
        <v>-10000000</v>
      </c>
    </row>
    <row r="684" spans="1:17" ht="13" thickBot="1" x14ac:dyDescent="0.3">
      <c r="A684" s="32">
        <v>221102</v>
      </c>
      <c r="B684" s="134" t="s">
        <v>247</v>
      </c>
      <c r="C684" s="146" t="s">
        <v>1000</v>
      </c>
      <c r="D684" s="133" t="s">
        <v>2078</v>
      </c>
      <c r="E684" s="143">
        <v>-75000000</v>
      </c>
      <c r="F684" s="131">
        <v>-75000000</v>
      </c>
      <c r="G684" s="131">
        <v>-75000000</v>
      </c>
      <c r="H684" s="131">
        <v>-75000000</v>
      </c>
      <c r="I684" s="131">
        <v>-75000000</v>
      </c>
      <c r="J684" s="131">
        <v>-75000000</v>
      </c>
      <c r="K684" s="131">
        <v>-75000000</v>
      </c>
      <c r="L684" s="131">
        <v>-75000000</v>
      </c>
      <c r="M684" s="131">
        <v>-75000000</v>
      </c>
      <c r="N684" s="131">
        <v>-75000000</v>
      </c>
      <c r="O684" s="131">
        <v>-75000000</v>
      </c>
      <c r="P684" s="131">
        <v>-75000000</v>
      </c>
      <c r="Q684" s="126">
        <v>-75000000</v>
      </c>
    </row>
    <row r="685" spans="1:17" ht="13" thickBot="1" x14ac:dyDescent="0.3">
      <c r="A685" s="32">
        <v>221104</v>
      </c>
      <c r="B685" s="134" t="s">
        <v>248</v>
      </c>
      <c r="C685" s="146" t="s">
        <v>999</v>
      </c>
      <c r="D685" s="133" t="s">
        <v>2078</v>
      </c>
      <c r="E685" s="142">
        <v>-50000000</v>
      </c>
      <c r="F685" s="129">
        <v>-50000000</v>
      </c>
      <c r="G685" s="129">
        <v>-50000000</v>
      </c>
      <c r="H685" s="129">
        <v>-50000000</v>
      </c>
      <c r="I685" s="129">
        <v>-50000000</v>
      </c>
      <c r="J685" s="129">
        <v>-50000000</v>
      </c>
      <c r="K685" s="129">
        <v>-50000000</v>
      </c>
      <c r="L685" s="129">
        <v>-50000000</v>
      </c>
      <c r="M685" s="129">
        <v>-50000000</v>
      </c>
      <c r="N685" s="129">
        <v>-50000000</v>
      </c>
      <c r="O685" s="129">
        <v>-50000000</v>
      </c>
      <c r="P685" s="129">
        <v>-50000000</v>
      </c>
      <c r="Q685" s="126">
        <v>-50000000</v>
      </c>
    </row>
    <row r="686" spans="1:17" ht="13" thickBot="1" x14ac:dyDescent="0.3">
      <c r="A686" s="32">
        <v>221105</v>
      </c>
      <c r="B686" s="134" t="s">
        <v>1296</v>
      </c>
      <c r="C686" s="146" t="s">
        <v>1498</v>
      </c>
      <c r="D686" s="133" t="s">
        <v>2078</v>
      </c>
      <c r="E686" s="143">
        <v>-50000000</v>
      </c>
      <c r="F686" s="131">
        <v>-50000000</v>
      </c>
      <c r="G686" s="131">
        <v>-50000000</v>
      </c>
      <c r="H686" s="131">
        <v>-50000000</v>
      </c>
      <c r="I686" s="131">
        <v>-50000000</v>
      </c>
      <c r="J686" s="131">
        <v>-50000000</v>
      </c>
      <c r="K686" s="131">
        <v>-50000000</v>
      </c>
      <c r="L686" s="131">
        <v>-50000000</v>
      </c>
      <c r="M686" s="131">
        <v>-50000000</v>
      </c>
      <c r="N686" s="131">
        <v>-50000000</v>
      </c>
      <c r="O686" s="131">
        <v>-50000000</v>
      </c>
      <c r="P686" s="131">
        <v>-50000000</v>
      </c>
      <c r="Q686" s="126">
        <v>-50000000</v>
      </c>
    </row>
    <row r="687" spans="1:17" ht="13" thickBot="1" x14ac:dyDescent="0.3">
      <c r="A687" s="32">
        <v>221106</v>
      </c>
      <c r="B687" s="134" t="s">
        <v>1299</v>
      </c>
      <c r="C687" s="146" t="s">
        <v>1499</v>
      </c>
      <c r="D687" s="133" t="s">
        <v>2078</v>
      </c>
      <c r="E687" s="142">
        <v>-50000000</v>
      </c>
      <c r="F687" s="129">
        <v>-50000000</v>
      </c>
      <c r="G687" s="129">
        <v>-50000000</v>
      </c>
      <c r="H687" s="129">
        <v>-50000000</v>
      </c>
      <c r="I687" s="129">
        <v>-50000000</v>
      </c>
      <c r="J687" s="129">
        <v>-50000000</v>
      </c>
      <c r="K687" s="129">
        <v>-50000000</v>
      </c>
      <c r="L687" s="129">
        <v>-50000000</v>
      </c>
      <c r="M687" s="129">
        <v>-50000000</v>
      </c>
      <c r="N687" s="129">
        <v>-50000000</v>
      </c>
      <c r="O687" s="129">
        <v>-50000000</v>
      </c>
      <c r="P687" s="129">
        <v>-50000000</v>
      </c>
      <c r="Q687" s="126">
        <v>-50000000</v>
      </c>
    </row>
    <row r="688" spans="1:17" ht="13" thickBot="1" x14ac:dyDescent="0.3">
      <c r="A688" s="32">
        <v>221107</v>
      </c>
      <c r="B688" s="134" t="s">
        <v>1500</v>
      </c>
      <c r="C688" s="146" t="s">
        <v>1501</v>
      </c>
      <c r="D688" s="133" t="s">
        <v>2078</v>
      </c>
      <c r="E688" s="143">
        <v>-75000000</v>
      </c>
      <c r="F688" s="131">
        <v>-75000000</v>
      </c>
      <c r="G688" s="131">
        <v>-75000000</v>
      </c>
      <c r="H688" s="131">
        <v>-75000000</v>
      </c>
      <c r="I688" s="131">
        <v>-75000000</v>
      </c>
      <c r="J688" s="131">
        <v>-75000000</v>
      </c>
      <c r="K688" s="131">
        <v>-75000000</v>
      </c>
      <c r="L688" s="131">
        <v>-75000000</v>
      </c>
      <c r="M688" s="131">
        <v>-75000000</v>
      </c>
      <c r="N688" s="131">
        <v>-75000000</v>
      </c>
      <c r="O688" s="131">
        <v>-75000000</v>
      </c>
      <c r="P688" s="131">
        <v>0</v>
      </c>
      <c r="Q688" s="126">
        <v>0</v>
      </c>
    </row>
    <row r="689" spans="1:17" ht="13" thickBot="1" x14ac:dyDescent="0.3">
      <c r="A689" s="32">
        <v>221108</v>
      </c>
      <c r="B689" s="134" t="s">
        <v>1502</v>
      </c>
      <c r="C689" s="146" t="s">
        <v>1503</v>
      </c>
      <c r="D689" s="133" t="s">
        <v>2078</v>
      </c>
      <c r="E689" s="142">
        <v>-35000000</v>
      </c>
      <c r="F689" s="129">
        <v>-35000000</v>
      </c>
      <c r="G689" s="129">
        <v>-35000000</v>
      </c>
      <c r="H689" s="129">
        <v>-35000000</v>
      </c>
      <c r="I689" s="129">
        <v>-35000000</v>
      </c>
      <c r="J689" s="129">
        <v>-35000000</v>
      </c>
      <c r="K689" s="129">
        <v>-35000000</v>
      </c>
      <c r="L689" s="129">
        <v>-35000000</v>
      </c>
      <c r="M689" s="129">
        <v>-35000000</v>
      </c>
      <c r="N689" s="129">
        <v>-35000000</v>
      </c>
      <c r="O689" s="129">
        <v>-35000000</v>
      </c>
      <c r="P689" s="129">
        <v>-35000000</v>
      </c>
      <c r="Q689" s="126">
        <v>-35000000</v>
      </c>
    </row>
    <row r="690" spans="1:17" ht="13" thickBot="1" x14ac:dyDescent="0.3">
      <c r="A690" s="32">
        <v>221109</v>
      </c>
      <c r="B690" s="134" t="s">
        <v>1504</v>
      </c>
      <c r="C690" s="146" t="s">
        <v>1505</v>
      </c>
      <c r="D690" s="133" t="s">
        <v>2078</v>
      </c>
      <c r="E690" s="143">
        <v>-40000000</v>
      </c>
      <c r="F690" s="131">
        <v>-40000000</v>
      </c>
      <c r="G690" s="131">
        <v>-40000000</v>
      </c>
      <c r="H690" s="131">
        <v>-40000000</v>
      </c>
      <c r="I690" s="131">
        <v>-40000000</v>
      </c>
      <c r="J690" s="131">
        <v>-40000000</v>
      </c>
      <c r="K690" s="131">
        <v>-40000000</v>
      </c>
      <c r="L690" s="131">
        <v>-40000000</v>
      </c>
      <c r="M690" s="131">
        <v>-40000000</v>
      </c>
      <c r="N690" s="131">
        <v>-40000000</v>
      </c>
      <c r="O690" s="131">
        <v>-40000000</v>
      </c>
      <c r="P690" s="131">
        <v>-40000000</v>
      </c>
      <c r="Q690" s="126">
        <v>-40000000</v>
      </c>
    </row>
    <row r="691" spans="1:17" ht="13" thickBot="1" x14ac:dyDescent="0.3">
      <c r="A691" s="32">
        <v>221110</v>
      </c>
      <c r="B691" s="134" t="s">
        <v>2041</v>
      </c>
      <c r="C691" s="146" t="s">
        <v>2042</v>
      </c>
      <c r="D691" s="133" t="s">
        <v>2078</v>
      </c>
      <c r="E691" s="142">
        <v>-25000000</v>
      </c>
      <c r="F691" s="129">
        <v>-25000000</v>
      </c>
      <c r="G691" s="129">
        <v>-25000000</v>
      </c>
      <c r="H691" s="129">
        <v>-25000000</v>
      </c>
      <c r="I691" s="129">
        <v>-25000000</v>
      </c>
      <c r="J691" s="129">
        <v>-25000000</v>
      </c>
      <c r="K691" s="129">
        <v>-25000000</v>
      </c>
      <c r="L691" s="129">
        <v>-25000000</v>
      </c>
      <c r="M691" s="129">
        <v>-25000000</v>
      </c>
      <c r="N691" s="129">
        <v>-25000000</v>
      </c>
      <c r="O691" s="129">
        <v>-25000000</v>
      </c>
      <c r="P691" s="129">
        <v>-25000000</v>
      </c>
      <c r="Q691" s="126">
        <v>-25000000</v>
      </c>
    </row>
    <row r="692" spans="1:17" ht="13" thickBot="1" x14ac:dyDescent="0.3">
      <c r="A692" s="32">
        <v>221112</v>
      </c>
      <c r="B692" s="134" t="s">
        <v>2043</v>
      </c>
      <c r="C692" s="146" t="s">
        <v>2044</v>
      </c>
      <c r="D692" s="133" t="s">
        <v>2078</v>
      </c>
      <c r="E692" s="143">
        <v>-75000000</v>
      </c>
      <c r="F692" s="131">
        <v>-75000000</v>
      </c>
      <c r="G692" s="131">
        <v>-75000000</v>
      </c>
      <c r="H692" s="131">
        <v>-75000000</v>
      </c>
      <c r="I692" s="131">
        <v>-75000000</v>
      </c>
      <c r="J692" s="131">
        <v>-75000000</v>
      </c>
      <c r="K692" s="131">
        <v>-75000000</v>
      </c>
      <c r="L692" s="131">
        <v>-75000000</v>
      </c>
      <c r="M692" s="131">
        <v>-75000000</v>
      </c>
      <c r="N692" s="131">
        <v>-75000000</v>
      </c>
      <c r="O692" s="131">
        <v>-75000000</v>
      </c>
      <c r="P692" s="131">
        <v>-75000000</v>
      </c>
      <c r="Q692" s="126">
        <v>-75000000</v>
      </c>
    </row>
    <row r="693" spans="1:17" ht="13" thickBot="1" x14ac:dyDescent="0.3">
      <c r="A693" s="32">
        <v>221113</v>
      </c>
      <c r="B693" s="134" t="s">
        <v>2181</v>
      </c>
      <c r="C693" s="146" t="s">
        <v>2182</v>
      </c>
      <c r="D693" s="133" t="s">
        <v>2078</v>
      </c>
      <c r="E693" s="142">
        <v>0</v>
      </c>
      <c r="F693" s="129">
        <v>0</v>
      </c>
      <c r="G693" s="129">
        <v>0</v>
      </c>
      <c r="H693" s="129">
        <v>0</v>
      </c>
      <c r="I693" s="129">
        <v>0</v>
      </c>
      <c r="J693" s="129">
        <v>0</v>
      </c>
      <c r="K693" s="129">
        <v>0</v>
      </c>
      <c r="L693" s="129">
        <v>0</v>
      </c>
      <c r="M693" s="129">
        <v>-50000000</v>
      </c>
      <c r="N693" s="129">
        <v>-50000000</v>
      </c>
      <c r="O693" s="129">
        <v>-50000000</v>
      </c>
      <c r="P693" s="129">
        <v>-50000000</v>
      </c>
      <c r="Q693" s="126">
        <v>-50000000</v>
      </c>
    </row>
    <row r="694" spans="1:17" ht="13" thickBot="1" x14ac:dyDescent="0.3">
      <c r="A694" s="32">
        <v>500156</v>
      </c>
      <c r="B694" s="130" t="s">
        <v>1506</v>
      </c>
      <c r="C694" s="145">
        <v>500156</v>
      </c>
      <c r="D694" s="140"/>
      <c r="E694" s="143">
        <v>-343066477.31999999</v>
      </c>
      <c r="F694" s="131">
        <v>-348482396.20999998</v>
      </c>
      <c r="G694" s="131">
        <v>-315327269.74000001</v>
      </c>
      <c r="H694" s="131">
        <v>-283491520.89999998</v>
      </c>
      <c r="I694" s="131">
        <v>-262574441.50999999</v>
      </c>
      <c r="J694" s="131">
        <v>-283460667.82999998</v>
      </c>
      <c r="K694" s="131">
        <v>-298021558.39999998</v>
      </c>
      <c r="L694" s="131">
        <v>-325195842.29000002</v>
      </c>
      <c r="M694" s="131">
        <v>-368257553.22000003</v>
      </c>
      <c r="N694" s="131">
        <v>-377521750.38</v>
      </c>
      <c r="O694" s="131">
        <v>-421251962</v>
      </c>
      <c r="P694" s="131">
        <v>-493332602.66000003</v>
      </c>
      <c r="Q694" s="126">
        <v>-493332602.66000003</v>
      </c>
    </row>
    <row r="695" spans="1:17" ht="13" thickBot="1" x14ac:dyDescent="0.3">
      <c r="A695" s="32">
        <v>500168</v>
      </c>
      <c r="B695" s="132" t="s">
        <v>1507</v>
      </c>
      <c r="C695" s="146">
        <v>500168</v>
      </c>
      <c r="D695" s="141"/>
      <c r="E695" s="142">
        <v>-22399999.989999998</v>
      </c>
      <c r="F695" s="129">
        <v>-50000000</v>
      </c>
      <c r="G695" s="129">
        <v>-50000000</v>
      </c>
      <c r="H695" s="129">
        <v>-27400000.010000002</v>
      </c>
      <c r="I695" s="129">
        <v>-29500000.02</v>
      </c>
      <c r="J695" s="129">
        <v>-47100000.030000001</v>
      </c>
      <c r="K695" s="129">
        <v>-66700000.039999999</v>
      </c>
      <c r="L695" s="129">
        <v>-105700000.03</v>
      </c>
      <c r="M695" s="129">
        <v>-100500000.05</v>
      </c>
      <c r="N695" s="129">
        <v>-124800000.05</v>
      </c>
      <c r="O695" s="129">
        <v>-143500000.06999999</v>
      </c>
      <c r="P695" s="129">
        <v>-217500000.12</v>
      </c>
      <c r="Q695" s="126">
        <v>-217500000.12</v>
      </c>
    </row>
    <row r="696" spans="1:17" ht="13" thickBot="1" x14ac:dyDescent="0.3">
      <c r="A696" s="32">
        <v>231002</v>
      </c>
      <c r="B696" s="134" t="s">
        <v>249</v>
      </c>
      <c r="C696" s="146" t="s">
        <v>998</v>
      </c>
      <c r="D696" s="133" t="s">
        <v>2078</v>
      </c>
      <c r="E696" s="143">
        <v>-22399999.989999998</v>
      </c>
      <c r="F696" s="131">
        <v>-50000000</v>
      </c>
      <c r="G696" s="131">
        <v>-50000000</v>
      </c>
      <c r="H696" s="131">
        <v>-27400000.010000002</v>
      </c>
      <c r="I696" s="131">
        <v>-29500000.02</v>
      </c>
      <c r="J696" s="131">
        <v>-47100000.030000001</v>
      </c>
      <c r="K696" s="131">
        <v>-66700000.039999999</v>
      </c>
      <c r="L696" s="131">
        <v>-105700000.03</v>
      </c>
      <c r="M696" s="131">
        <v>-100500000.05</v>
      </c>
      <c r="N696" s="131">
        <v>-124800000.05</v>
      </c>
      <c r="O696" s="131">
        <v>-143500000.06999999</v>
      </c>
      <c r="P696" s="131">
        <v>-217500000.12</v>
      </c>
      <c r="Q696" s="126">
        <v>-217500000.12</v>
      </c>
    </row>
    <row r="697" spans="1:17" ht="13" thickBot="1" x14ac:dyDescent="0.3">
      <c r="A697" s="32">
        <v>231003</v>
      </c>
      <c r="B697" s="134" t="s">
        <v>2183</v>
      </c>
      <c r="C697" s="146" t="s">
        <v>2184</v>
      </c>
      <c r="D697" s="133" t="s">
        <v>2078</v>
      </c>
      <c r="E697" s="142">
        <v>0</v>
      </c>
      <c r="F697" s="129">
        <v>0</v>
      </c>
      <c r="G697" s="129">
        <v>0</v>
      </c>
      <c r="H697" s="129">
        <v>0</v>
      </c>
      <c r="I697" s="129">
        <v>0</v>
      </c>
      <c r="J697" s="129">
        <v>0</v>
      </c>
      <c r="K697" s="129">
        <v>0</v>
      </c>
      <c r="L697" s="129">
        <v>0</v>
      </c>
      <c r="M697" s="129">
        <v>0</v>
      </c>
      <c r="N697" s="129">
        <v>0</v>
      </c>
      <c r="O697" s="129">
        <v>0</v>
      </c>
      <c r="P697" s="129">
        <v>0</v>
      </c>
      <c r="Q697" s="126">
        <v>0</v>
      </c>
    </row>
    <row r="698" spans="1:17" ht="13" thickBot="1" x14ac:dyDescent="0.3">
      <c r="A698" s="32">
        <v>500169</v>
      </c>
      <c r="B698" s="132" t="s">
        <v>1508</v>
      </c>
      <c r="C698" s="146">
        <v>500169</v>
      </c>
      <c r="D698" s="141"/>
      <c r="E698" s="143">
        <v>-96703103.870000005</v>
      </c>
      <c r="F698" s="131">
        <v>-96703103.870000005</v>
      </c>
      <c r="G698" s="131">
        <v>-74784504.870000005</v>
      </c>
      <c r="H698" s="131">
        <v>-74784504.870000005</v>
      </c>
      <c r="I698" s="131">
        <v>-74784504.870000005</v>
      </c>
      <c r="J698" s="131">
        <v>-74784504.870000005</v>
      </c>
      <c r="K698" s="131">
        <v>-74784504.870000005</v>
      </c>
      <c r="L698" s="131">
        <v>-74784504.870000005</v>
      </c>
      <c r="M698" s="131">
        <v>-84940241.150000006</v>
      </c>
      <c r="N698" s="131">
        <v>-84940241.150000006</v>
      </c>
      <c r="O698" s="131">
        <v>-84940241.150000006</v>
      </c>
      <c r="P698" s="131">
        <v>-29989043</v>
      </c>
      <c r="Q698" s="126">
        <v>-29989043</v>
      </c>
    </row>
    <row r="699" spans="1:17" ht="13" thickBot="1" x14ac:dyDescent="0.3">
      <c r="A699" s="32">
        <v>174000</v>
      </c>
      <c r="B699" s="134" t="s">
        <v>119</v>
      </c>
      <c r="C699" s="146" t="s">
        <v>1161</v>
      </c>
      <c r="D699" s="133" t="s">
        <v>2078</v>
      </c>
      <c r="E699" s="142">
        <v>296896.13</v>
      </c>
      <c r="F699" s="129">
        <v>296896.13</v>
      </c>
      <c r="G699" s="129">
        <v>215495.13</v>
      </c>
      <c r="H699" s="129">
        <v>215495.13</v>
      </c>
      <c r="I699" s="129">
        <v>215495.13</v>
      </c>
      <c r="J699" s="129">
        <v>215495.13</v>
      </c>
      <c r="K699" s="129">
        <v>215495.13</v>
      </c>
      <c r="L699" s="129">
        <v>215495.13</v>
      </c>
      <c r="M699" s="129">
        <v>59758.85</v>
      </c>
      <c r="N699" s="129">
        <v>59758.85</v>
      </c>
      <c r="O699" s="129">
        <v>59758.85</v>
      </c>
      <c r="P699" s="129">
        <v>10957</v>
      </c>
      <c r="Q699" s="126">
        <v>10957</v>
      </c>
    </row>
    <row r="700" spans="1:17" ht="13" thickBot="1" x14ac:dyDescent="0.3">
      <c r="A700" s="32">
        <v>239001</v>
      </c>
      <c r="B700" s="134" t="s">
        <v>227</v>
      </c>
      <c r="C700" s="146" t="s">
        <v>997</v>
      </c>
      <c r="D700" s="133" t="s">
        <v>2078</v>
      </c>
      <c r="E700" s="143">
        <v>-97000000</v>
      </c>
      <c r="F700" s="131">
        <v>-97000000</v>
      </c>
      <c r="G700" s="131">
        <v>-75000000</v>
      </c>
      <c r="H700" s="131">
        <v>-75000000</v>
      </c>
      <c r="I700" s="131">
        <v>-75000000</v>
      </c>
      <c r="J700" s="131">
        <v>-75000000</v>
      </c>
      <c r="K700" s="131">
        <v>-75000000</v>
      </c>
      <c r="L700" s="131">
        <v>-75000000</v>
      </c>
      <c r="M700" s="131">
        <v>-85000000</v>
      </c>
      <c r="N700" s="131">
        <v>-85000000</v>
      </c>
      <c r="O700" s="131">
        <v>-85000000</v>
      </c>
      <c r="P700" s="131">
        <v>-30000000</v>
      </c>
      <c r="Q700" s="126">
        <v>-30000000</v>
      </c>
    </row>
    <row r="701" spans="1:17" ht="13" thickBot="1" x14ac:dyDescent="0.3">
      <c r="A701" s="32">
        <v>500170</v>
      </c>
      <c r="B701" s="132" t="s">
        <v>1509</v>
      </c>
      <c r="C701" s="146">
        <v>500170</v>
      </c>
      <c r="D701" s="141"/>
      <c r="E701" s="142">
        <v>-105376859.51000001</v>
      </c>
      <c r="F701" s="129">
        <v>-108445794.8</v>
      </c>
      <c r="G701" s="129">
        <v>-77563342.430000007</v>
      </c>
      <c r="H701" s="129">
        <v>-72829945.489999995</v>
      </c>
      <c r="I701" s="129">
        <v>-78676382.609999999</v>
      </c>
      <c r="J701" s="129">
        <v>-70084214.209999993</v>
      </c>
      <c r="K701" s="129">
        <v>-72201040.140000001</v>
      </c>
      <c r="L701" s="129">
        <v>-70943924.340000004</v>
      </c>
      <c r="M701" s="129">
        <v>-79595083.75</v>
      </c>
      <c r="N701" s="129">
        <v>-78422844.819999993</v>
      </c>
      <c r="O701" s="129">
        <v>-106084200.41</v>
      </c>
      <c r="P701" s="129">
        <v>-114661666.72</v>
      </c>
      <c r="Q701" s="126">
        <v>-114661666.72</v>
      </c>
    </row>
    <row r="702" spans="1:17" ht="13" thickBot="1" x14ac:dyDescent="0.3">
      <c r="A702" s="32">
        <v>232000</v>
      </c>
      <c r="B702" s="134" t="s">
        <v>250</v>
      </c>
      <c r="C702" s="146" t="s">
        <v>996</v>
      </c>
      <c r="D702" s="133" t="s">
        <v>2078</v>
      </c>
      <c r="E702" s="143">
        <v>-28796957.629999999</v>
      </c>
      <c r="F702" s="131">
        <v>-30794626.649999999</v>
      </c>
      <c r="G702" s="131">
        <v>-13122321.99</v>
      </c>
      <c r="H702" s="131">
        <v>-14184697.91</v>
      </c>
      <c r="I702" s="131">
        <v>-15153643.23</v>
      </c>
      <c r="J702" s="131">
        <v>-13423901.529999999</v>
      </c>
      <c r="K702" s="131">
        <v>-15842047.880000001</v>
      </c>
      <c r="L702" s="131">
        <v>-28875109.859999999</v>
      </c>
      <c r="M702" s="131">
        <v>-18138737.969999999</v>
      </c>
      <c r="N702" s="131">
        <v>-16391805.550000001</v>
      </c>
      <c r="O702" s="131">
        <v>-16345656.289999999</v>
      </c>
      <c r="P702" s="131">
        <v>-14719161.369999999</v>
      </c>
      <c r="Q702" s="126">
        <v>-14719161.369999999</v>
      </c>
    </row>
    <row r="703" spans="1:17" ht="13" thickBot="1" x14ac:dyDescent="0.3">
      <c r="A703" s="32">
        <v>232001</v>
      </c>
      <c r="B703" s="134" t="s">
        <v>251</v>
      </c>
      <c r="C703" s="146" t="s">
        <v>995</v>
      </c>
      <c r="D703" s="133" t="s">
        <v>2078</v>
      </c>
      <c r="E703" s="142">
        <v>-9753221.2899999991</v>
      </c>
      <c r="F703" s="129">
        <v>-7852005.6600000001</v>
      </c>
      <c r="G703" s="129">
        <v>-7922609.9000000004</v>
      </c>
      <c r="H703" s="129">
        <v>-7968226.9400000004</v>
      </c>
      <c r="I703" s="129">
        <v>-19935925.129999999</v>
      </c>
      <c r="J703" s="129">
        <v>-8734192.9700000007</v>
      </c>
      <c r="K703" s="129">
        <v>-12974314.779999999</v>
      </c>
      <c r="L703" s="129">
        <v>-11034026.859999999</v>
      </c>
      <c r="M703" s="129">
        <v>-10269397.949999999</v>
      </c>
      <c r="N703" s="129">
        <v>-10599736.300000001</v>
      </c>
      <c r="O703" s="129">
        <v>-9364984.5899999999</v>
      </c>
      <c r="P703" s="129">
        <v>-9209723.9199999999</v>
      </c>
      <c r="Q703" s="126">
        <v>-9209723.9199999999</v>
      </c>
    </row>
    <row r="704" spans="1:17" ht="13" thickBot="1" x14ac:dyDescent="0.3">
      <c r="A704" s="32">
        <v>232010</v>
      </c>
      <c r="B704" s="134" t="s">
        <v>252</v>
      </c>
      <c r="C704" s="146" t="s">
        <v>994</v>
      </c>
      <c r="D704" s="133" t="s">
        <v>2078</v>
      </c>
      <c r="E704" s="143">
        <v>0</v>
      </c>
      <c r="F704" s="131">
        <v>0</v>
      </c>
      <c r="G704" s="131">
        <v>0</v>
      </c>
      <c r="H704" s="131">
        <v>0</v>
      </c>
      <c r="I704" s="131">
        <v>0</v>
      </c>
      <c r="J704" s="131">
        <v>0</v>
      </c>
      <c r="K704" s="131">
        <v>0</v>
      </c>
      <c r="L704" s="131">
        <v>0</v>
      </c>
      <c r="M704" s="131">
        <v>0</v>
      </c>
      <c r="N704" s="131">
        <v>0</v>
      </c>
      <c r="O704" s="131">
        <v>0</v>
      </c>
      <c r="P704" s="131">
        <v>0</v>
      </c>
      <c r="Q704" s="126">
        <v>0</v>
      </c>
    </row>
    <row r="705" spans="1:17" ht="13" thickBot="1" x14ac:dyDescent="0.3">
      <c r="A705" s="32">
        <v>232014</v>
      </c>
      <c r="B705" s="134" t="s">
        <v>253</v>
      </c>
      <c r="C705" s="146" t="s">
        <v>993</v>
      </c>
      <c r="D705" s="133" t="s">
        <v>2078</v>
      </c>
      <c r="E705" s="142">
        <v>-4257307.92</v>
      </c>
      <c r="F705" s="129">
        <v>-6182469.6500000004</v>
      </c>
      <c r="G705" s="129">
        <v>-6777915.3899999997</v>
      </c>
      <c r="H705" s="129">
        <v>-7468985.9900000002</v>
      </c>
      <c r="I705" s="129">
        <v>-6455552.2999999998</v>
      </c>
      <c r="J705" s="129">
        <v>-6914493.2400000002</v>
      </c>
      <c r="K705" s="129">
        <v>-5442257.0700000003</v>
      </c>
      <c r="L705" s="129">
        <v>-6352040.6600000001</v>
      </c>
      <c r="M705" s="129">
        <v>-7430695.4400000004</v>
      </c>
      <c r="N705" s="129">
        <v>-8886462.75</v>
      </c>
      <c r="O705" s="129">
        <v>-8038729.2699999996</v>
      </c>
      <c r="P705" s="129">
        <v>-6022805.75</v>
      </c>
      <c r="Q705" s="126">
        <v>-6022805.75</v>
      </c>
    </row>
    <row r="706" spans="1:17" ht="13" thickBot="1" x14ac:dyDescent="0.3">
      <c r="A706" s="32">
        <v>232017</v>
      </c>
      <c r="B706" s="134" t="s">
        <v>254</v>
      </c>
      <c r="C706" s="146" t="s">
        <v>992</v>
      </c>
      <c r="D706" s="133" t="s">
        <v>2078</v>
      </c>
      <c r="E706" s="143">
        <v>0</v>
      </c>
      <c r="F706" s="131">
        <v>0</v>
      </c>
      <c r="G706" s="131">
        <v>0</v>
      </c>
      <c r="H706" s="131">
        <v>0</v>
      </c>
      <c r="I706" s="131">
        <v>0</v>
      </c>
      <c r="J706" s="131">
        <v>0</v>
      </c>
      <c r="K706" s="131">
        <v>0</v>
      </c>
      <c r="L706" s="131">
        <v>0</v>
      </c>
      <c r="M706" s="131">
        <v>0</v>
      </c>
      <c r="N706" s="131">
        <v>0</v>
      </c>
      <c r="O706" s="131">
        <v>1140000</v>
      </c>
      <c r="P706" s="131">
        <v>0</v>
      </c>
      <c r="Q706" s="126">
        <v>0</v>
      </c>
    </row>
    <row r="707" spans="1:17" ht="13" thickBot="1" x14ac:dyDescent="0.3">
      <c r="A707" s="32">
        <v>232021</v>
      </c>
      <c r="B707" s="134" t="s">
        <v>255</v>
      </c>
      <c r="C707" s="146" t="s">
        <v>991</v>
      </c>
      <c r="D707" s="133" t="s">
        <v>2078</v>
      </c>
      <c r="E707" s="142">
        <v>-1808827.65</v>
      </c>
      <c r="F707" s="129">
        <v>-4973894.5599999996</v>
      </c>
      <c r="G707" s="129">
        <v>-2189904.84</v>
      </c>
      <c r="H707" s="129">
        <v>-2358696.5699999998</v>
      </c>
      <c r="I707" s="129">
        <v>-2937769.58</v>
      </c>
      <c r="J707" s="129">
        <v>-3018778.6</v>
      </c>
      <c r="K707" s="129">
        <v>-1670625.79</v>
      </c>
      <c r="L707" s="129">
        <v>-2176418.77</v>
      </c>
      <c r="M707" s="129">
        <v>-2201173.86</v>
      </c>
      <c r="N707" s="129">
        <v>-2854847.56</v>
      </c>
      <c r="O707" s="129">
        <v>-3235614.34</v>
      </c>
      <c r="P707" s="129">
        <v>-1599543.23</v>
      </c>
      <c r="Q707" s="126">
        <v>-1599543.23</v>
      </c>
    </row>
    <row r="708" spans="1:17" ht="13" thickBot="1" x14ac:dyDescent="0.3">
      <c r="A708" s="32">
        <v>232022</v>
      </c>
      <c r="B708" s="134" t="s">
        <v>256</v>
      </c>
      <c r="C708" s="146" t="s">
        <v>990</v>
      </c>
      <c r="D708" s="133" t="s">
        <v>2078</v>
      </c>
      <c r="E708" s="143">
        <v>-1074500.68</v>
      </c>
      <c r="F708" s="131">
        <v>-2076168.42</v>
      </c>
      <c r="G708" s="131">
        <v>0</v>
      </c>
      <c r="H708" s="131">
        <v>-2920.84</v>
      </c>
      <c r="I708" s="131">
        <v>0</v>
      </c>
      <c r="J708" s="131">
        <v>19707.64</v>
      </c>
      <c r="K708" s="131">
        <v>-1121462.47</v>
      </c>
      <c r="L708" s="131">
        <v>0</v>
      </c>
      <c r="M708" s="131">
        <v>5382.09</v>
      </c>
      <c r="N708" s="131">
        <v>0</v>
      </c>
      <c r="O708" s="131">
        <v>0</v>
      </c>
      <c r="P708" s="131">
        <v>-1103660.04</v>
      </c>
      <c r="Q708" s="126">
        <v>-1103660.04</v>
      </c>
    </row>
    <row r="709" spans="1:17" ht="13" thickBot="1" x14ac:dyDescent="0.3">
      <c r="A709" s="32">
        <v>232024</v>
      </c>
      <c r="B709" s="134" t="s">
        <v>1510</v>
      </c>
      <c r="C709" s="146" t="s">
        <v>989</v>
      </c>
      <c r="D709" s="133" t="s">
        <v>2078</v>
      </c>
      <c r="E709" s="142">
        <v>-202325.04</v>
      </c>
      <c r="F709" s="129">
        <v>-200470.52</v>
      </c>
      <c r="G709" s="129">
        <v>-257811.37</v>
      </c>
      <c r="H709" s="129">
        <v>-196733.25</v>
      </c>
      <c r="I709" s="129">
        <v>-194850.41</v>
      </c>
      <c r="J709" s="129">
        <v>-192958.03</v>
      </c>
      <c r="K709" s="129">
        <v>-191056.06</v>
      </c>
      <c r="L709" s="129">
        <v>-189144.46</v>
      </c>
      <c r="M709" s="129">
        <v>-187223.17</v>
      </c>
      <c r="N709" s="129">
        <v>-185292.16</v>
      </c>
      <c r="O709" s="129">
        <v>-183351.37</v>
      </c>
      <c r="P709" s="129">
        <v>-181400.75</v>
      </c>
      <c r="Q709" s="126">
        <v>-181400.75</v>
      </c>
    </row>
    <row r="710" spans="1:17" ht="13" thickBot="1" x14ac:dyDescent="0.3">
      <c r="A710" s="32">
        <v>232025</v>
      </c>
      <c r="B710" s="134" t="s">
        <v>1511</v>
      </c>
      <c r="C710" s="146" t="s">
        <v>988</v>
      </c>
      <c r="D710" s="133" t="s">
        <v>2078</v>
      </c>
      <c r="E710" s="143">
        <v>-1705.29</v>
      </c>
      <c r="F710" s="131">
        <v>31.36</v>
      </c>
      <c r="G710" s="131">
        <v>11243.51</v>
      </c>
      <c r="H710" s="131">
        <v>13109.51</v>
      </c>
      <c r="I710" s="131">
        <v>-20511.310000000001</v>
      </c>
      <c r="J710" s="131">
        <v>-18577.150000000001</v>
      </c>
      <c r="K710" s="131">
        <v>-26590.29</v>
      </c>
      <c r="L710" s="131">
        <v>-15059.67</v>
      </c>
      <c r="M710" s="131">
        <v>-13356.33</v>
      </c>
      <c r="N710" s="131">
        <v>-2283.0100000000002</v>
      </c>
      <c r="O710" s="131">
        <v>44742.02</v>
      </c>
      <c r="P710" s="131">
        <v>38000.78</v>
      </c>
      <c r="Q710" s="126">
        <v>38000.78</v>
      </c>
    </row>
    <row r="711" spans="1:17" ht="13" thickBot="1" x14ac:dyDescent="0.3">
      <c r="A711" s="32">
        <v>232026</v>
      </c>
      <c r="B711" s="134" t="s">
        <v>2045</v>
      </c>
      <c r="C711" s="146" t="s">
        <v>987</v>
      </c>
      <c r="D711" s="133" t="s">
        <v>2078</v>
      </c>
      <c r="E711" s="142">
        <v>0</v>
      </c>
      <c r="F711" s="129">
        <v>0</v>
      </c>
      <c r="G711" s="129">
        <v>0</v>
      </c>
      <c r="H711" s="129">
        <v>0</v>
      </c>
      <c r="I711" s="129">
        <v>0</v>
      </c>
      <c r="J711" s="129">
        <v>0</v>
      </c>
      <c r="K711" s="129">
        <v>0</v>
      </c>
      <c r="L711" s="129">
        <v>0</v>
      </c>
      <c r="M711" s="129">
        <v>0</v>
      </c>
      <c r="N711" s="129">
        <v>-2000</v>
      </c>
      <c r="O711" s="129">
        <v>-7583.33</v>
      </c>
      <c r="P711" s="129">
        <v>0</v>
      </c>
      <c r="Q711" s="126">
        <v>0</v>
      </c>
    </row>
    <row r="712" spans="1:17" ht="13" thickBot="1" x14ac:dyDescent="0.3">
      <c r="A712" s="32">
        <v>232027</v>
      </c>
      <c r="B712" s="134" t="s">
        <v>257</v>
      </c>
      <c r="C712" s="146" t="s">
        <v>986</v>
      </c>
      <c r="D712" s="133" t="s">
        <v>2078</v>
      </c>
      <c r="E712" s="143">
        <v>-1639439</v>
      </c>
      <c r="F712" s="131">
        <v>-49487.5</v>
      </c>
      <c r="G712" s="131">
        <v>-185101</v>
      </c>
      <c r="H712" s="131">
        <v>-185101</v>
      </c>
      <c r="I712" s="131">
        <v>-185101</v>
      </c>
      <c r="J712" s="131">
        <v>-417373</v>
      </c>
      <c r="K712" s="131">
        <v>-417373</v>
      </c>
      <c r="L712" s="131">
        <v>-417373</v>
      </c>
      <c r="M712" s="131">
        <v>-1045354</v>
      </c>
      <c r="N712" s="131">
        <v>-1045354</v>
      </c>
      <c r="O712" s="131">
        <v>-1045354</v>
      </c>
      <c r="P712" s="131">
        <v>-870613</v>
      </c>
      <c r="Q712" s="126">
        <v>-870613</v>
      </c>
    </row>
    <row r="713" spans="1:17" ht="13" thickBot="1" x14ac:dyDescent="0.3">
      <c r="A713" s="32">
        <v>232028</v>
      </c>
      <c r="B713" s="134" t="s">
        <v>258</v>
      </c>
      <c r="C713" s="146" t="s">
        <v>985</v>
      </c>
      <c r="D713" s="133" t="s">
        <v>2078</v>
      </c>
      <c r="E713" s="142">
        <v>-9242020</v>
      </c>
      <c r="F713" s="129">
        <v>-2550738.6800000002</v>
      </c>
      <c r="G713" s="129">
        <v>-3471464</v>
      </c>
      <c r="H713" s="129">
        <v>-3471464</v>
      </c>
      <c r="I713" s="129">
        <v>-3471464</v>
      </c>
      <c r="J713" s="129">
        <v>-4651751</v>
      </c>
      <c r="K713" s="129">
        <v>-4651751</v>
      </c>
      <c r="L713" s="129">
        <v>-4651751</v>
      </c>
      <c r="M713" s="129">
        <v>-5072159</v>
      </c>
      <c r="N713" s="129">
        <v>-5072159</v>
      </c>
      <c r="O713" s="129">
        <v>-5072159</v>
      </c>
      <c r="P713" s="129">
        <v>-8892448</v>
      </c>
      <c r="Q713" s="126">
        <v>-8892448</v>
      </c>
    </row>
    <row r="714" spans="1:17" ht="13" thickBot="1" x14ac:dyDescent="0.3">
      <c r="A714" s="32">
        <v>232031</v>
      </c>
      <c r="B714" s="134" t="s">
        <v>1512</v>
      </c>
      <c r="C714" s="146" t="s">
        <v>984</v>
      </c>
      <c r="D714" s="133" t="s">
        <v>2078</v>
      </c>
      <c r="E714" s="143">
        <v>-19337.43</v>
      </c>
      <c r="F714" s="131">
        <v>-19494.93</v>
      </c>
      <c r="G714" s="131">
        <v>-65711.600000000006</v>
      </c>
      <c r="H714" s="131">
        <v>-18469.599999999999</v>
      </c>
      <c r="I714" s="131">
        <v>-18479.599999999999</v>
      </c>
      <c r="J714" s="131">
        <v>-66206.100000000006</v>
      </c>
      <c r="K714" s="131">
        <v>-18378.599999999999</v>
      </c>
      <c r="L714" s="131">
        <v>-17800.09</v>
      </c>
      <c r="M714" s="131">
        <v>-63491.09</v>
      </c>
      <c r="N714" s="131">
        <v>-15881.49</v>
      </c>
      <c r="O714" s="131">
        <v>-14656.49</v>
      </c>
      <c r="P714" s="131">
        <v>-127235.73</v>
      </c>
      <c r="Q714" s="126">
        <v>-127235.73</v>
      </c>
    </row>
    <row r="715" spans="1:17" ht="13" thickBot="1" x14ac:dyDescent="0.3">
      <c r="A715" s="32">
        <v>232032</v>
      </c>
      <c r="B715" s="134" t="s">
        <v>259</v>
      </c>
      <c r="C715" s="146" t="s">
        <v>983</v>
      </c>
      <c r="D715" s="133" t="s">
        <v>2078</v>
      </c>
      <c r="E715" s="142">
        <v>-2183865.0299999998</v>
      </c>
      <c r="F715" s="129">
        <v>-2303552.13</v>
      </c>
      <c r="G715" s="129">
        <v>-2523759.42</v>
      </c>
      <c r="H715" s="129">
        <v>-2651319.65</v>
      </c>
      <c r="I715" s="129">
        <v>-2914017.32</v>
      </c>
      <c r="J715" s="129">
        <v>-2883503.6</v>
      </c>
      <c r="K715" s="129">
        <v>-2569466.5699999998</v>
      </c>
      <c r="L715" s="129">
        <v>-2621567.48</v>
      </c>
      <c r="M715" s="129">
        <v>-2513913.3199999998</v>
      </c>
      <c r="N715" s="129">
        <v>-2769065.27</v>
      </c>
      <c r="O715" s="129">
        <v>-2974323.17</v>
      </c>
      <c r="P715" s="129">
        <v>-2263287.19</v>
      </c>
      <c r="Q715" s="126">
        <v>-2263287.19</v>
      </c>
    </row>
    <row r="716" spans="1:17" ht="13" thickBot="1" x14ac:dyDescent="0.3">
      <c r="A716" s="32">
        <v>232040</v>
      </c>
      <c r="B716" s="134" t="s">
        <v>260</v>
      </c>
      <c r="C716" s="146" t="s">
        <v>982</v>
      </c>
      <c r="D716" s="133" t="s">
        <v>2078</v>
      </c>
      <c r="E716" s="143">
        <v>-4393746</v>
      </c>
      <c r="F716" s="131">
        <v>-7464951</v>
      </c>
      <c r="G716" s="131">
        <v>-8778193</v>
      </c>
      <c r="H716" s="131">
        <v>-8590965</v>
      </c>
      <c r="I716" s="131">
        <v>-6751102</v>
      </c>
      <c r="J716" s="131">
        <v>-4003276</v>
      </c>
      <c r="K716" s="131">
        <v>-762670</v>
      </c>
      <c r="L716" s="131">
        <v>2470450</v>
      </c>
      <c r="M716" s="131">
        <v>5329197</v>
      </c>
      <c r="N716" s="131">
        <v>6633106</v>
      </c>
      <c r="O716" s="131">
        <v>4626666</v>
      </c>
      <c r="P716" s="131">
        <v>0</v>
      </c>
      <c r="Q716" s="126">
        <v>0</v>
      </c>
    </row>
    <row r="717" spans="1:17" ht="13" thickBot="1" x14ac:dyDescent="0.3">
      <c r="A717" s="32">
        <v>232098</v>
      </c>
      <c r="B717" s="134" t="s">
        <v>261</v>
      </c>
      <c r="C717" s="146" t="s">
        <v>981</v>
      </c>
      <c r="D717" s="133" t="s">
        <v>2078</v>
      </c>
      <c r="E717" s="142">
        <v>0</v>
      </c>
      <c r="F717" s="129">
        <v>0</v>
      </c>
      <c r="G717" s="129">
        <v>0</v>
      </c>
      <c r="H717" s="129">
        <v>0</v>
      </c>
      <c r="I717" s="129">
        <v>0</v>
      </c>
      <c r="J717" s="129">
        <v>0</v>
      </c>
      <c r="K717" s="129">
        <v>0</v>
      </c>
      <c r="L717" s="129">
        <v>0</v>
      </c>
      <c r="M717" s="129">
        <v>0</v>
      </c>
      <c r="N717" s="129">
        <v>0</v>
      </c>
      <c r="O717" s="129">
        <v>0</v>
      </c>
      <c r="P717" s="129">
        <v>-0.03</v>
      </c>
      <c r="Q717" s="126">
        <v>-0.03</v>
      </c>
    </row>
    <row r="718" spans="1:17" ht="13" thickBot="1" x14ac:dyDescent="0.3">
      <c r="A718" s="32">
        <v>232099</v>
      </c>
      <c r="B718" s="134" t="s">
        <v>262</v>
      </c>
      <c r="C718" s="146" t="s">
        <v>980</v>
      </c>
      <c r="D718" s="133" t="s">
        <v>2078</v>
      </c>
      <c r="E718" s="143">
        <v>0</v>
      </c>
      <c r="F718" s="131">
        <v>0</v>
      </c>
      <c r="G718" s="131">
        <v>0</v>
      </c>
      <c r="H718" s="131">
        <v>0</v>
      </c>
      <c r="I718" s="131">
        <v>0</v>
      </c>
      <c r="J718" s="131">
        <v>0</v>
      </c>
      <c r="K718" s="131">
        <v>10</v>
      </c>
      <c r="L718" s="131">
        <v>0</v>
      </c>
      <c r="M718" s="131">
        <v>0</v>
      </c>
      <c r="N718" s="131">
        <v>0</v>
      </c>
      <c r="O718" s="131">
        <v>0</v>
      </c>
      <c r="P718" s="131">
        <v>0</v>
      </c>
      <c r="Q718" s="126">
        <v>0</v>
      </c>
    </row>
    <row r="719" spans="1:17" ht="13" thickBot="1" x14ac:dyDescent="0.3">
      <c r="A719" s="32">
        <v>232100</v>
      </c>
      <c r="B719" s="134" t="s">
        <v>263</v>
      </c>
      <c r="C719" s="146" t="s">
        <v>979</v>
      </c>
      <c r="D719" s="133" t="s">
        <v>2078</v>
      </c>
      <c r="E719" s="142">
        <v>0</v>
      </c>
      <c r="F719" s="129">
        <v>0</v>
      </c>
      <c r="G719" s="129">
        <v>0</v>
      </c>
      <c r="H719" s="129">
        <v>0</v>
      </c>
      <c r="I719" s="129">
        <v>0</v>
      </c>
      <c r="J719" s="129">
        <v>0</v>
      </c>
      <c r="K719" s="129">
        <v>0</v>
      </c>
      <c r="L719" s="129">
        <v>0</v>
      </c>
      <c r="M719" s="129">
        <v>0</v>
      </c>
      <c r="N719" s="129">
        <v>0</v>
      </c>
      <c r="O719" s="129">
        <v>0</v>
      </c>
      <c r="P719" s="129">
        <v>0</v>
      </c>
      <c r="Q719" s="126">
        <v>0</v>
      </c>
    </row>
    <row r="720" spans="1:17" ht="13" thickBot="1" x14ac:dyDescent="0.3">
      <c r="A720" s="32">
        <v>232109</v>
      </c>
      <c r="B720" s="134" t="s">
        <v>261</v>
      </c>
      <c r="C720" s="146" t="s">
        <v>978</v>
      </c>
      <c r="D720" s="133" t="s">
        <v>2078</v>
      </c>
      <c r="E720" s="143">
        <v>0</v>
      </c>
      <c r="F720" s="131">
        <v>0</v>
      </c>
      <c r="G720" s="131">
        <v>0</v>
      </c>
      <c r="H720" s="131">
        <v>0</v>
      </c>
      <c r="I720" s="131">
        <v>0</v>
      </c>
      <c r="J720" s="131">
        <v>0</v>
      </c>
      <c r="K720" s="131">
        <v>0</v>
      </c>
      <c r="L720" s="131">
        <v>0</v>
      </c>
      <c r="M720" s="131">
        <v>0</v>
      </c>
      <c r="N720" s="131">
        <v>0</v>
      </c>
      <c r="O720" s="131">
        <v>0</v>
      </c>
      <c r="P720" s="131">
        <v>0</v>
      </c>
      <c r="Q720" s="126">
        <v>0</v>
      </c>
    </row>
    <row r="721" spans="1:17" ht="13" thickBot="1" x14ac:dyDescent="0.3">
      <c r="A721" s="32">
        <v>232202</v>
      </c>
      <c r="B721" s="134" t="s">
        <v>264</v>
      </c>
      <c r="C721" s="146" t="s">
        <v>977</v>
      </c>
      <c r="D721" s="133" t="s">
        <v>2078</v>
      </c>
      <c r="E721" s="142">
        <v>-16197.7</v>
      </c>
      <c r="F721" s="129">
        <v>-21277.57</v>
      </c>
      <c r="G721" s="129">
        <v>-5644.07</v>
      </c>
      <c r="H721" s="129">
        <v>-5082.54</v>
      </c>
      <c r="I721" s="129">
        <v>-4475.24</v>
      </c>
      <c r="J721" s="129">
        <v>-4189.8100000000004</v>
      </c>
      <c r="K721" s="129">
        <v>-15468.84</v>
      </c>
      <c r="L721" s="129">
        <v>-5430.66</v>
      </c>
      <c r="M721" s="129">
        <v>-5430.82</v>
      </c>
      <c r="N721" s="129">
        <v>-5704.26</v>
      </c>
      <c r="O721" s="129">
        <v>-5249.17</v>
      </c>
      <c r="P721" s="129">
        <v>-16301.03</v>
      </c>
      <c r="Q721" s="126">
        <v>-16301.03</v>
      </c>
    </row>
    <row r="722" spans="1:17" ht="13" thickBot="1" x14ac:dyDescent="0.3">
      <c r="A722" s="32">
        <v>232211</v>
      </c>
      <c r="B722" s="134" t="s">
        <v>265</v>
      </c>
      <c r="C722" s="146" t="s">
        <v>976</v>
      </c>
      <c r="D722" s="133" t="s">
        <v>2078</v>
      </c>
      <c r="E722" s="143">
        <v>-114</v>
      </c>
      <c r="F722" s="131">
        <v>-57</v>
      </c>
      <c r="G722" s="131">
        <v>-57</v>
      </c>
      <c r="H722" s="131">
        <v>-171</v>
      </c>
      <c r="I722" s="131">
        <v>-114</v>
      </c>
      <c r="J722" s="131">
        <v>-171</v>
      </c>
      <c r="K722" s="131">
        <v>-114</v>
      </c>
      <c r="L722" s="131">
        <v>-114</v>
      </c>
      <c r="M722" s="131">
        <v>-230</v>
      </c>
      <c r="N722" s="131">
        <v>-346</v>
      </c>
      <c r="O722" s="131">
        <v>-404</v>
      </c>
      <c r="P722" s="131">
        <v>-36511.629999999997</v>
      </c>
      <c r="Q722" s="126">
        <v>-36511.629999999997</v>
      </c>
    </row>
    <row r="723" spans="1:17" ht="13" thickBot="1" x14ac:dyDescent="0.3">
      <c r="A723" s="32">
        <v>232212</v>
      </c>
      <c r="B723" s="134" t="s">
        <v>266</v>
      </c>
      <c r="C723" s="146" t="s">
        <v>975</v>
      </c>
      <c r="D723" s="133" t="s">
        <v>2078</v>
      </c>
      <c r="E723" s="142">
        <v>0</v>
      </c>
      <c r="F723" s="129">
        <v>0</v>
      </c>
      <c r="G723" s="129">
        <v>0</v>
      </c>
      <c r="H723" s="129">
        <v>0</v>
      </c>
      <c r="I723" s="129">
        <v>0</v>
      </c>
      <c r="J723" s="129">
        <v>0</v>
      </c>
      <c r="K723" s="129">
        <v>0</v>
      </c>
      <c r="L723" s="129">
        <v>0</v>
      </c>
      <c r="M723" s="129">
        <v>0</v>
      </c>
      <c r="N723" s="129">
        <v>0</v>
      </c>
      <c r="O723" s="129">
        <v>0</v>
      </c>
      <c r="P723" s="129">
        <v>0</v>
      </c>
      <c r="Q723" s="126">
        <v>0</v>
      </c>
    </row>
    <row r="724" spans="1:17" ht="13" thickBot="1" x14ac:dyDescent="0.3">
      <c r="A724" s="32">
        <v>232213</v>
      </c>
      <c r="B724" s="134" t="s">
        <v>267</v>
      </c>
      <c r="C724" s="146" t="s">
        <v>974</v>
      </c>
      <c r="D724" s="133" t="s">
        <v>2078</v>
      </c>
      <c r="E724" s="143">
        <v>-81716.3</v>
      </c>
      <c r="F724" s="131">
        <v>-80899.3</v>
      </c>
      <c r="G724" s="131">
        <v>-1773</v>
      </c>
      <c r="H724" s="131">
        <v>0</v>
      </c>
      <c r="I724" s="131">
        <v>0</v>
      </c>
      <c r="J724" s="131">
        <v>0</v>
      </c>
      <c r="K724" s="131">
        <v>0</v>
      </c>
      <c r="L724" s="131">
        <v>0</v>
      </c>
      <c r="M724" s="131">
        <v>0</v>
      </c>
      <c r="N724" s="131">
        <v>0</v>
      </c>
      <c r="O724" s="131">
        <v>0</v>
      </c>
      <c r="P724" s="131">
        <v>0</v>
      </c>
      <c r="Q724" s="126">
        <v>0</v>
      </c>
    </row>
    <row r="725" spans="1:17" ht="13" thickBot="1" x14ac:dyDescent="0.3">
      <c r="A725" s="32">
        <v>232217</v>
      </c>
      <c r="B725" s="134" t="s">
        <v>268</v>
      </c>
      <c r="C725" s="146" t="s">
        <v>973</v>
      </c>
      <c r="D725" s="133" t="s">
        <v>2078</v>
      </c>
      <c r="E725" s="142">
        <v>0</v>
      </c>
      <c r="F725" s="129">
        <v>0</v>
      </c>
      <c r="G725" s="129">
        <v>0</v>
      </c>
      <c r="H725" s="129">
        <v>0</v>
      </c>
      <c r="I725" s="129">
        <v>0</v>
      </c>
      <c r="J725" s="129">
        <v>0</v>
      </c>
      <c r="K725" s="129">
        <v>0</v>
      </c>
      <c r="L725" s="129">
        <v>0</v>
      </c>
      <c r="M725" s="129">
        <v>0</v>
      </c>
      <c r="N725" s="129">
        <v>0</v>
      </c>
      <c r="O725" s="129">
        <v>0</v>
      </c>
      <c r="P725" s="129">
        <v>0</v>
      </c>
      <c r="Q725" s="126">
        <v>0</v>
      </c>
    </row>
    <row r="726" spans="1:17" ht="13" thickBot="1" x14ac:dyDescent="0.3">
      <c r="A726" s="32">
        <v>232218</v>
      </c>
      <c r="B726" s="134" t="s">
        <v>269</v>
      </c>
      <c r="C726" s="146" t="s">
        <v>972</v>
      </c>
      <c r="D726" s="133" t="s">
        <v>2078</v>
      </c>
      <c r="E726" s="143">
        <v>-735</v>
      </c>
      <c r="F726" s="131">
        <v>-735</v>
      </c>
      <c r="G726" s="131">
        <v>-660</v>
      </c>
      <c r="H726" s="131">
        <v>-660</v>
      </c>
      <c r="I726" s="131">
        <v>-660</v>
      </c>
      <c r="J726" s="131">
        <v>-727.5</v>
      </c>
      <c r="K726" s="131">
        <v>-727.5</v>
      </c>
      <c r="L726" s="131">
        <v>-727.5</v>
      </c>
      <c r="M726" s="131">
        <v>-777.5</v>
      </c>
      <c r="N726" s="131">
        <v>-777.5</v>
      </c>
      <c r="O726" s="131">
        <v>-777.5</v>
      </c>
      <c r="P726" s="131">
        <v>-777.5</v>
      </c>
      <c r="Q726" s="126">
        <v>-777.5</v>
      </c>
    </row>
    <row r="727" spans="1:17" ht="13" thickBot="1" x14ac:dyDescent="0.3">
      <c r="A727" s="32">
        <v>232219</v>
      </c>
      <c r="B727" s="134" t="s">
        <v>270</v>
      </c>
      <c r="C727" s="146" t="s">
        <v>971</v>
      </c>
      <c r="D727" s="133" t="s">
        <v>2078</v>
      </c>
      <c r="E727" s="142">
        <v>-875977.33</v>
      </c>
      <c r="F727" s="129">
        <v>-1760796.69</v>
      </c>
      <c r="G727" s="129">
        <v>-585736.80000000005</v>
      </c>
      <c r="H727" s="129">
        <v>-602303.66</v>
      </c>
      <c r="I727" s="129">
        <v>-597284.76</v>
      </c>
      <c r="J727" s="129">
        <v>-420898.07</v>
      </c>
      <c r="K727" s="129">
        <v>-290347.09999999998</v>
      </c>
      <c r="L727" s="129">
        <v>-2077.7199999999998</v>
      </c>
      <c r="M727" s="129">
        <v>-391315.12</v>
      </c>
      <c r="N727" s="129">
        <v>16770.34</v>
      </c>
      <c r="O727" s="129">
        <v>30970.799999999999</v>
      </c>
      <c r="P727" s="129">
        <v>-398013.77</v>
      </c>
      <c r="Q727" s="126">
        <v>-398013.77</v>
      </c>
    </row>
    <row r="728" spans="1:17" ht="13" thickBot="1" x14ac:dyDescent="0.3">
      <c r="A728" s="32">
        <v>232220</v>
      </c>
      <c r="B728" s="134" t="s">
        <v>2185</v>
      </c>
      <c r="C728" s="146" t="s">
        <v>970</v>
      </c>
      <c r="D728" s="133" t="s">
        <v>2078</v>
      </c>
      <c r="E728" s="143">
        <v>0</v>
      </c>
      <c r="F728" s="131">
        <v>0</v>
      </c>
      <c r="G728" s="131">
        <v>0</v>
      </c>
      <c r="H728" s="131">
        <v>0</v>
      </c>
      <c r="I728" s="131">
        <v>0</v>
      </c>
      <c r="J728" s="131">
        <v>0</v>
      </c>
      <c r="K728" s="131">
        <v>0</v>
      </c>
      <c r="L728" s="131">
        <v>0</v>
      </c>
      <c r="M728" s="131">
        <v>0</v>
      </c>
      <c r="N728" s="131">
        <v>0</v>
      </c>
      <c r="O728" s="131">
        <v>0</v>
      </c>
      <c r="P728" s="131">
        <v>0</v>
      </c>
      <c r="Q728" s="126">
        <v>0</v>
      </c>
    </row>
    <row r="729" spans="1:17" ht="13" thickBot="1" x14ac:dyDescent="0.3">
      <c r="A729" s="32">
        <v>232221</v>
      </c>
      <c r="B729" s="134" t="s">
        <v>271</v>
      </c>
      <c r="C729" s="146" t="s">
        <v>969</v>
      </c>
      <c r="D729" s="133" t="s">
        <v>2078</v>
      </c>
      <c r="E729" s="142">
        <v>-2907.39</v>
      </c>
      <c r="F729" s="129">
        <v>-2907.39</v>
      </c>
      <c r="G729" s="129">
        <v>-2390.88</v>
      </c>
      <c r="H729" s="129">
        <v>-2600.88</v>
      </c>
      <c r="I729" s="129">
        <v>-2600.88</v>
      </c>
      <c r="J729" s="129">
        <v>-2600.88</v>
      </c>
      <c r="K729" s="129">
        <v>-2854.89</v>
      </c>
      <c r="L729" s="129">
        <v>-2610.88</v>
      </c>
      <c r="M729" s="129">
        <v>-2610.88</v>
      </c>
      <c r="N729" s="129">
        <v>-2610.88</v>
      </c>
      <c r="O729" s="129">
        <v>-2610.88</v>
      </c>
      <c r="P729" s="129">
        <v>-8550.25</v>
      </c>
      <c r="Q729" s="126">
        <v>-8550.25</v>
      </c>
    </row>
    <row r="730" spans="1:17" ht="13" thickBot="1" x14ac:dyDescent="0.3">
      <c r="A730" s="32">
        <v>232222</v>
      </c>
      <c r="B730" s="134" t="s">
        <v>272</v>
      </c>
      <c r="C730" s="146" t="s">
        <v>968</v>
      </c>
      <c r="D730" s="133" t="s">
        <v>2078</v>
      </c>
      <c r="E730" s="143">
        <v>-275.27999999999997</v>
      </c>
      <c r="F730" s="131">
        <v>-275.27999999999997</v>
      </c>
      <c r="G730" s="131">
        <v>-257.36</v>
      </c>
      <c r="H730" s="131">
        <v>-257.36</v>
      </c>
      <c r="I730" s="131">
        <v>-257.36</v>
      </c>
      <c r="J730" s="131">
        <v>-257.36</v>
      </c>
      <c r="K730" s="131">
        <v>-275.27999999999997</v>
      </c>
      <c r="L730" s="131">
        <v>-257.36</v>
      </c>
      <c r="M730" s="131">
        <v>-257.36</v>
      </c>
      <c r="N730" s="131">
        <v>-257.36</v>
      </c>
      <c r="O730" s="131">
        <v>-257.36</v>
      </c>
      <c r="P730" s="131">
        <v>-680.75</v>
      </c>
      <c r="Q730" s="126">
        <v>-680.75</v>
      </c>
    </row>
    <row r="731" spans="1:17" ht="13" thickBot="1" x14ac:dyDescent="0.3">
      <c r="A731" s="32">
        <v>232223</v>
      </c>
      <c r="B731" s="134" t="s">
        <v>273</v>
      </c>
      <c r="C731" s="146" t="s">
        <v>967</v>
      </c>
      <c r="D731" s="133" t="s">
        <v>2078</v>
      </c>
      <c r="E731" s="142">
        <v>490.54</v>
      </c>
      <c r="F731" s="129">
        <v>490.54</v>
      </c>
      <c r="G731" s="129">
        <v>511.8</v>
      </c>
      <c r="H731" s="129">
        <v>511.8</v>
      </c>
      <c r="I731" s="129">
        <v>511.8</v>
      </c>
      <c r="J731" s="129">
        <v>531.79999999999995</v>
      </c>
      <c r="K731" s="129">
        <v>510.54</v>
      </c>
      <c r="L731" s="129">
        <v>531.79999999999995</v>
      </c>
      <c r="M731" s="129">
        <v>531.79999999999995</v>
      </c>
      <c r="N731" s="129">
        <v>531.79999999999995</v>
      </c>
      <c r="O731" s="129">
        <v>531.79999999999995</v>
      </c>
      <c r="P731" s="129">
        <v>-1007.96</v>
      </c>
      <c r="Q731" s="126">
        <v>-1007.96</v>
      </c>
    </row>
    <row r="732" spans="1:17" ht="13" thickBot="1" x14ac:dyDescent="0.3">
      <c r="A732" s="32">
        <v>232230</v>
      </c>
      <c r="B732" s="134" t="s">
        <v>274</v>
      </c>
      <c r="C732" s="146" t="s">
        <v>966</v>
      </c>
      <c r="D732" s="133" t="s">
        <v>2078</v>
      </c>
      <c r="E732" s="143">
        <v>0</v>
      </c>
      <c r="F732" s="131">
        <v>0</v>
      </c>
      <c r="G732" s="131">
        <v>0</v>
      </c>
      <c r="H732" s="131">
        <v>0</v>
      </c>
      <c r="I732" s="131">
        <v>0</v>
      </c>
      <c r="J732" s="131">
        <v>0</v>
      </c>
      <c r="K732" s="131">
        <v>0</v>
      </c>
      <c r="L732" s="131">
        <v>0</v>
      </c>
      <c r="M732" s="131">
        <v>0</v>
      </c>
      <c r="N732" s="131">
        <v>0</v>
      </c>
      <c r="O732" s="131">
        <v>0</v>
      </c>
      <c r="P732" s="131">
        <v>0</v>
      </c>
      <c r="Q732" s="126">
        <v>0</v>
      </c>
    </row>
    <row r="733" spans="1:17" ht="13" thickBot="1" x14ac:dyDescent="0.3">
      <c r="A733" s="32">
        <v>232232</v>
      </c>
      <c r="B733" s="134" t="s">
        <v>275</v>
      </c>
      <c r="C733" s="146" t="s">
        <v>965</v>
      </c>
      <c r="D733" s="133" t="s">
        <v>2078</v>
      </c>
      <c r="E733" s="142">
        <v>-8101258.6200000001</v>
      </c>
      <c r="F733" s="129">
        <v>-6154097.04</v>
      </c>
      <c r="G733" s="129">
        <v>-4912873.18</v>
      </c>
      <c r="H733" s="129">
        <v>-4042746.49</v>
      </c>
      <c r="I733" s="129">
        <v>-4572258.37</v>
      </c>
      <c r="J733" s="129">
        <v>-7083255.7199999997</v>
      </c>
      <c r="K733" s="129">
        <v>-8995107.3000000007</v>
      </c>
      <c r="L733" s="129">
        <v>-11978737.939999999</v>
      </c>
      <c r="M733" s="129">
        <v>-14252433.640000001</v>
      </c>
      <c r="N733" s="129">
        <v>-16782372.489999998</v>
      </c>
      <c r="O733" s="129">
        <v>-16894261.379999999</v>
      </c>
      <c r="P733" s="129">
        <v>-12671232.67</v>
      </c>
      <c r="Q733" s="126">
        <v>-12671232.67</v>
      </c>
    </row>
    <row r="734" spans="1:17" ht="13" thickBot="1" x14ac:dyDescent="0.3">
      <c r="A734" s="32">
        <v>232233</v>
      </c>
      <c r="B734" s="134" t="s">
        <v>276</v>
      </c>
      <c r="C734" s="146" t="s">
        <v>964</v>
      </c>
      <c r="D734" s="133" t="s">
        <v>2078</v>
      </c>
      <c r="E734" s="143">
        <v>-27653347.579999998</v>
      </c>
      <c r="F734" s="131">
        <v>-26542899.309999999</v>
      </c>
      <c r="G734" s="131">
        <v>-22739277.27</v>
      </c>
      <c r="H734" s="131">
        <v>-16254885.390000001</v>
      </c>
      <c r="I734" s="131">
        <v>-11397184.82</v>
      </c>
      <c r="J734" s="131">
        <v>-13307462.199999999</v>
      </c>
      <c r="K734" s="131">
        <v>-12626984.460000001</v>
      </c>
      <c r="L734" s="131">
        <v>100333.37</v>
      </c>
      <c r="M734" s="131">
        <v>-13273888.41</v>
      </c>
      <c r="N734" s="131">
        <v>-15289936.359999999</v>
      </c>
      <c r="O734" s="131">
        <v>-42228868.159999996</v>
      </c>
      <c r="P734" s="131">
        <v>-50935765.159999996</v>
      </c>
      <c r="Q734" s="126">
        <v>-50935765.159999996</v>
      </c>
    </row>
    <row r="735" spans="1:17" ht="13" thickBot="1" x14ac:dyDescent="0.3">
      <c r="A735" s="32">
        <v>232235</v>
      </c>
      <c r="B735" s="134" t="s">
        <v>277</v>
      </c>
      <c r="C735" s="146" t="s">
        <v>963</v>
      </c>
      <c r="D735" s="133" t="s">
        <v>2078</v>
      </c>
      <c r="E735" s="142">
        <v>-47983.88</v>
      </c>
      <c r="F735" s="129">
        <v>-16258</v>
      </c>
      <c r="G735" s="129">
        <v>-570206.07999999996</v>
      </c>
      <c r="H735" s="129">
        <v>-114316.35</v>
      </c>
      <c r="I735" s="129">
        <v>-344477.05</v>
      </c>
      <c r="J735" s="129">
        <v>272322.21000000002</v>
      </c>
      <c r="K735" s="129">
        <v>-214880.62</v>
      </c>
      <c r="L735" s="129">
        <v>-81628.679999999993</v>
      </c>
      <c r="M735" s="129">
        <v>-295930.59000000003</v>
      </c>
      <c r="N735" s="129">
        <v>243438.71</v>
      </c>
      <c r="O735" s="129">
        <v>-1360418.1</v>
      </c>
      <c r="P735" s="129">
        <v>-1002623.35</v>
      </c>
      <c r="Q735" s="126">
        <v>-1002623.35</v>
      </c>
    </row>
    <row r="736" spans="1:17" ht="13" thickBot="1" x14ac:dyDescent="0.3">
      <c r="A736" s="32">
        <v>232239</v>
      </c>
      <c r="B736" s="134" t="s">
        <v>278</v>
      </c>
      <c r="C736" s="146" t="s">
        <v>962</v>
      </c>
      <c r="D736" s="133" t="s">
        <v>2078</v>
      </c>
      <c r="E736" s="143">
        <v>-60.27</v>
      </c>
      <c r="F736" s="131">
        <v>-100.45</v>
      </c>
      <c r="G736" s="131">
        <v>-140.63</v>
      </c>
      <c r="H736" s="131">
        <v>-180.81</v>
      </c>
      <c r="I736" s="131">
        <v>-220.99</v>
      </c>
      <c r="J736" s="131">
        <v>-261.17</v>
      </c>
      <c r="K736" s="131">
        <v>-301.35000000000002</v>
      </c>
      <c r="L736" s="131">
        <v>-341.53</v>
      </c>
      <c r="M736" s="131">
        <v>-381.71</v>
      </c>
      <c r="N736" s="131">
        <v>-421.89</v>
      </c>
      <c r="O736" s="131">
        <v>-462.07</v>
      </c>
      <c r="P736" s="131">
        <v>-482.16</v>
      </c>
      <c r="Q736" s="126">
        <v>-482.16</v>
      </c>
    </row>
    <row r="737" spans="1:17" ht="13" thickBot="1" x14ac:dyDescent="0.3">
      <c r="A737" s="32">
        <v>232242</v>
      </c>
      <c r="B737" s="134" t="s">
        <v>279</v>
      </c>
      <c r="C737" s="146" t="s">
        <v>961</v>
      </c>
      <c r="D737" s="133" t="s">
        <v>2078</v>
      </c>
      <c r="E737" s="142">
        <v>-750.13</v>
      </c>
      <c r="F737" s="129">
        <v>-750.13</v>
      </c>
      <c r="G737" s="129">
        <v>-724.71</v>
      </c>
      <c r="H737" s="129">
        <v>-724.71</v>
      </c>
      <c r="I737" s="129">
        <v>-724.71</v>
      </c>
      <c r="J737" s="129">
        <v>-724.71</v>
      </c>
      <c r="K737" s="129">
        <v>-747.63</v>
      </c>
      <c r="L737" s="129">
        <v>-724.71</v>
      </c>
      <c r="M737" s="129">
        <v>-724.71</v>
      </c>
      <c r="N737" s="129">
        <v>-724.71</v>
      </c>
      <c r="O737" s="129">
        <v>-724.71</v>
      </c>
      <c r="P737" s="129">
        <v>-2008.33</v>
      </c>
      <c r="Q737" s="126">
        <v>-2008.33</v>
      </c>
    </row>
    <row r="738" spans="1:17" ht="13" thickBot="1" x14ac:dyDescent="0.3">
      <c r="A738" s="32">
        <v>232249</v>
      </c>
      <c r="B738" s="134" t="s">
        <v>270</v>
      </c>
      <c r="C738" s="146" t="s">
        <v>960</v>
      </c>
      <c r="D738" s="133" t="s">
        <v>2078</v>
      </c>
      <c r="E738" s="143">
        <v>0</v>
      </c>
      <c r="F738" s="131">
        <v>0</v>
      </c>
      <c r="G738" s="131">
        <v>0</v>
      </c>
      <c r="H738" s="131">
        <v>0</v>
      </c>
      <c r="I738" s="131">
        <v>0</v>
      </c>
      <c r="J738" s="131">
        <v>0</v>
      </c>
      <c r="K738" s="131">
        <v>0</v>
      </c>
      <c r="L738" s="131">
        <v>0</v>
      </c>
      <c r="M738" s="131">
        <v>0</v>
      </c>
      <c r="N738" s="131">
        <v>0</v>
      </c>
      <c r="O738" s="131">
        <v>0</v>
      </c>
      <c r="P738" s="131">
        <v>0</v>
      </c>
      <c r="Q738" s="126">
        <v>0</v>
      </c>
    </row>
    <row r="739" spans="1:17" ht="13" thickBot="1" x14ac:dyDescent="0.3">
      <c r="A739" s="32">
        <v>232400</v>
      </c>
      <c r="B739" s="134" t="s">
        <v>1513</v>
      </c>
      <c r="C739" s="146" t="s">
        <v>959</v>
      </c>
      <c r="D739" s="133" t="s">
        <v>2078</v>
      </c>
      <c r="E739" s="142">
        <v>-463678.47</v>
      </c>
      <c r="F739" s="129">
        <v>-392418.02</v>
      </c>
      <c r="G739" s="129">
        <v>-108631.75</v>
      </c>
      <c r="H739" s="129">
        <v>-107349.88</v>
      </c>
      <c r="I739" s="129">
        <v>-84647.65</v>
      </c>
      <c r="J739" s="129">
        <v>-111945.42</v>
      </c>
      <c r="K739" s="129">
        <v>-139243.19</v>
      </c>
      <c r="L739" s="129">
        <v>-166707.63</v>
      </c>
      <c r="M739" s="129">
        <v>-193148.26</v>
      </c>
      <c r="N739" s="129">
        <v>-215118.89</v>
      </c>
      <c r="O739" s="129">
        <v>-209823.97</v>
      </c>
      <c r="P739" s="129">
        <v>-343249.22</v>
      </c>
      <c r="Q739" s="126">
        <v>-343249.22</v>
      </c>
    </row>
    <row r="740" spans="1:17" ht="13" thickBot="1" x14ac:dyDescent="0.3">
      <c r="A740" s="32">
        <v>232450</v>
      </c>
      <c r="B740" s="134" t="s">
        <v>280</v>
      </c>
      <c r="C740" s="146" t="s">
        <v>958</v>
      </c>
      <c r="D740" s="133" t="s">
        <v>2078</v>
      </c>
      <c r="E740" s="143">
        <v>-281551.08</v>
      </c>
      <c r="F740" s="131">
        <v>-283629.08</v>
      </c>
      <c r="G740" s="131">
        <v>-171722</v>
      </c>
      <c r="H740" s="131">
        <v>-173800</v>
      </c>
      <c r="I740" s="131">
        <v>-175878</v>
      </c>
      <c r="J740" s="131">
        <v>-187595</v>
      </c>
      <c r="K740" s="131">
        <v>-189673</v>
      </c>
      <c r="L740" s="131">
        <v>-166821</v>
      </c>
      <c r="M740" s="131">
        <v>-172233</v>
      </c>
      <c r="N740" s="131">
        <v>-172233</v>
      </c>
      <c r="O740" s="131">
        <v>-172233</v>
      </c>
      <c r="P740" s="131">
        <v>-172233</v>
      </c>
      <c r="Q740" s="126">
        <v>-172233</v>
      </c>
    </row>
    <row r="741" spans="1:17" ht="13" thickBot="1" x14ac:dyDescent="0.3">
      <c r="A741" s="32">
        <v>232500</v>
      </c>
      <c r="B741" s="134" t="s">
        <v>1514</v>
      </c>
      <c r="C741" s="146" t="s">
        <v>1515</v>
      </c>
      <c r="D741" s="133" t="s">
        <v>2078</v>
      </c>
      <c r="E741" s="142">
        <v>-8333.33</v>
      </c>
      <c r="F741" s="129">
        <v>-16666.66</v>
      </c>
      <c r="G741" s="129">
        <v>-24999.99</v>
      </c>
      <c r="H741" s="129">
        <v>-33333.32</v>
      </c>
      <c r="I741" s="129">
        <v>-41666.65</v>
      </c>
      <c r="J741" s="129">
        <v>-49999.98</v>
      </c>
      <c r="K741" s="129">
        <v>-58333.31</v>
      </c>
      <c r="L741" s="129">
        <v>-66666.64</v>
      </c>
      <c r="M741" s="129">
        <v>-65429.78</v>
      </c>
      <c r="N741" s="129">
        <v>16665.419999999998</v>
      </c>
      <c r="O741" s="129">
        <v>8332.09</v>
      </c>
      <c r="P741" s="129">
        <v>0</v>
      </c>
      <c r="Q741" s="126">
        <v>0</v>
      </c>
    </row>
    <row r="742" spans="1:17" ht="13" thickBot="1" x14ac:dyDescent="0.3">
      <c r="A742" s="32">
        <v>232999</v>
      </c>
      <c r="B742" s="134" t="s">
        <v>281</v>
      </c>
      <c r="C742" s="146" t="s">
        <v>957</v>
      </c>
      <c r="D742" s="133" t="s">
        <v>2078</v>
      </c>
      <c r="E742" s="143">
        <v>-3292047.24</v>
      </c>
      <c r="F742" s="131">
        <v>-4526215.76</v>
      </c>
      <c r="G742" s="131">
        <v>-1920839.05</v>
      </c>
      <c r="H742" s="131">
        <v>-3662397.21</v>
      </c>
      <c r="I742" s="131">
        <v>-2617116.35</v>
      </c>
      <c r="J742" s="131">
        <v>-4139271.7</v>
      </c>
      <c r="K742" s="131">
        <v>-2811275.86</v>
      </c>
      <c r="L742" s="131">
        <v>-3451276.9</v>
      </c>
      <c r="M742" s="131">
        <v>-8014172.2699999996</v>
      </c>
      <c r="N742" s="131">
        <v>-4285782.58</v>
      </c>
      <c r="O742" s="131">
        <v>-3990218.07</v>
      </c>
      <c r="P742" s="131">
        <v>-2725860.65</v>
      </c>
      <c r="Q742" s="126">
        <v>-2725860.65</v>
      </c>
    </row>
    <row r="743" spans="1:17" ht="13" thickBot="1" x14ac:dyDescent="0.3">
      <c r="A743" s="32">
        <v>241001</v>
      </c>
      <c r="B743" s="134" t="s">
        <v>282</v>
      </c>
      <c r="C743" s="146" t="s">
        <v>956</v>
      </c>
      <c r="D743" s="133" t="s">
        <v>2078</v>
      </c>
      <c r="E743" s="142">
        <v>-427354.77</v>
      </c>
      <c r="F743" s="129">
        <v>-2197104.04</v>
      </c>
      <c r="G743" s="129">
        <v>-477745.57</v>
      </c>
      <c r="H743" s="129">
        <v>-269840.25</v>
      </c>
      <c r="I743" s="129">
        <v>-305408.46000000002</v>
      </c>
      <c r="J743" s="129">
        <v>-273730.32</v>
      </c>
      <c r="K743" s="129">
        <v>-443224.39</v>
      </c>
      <c r="L743" s="129">
        <v>-483652.95</v>
      </c>
      <c r="M743" s="129">
        <v>-539399.93000000005</v>
      </c>
      <c r="N743" s="129">
        <v>-284363.90999999997</v>
      </c>
      <c r="O743" s="129">
        <v>-309162.88</v>
      </c>
      <c r="P743" s="129">
        <v>-567699.1</v>
      </c>
      <c r="Q743" s="126">
        <v>-567699.1</v>
      </c>
    </row>
    <row r="744" spans="1:17" ht="13" thickBot="1" x14ac:dyDescent="0.3">
      <c r="A744" s="32">
        <v>241002</v>
      </c>
      <c r="B744" s="134" t="s">
        <v>283</v>
      </c>
      <c r="C744" s="146" t="s">
        <v>955</v>
      </c>
      <c r="D744" s="133" t="s">
        <v>2078</v>
      </c>
      <c r="E744" s="143">
        <v>-254849.73</v>
      </c>
      <c r="F744" s="131">
        <v>-747995.03</v>
      </c>
      <c r="G744" s="131">
        <v>-241347.63</v>
      </c>
      <c r="H744" s="131">
        <v>-125581.78</v>
      </c>
      <c r="I744" s="131">
        <v>-127852.64</v>
      </c>
      <c r="J744" s="131">
        <v>-120874.31</v>
      </c>
      <c r="K744" s="131">
        <v>-233029.12</v>
      </c>
      <c r="L744" s="131">
        <v>-240675.93</v>
      </c>
      <c r="M744" s="131">
        <v>-228613.46</v>
      </c>
      <c r="N744" s="131">
        <v>-102127.41</v>
      </c>
      <c r="O744" s="131">
        <v>-95034.95</v>
      </c>
      <c r="P744" s="131">
        <v>-276326.58</v>
      </c>
      <c r="Q744" s="126">
        <v>-276326.58</v>
      </c>
    </row>
    <row r="745" spans="1:17" ht="13" thickBot="1" x14ac:dyDescent="0.3">
      <c r="A745" s="32">
        <v>241003</v>
      </c>
      <c r="B745" s="134" t="s">
        <v>284</v>
      </c>
      <c r="C745" s="146" t="s">
        <v>954</v>
      </c>
      <c r="D745" s="133" t="s">
        <v>2078</v>
      </c>
      <c r="E745" s="142">
        <v>-251071.04</v>
      </c>
      <c r="F745" s="129">
        <v>-880171.15</v>
      </c>
      <c r="G745" s="129">
        <v>-259098.74</v>
      </c>
      <c r="H745" s="129">
        <v>-142829.76000000001</v>
      </c>
      <c r="I745" s="129">
        <v>-153638.87</v>
      </c>
      <c r="J745" s="129">
        <v>-140097.57</v>
      </c>
      <c r="K745" s="129">
        <v>-256256.09</v>
      </c>
      <c r="L745" s="129">
        <v>-278989.90999999997</v>
      </c>
      <c r="M745" s="129">
        <v>-308166.84999999998</v>
      </c>
      <c r="N745" s="129">
        <v>-156736.94</v>
      </c>
      <c r="O745" s="129">
        <v>-171957.28</v>
      </c>
      <c r="P745" s="129">
        <v>-310613.38</v>
      </c>
      <c r="Q745" s="126">
        <v>-310613.38</v>
      </c>
    </row>
    <row r="746" spans="1:17" ht="13" thickBot="1" x14ac:dyDescent="0.3">
      <c r="A746" s="32">
        <v>241006</v>
      </c>
      <c r="B746" s="134" t="s">
        <v>285</v>
      </c>
      <c r="C746" s="146" t="s">
        <v>953</v>
      </c>
      <c r="D746" s="133" t="s">
        <v>2078</v>
      </c>
      <c r="E746" s="143">
        <v>-107125.69</v>
      </c>
      <c r="F746" s="131">
        <v>-107194.32</v>
      </c>
      <c r="G746" s="131">
        <v>-108397.75999999999</v>
      </c>
      <c r="H746" s="131">
        <v>-106113.22</v>
      </c>
      <c r="I746" s="131">
        <v>-107982.8</v>
      </c>
      <c r="J746" s="131">
        <v>-106893.75999999999</v>
      </c>
      <c r="K746" s="131">
        <v>-106449.67</v>
      </c>
      <c r="L746" s="131">
        <v>-106498.4</v>
      </c>
      <c r="M746" s="131">
        <v>-111567.15</v>
      </c>
      <c r="N746" s="131">
        <v>-106989.63</v>
      </c>
      <c r="O746" s="131">
        <v>-106882.31</v>
      </c>
      <c r="P746" s="131">
        <v>-106581.75</v>
      </c>
      <c r="Q746" s="126">
        <v>-106581.75</v>
      </c>
    </row>
    <row r="747" spans="1:17" ht="13" thickBot="1" x14ac:dyDescent="0.3">
      <c r="A747" s="32">
        <v>241007</v>
      </c>
      <c r="B747" s="134" t="s">
        <v>286</v>
      </c>
      <c r="C747" s="146" t="s">
        <v>952</v>
      </c>
      <c r="D747" s="133" t="s">
        <v>2078</v>
      </c>
      <c r="E747" s="142">
        <v>-69866.7</v>
      </c>
      <c r="F747" s="129">
        <v>-69078.990000000005</v>
      </c>
      <c r="G747" s="129">
        <v>-70565.33</v>
      </c>
      <c r="H747" s="129">
        <v>-68674.850000000006</v>
      </c>
      <c r="I747" s="129">
        <v>-69649.100000000006</v>
      </c>
      <c r="J747" s="129">
        <v>-69131.27</v>
      </c>
      <c r="K747" s="129">
        <v>-69574.09</v>
      </c>
      <c r="L747" s="129">
        <v>-69488.86</v>
      </c>
      <c r="M747" s="129">
        <v>-71752.81</v>
      </c>
      <c r="N747" s="129">
        <v>-69591.89</v>
      </c>
      <c r="O747" s="129">
        <v>-69608.31</v>
      </c>
      <c r="P747" s="129">
        <v>-70225.570000000007</v>
      </c>
      <c r="Q747" s="126">
        <v>-70225.570000000007</v>
      </c>
    </row>
    <row r="748" spans="1:17" ht="13" thickBot="1" x14ac:dyDescent="0.3">
      <c r="A748" s="32">
        <v>241011</v>
      </c>
      <c r="B748" s="134" t="s">
        <v>282</v>
      </c>
      <c r="C748" s="146" t="s">
        <v>951</v>
      </c>
      <c r="D748" s="133" t="s">
        <v>2078</v>
      </c>
      <c r="E748" s="143">
        <v>0</v>
      </c>
      <c r="F748" s="131">
        <v>0</v>
      </c>
      <c r="G748" s="131">
        <v>0</v>
      </c>
      <c r="H748" s="131">
        <v>0</v>
      </c>
      <c r="I748" s="131">
        <v>0</v>
      </c>
      <c r="J748" s="131">
        <v>0</v>
      </c>
      <c r="K748" s="131">
        <v>0</v>
      </c>
      <c r="L748" s="131">
        <v>0</v>
      </c>
      <c r="M748" s="131">
        <v>0</v>
      </c>
      <c r="N748" s="131">
        <v>0</v>
      </c>
      <c r="O748" s="131">
        <v>0</v>
      </c>
      <c r="P748" s="131">
        <v>0</v>
      </c>
      <c r="Q748" s="126">
        <v>0</v>
      </c>
    </row>
    <row r="749" spans="1:17" ht="13" thickBot="1" x14ac:dyDescent="0.3">
      <c r="A749" s="32">
        <v>241012</v>
      </c>
      <c r="B749" s="134" t="s">
        <v>283</v>
      </c>
      <c r="C749" s="146" t="s">
        <v>950</v>
      </c>
      <c r="D749" s="133" t="s">
        <v>2078</v>
      </c>
      <c r="E749" s="142">
        <v>0</v>
      </c>
      <c r="F749" s="129">
        <v>0</v>
      </c>
      <c r="G749" s="129">
        <v>0</v>
      </c>
      <c r="H749" s="129">
        <v>0</v>
      </c>
      <c r="I749" s="129">
        <v>0</v>
      </c>
      <c r="J749" s="129">
        <v>0</v>
      </c>
      <c r="K749" s="129">
        <v>0</v>
      </c>
      <c r="L749" s="129">
        <v>0</v>
      </c>
      <c r="M749" s="129">
        <v>0</v>
      </c>
      <c r="N749" s="129">
        <v>0</v>
      </c>
      <c r="O749" s="129">
        <v>0</v>
      </c>
      <c r="P749" s="129">
        <v>0</v>
      </c>
      <c r="Q749" s="126">
        <v>0</v>
      </c>
    </row>
    <row r="750" spans="1:17" ht="13" thickBot="1" x14ac:dyDescent="0.3">
      <c r="A750" s="32">
        <v>241013</v>
      </c>
      <c r="B750" s="134" t="s">
        <v>284</v>
      </c>
      <c r="C750" s="146" t="s">
        <v>949</v>
      </c>
      <c r="D750" s="133" t="s">
        <v>2078</v>
      </c>
      <c r="E750" s="143">
        <v>0</v>
      </c>
      <c r="F750" s="131">
        <v>0</v>
      </c>
      <c r="G750" s="131">
        <v>0</v>
      </c>
      <c r="H750" s="131">
        <v>0</v>
      </c>
      <c r="I750" s="131">
        <v>0</v>
      </c>
      <c r="J750" s="131">
        <v>0</v>
      </c>
      <c r="K750" s="131">
        <v>0</v>
      </c>
      <c r="L750" s="131">
        <v>0</v>
      </c>
      <c r="M750" s="131">
        <v>0</v>
      </c>
      <c r="N750" s="131">
        <v>0</v>
      </c>
      <c r="O750" s="131">
        <v>0</v>
      </c>
      <c r="P750" s="131">
        <v>0</v>
      </c>
      <c r="Q750" s="126">
        <v>0</v>
      </c>
    </row>
    <row r="751" spans="1:17" ht="13" thickBot="1" x14ac:dyDescent="0.3">
      <c r="A751" s="32">
        <v>241023</v>
      </c>
      <c r="B751" s="134" t="s">
        <v>287</v>
      </c>
      <c r="C751" s="146" t="s">
        <v>948</v>
      </c>
      <c r="D751" s="133" t="s">
        <v>2078</v>
      </c>
      <c r="E751" s="142">
        <v>-136.61000000000001</v>
      </c>
      <c r="F751" s="129">
        <v>-1043.42</v>
      </c>
      <c r="G751" s="129">
        <v>-168.27</v>
      </c>
      <c r="H751" s="129">
        <v>-140.88999999999999</v>
      </c>
      <c r="I751" s="129">
        <v>-140.88999999999999</v>
      </c>
      <c r="J751" s="129">
        <v>-96.17</v>
      </c>
      <c r="K751" s="129">
        <v>-71.42</v>
      </c>
      <c r="L751" s="129">
        <v>0</v>
      </c>
      <c r="M751" s="129">
        <v>0</v>
      </c>
      <c r="N751" s="129">
        <v>0</v>
      </c>
      <c r="O751" s="129">
        <v>0</v>
      </c>
      <c r="P751" s="129">
        <v>0</v>
      </c>
      <c r="Q751" s="126">
        <v>0</v>
      </c>
    </row>
    <row r="752" spans="1:17" ht="13" thickBot="1" x14ac:dyDescent="0.3">
      <c r="A752" s="32">
        <v>241031</v>
      </c>
      <c r="B752" s="134" t="s">
        <v>288</v>
      </c>
      <c r="C752" s="146" t="s">
        <v>947</v>
      </c>
      <c r="D752" s="133" t="s">
        <v>2078</v>
      </c>
      <c r="E752" s="143">
        <v>-66758.95</v>
      </c>
      <c r="F752" s="131">
        <v>-175887.37</v>
      </c>
      <c r="G752" s="131">
        <v>-77048.160000000003</v>
      </c>
      <c r="H752" s="131">
        <v>-31995.7</v>
      </c>
      <c r="I752" s="131">
        <v>-34238.94</v>
      </c>
      <c r="J752" s="131">
        <v>-31580.720000000001</v>
      </c>
      <c r="K752" s="131">
        <v>-58628.06</v>
      </c>
      <c r="L752" s="131">
        <v>-61518.46</v>
      </c>
      <c r="M752" s="131">
        <v>-66228.259999999995</v>
      </c>
      <c r="N752" s="131">
        <v>-32374.3</v>
      </c>
      <c r="O752" s="131">
        <v>-34077.17</v>
      </c>
      <c r="P752" s="131">
        <v>-63044.68</v>
      </c>
      <c r="Q752" s="126">
        <v>-63044.68</v>
      </c>
    </row>
    <row r="753" spans="1:17" ht="13" thickBot="1" x14ac:dyDescent="0.3">
      <c r="A753" s="32">
        <v>241041</v>
      </c>
      <c r="B753" s="134" t="s">
        <v>288</v>
      </c>
      <c r="C753" s="146" t="s">
        <v>946</v>
      </c>
      <c r="D753" s="133" t="s">
        <v>2078</v>
      </c>
      <c r="E753" s="142">
        <v>0</v>
      </c>
      <c r="F753" s="129">
        <v>0</v>
      </c>
      <c r="G753" s="129">
        <v>0</v>
      </c>
      <c r="H753" s="129">
        <v>0</v>
      </c>
      <c r="I753" s="129">
        <v>0</v>
      </c>
      <c r="J753" s="129">
        <v>0</v>
      </c>
      <c r="K753" s="129">
        <v>0</v>
      </c>
      <c r="L753" s="129">
        <v>0</v>
      </c>
      <c r="M753" s="129">
        <v>0</v>
      </c>
      <c r="N753" s="129">
        <v>0</v>
      </c>
      <c r="O753" s="129">
        <v>0</v>
      </c>
      <c r="P753" s="129">
        <v>0</v>
      </c>
      <c r="Q753" s="126">
        <v>0</v>
      </c>
    </row>
    <row r="754" spans="1:17" ht="13" thickBot="1" x14ac:dyDescent="0.3">
      <c r="A754" s="32">
        <v>500171</v>
      </c>
      <c r="B754" s="132" t="s">
        <v>1516</v>
      </c>
      <c r="C754" s="146">
        <v>500171</v>
      </c>
      <c r="D754" s="141"/>
      <c r="E754" s="143">
        <v>-20790219.239999998</v>
      </c>
      <c r="F754" s="131">
        <v>-8747882.0899999999</v>
      </c>
      <c r="G754" s="131">
        <v>-11984708.09</v>
      </c>
      <c r="H754" s="131">
        <v>-11384086.390000001</v>
      </c>
      <c r="I754" s="131">
        <v>-7824017.1200000001</v>
      </c>
      <c r="J754" s="131">
        <v>-6886660.7699999996</v>
      </c>
      <c r="K754" s="131">
        <v>-9117526.6699999999</v>
      </c>
      <c r="L754" s="131">
        <v>-9782283</v>
      </c>
      <c r="M754" s="131">
        <v>-13034284.800000001</v>
      </c>
      <c r="N754" s="131">
        <v>-15027158.17</v>
      </c>
      <c r="O754" s="131">
        <v>-8230266.04</v>
      </c>
      <c r="P754" s="131">
        <v>-10989713.460000001</v>
      </c>
      <c r="Q754" s="126">
        <v>-10989713.460000001</v>
      </c>
    </row>
    <row r="755" spans="1:17" ht="13" thickBot="1" x14ac:dyDescent="0.3">
      <c r="A755" s="32">
        <v>236011</v>
      </c>
      <c r="B755" s="134" t="s">
        <v>289</v>
      </c>
      <c r="C755" s="146" t="s">
        <v>945</v>
      </c>
      <c r="D755" s="133" t="s">
        <v>2078</v>
      </c>
      <c r="E755" s="142">
        <v>0</v>
      </c>
      <c r="F755" s="129">
        <v>0</v>
      </c>
      <c r="G755" s="129">
        <v>0</v>
      </c>
      <c r="H755" s="129">
        <v>0</v>
      </c>
      <c r="I755" s="129">
        <v>0</v>
      </c>
      <c r="J755" s="129">
        <v>0</v>
      </c>
      <c r="K755" s="129">
        <v>-2039899.47</v>
      </c>
      <c r="L755" s="129">
        <v>-4079798.94</v>
      </c>
      <c r="M755" s="129">
        <v>-6119698.4100000001</v>
      </c>
      <c r="N755" s="129">
        <v>-8159597.8799999999</v>
      </c>
      <c r="O755" s="129">
        <v>0</v>
      </c>
      <c r="P755" s="129">
        <v>0</v>
      </c>
      <c r="Q755" s="126">
        <v>0</v>
      </c>
    </row>
    <row r="756" spans="1:17" ht="13" thickBot="1" x14ac:dyDescent="0.3">
      <c r="A756" s="32">
        <v>236012</v>
      </c>
      <c r="B756" s="134" t="s">
        <v>290</v>
      </c>
      <c r="C756" s="146" t="s">
        <v>944</v>
      </c>
      <c r="D756" s="133" t="s">
        <v>2078</v>
      </c>
      <c r="E756" s="143">
        <v>-1636712.25</v>
      </c>
      <c r="F756" s="131">
        <v>-1782782.5</v>
      </c>
      <c r="G756" s="131">
        <v>-1928852.75</v>
      </c>
      <c r="H756" s="131">
        <v>-1338833.27</v>
      </c>
      <c r="I756" s="131">
        <v>-1484903.52</v>
      </c>
      <c r="J756" s="131">
        <v>-1630973.77</v>
      </c>
      <c r="K756" s="131">
        <v>-1777044.02</v>
      </c>
      <c r="L756" s="131">
        <v>-1923114.27</v>
      </c>
      <c r="M756" s="131">
        <v>-2069184.52</v>
      </c>
      <c r="N756" s="131">
        <v>-1460702.5</v>
      </c>
      <c r="O756" s="131">
        <v>-1606772.75</v>
      </c>
      <c r="P756" s="131">
        <v>-1752843</v>
      </c>
      <c r="Q756" s="126">
        <v>-1752843</v>
      </c>
    </row>
    <row r="757" spans="1:17" ht="13" thickBot="1" x14ac:dyDescent="0.3">
      <c r="A757" s="32">
        <v>236015</v>
      </c>
      <c r="B757" s="134" t="s">
        <v>291</v>
      </c>
      <c r="C757" s="146" t="s">
        <v>943</v>
      </c>
      <c r="D757" s="133" t="s">
        <v>2078</v>
      </c>
      <c r="E757" s="142">
        <v>0</v>
      </c>
      <c r="F757" s="129">
        <v>0</v>
      </c>
      <c r="G757" s="129">
        <v>0</v>
      </c>
      <c r="H757" s="129">
        <v>0</v>
      </c>
      <c r="I757" s="129">
        <v>0</v>
      </c>
      <c r="J757" s="129">
        <v>0</v>
      </c>
      <c r="K757" s="129">
        <v>0</v>
      </c>
      <c r="L757" s="129">
        <v>0</v>
      </c>
      <c r="M757" s="129">
        <v>0</v>
      </c>
      <c r="N757" s="129">
        <v>0</v>
      </c>
      <c r="O757" s="129">
        <v>0</v>
      </c>
      <c r="P757" s="129">
        <v>0</v>
      </c>
      <c r="Q757" s="126">
        <v>0</v>
      </c>
    </row>
    <row r="758" spans="1:17" ht="13" thickBot="1" x14ac:dyDescent="0.3">
      <c r="A758" s="32">
        <v>236016</v>
      </c>
      <c r="B758" s="134" t="s">
        <v>292</v>
      </c>
      <c r="C758" s="146" t="s">
        <v>942</v>
      </c>
      <c r="D758" s="133" t="s">
        <v>2078</v>
      </c>
      <c r="E758" s="143">
        <v>0</v>
      </c>
      <c r="F758" s="131">
        <v>0</v>
      </c>
      <c r="G758" s="131">
        <v>0</v>
      </c>
      <c r="H758" s="131">
        <v>0</v>
      </c>
      <c r="I758" s="131">
        <v>0</v>
      </c>
      <c r="J758" s="131">
        <v>0</v>
      </c>
      <c r="K758" s="131">
        <v>0</v>
      </c>
      <c r="L758" s="131">
        <v>0</v>
      </c>
      <c r="M758" s="131">
        <v>0</v>
      </c>
      <c r="N758" s="131">
        <v>0</v>
      </c>
      <c r="O758" s="131">
        <v>0</v>
      </c>
      <c r="P758" s="131">
        <v>0</v>
      </c>
      <c r="Q758" s="126">
        <v>0</v>
      </c>
    </row>
    <row r="759" spans="1:17" ht="13" thickBot="1" x14ac:dyDescent="0.3">
      <c r="A759" s="32">
        <v>236027</v>
      </c>
      <c r="B759" s="134" t="s">
        <v>2046</v>
      </c>
      <c r="C759" s="146" t="s">
        <v>941</v>
      </c>
      <c r="D759" s="133" t="s">
        <v>2078</v>
      </c>
      <c r="E759" s="142">
        <v>-6958657.9100000001</v>
      </c>
      <c r="F759" s="129">
        <v>1041342.09</v>
      </c>
      <c r="G759" s="129">
        <v>1044106.09</v>
      </c>
      <c r="H759" s="129">
        <v>1044106.09</v>
      </c>
      <c r="I759" s="129">
        <v>1044106.09</v>
      </c>
      <c r="J759" s="129">
        <v>1045227.09</v>
      </c>
      <c r="K759" s="129">
        <v>1045227.09</v>
      </c>
      <c r="L759" s="129">
        <v>1045227.09</v>
      </c>
      <c r="M759" s="129">
        <v>1144327.0900000001</v>
      </c>
      <c r="N759" s="129">
        <v>1144327.0900000001</v>
      </c>
      <c r="O759" s="129">
        <v>0</v>
      </c>
      <c r="P759" s="129">
        <v>0</v>
      </c>
      <c r="Q759" s="126">
        <v>0</v>
      </c>
    </row>
    <row r="760" spans="1:17" ht="13" thickBot="1" x14ac:dyDescent="0.3">
      <c r="A760" s="32">
        <v>236028</v>
      </c>
      <c r="B760" s="134" t="s">
        <v>2186</v>
      </c>
      <c r="C760" s="146" t="s">
        <v>940</v>
      </c>
      <c r="D760" s="133" t="s">
        <v>2078</v>
      </c>
      <c r="E760" s="143">
        <v>-202461</v>
      </c>
      <c r="F760" s="131">
        <v>-293691</v>
      </c>
      <c r="G760" s="131">
        <v>-1903672</v>
      </c>
      <c r="H760" s="131">
        <v>-2431246</v>
      </c>
      <c r="I760" s="131">
        <v>-2183764</v>
      </c>
      <c r="J760" s="131">
        <v>-201015</v>
      </c>
      <c r="K760" s="131">
        <v>76177</v>
      </c>
      <c r="L760" s="131">
        <v>528287</v>
      </c>
      <c r="M760" s="131">
        <v>218068</v>
      </c>
      <c r="N760" s="131">
        <v>218068</v>
      </c>
      <c r="O760" s="131">
        <v>0</v>
      </c>
      <c r="P760" s="131">
        <v>0</v>
      </c>
      <c r="Q760" s="126">
        <v>0</v>
      </c>
    </row>
    <row r="761" spans="1:17" ht="13" thickBot="1" x14ac:dyDescent="0.3">
      <c r="A761" s="32">
        <v>236037</v>
      </c>
      <c r="B761" s="134" t="s">
        <v>2187</v>
      </c>
      <c r="C761" s="146" t="s">
        <v>939</v>
      </c>
      <c r="D761" s="133" t="s">
        <v>2078</v>
      </c>
      <c r="E761" s="142">
        <v>-1730090</v>
      </c>
      <c r="F761" s="129">
        <v>69910</v>
      </c>
      <c r="G761" s="129">
        <v>70890</v>
      </c>
      <c r="H761" s="129">
        <v>70890</v>
      </c>
      <c r="I761" s="129">
        <v>67404</v>
      </c>
      <c r="J761" s="129">
        <v>67801</v>
      </c>
      <c r="K761" s="129">
        <v>67801</v>
      </c>
      <c r="L761" s="129">
        <v>67801</v>
      </c>
      <c r="M761" s="129">
        <v>102933</v>
      </c>
      <c r="N761" s="129">
        <v>102933</v>
      </c>
      <c r="O761" s="129">
        <v>0</v>
      </c>
      <c r="P761" s="129">
        <v>0</v>
      </c>
      <c r="Q761" s="126">
        <v>0</v>
      </c>
    </row>
    <row r="762" spans="1:17" ht="13" thickBot="1" x14ac:dyDescent="0.3">
      <c r="A762" s="32">
        <v>236038</v>
      </c>
      <c r="B762" s="134" t="s">
        <v>2188</v>
      </c>
      <c r="C762" s="146" t="s">
        <v>938</v>
      </c>
      <c r="D762" s="133" t="s">
        <v>2078</v>
      </c>
      <c r="E762" s="143">
        <v>0</v>
      </c>
      <c r="F762" s="131">
        <v>1</v>
      </c>
      <c r="G762" s="131">
        <v>-290764</v>
      </c>
      <c r="H762" s="131">
        <v>-595795</v>
      </c>
      <c r="I762" s="131">
        <v>-516332</v>
      </c>
      <c r="J762" s="131">
        <v>-209764</v>
      </c>
      <c r="K762" s="131">
        <v>-155521</v>
      </c>
      <c r="L762" s="131">
        <v>-42222</v>
      </c>
      <c r="M762" s="131">
        <v>1069437</v>
      </c>
      <c r="N762" s="131">
        <v>1069437</v>
      </c>
      <c r="O762" s="131">
        <v>0</v>
      </c>
      <c r="P762" s="131">
        <v>0</v>
      </c>
      <c r="Q762" s="126">
        <v>0</v>
      </c>
    </row>
    <row r="763" spans="1:17" ht="13" thickBot="1" x14ac:dyDescent="0.3">
      <c r="A763" s="32">
        <v>236045</v>
      </c>
      <c r="B763" s="134" t="s">
        <v>293</v>
      </c>
      <c r="C763" s="146" t="s">
        <v>937</v>
      </c>
      <c r="D763" s="133" t="s">
        <v>2078</v>
      </c>
      <c r="E763" s="142">
        <v>0</v>
      </c>
      <c r="F763" s="129">
        <v>0</v>
      </c>
      <c r="G763" s="129">
        <v>0</v>
      </c>
      <c r="H763" s="129">
        <v>0</v>
      </c>
      <c r="I763" s="129">
        <v>0</v>
      </c>
      <c r="J763" s="129">
        <v>0</v>
      </c>
      <c r="K763" s="129">
        <v>0</v>
      </c>
      <c r="L763" s="129">
        <v>0</v>
      </c>
      <c r="M763" s="129">
        <v>0</v>
      </c>
      <c r="N763" s="129">
        <v>0</v>
      </c>
      <c r="O763" s="129">
        <v>0</v>
      </c>
      <c r="P763" s="129">
        <v>0</v>
      </c>
      <c r="Q763" s="126">
        <v>0</v>
      </c>
    </row>
    <row r="764" spans="1:17" ht="13" thickBot="1" x14ac:dyDescent="0.3">
      <c r="A764" s="32">
        <v>236046</v>
      </c>
      <c r="B764" s="134" t="s">
        <v>294</v>
      </c>
      <c r="C764" s="146" t="s">
        <v>936</v>
      </c>
      <c r="D764" s="133" t="s">
        <v>2078</v>
      </c>
      <c r="E764" s="143">
        <v>-1046132</v>
      </c>
      <c r="F764" s="131">
        <v>-1197143</v>
      </c>
      <c r="G764" s="131">
        <v>-1719898.43</v>
      </c>
      <c r="H764" s="131">
        <v>-1166222.76</v>
      </c>
      <c r="I764" s="131">
        <v>-705733.55</v>
      </c>
      <c r="J764" s="131">
        <v>-599610.35</v>
      </c>
      <c r="K764" s="131">
        <v>-558377.25</v>
      </c>
      <c r="L764" s="131">
        <v>-570446.92000000004</v>
      </c>
      <c r="M764" s="131">
        <v>-700512.88</v>
      </c>
      <c r="N764" s="131">
        <v>-1164738.1000000001</v>
      </c>
      <c r="O764" s="131">
        <v>-1998289.44</v>
      </c>
      <c r="P764" s="131">
        <v>-2330819.98</v>
      </c>
      <c r="Q764" s="126">
        <v>-2330819.98</v>
      </c>
    </row>
    <row r="765" spans="1:17" ht="13" thickBot="1" x14ac:dyDescent="0.3">
      <c r="A765" s="32">
        <v>236047</v>
      </c>
      <c r="B765" s="134" t="s">
        <v>295</v>
      </c>
      <c r="C765" s="146" t="s">
        <v>935</v>
      </c>
      <c r="D765" s="133" t="s">
        <v>2078</v>
      </c>
      <c r="E765" s="142">
        <v>-100956.31</v>
      </c>
      <c r="F765" s="129">
        <v>75568.95</v>
      </c>
      <c r="G765" s="129">
        <v>32992.120000000003</v>
      </c>
      <c r="H765" s="129">
        <v>-18169.23</v>
      </c>
      <c r="I765" s="129">
        <v>-0.01</v>
      </c>
      <c r="J765" s="129">
        <v>-0.01</v>
      </c>
      <c r="K765" s="129">
        <v>-0.01</v>
      </c>
      <c r="L765" s="129">
        <v>-0.01</v>
      </c>
      <c r="M765" s="129">
        <v>-0.01</v>
      </c>
      <c r="N765" s="129">
        <v>-0.01</v>
      </c>
      <c r="O765" s="129">
        <v>-25260.46</v>
      </c>
      <c r="P765" s="129">
        <v>-91766.52</v>
      </c>
      <c r="Q765" s="126">
        <v>-91766.52</v>
      </c>
    </row>
    <row r="766" spans="1:17" ht="13" thickBot="1" x14ac:dyDescent="0.3">
      <c r="A766" s="32">
        <v>236050</v>
      </c>
      <c r="B766" s="134" t="s">
        <v>296</v>
      </c>
      <c r="C766" s="146" t="s">
        <v>934</v>
      </c>
      <c r="D766" s="133" t="s">
        <v>2078</v>
      </c>
      <c r="E766" s="143">
        <v>3330.53</v>
      </c>
      <c r="F766" s="131">
        <v>3330.53</v>
      </c>
      <c r="G766" s="131">
        <v>3330.53</v>
      </c>
      <c r="H766" s="131">
        <v>9309.2800000000007</v>
      </c>
      <c r="I766" s="131">
        <v>9309.2800000000007</v>
      </c>
      <c r="J766" s="131">
        <v>9309.2800000000007</v>
      </c>
      <c r="K766" s="131">
        <v>12724.9</v>
      </c>
      <c r="L766" s="131">
        <v>12724.9</v>
      </c>
      <c r="M766" s="131">
        <v>12724.9</v>
      </c>
      <c r="N766" s="131">
        <v>16447.419999999998</v>
      </c>
      <c r="O766" s="131">
        <v>16447.419999999998</v>
      </c>
      <c r="P766" s="131">
        <v>0</v>
      </c>
      <c r="Q766" s="126">
        <v>0</v>
      </c>
    </row>
    <row r="767" spans="1:17" ht="13" thickBot="1" x14ac:dyDescent="0.3">
      <c r="A767" s="32">
        <v>236051</v>
      </c>
      <c r="B767" s="134" t="s">
        <v>297</v>
      </c>
      <c r="C767" s="146" t="s">
        <v>933</v>
      </c>
      <c r="D767" s="133" t="s">
        <v>2078</v>
      </c>
      <c r="E767" s="142">
        <v>-2383292.46</v>
      </c>
      <c r="F767" s="129">
        <v>-3155185.37</v>
      </c>
      <c r="G767" s="129">
        <v>-4001301.37</v>
      </c>
      <c r="H767" s="129">
        <v>-4803511.04</v>
      </c>
      <c r="I767" s="129">
        <v>-5647879.8799999999</v>
      </c>
      <c r="J767" s="129">
        <v>-6447005.1799999997</v>
      </c>
      <c r="K767" s="129">
        <v>-7267676.2000000002</v>
      </c>
      <c r="L767" s="129">
        <v>-8115910.79</v>
      </c>
      <c r="M767" s="129">
        <v>-8900919.4000000004</v>
      </c>
      <c r="N767" s="129">
        <v>-9753759.4299999997</v>
      </c>
      <c r="O767" s="129">
        <v>-10594394.68</v>
      </c>
      <c r="P767" s="129">
        <v>-1511624.1</v>
      </c>
      <c r="Q767" s="126">
        <v>-1511624.1</v>
      </c>
    </row>
    <row r="768" spans="1:17" ht="13" thickBot="1" x14ac:dyDescent="0.3">
      <c r="A768" s="32">
        <v>236052</v>
      </c>
      <c r="B768" s="134" t="s">
        <v>298</v>
      </c>
      <c r="C768" s="146" t="s">
        <v>932</v>
      </c>
      <c r="D768" s="133" t="s">
        <v>2078</v>
      </c>
      <c r="E768" s="143">
        <v>22606.57</v>
      </c>
      <c r="F768" s="131">
        <v>22606.57</v>
      </c>
      <c r="G768" s="131">
        <v>22606.57</v>
      </c>
      <c r="H768" s="131">
        <v>478705.09</v>
      </c>
      <c r="I768" s="131">
        <v>478705.09</v>
      </c>
      <c r="J768" s="131">
        <v>478705.09</v>
      </c>
      <c r="K768" s="131">
        <v>647614</v>
      </c>
      <c r="L768" s="131">
        <v>647614</v>
      </c>
      <c r="M768" s="131">
        <v>647614</v>
      </c>
      <c r="N768" s="131">
        <v>695171.08</v>
      </c>
      <c r="O768" s="131">
        <v>695171.08</v>
      </c>
      <c r="P768" s="131">
        <v>0</v>
      </c>
      <c r="Q768" s="126">
        <v>0</v>
      </c>
    </row>
    <row r="769" spans="1:17" ht="13" thickBot="1" x14ac:dyDescent="0.3">
      <c r="A769" s="32">
        <v>236053</v>
      </c>
      <c r="B769" s="134" t="s">
        <v>299</v>
      </c>
      <c r="C769" s="146" t="s">
        <v>931</v>
      </c>
      <c r="D769" s="133" t="s">
        <v>2078</v>
      </c>
      <c r="E769" s="142">
        <v>208.75</v>
      </c>
      <c r="F769" s="129">
        <v>208.75</v>
      </c>
      <c r="G769" s="129">
        <v>208.75</v>
      </c>
      <c r="H769" s="129">
        <v>2948.33</v>
      </c>
      <c r="I769" s="129">
        <v>2948.33</v>
      </c>
      <c r="J769" s="129">
        <v>2948.33</v>
      </c>
      <c r="K769" s="129">
        <v>4647.67</v>
      </c>
      <c r="L769" s="129">
        <v>4647.67</v>
      </c>
      <c r="M769" s="129">
        <v>4647.67</v>
      </c>
      <c r="N769" s="129">
        <v>5370.11</v>
      </c>
      <c r="O769" s="129">
        <v>5370.11</v>
      </c>
      <c r="P769" s="129">
        <v>0</v>
      </c>
      <c r="Q769" s="126">
        <v>0</v>
      </c>
    </row>
    <row r="770" spans="1:17" ht="13" thickBot="1" x14ac:dyDescent="0.3">
      <c r="A770" s="32">
        <v>236054</v>
      </c>
      <c r="B770" s="134" t="s">
        <v>300</v>
      </c>
      <c r="C770" s="146" t="s">
        <v>930</v>
      </c>
      <c r="D770" s="133" t="s">
        <v>2078</v>
      </c>
      <c r="E770" s="143">
        <v>1113.73</v>
      </c>
      <c r="F770" s="131">
        <v>1113.73</v>
      </c>
      <c r="G770" s="131">
        <v>1113.73</v>
      </c>
      <c r="H770" s="131">
        <v>49742.86</v>
      </c>
      <c r="I770" s="131">
        <v>49742.86</v>
      </c>
      <c r="J770" s="131">
        <v>49742.86</v>
      </c>
      <c r="K770" s="131">
        <v>50912.72</v>
      </c>
      <c r="L770" s="131">
        <v>50912.72</v>
      </c>
      <c r="M770" s="131">
        <v>50912.72</v>
      </c>
      <c r="N770" s="131">
        <v>52619.1</v>
      </c>
      <c r="O770" s="131">
        <v>52619.1</v>
      </c>
      <c r="P770" s="131">
        <v>0</v>
      </c>
      <c r="Q770" s="126">
        <v>0</v>
      </c>
    </row>
    <row r="771" spans="1:17" ht="13" thickBot="1" x14ac:dyDescent="0.3">
      <c r="A771" s="32">
        <v>236055</v>
      </c>
      <c r="B771" s="134" t="s">
        <v>301</v>
      </c>
      <c r="C771" s="146" t="s">
        <v>929</v>
      </c>
      <c r="D771" s="133" t="s">
        <v>2078</v>
      </c>
      <c r="E771" s="142">
        <v>27.39</v>
      </c>
      <c r="F771" s="129">
        <v>27.39</v>
      </c>
      <c r="G771" s="129">
        <v>27.39</v>
      </c>
      <c r="H771" s="129">
        <v>1223.19</v>
      </c>
      <c r="I771" s="129">
        <v>1223.19</v>
      </c>
      <c r="J771" s="129">
        <v>1223.19</v>
      </c>
      <c r="K771" s="129">
        <v>1251.96</v>
      </c>
      <c r="L771" s="129">
        <v>1251.96</v>
      </c>
      <c r="M771" s="129">
        <v>1251.96</v>
      </c>
      <c r="N771" s="129">
        <v>1293.92</v>
      </c>
      <c r="O771" s="129">
        <v>1293.92</v>
      </c>
      <c r="P771" s="129">
        <v>0</v>
      </c>
      <c r="Q771" s="126">
        <v>0</v>
      </c>
    </row>
    <row r="772" spans="1:17" ht="13" thickBot="1" x14ac:dyDescent="0.3">
      <c r="A772" s="32">
        <v>236056</v>
      </c>
      <c r="B772" s="134" t="s">
        <v>302</v>
      </c>
      <c r="C772" s="146" t="s">
        <v>928</v>
      </c>
      <c r="D772" s="133" t="s">
        <v>2078</v>
      </c>
      <c r="E772" s="143">
        <v>496402.84</v>
      </c>
      <c r="F772" s="131">
        <v>1001105.3</v>
      </c>
      <c r="G772" s="131">
        <v>2030121.71</v>
      </c>
      <c r="H772" s="131">
        <v>2625152.89</v>
      </c>
      <c r="I772" s="131">
        <v>3102081.82</v>
      </c>
      <c r="J772" s="131">
        <v>3580667.78</v>
      </c>
      <c r="K772" s="131">
        <v>4052629.04</v>
      </c>
      <c r="L772" s="131">
        <v>4516291.3899999997</v>
      </c>
      <c r="M772" s="131">
        <v>4985728.18</v>
      </c>
      <c r="N772" s="131">
        <v>5566134.8600000003</v>
      </c>
      <c r="O772" s="131">
        <v>6006226.8499999996</v>
      </c>
      <c r="P772" s="131">
        <v>0</v>
      </c>
      <c r="Q772" s="126">
        <v>0</v>
      </c>
    </row>
    <row r="773" spans="1:17" ht="13" thickBot="1" x14ac:dyDescent="0.3">
      <c r="A773" s="32">
        <v>236057</v>
      </c>
      <c r="B773" s="134" t="s">
        <v>303</v>
      </c>
      <c r="C773" s="146" t="s">
        <v>927</v>
      </c>
      <c r="D773" s="133" t="s">
        <v>2078</v>
      </c>
      <c r="E773" s="142">
        <v>141330.1</v>
      </c>
      <c r="F773" s="129">
        <v>141330.1</v>
      </c>
      <c r="G773" s="129">
        <v>141330.1</v>
      </c>
      <c r="H773" s="129">
        <v>398447.4</v>
      </c>
      <c r="I773" s="129">
        <v>398447.4</v>
      </c>
      <c r="J773" s="129">
        <v>398447.4</v>
      </c>
      <c r="K773" s="129">
        <v>545337.16</v>
      </c>
      <c r="L773" s="129">
        <v>545337.16</v>
      </c>
      <c r="M773" s="129">
        <v>545337.16</v>
      </c>
      <c r="N773" s="129">
        <v>705424.59</v>
      </c>
      <c r="O773" s="129">
        <v>705424.59</v>
      </c>
      <c r="P773" s="129">
        <v>0</v>
      </c>
      <c r="Q773" s="126">
        <v>0</v>
      </c>
    </row>
    <row r="774" spans="1:17" ht="13" thickBot="1" x14ac:dyDescent="0.3">
      <c r="A774" s="32">
        <v>236058</v>
      </c>
      <c r="B774" s="134" t="s">
        <v>304</v>
      </c>
      <c r="C774" s="146" t="s">
        <v>926</v>
      </c>
      <c r="D774" s="133" t="s">
        <v>2078</v>
      </c>
      <c r="E774" s="143">
        <v>4242.3</v>
      </c>
      <c r="F774" s="131">
        <v>4242.3</v>
      </c>
      <c r="G774" s="131">
        <v>4242.3</v>
      </c>
      <c r="H774" s="131">
        <v>10158.81</v>
      </c>
      <c r="I774" s="131">
        <v>10158.81</v>
      </c>
      <c r="J774" s="131">
        <v>10158.81</v>
      </c>
      <c r="K774" s="131">
        <v>14914.01</v>
      </c>
      <c r="L774" s="131">
        <v>14914.01</v>
      </c>
      <c r="M774" s="131">
        <v>14914.01</v>
      </c>
      <c r="N774" s="131">
        <v>20125.18</v>
      </c>
      <c r="O774" s="131">
        <v>20125.18</v>
      </c>
      <c r="P774" s="131">
        <v>0</v>
      </c>
      <c r="Q774" s="126">
        <v>0</v>
      </c>
    </row>
    <row r="775" spans="1:17" ht="13" thickBot="1" x14ac:dyDescent="0.3">
      <c r="A775" s="32">
        <v>236059</v>
      </c>
      <c r="B775" s="134" t="s">
        <v>305</v>
      </c>
      <c r="C775" s="146" t="s">
        <v>925</v>
      </c>
      <c r="D775" s="133" t="s">
        <v>2078</v>
      </c>
      <c r="E775" s="142">
        <v>117640.53</v>
      </c>
      <c r="F775" s="129">
        <v>243194.51</v>
      </c>
      <c r="G775" s="129">
        <v>521558.6</v>
      </c>
      <c r="H775" s="129">
        <v>677525.79</v>
      </c>
      <c r="I775" s="129">
        <v>794825.03</v>
      </c>
      <c r="J775" s="129">
        <v>913860.13</v>
      </c>
      <c r="K775" s="129">
        <v>1031501.35</v>
      </c>
      <c r="L775" s="129">
        <v>1153427.26</v>
      </c>
      <c r="M775" s="129">
        <v>1273996.29</v>
      </c>
      <c r="N775" s="129">
        <v>1427316.13</v>
      </c>
      <c r="O775" s="129">
        <v>1547929.6000000001</v>
      </c>
      <c r="P775" s="129">
        <v>0</v>
      </c>
      <c r="Q775" s="126">
        <v>0</v>
      </c>
    </row>
    <row r="776" spans="1:17" ht="13" thickBot="1" x14ac:dyDescent="0.3">
      <c r="A776" s="32">
        <v>236061</v>
      </c>
      <c r="B776" s="134" t="s">
        <v>2189</v>
      </c>
      <c r="C776" s="146" t="s">
        <v>2190</v>
      </c>
      <c r="D776" s="133" t="s">
        <v>2078</v>
      </c>
      <c r="E776" s="143">
        <v>0</v>
      </c>
      <c r="F776" s="131">
        <v>0</v>
      </c>
      <c r="G776" s="131">
        <v>0</v>
      </c>
      <c r="H776" s="131">
        <v>0</v>
      </c>
      <c r="I776" s="131">
        <v>0</v>
      </c>
      <c r="J776" s="131">
        <v>0</v>
      </c>
      <c r="K776" s="131">
        <v>0</v>
      </c>
      <c r="L776" s="131">
        <v>0</v>
      </c>
      <c r="M776" s="131">
        <v>0</v>
      </c>
      <c r="N776" s="131">
        <v>0</v>
      </c>
      <c r="O776" s="131">
        <v>0</v>
      </c>
      <c r="P776" s="131">
        <v>0</v>
      </c>
      <c r="Q776" s="126">
        <v>0</v>
      </c>
    </row>
    <row r="777" spans="1:17" ht="13" thickBot="1" x14ac:dyDescent="0.3">
      <c r="A777" s="32">
        <v>236062</v>
      </c>
      <c r="B777" s="134" t="s">
        <v>306</v>
      </c>
      <c r="C777" s="146" t="s">
        <v>924</v>
      </c>
      <c r="D777" s="133" t="s">
        <v>2078</v>
      </c>
      <c r="E777" s="142">
        <v>0</v>
      </c>
      <c r="F777" s="129">
        <v>0</v>
      </c>
      <c r="G777" s="129">
        <v>0</v>
      </c>
      <c r="H777" s="129">
        <v>0</v>
      </c>
      <c r="I777" s="129">
        <v>0</v>
      </c>
      <c r="J777" s="129">
        <v>0</v>
      </c>
      <c r="K777" s="129">
        <v>0</v>
      </c>
      <c r="L777" s="129">
        <v>0</v>
      </c>
      <c r="M777" s="129">
        <v>0</v>
      </c>
      <c r="N777" s="129">
        <v>0</v>
      </c>
      <c r="O777" s="129">
        <v>0</v>
      </c>
      <c r="P777" s="129">
        <v>0</v>
      </c>
      <c r="Q777" s="126">
        <v>0</v>
      </c>
    </row>
    <row r="778" spans="1:17" ht="13" thickBot="1" x14ac:dyDescent="0.3">
      <c r="A778" s="32">
        <v>236064</v>
      </c>
      <c r="B778" s="134" t="s">
        <v>307</v>
      </c>
      <c r="C778" s="146" t="s">
        <v>923</v>
      </c>
      <c r="D778" s="133" t="s">
        <v>2078</v>
      </c>
      <c r="E778" s="143">
        <v>0</v>
      </c>
      <c r="F778" s="131">
        <v>0</v>
      </c>
      <c r="G778" s="131">
        <v>0</v>
      </c>
      <c r="H778" s="131">
        <v>0</v>
      </c>
      <c r="I778" s="131">
        <v>0</v>
      </c>
      <c r="J778" s="131">
        <v>0</v>
      </c>
      <c r="K778" s="131">
        <v>0</v>
      </c>
      <c r="L778" s="131">
        <v>0</v>
      </c>
      <c r="M778" s="131">
        <v>0</v>
      </c>
      <c r="N778" s="131">
        <v>0</v>
      </c>
      <c r="O778" s="131">
        <v>0</v>
      </c>
      <c r="P778" s="131">
        <v>0</v>
      </c>
      <c r="Q778" s="126">
        <v>0</v>
      </c>
    </row>
    <row r="779" spans="1:17" ht="13" thickBot="1" x14ac:dyDescent="0.3">
      <c r="A779" s="32">
        <v>236066</v>
      </c>
      <c r="B779" s="134" t="s">
        <v>302</v>
      </c>
      <c r="C779" s="146" t="s">
        <v>922</v>
      </c>
      <c r="D779" s="133" t="s">
        <v>2078</v>
      </c>
      <c r="E779" s="142">
        <v>0</v>
      </c>
      <c r="F779" s="129">
        <v>0</v>
      </c>
      <c r="G779" s="129">
        <v>0</v>
      </c>
      <c r="H779" s="129">
        <v>0</v>
      </c>
      <c r="I779" s="129">
        <v>0</v>
      </c>
      <c r="J779" s="129">
        <v>0</v>
      </c>
      <c r="K779" s="129">
        <v>0</v>
      </c>
      <c r="L779" s="129">
        <v>0</v>
      </c>
      <c r="M779" s="129">
        <v>0</v>
      </c>
      <c r="N779" s="129">
        <v>0</v>
      </c>
      <c r="O779" s="129">
        <v>0</v>
      </c>
      <c r="P779" s="129">
        <v>0</v>
      </c>
      <c r="Q779" s="126">
        <v>0</v>
      </c>
    </row>
    <row r="780" spans="1:17" ht="13" thickBot="1" x14ac:dyDescent="0.3">
      <c r="A780" s="32">
        <v>236067</v>
      </c>
      <c r="B780" s="134" t="s">
        <v>303</v>
      </c>
      <c r="C780" s="146" t="s">
        <v>921</v>
      </c>
      <c r="D780" s="133" t="s">
        <v>2078</v>
      </c>
      <c r="E780" s="143">
        <v>0</v>
      </c>
      <c r="F780" s="131">
        <v>0</v>
      </c>
      <c r="G780" s="131">
        <v>0</v>
      </c>
      <c r="H780" s="131">
        <v>0</v>
      </c>
      <c r="I780" s="131">
        <v>0</v>
      </c>
      <c r="J780" s="131">
        <v>0</v>
      </c>
      <c r="K780" s="131">
        <v>0</v>
      </c>
      <c r="L780" s="131">
        <v>0</v>
      </c>
      <c r="M780" s="131">
        <v>0</v>
      </c>
      <c r="N780" s="131">
        <v>0</v>
      </c>
      <c r="O780" s="131">
        <v>0</v>
      </c>
      <c r="P780" s="131">
        <v>0</v>
      </c>
      <c r="Q780" s="126">
        <v>0</v>
      </c>
    </row>
    <row r="781" spans="1:17" ht="13" thickBot="1" x14ac:dyDescent="0.3">
      <c r="A781" s="32">
        <v>236069</v>
      </c>
      <c r="B781" s="134" t="s">
        <v>305</v>
      </c>
      <c r="C781" s="146" t="s">
        <v>920</v>
      </c>
      <c r="D781" s="133" t="s">
        <v>2078</v>
      </c>
      <c r="E781" s="142">
        <v>0</v>
      </c>
      <c r="F781" s="129">
        <v>0</v>
      </c>
      <c r="G781" s="129">
        <v>0</v>
      </c>
      <c r="H781" s="129">
        <v>0</v>
      </c>
      <c r="I781" s="129">
        <v>0</v>
      </c>
      <c r="J781" s="129">
        <v>0</v>
      </c>
      <c r="K781" s="129">
        <v>0</v>
      </c>
      <c r="L781" s="129">
        <v>0</v>
      </c>
      <c r="M781" s="129">
        <v>0</v>
      </c>
      <c r="N781" s="129">
        <v>0</v>
      </c>
      <c r="O781" s="129">
        <v>0</v>
      </c>
      <c r="P781" s="129">
        <v>0</v>
      </c>
      <c r="Q781" s="126">
        <v>0</v>
      </c>
    </row>
    <row r="782" spans="1:17" ht="13" thickBot="1" x14ac:dyDescent="0.3">
      <c r="A782" s="32">
        <v>236076</v>
      </c>
      <c r="B782" s="134" t="s">
        <v>308</v>
      </c>
      <c r="C782" s="146" t="s">
        <v>919</v>
      </c>
      <c r="D782" s="133" t="s">
        <v>2078</v>
      </c>
      <c r="E782" s="143">
        <v>0</v>
      </c>
      <c r="F782" s="131">
        <v>0</v>
      </c>
      <c r="G782" s="131">
        <v>0</v>
      </c>
      <c r="H782" s="131">
        <v>0</v>
      </c>
      <c r="I782" s="131">
        <v>0</v>
      </c>
      <c r="J782" s="131">
        <v>0</v>
      </c>
      <c r="K782" s="131">
        <v>0</v>
      </c>
      <c r="L782" s="131">
        <v>0</v>
      </c>
      <c r="M782" s="131">
        <v>0</v>
      </c>
      <c r="N782" s="131">
        <v>-200</v>
      </c>
      <c r="O782" s="131">
        <v>-758.33</v>
      </c>
      <c r="P782" s="131">
        <v>0</v>
      </c>
      <c r="Q782" s="126">
        <v>0</v>
      </c>
    </row>
    <row r="783" spans="1:17" ht="13" thickBot="1" x14ac:dyDescent="0.3">
      <c r="A783" s="32">
        <v>236078</v>
      </c>
      <c r="B783" s="134" t="s">
        <v>309</v>
      </c>
      <c r="C783" s="146" t="s">
        <v>918</v>
      </c>
      <c r="D783" s="133" t="s">
        <v>2078</v>
      </c>
      <c r="E783" s="142">
        <v>-46367.89</v>
      </c>
      <c r="F783" s="129">
        <v>-39241.839999999997</v>
      </c>
      <c r="G783" s="129">
        <v>-10863.23</v>
      </c>
      <c r="H783" s="129">
        <v>-10735.05</v>
      </c>
      <c r="I783" s="129">
        <v>-8464.83</v>
      </c>
      <c r="J783" s="129">
        <v>-11194.61</v>
      </c>
      <c r="K783" s="129">
        <v>-13924.39</v>
      </c>
      <c r="L783" s="129">
        <v>-16670.84</v>
      </c>
      <c r="M783" s="129">
        <v>-19314.91</v>
      </c>
      <c r="N783" s="129">
        <v>-22333.98</v>
      </c>
      <c r="O783" s="129">
        <v>-21256.49</v>
      </c>
      <c r="P783" s="129">
        <v>-34325.03</v>
      </c>
      <c r="Q783" s="126">
        <v>-34325.03</v>
      </c>
    </row>
    <row r="784" spans="1:17" ht="13" thickBot="1" x14ac:dyDescent="0.3">
      <c r="A784" s="32">
        <v>236087</v>
      </c>
      <c r="B784" s="134" t="s">
        <v>2047</v>
      </c>
      <c r="C784" s="146" t="s">
        <v>2048</v>
      </c>
      <c r="D784" s="133" t="s">
        <v>2078</v>
      </c>
      <c r="E784" s="143">
        <v>71006</v>
      </c>
      <c r="F784" s="131">
        <v>71006</v>
      </c>
      <c r="G784" s="131">
        <v>71006</v>
      </c>
      <c r="H784" s="131">
        <v>71006</v>
      </c>
      <c r="I784" s="131">
        <v>71006</v>
      </c>
      <c r="J784" s="131">
        <v>71006</v>
      </c>
      <c r="K784" s="131">
        <v>71006</v>
      </c>
      <c r="L784" s="131">
        <v>71006</v>
      </c>
      <c r="M784" s="131">
        <v>71006</v>
      </c>
      <c r="N784" s="131">
        <v>71006</v>
      </c>
      <c r="O784" s="131">
        <v>0</v>
      </c>
      <c r="P784" s="131">
        <v>0</v>
      </c>
      <c r="Q784" s="126">
        <v>0</v>
      </c>
    </row>
    <row r="785" spans="1:17" ht="13" thickBot="1" x14ac:dyDescent="0.3">
      <c r="A785" s="32">
        <v>236088</v>
      </c>
      <c r="B785" s="134" t="s">
        <v>2191</v>
      </c>
      <c r="C785" s="146" t="s">
        <v>2192</v>
      </c>
      <c r="D785" s="133" t="s">
        <v>2078</v>
      </c>
      <c r="E785" s="142">
        <v>0</v>
      </c>
      <c r="F785" s="129">
        <v>0</v>
      </c>
      <c r="G785" s="129">
        <v>0</v>
      </c>
      <c r="H785" s="129">
        <v>0</v>
      </c>
      <c r="I785" s="129">
        <v>0</v>
      </c>
      <c r="J785" s="129">
        <v>0</v>
      </c>
      <c r="K785" s="129">
        <v>0</v>
      </c>
      <c r="L785" s="129">
        <v>0</v>
      </c>
      <c r="M785" s="129">
        <v>0</v>
      </c>
      <c r="N785" s="129">
        <v>0</v>
      </c>
      <c r="O785" s="129">
        <v>0</v>
      </c>
      <c r="P785" s="129">
        <v>0</v>
      </c>
      <c r="Q785" s="126">
        <v>0</v>
      </c>
    </row>
    <row r="786" spans="1:17" ht="13" thickBot="1" x14ac:dyDescent="0.3">
      <c r="A786" s="32">
        <v>236100</v>
      </c>
      <c r="B786" s="134" t="s">
        <v>2193</v>
      </c>
      <c r="C786" s="146" t="s">
        <v>917</v>
      </c>
      <c r="D786" s="133" t="s">
        <v>2078</v>
      </c>
      <c r="E786" s="143">
        <v>174778</v>
      </c>
      <c r="F786" s="131">
        <v>174778</v>
      </c>
      <c r="G786" s="131">
        <v>174778</v>
      </c>
      <c r="H786" s="131">
        <v>185778</v>
      </c>
      <c r="I786" s="131">
        <v>185778</v>
      </c>
      <c r="J786" s="131">
        <v>208778</v>
      </c>
      <c r="K786" s="131">
        <v>208778</v>
      </c>
      <c r="L786" s="131">
        <v>209092</v>
      </c>
      <c r="M786" s="131">
        <v>399092</v>
      </c>
      <c r="N786" s="131">
        <v>399092</v>
      </c>
      <c r="O786" s="131">
        <v>399092</v>
      </c>
      <c r="P786" s="131">
        <v>41069</v>
      </c>
      <c r="Q786" s="126">
        <v>41069</v>
      </c>
    </row>
    <row r="787" spans="1:17" ht="13" thickBot="1" x14ac:dyDescent="0.3">
      <c r="A787" s="32">
        <v>236101</v>
      </c>
      <c r="B787" s="134" t="s">
        <v>310</v>
      </c>
      <c r="C787" s="146" t="s">
        <v>916</v>
      </c>
      <c r="D787" s="133" t="s">
        <v>2078</v>
      </c>
      <c r="E787" s="142">
        <v>-2146906.52</v>
      </c>
      <c r="F787" s="129">
        <v>-1433671.37</v>
      </c>
      <c r="G787" s="129">
        <v>-2047476.42</v>
      </c>
      <c r="H787" s="129">
        <v>-2528941.1800000002</v>
      </c>
      <c r="I787" s="129">
        <v>-766064.91</v>
      </c>
      <c r="J787" s="129">
        <v>-888570.83</v>
      </c>
      <c r="K787" s="129">
        <v>-1062320.25</v>
      </c>
      <c r="L787" s="129">
        <v>-333270.15999999997</v>
      </c>
      <c r="M787" s="129">
        <v>-537385.73</v>
      </c>
      <c r="N787" s="129">
        <v>-772789.2</v>
      </c>
      <c r="O787" s="129">
        <v>-597753.59999999998</v>
      </c>
      <c r="P787" s="129">
        <v>-1229173.78</v>
      </c>
      <c r="Q787" s="126">
        <v>-1229173.78</v>
      </c>
    </row>
    <row r="788" spans="1:17" ht="13" thickBot="1" x14ac:dyDescent="0.3">
      <c r="A788" s="32">
        <v>236102</v>
      </c>
      <c r="B788" s="134" t="s">
        <v>311</v>
      </c>
      <c r="C788" s="146" t="s">
        <v>915</v>
      </c>
      <c r="D788" s="133" t="s">
        <v>2078</v>
      </c>
      <c r="E788" s="143">
        <v>-58083.77</v>
      </c>
      <c r="F788" s="131">
        <v>-45109.47</v>
      </c>
      <c r="G788" s="131">
        <v>-43513.22</v>
      </c>
      <c r="H788" s="131">
        <v>-35178.39</v>
      </c>
      <c r="I788" s="131">
        <v>-22377.279999999999</v>
      </c>
      <c r="J788" s="131">
        <v>-9290.52</v>
      </c>
      <c r="K788" s="131">
        <v>-12949.1</v>
      </c>
      <c r="L788" s="131">
        <v>-11959.8</v>
      </c>
      <c r="M788" s="131">
        <v>-13930.19</v>
      </c>
      <c r="N788" s="131">
        <v>-17228.52</v>
      </c>
      <c r="O788" s="131">
        <v>-26285.16</v>
      </c>
      <c r="P788" s="131">
        <v>-50093.919999999998</v>
      </c>
      <c r="Q788" s="126">
        <v>-50093.919999999998</v>
      </c>
    </row>
    <row r="789" spans="1:17" ht="13" thickBot="1" x14ac:dyDescent="0.3">
      <c r="A789" s="32">
        <v>236103</v>
      </c>
      <c r="B789" s="134" t="s">
        <v>312</v>
      </c>
      <c r="C789" s="146" t="s">
        <v>914</v>
      </c>
      <c r="D789" s="133" t="s">
        <v>2078</v>
      </c>
      <c r="E789" s="142">
        <v>-12683.76</v>
      </c>
      <c r="F789" s="129">
        <v>-3131.21</v>
      </c>
      <c r="G789" s="129">
        <v>-4518.96</v>
      </c>
      <c r="H789" s="129">
        <v>-5534.24</v>
      </c>
      <c r="I789" s="129">
        <v>-6312.08</v>
      </c>
      <c r="J789" s="129">
        <v>-6530.29</v>
      </c>
      <c r="K789" s="129">
        <v>-6851.42</v>
      </c>
      <c r="L789" s="129">
        <v>-7163.82</v>
      </c>
      <c r="M789" s="129">
        <v>-7487.85</v>
      </c>
      <c r="N789" s="129">
        <v>-7890.65</v>
      </c>
      <c r="O789" s="129">
        <v>-8527.89</v>
      </c>
      <c r="P789" s="129">
        <v>-9771.25</v>
      </c>
      <c r="Q789" s="126">
        <v>-9771.25</v>
      </c>
    </row>
    <row r="790" spans="1:17" ht="13" thickBot="1" x14ac:dyDescent="0.3">
      <c r="A790" s="32">
        <v>236104</v>
      </c>
      <c r="B790" s="134" t="s">
        <v>313</v>
      </c>
      <c r="C790" s="146" t="s">
        <v>913</v>
      </c>
      <c r="D790" s="133" t="s">
        <v>2078</v>
      </c>
      <c r="E790" s="143">
        <v>-53481.42</v>
      </c>
      <c r="F790" s="131">
        <v>-44149.56</v>
      </c>
      <c r="G790" s="131">
        <v>-41255.03</v>
      </c>
      <c r="H790" s="131">
        <v>-33886.26</v>
      </c>
      <c r="I790" s="131">
        <v>-24693.49</v>
      </c>
      <c r="J790" s="131">
        <v>-10002.370000000001</v>
      </c>
      <c r="K790" s="131">
        <v>-13798.4</v>
      </c>
      <c r="L790" s="131">
        <v>-12072.57</v>
      </c>
      <c r="M790" s="131">
        <v>-12984.56</v>
      </c>
      <c r="N790" s="131">
        <v>-18671.05</v>
      </c>
      <c r="O790" s="131">
        <v>-28350.080000000002</v>
      </c>
      <c r="P790" s="131">
        <v>-46410.94</v>
      </c>
      <c r="Q790" s="126">
        <v>-46410.94</v>
      </c>
    </row>
    <row r="791" spans="1:17" ht="13" thickBot="1" x14ac:dyDescent="0.3">
      <c r="A791" s="32">
        <v>236105</v>
      </c>
      <c r="B791" s="134" t="s">
        <v>314</v>
      </c>
      <c r="C791" s="146" t="s">
        <v>912</v>
      </c>
      <c r="D791" s="133" t="s">
        <v>2078</v>
      </c>
      <c r="E791" s="142">
        <v>-58853.02</v>
      </c>
      <c r="F791" s="129">
        <v>-14209.8</v>
      </c>
      <c r="G791" s="129">
        <v>-19707.990000000002</v>
      </c>
      <c r="H791" s="129">
        <v>-23995.05</v>
      </c>
      <c r="I791" s="129">
        <v>-26065.69</v>
      </c>
      <c r="J791" s="129">
        <v>-27034.89</v>
      </c>
      <c r="K791" s="129">
        <v>-28595.68</v>
      </c>
      <c r="L791" s="129">
        <v>-29934.720000000001</v>
      </c>
      <c r="M791" s="129">
        <v>-31481.74</v>
      </c>
      <c r="N791" s="129">
        <v>-33477.4</v>
      </c>
      <c r="O791" s="129">
        <v>-36980.94</v>
      </c>
      <c r="P791" s="129">
        <v>-43553.07</v>
      </c>
      <c r="Q791" s="126">
        <v>-43553.07</v>
      </c>
    </row>
    <row r="792" spans="1:17" ht="13" thickBot="1" x14ac:dyDescent="0.3">
      <c r="A792" s="32">
        <v>236106</v>
      </c>
      <c r="B792" s="134" t="s">
        <v>315</v>
      </c>
      <c r="C792" s="146" t="s">
        <v>911</v>
      </c>
      <c r="D792" s="133" t="s">
        <v>2078</v>
      </c>
      <c r="E792" s="143">
        <v>-8611.24</v>
      </c>
      <c r="F792" s="131">
        <v>-1919.59</v>
      </c>
      <c r="G792" s="131">
        <v>-2836.64</v>
      </c>
      <c r="H792" s="131">
        <v>-3484.29</v>
      </c>
      <c r="I792" s="131">
        <v>-4005.8</v>
      </c>
      <c r="J792" s="131">
        <v>-4117.8599999999997</v>
      </c>
      <c r="K792" s="131">
        <v>-4345.51</v>
      </c>
      <c r="L792" s="131">
        <v>-4544.59</v>
      </c>
      <c r="M792" s="131">
        <v>-4718.59</v>
      </c>
      <c r="N792" s="131">
        <v>-4934.72</v>
      </c>
      <c r="O792" s="131">
        <v>-5283.5</v>
      </c>
      <c r="P792" s="131">
        <v>-5983.91</v>
      </c>
      <c r="Q792" s="126">
        <v>-5983.91</v>
      </c>
    </row>
    <row r="793" spans="1:17" ht="13" thickBot="1" x14ac:dyDescent="0.3">
      <c r="A793" s="32">
        <v>236107</v>
      </c>
      <c r="B793" s="134" t="s">
        <v>316</v>
      </c>
      <c r="C793" s="146" t="s">
        <v>910</v>
      </c>
      <c r="D793" s="133" t="s">
        <v>2078</v>
      </c>
      <c r="E793" s="142">
        <v>-6331.47</v>
      </c>
      <c r="F793" s="129">
        <v>-4706.12</v>
      </c>
      <c r="G793" s="129">
        <v>-6780.04</v>
      </c>
      <c r="H793" s="129">
        <v>-8339.19</v>
      </c>
      <c r="I793" s="129">
        <v>-2769.7</v>
      </c>
      <c r="J793" s="129">
        <v>-3162.42</v>
      </c>
      <c r="K793" s="129">
        <v>-3724.83</v>
      </c>
      <c r="L793" s="129">
        <v>-1073.8900000000001</v>
      </c>
      <c r="M793" s="129">
        <v>-1603.09</v>
      </c>
      <c r="N793" s="129">
        <v>-2211.64</v>
      </c>
      <c r="O793" s="129">
        <v>-1537.33</v>
      </c>
      <c r="P793" s="129">
        <v>-3395.88</v>
      </c>
      <c r="Q793" s="126">
        <v>-3395.88</v>
      </c>
    </row>
    <row r="794" spans="1:17" ht="13" thickBot="1" x14ac:dyDescent="0.3">
      <c r="A794" s="32">
        <v>236108</v>
      </c>
      <c r="B794" s="134" t="s">
        <v>317</v>
      </c>
      <c r="C794" s="146" t="s">
        <v>909</v>
      </c>
      <c r="D794" s="133" t="s">
        <v>2078</v>
      </c>
      <c r="E794" s="143">
        <v>-16446.490000000002</v>
      </c>
      <c r="F794" s="131">
        <v>-12279.04</v>
      </c>
      <c r="G794" s="131">
        <v>-12066.05</v>
      </c>
      <c r="H794" s="131">
        <v>-10042.459999999999</v>
      </c>
      <c r="I794" s="131">
        <v>-5225.1400000000003</v>
      </c>
      <c r="J794" s="131">
        <v>-2584.4499999999998</v>
      </c>
      <c r="K794" s="131">
        <v>-3771.09</v>
      </c>
      <c r="L794" s="131">
        <v>-3461.98</v>
      </c>
      <c r="M794" s="131">
        <v>-3987.93</v>
      </c>
      <c r="N794" s="131">
        <v>-5984.9</v>
      </c>
      <c r="O794" s="131">
        <v>-9677.51</v>
      </c>
      <c r="P794" s="131">
        <v>-14504.62</v>
      </c>
      <c r="Q794" s="126">
        <v>-14504.62</v>
      </c>
    </row>
    <row r="795" spans="1:17" ht="13" thickBot="1" x14ac:dyDescent="0.3">
      <c r="A795" s="32">
        <v>236109</v>
      </c>
      <c r="B795" s="134" t="s">
        <v>318</v>
      </c>
      <c r="C795" s="146" t="s">
        <v>908</v>
      </c>
      <c r="D795" s="133" t="s">
        <v>2078</v>
      </c>
      <c r="E795" s="142">
        <v>-86514.84</v>
      </c>
      <c r="F795" s="129">
        <v>-41111.29</v>
      </c>
      <c r="G795" s="129">
        <v>-58768.36</v>
      </c>
      <c r="H795" s="129">
        <v>-72059.34</v>
      </c>
      <c r="I795" s="129">
        <v>-78388.649999999994</v>
      </c>
      <c r="J795" s="129">
        <v>-81332.47</v>
      </c>
      <c r="K795" s="129">
        <v>-86049.55</v>
      </c>
      <c r="L795" s="129">
        <v>-9100.3700000000008</v>
      </c>
      <c r="M795" s="129">
        <v>-14243.64</v>
      </c>
      <c r="N795" s="129">
        <v>-22144.28</v>
      </c>
      <c r="O795" s="129">
        <v>-35269.03</v>
      </c>
      <c r="P795" s="129">
        <v>-57857.31</v>
      </c>
      <c r="Q795" s="126">
        <v>-57857.31</v>
      </c>
    </row>
    <row r="796" spans="1:17" ht="13" thickBot="1" x14ac:dyDescent="0.3">
      <c r="A796" s="32">
        <v>236110</v>
      </c>
      <c r="B796" s="134" t="s">
        <v>319</v>
      </c>
      <c r="C796" s="146" t="s">
        <v>907</v>
      </c>
      <c r="D796" s="133" t="s">
        <v>2078</v>
      </c>
      <c r="E796" s="143">
        <v>-8850.8799999999992</v>
      </c>
      <c r="F796" s="131">
        <v>-6222.47</v>
      </c>
      <c r="G796" s="131">
        <v>-9008.2099999999991</v>
      </c>
      <c r="H796" s="131">
        <v>-11164.38</v>
      </c>
      <c r="I796" s="131">
        <v>-3824.3</v>
      </c>
      <c r="J796" s="131">
        <v>-4386.4799999999996</v>
      </c>
      <c r="K796" s="131">
        <v>-5252.85</v>
      </c>
      <c r="L796" s="131">
        <v>-1620</v>
      </c>
      <c r="M796" s="131">
        <v>-2355.9</v>
      </c>
      <c r="N796" s="131">
        <v>-3229.16</v>
      </c>
      <c r="O796" s="131">
        <v>-2171.16</v>
      </c>
      <c r="P796" s="131">
        <v>-4786.95</v>
      </c>
      <c r="Q796" s="126">
        <v>-4786.95</v>
      </c>
    </row>
    <row r="797" spans="1:17" ht="13" thickBot="1" x14ac:dyDescent="0.3">
      <c r="A797" s="32">
        <v>236111</v>
      </c>
      <c r="B797" s="134" t="s">
        <v>320</v>
      </c>
      <c r="C797" s="146" t="s">
        <v>906</v>
      </c>
      <c r="D797" s="133" t="s">
        <v>2078</v>
      </c>
      <c r="E797" s="142">
        <v>-89108.479999999996</v>
      </c>
      <c r="F797" s="129">
        <v>0</v>
      </c>
      <c r="G797" s="129">
        <v>0</v>
      </c>
      <c r="H797" s="129">
        <v>0</v>
      </c>
      <c r="I797" s="129">
        <v>0</v>
      </c>
      <c r="J797" s="129">
        <v>-61732.92</v>
      </c>
      <c r="K797" s="129">
        <v>0</v>
      </c>
      <c r="L797" s="129">
        <v>0</v>
      </c>
      <c r="M797" s="129">
        <v>0</v>
      </c>
      <c r="N797" s="129">
        <v>0</v>
      </c>
      <c r="O797" s="129">
        <v>185.67</v>
      </c>
      <c r="P797" s="129">
        <v>185.67</v>
      </c>
      <c r="Q797" s="126">
        <v>185.67</v>
      </c>
    </row>
    <row r="798" spans="1:17" ht="13" thickBot="1" x14ac:dyDescent="0.3">
      <c r="A798" s="32">
        <v>236112</v>
      </c>
      <c r="B798" s="134" t="s">
        <v>321</v>
      </c>
      <c r="C798" s="146" t="s">
        <v>905</v>
      </c>
      <c r="D798" s="133" t="s">
        <v>2078</v>
      </c>
      <c r="E798" s="143">
        <v>-12697.28</v>
      </c>
      <c r="F798" s="131">
        <v>-21684.18</v>
      </c>
      <c r="G798" s="131">
        <v>-31188.9</v>
      </c>
      <c r="H798" s="131">
        <v>-7480.51</v>
      </c>
      <c r="I798" s="131">
        <v>-13289.95</v>
      </c>
      <c r="J798" s="131">
        <v>-15390.8</v>
      </c>
      <c r="K798" s="131">
        <v>-3042.19</v>
      </c>
      <c r="L798" s="131">
        <v>-5974.87</v>
      </c>
      <c r="M798" s="131">
        <v>-8856.4599999999991</v>
      </c>
      <c r="N798" s="131">
        <v>-4632.8599999999997</v>
      </c>
      <c r="O798" s="131">
        <v>-9679.9500000000007</v>
      </c>
      <c r="P798" s="131">
        <v>-18856.98</v>
      </c>
      <c r="Q798" s="126">
        <v>-18856.98</v>
      </c>
    </row>
    <row r="799" spans="1:17" ht="13" thickBot="1" x14ac:dyDescent="0.3">
      <c r="A799" s="32">
        <v>236113</v>
      </c>
      <c r="B799" s="134" t="s">
        <v>322</v>
      </c>
      <c r="C799" s="146" t="s">
        <v>904</v>
      </c>
      <c r="D799" s="133" t="s">
        <v>2078</v>
      </c>
      <c r="E799" s="142">
        <v>-55929.95</v>
      </c>
      <c r="F799" s="129">
        <v>-37131.279999999999</v>
      </c>
      <c r="G799" s="129">
        <v>-51892.03</v>
      </c>
      <c r="H799" s="129">
        <v>-63244.15</v>
      </c>
      <c r="I799" s="129">
        <v>-17351.32</v>
      </c>
      <c r="J799" s="129">
        <v>-19968.7</v>
      </c>
      <c r="K799" s="129">
        <v>-24577.54</v>
      </c>
      <c r="L799" s="129">
        <v>-8605.27</v>
      </c>
      <c r="M799" s="129">
        <v>-13087.88</v>
      </c>
      <c r="N799" s="129">
        <v>-18673.150000000001</v>
      </c>
      <c r="O799" s="129">
        <v>-14383.89</v>
      </c>
      <c r="P799" s="129">
        <v>-31277.78</v>
      </c>
      <c r="Q799" s="126">
        <v>-31277.78</v>
      </c>
    </row>
    <row r="800" spans="1:17" ht="13" thickBot="1" x14ac:dyDescent="0.3">
      <c r="A800" s="32">
        <v>236114</v>
      </c>
      <c r="B800" s="134" t="s">
        <v>323</v>
      </c>
      <c r="C800" s="146" t="s">
        <v>903</v>
      </c>
      <c r="D800" s="133" t="s">
        <v>2078</v>
      </c>
      <c r="E800" s="143">
        <v>-135292.19</v>
      </c>
      <c r="F800" s="131">
        <v>-64946.28</v>
      </c>
      <c r="G800" s="131">
        <v>-90220.68</v>
      </c>
      <c r="H800" s="131">
        <v>-109753.28</v>
      </c>
      <c r="I800" s="131">
        <v>-119545.89</v>
      </c>
      <c r="J800" s="131">
        <v>-124152.22</v>
      </c>
      <c r="K800" s="131">
        <v>-130946.84</v>
      </c>
      <c r="L800" s="131">
        <v>-13162.39</v>
      </c>
      <c r="M800" s="131">
        <v>-21246.22</v>
      </c>
      <c r="N800" s="131">
        <v>-32817.75</v>
      </c>
      <c r="O800" s="131">
        <v>-56695.26</v>
      </c>
      <c r="P800" s="131">
        <v>-89331.78</v>
      </c>
      <c r="Q800" s="126">
        <v>-89331.78</v>
      </c>
    </row>
    <row r="801" spans="1:17" ht="13" thickBot="1" x14ac:dyDescent="0.3">
      <c r="A801" s="32">
        <v>236115</v>
      </c>
      <c r="B801" s="134" t="s">
        <v>324</v>
      </c>
      <c r="C801" s="146" t="s">
        <v>902</v>
      </c>
      <c r="D801" s="133" t="s">
        <v>2078</v>
      </c>
      <c r="E801" s="142">
        <v>-22427.41</v>
      </c>
      <c r="F801" s="129">
        <v>-39345.67</v>
      </c>
      <c r="G801" s="129">
        <v>-57639.59</v>
      </c>
      <c r="H801" s="129">
        <v>-13079.42</v>
      </c>
      <c r="I801" s="129">
        <v>-23495.88</v>
      </c>
      <c r="J801" s="129">
        <v>-26942.33</v>
      </c>
      <c r="K801" s="129">
        <v>-5322.79</v>
      </c>
      <c r="L801" s="129">
        <v>-9902.1</v>
      </c>
      <c r="M801" s="129">
        <v>-14485.25</v>
      </c>
      <c r="N801" s="129">
        <v>-6053.77</v>
      </c>
      <c r="O801" s="129">
        <v>-13796.28</v>
      </c>
      <c r="P801" s="129">
        <v>-29195.27</v>
      </c>
      <c r="Q801" s="126">
        <v>-29195.27</v>
      </c>
    </row>
    <row r="802" spans="1:17" ht="13" thickBot="1" x14ac:dyDescent="0.3">
      <c r="A802" s="32">
        <v>236117</v>
      </c>
      <c r="B802" s="134" t="s">
        <v>325</v>
      </c>
      <c r="C802" s="146" t="s">
        <v>901</v>
      </c>
      <c r="D802" s="133" t="s">
        <v>2078</v>
      </c>
      <c r="E802" s="143">
        <v>-294549.15000000002</v>
      </c>
      <c r="F802" s="131">
        <v>-196700.31</v>
      </c>
      <c r="G802" s="131">
        <v>-279408.06</v>
      </c>
      <c r="H802" s="131">
        <v>-343639.72</v>
      </c>
      <c r="I802" s="131">
        <v>-99891.32</v>
      </c>
      <c r="J802" s="131">
        <v>-114300.67</v>
      </c>
      <c r="K802" s="131">
        <v>-136600.34</v>
      </c>
      <c r="L802" s="131">
        <v>-41497.449999999997</v>
      </c>
      <c r="M802" s="131">
        <v>-64275.3</v>
      </c>
      <c r="N802" s="131">
        <v>-95418.81</v>
      </c>
      <c r="O802" s="131">
        <v>-80357.649999999994</v>
      </c>
      <c r="P802" s="131">
        <v>-170460.84</v>
      </c>
      <c r="Q802" s="126">
        <v>-170460.84</v>
      </c>
    </row>
    <row r="803" spans="1:17" ht="13" thickBot="1" x14ac:dyDescent="0.3">
      <c r="A803" s="32">
        <v>236118</v>
      </c>
      <c r="B803" s="134" t="s">
        <v>326</v>
      </c>
      <c r="C803" s="146" t="s">
        <v>900</v>
      </c>
      <c r="D803" s="133" t="s">
        <v>2078</v>
      </c>
      <c r="E803" s="142">
        <v>-114610.98</v>
      </c>
      <c r="F803" s="129">
        <v>-27647.200000000001</v>
      </c>
      <c r="G803" s="129">
        <v>-40112.480000000003</v>
      </c>
      <c r="H803" s="129">
        <v>-50356.76</v>
      </c>
      <c r="I803" s="129">
        <v>-58289.57</v>
      </c>
      <c r="J803" s="129">
        <v>-62777.8</v>
      </c>
      <c r="K803" s="129">
        <v>-64816.85</v>
      </c>
      <c r="L803" s="129">
        <v>-67884.570000000007</v>
      </c>
      <c r="M803" s="129">
        <v>-70802.960000000006</v>
      </c>
      <c r="N803" s="129">
        <v>-74387.149999999994</v>
      </c>
      <c r="O803" s="129">
        <v>-79530.45</v>
      </c>
      <c r="P803" s="129">
        <v>-89859.19</v>
      </c>
      <c r="Q803" s="126">
        <v>-89859.19</v>
      </c>
    </row>
    <row r="804" spans="1:17" ht="13" thickBot="1" x14ac:dyDescent="0.3">
      <c r="A804" s="32">
        <v>236119</v>
      </c>
      <c r="B804" s="134" t="s">
        <v>327</v>
      </c>
      <c r="C804" s="146" t="s">
        <v>899</v>
      </c>
      <c r="D804" s="133" t="s">
        <v>2078</v>
      </c>
      <c r="E804" s="143">
        <v>-5234.8</v>
      </c>
      <c r="F804" s="131">
        <v>-10200.129999999999</v>
      </c>
      <c r="G804" s="131">
        <v>-14566.26</v>
      </c>
      <c r="H804" s="131">
        <v>-3608.31</v>
      </c>
      <c r="I804" s="131">
        <v>-6256.14</v>
      </c>
      <c r="J804" s="131">
        <v>-7311.94</v>
      </c>
      <c r="K804" s="131">
        <v>-1435.56</v>
      </c>
      <c r="L804" s="131">
        <v>-2852.5</v>
      </c>
      <c r="M804" s="131">
        <v>-4386.67</v>
      </c>
      <c r="N804" s="131">
        <v>-1978.48</v>
      </c>
      <c r="O804" s="131">
        <v>-4652.3599999999997</v>
      </c>
      <c r="P804" s="131">
        <v>-9415.98</v>
      </c>
      <c r="Q804" s="126">
        <v>-9415.98</v>
      </c>
    </row>
    <row r="805" spans="1:17" ht="13" thickBot="1" x14ac:dyDescent="0.3">
      <c r="A805" s="32">
        <v>236120</v>
      </c>
      <c r="B805" s="134" t="s">
        <v>328</v>
      </c>
      <c r="C805" s="146" t="s">
        <v>898</v>
      </c>
      <c r="D805" s="133" t="s">
        <v>2078</v>
      </c>
      <c r="E805" s="142">
        <v>-47696.6</v>
      </c>
      <c r="F805" s="129">
        <v>-11550.05</v>
      </c>
      <c r="G805" s="129">
        <v>-16272.41</v>
      </c>
      <c r="H805" s="129">
        <v>-20156.47</v>
      </c>
      <c r="I805" s="129">
        <v>-22936.959999999999</v>
      </c>
      <c r="J805" s="129">
        <v>-24015.48</v>
      </c>
      <c r="K805" s="129">
        <v>-25386.13</v>
      </c>
      <c r="L805" s="129">
        <v>-26637.9</v>
      </c>
      <c r="M805" s="129">
        <v>-28005.02</v>
      </c>
      <c r="N805" s="129">
        <v>-29719.7</v>
      </c>
      <c r="O805" s="129">
        <v>-32254.36</v>
      </c>
      <c r="P805" s="129">
        <v>-37583.74</v>
      </c>
      <c r="Q805" s="126">
        <v>-37583.74</v>
      </c>
    </row>
    <row r="806" spans="1:17" ht="13" thickBot="1" x14ac:dyDescent="0.3">
      <c r="A806" s="32">
        <v>236121</v>
      </c>
      <c r="B806" s="134" t="s">
        <v>329</v>
      </c>
      <c r="C806" s="146" t="s">
        <v>897</v>
      </c>
      <c r="D806" s="133" t="s">
        <v>2078</v>
      </c>
      <c r="E806" s="143">
        <v>-347811.09</v>
      </c>
      <c r="F806" s="131">
        <v>-81507.69</v>
      </c>
      <c r="G806" s="131">
        <v>-116906.51</v>
      </c>
      <c r="H806" s="131">
        <v>-143919.65</v>
      </c>
      <c r="I806" s="131">
        <v>-162780.66</v>
      </c>
      <c r="J806" s="131">
        <v>-170467.51</v>
      </c>
      <c r="K806" s="131">
        <v>-180362.61</v>
      </c>
      <c r="L806" s="131">
        <v>-189880.92</v>
      </c>
      <c r="M806" s="131">
        <v>-200253.18</v>
      </c>
      <c r="N806" s="131">
        <v>-215679.42</v>
      </c>
      <c r="O806" s="131">
        <v>-234897.33</v>
      </c>
      <c r="P806" s="131">
        <v>-271422.40999999997</v>
      </c>
      <c r="Q806" s="126">
        <v>-271422.40999999997</v>
      </c>
    </row>
    <row r="807" spans="1:17" ht="13" thickBot="1" x14ac:dyDescent="0.3">
      <c r="A807" s="32">
        <v>236122</v>
      </c>
      <c r="B807" s="134" t="s">
        <v>330</v>
      </c>
      <c r="C807" s="146" t="s">
        <v>896</v>
      </c>
      <c r="D807" s="133" t="s">
        <v>2078</v>
      </c>
      <c r="E807" s="142">
        <v>-155490.69</v>
      </c>
      <c r="F807" s="129">
        <v>-116989.29</v>
      </c>
      <c r="G807" s="129">
        <v>-169162.55</v>
      </c>
      <c r="H807" s="129">
        <v>-208580.13</v>
      </c>
      <c r="I807" s="129">
        <v>-69779.23</v>
      </c>
      <c r="J807" s="129">
        <v>-85356.3</v>
      </c>
      <c r="K807" s="129">
        <v>-92473.05</v>
      </c>
      <c r="L807" s="129">
        <v>-18490.740000000002</v>
      </c>
      <c r="M807" s="129">
        <v>-29439.83</v>
      </c>
      <c r="N807" s="129">
        <v>-44178.61</v>
      </c>
      <c r="O807" s="129">
        <v>-38747.96</v>
      </c>
      <c r="P807" s="129">
        <v>-81199.149999999994</v>
      </c>
      <c r="Q807" s="126">
        <v>-81199.149999999994</v>
      </c>
    </row>
    <row r="808" spans="1:17" ht="13" thickBot="1" x14ac:dyDescent="0.3">
      <c r="A808" s="32">
        <v>236123</v>
      </c>
      <c r="B808" s="134" t="s">
        <v>331</v>
      </c>
      <c r="C808" s="146" t="s">
        <v>895</v>
      </c>
      <c r="D808" s="133" t="s">
        <v>2078</v>
      </c>
      <c r="E808" s="143">
        <v>-161069.53</v>
      </c>
      <c r="F808" s="131">
        <v>-39067.339999999997</v>
      </c>
      <c r="G808" s="131">
        <v>-54830.44</v>
      </c>
      <c r="H808" s="131">
        <v>-67513.87</v>
      </c>
      <c r="I808" s="131">
        <v>-74183.42</v>
      </c>
      <c r="J808" s="131">
        <v>-77305.59</v>
      </c>
      <c r="K808" s="131">
        <v>-81877.27</v>
      </c>
      <c r="L808" s="131">
        <v>-86341.56</v>
      </c>
      <c r="M808" s="131">
        <v>-91327.48</v>
      </c>
      <c r="N808" s="131">
        <v>-97642.73</v>
      </c>
      <c r="O808" s="131">
        <v>-108289.42</v>
      </c>
      <c r="P808" s="131">
        <v>-127082.34</v>
      </c>
      <c r="Q808" s="126">
        <v>-127082.34</v>
      </c>
    </row>
    <row r="809" spans="1:17" ht="13" thickBot="1" x14ac:dyDescent="0.3">
      <c r="A809" s="32">
        <v>236124</v>
      </c>
      <c r="B809" s="134" t="s">
        <v>332</v>
      </c>
      <c r="C809" s="146" t="s">
        <v>894</v>
      </c>
      <c r="D809" s="133" t="s">
        <v>2078</v>
      </c>
      <c r="E809" s="142">
        <v>-179396.8</v>
      </c>
      <c r="F809" s="129">
        <v>-41607.85</v>
      </c>
      <c r="G809" s="129">
        <v>-60165.93</v>
      </c>
      <c r="H809" s="129">
        <v>-73744.86</v>
      </c>
      <c r="I809" s="129">
        <v>-81341.94</v>
      </c>
      <c r="J809" s="129">
        <v>-84690.240000000005</v>
      </c>
      <c r="K809" s="129">
        <v>-90051.37</v>
      </c>
      <c r="L809" s="129">
        <v>-94620.800000000003</v>
      </c>
      <c r="M809" s="129">
        <v>-100000.23</v>
      </c>
      <c r="N809" s="129">
        <v>-106999.26</v>
      </c>
      <c r="O809" s="129">
        <v>-117895.84</v>
      </c>
      <c r="P809" s="129">
        <v>-138125.99</v>
      </c>
      <c r="Q809" s="126">
        <v>-138125.99</v>
      </c>
    </row>
    <row r="810" spans="1:17" ht="13" thickBot="1" x14ac:dyDescent="0.3">
      <c r="A810" s="32">
        <v>236125</v>
      </c>
      <c r="B810" s="134" t="s">
        <v>333</v>
      </c>
      <c r="C810" s="146" t="s">
        <v>893</v>
      </c>
      <c r="D810" s="133" t="s">
        <v>2078</v>
      </c>
      <c r="E810" s="143">
        <v>-279437.15000000002</v>
      </c>
      <c r="F810" s="131">
        <v>-212247.94</v>
      </c>
      <c r="G810" s="131">
        <v>-303990.15999999997</v>
      </c>
      <c r="H810" s="131">
        <v>-377696.38</v>
      </c>
      <c r="I810" s="131">
        <v>-130222.64</v>
      </c>
      <c r="J810" s="131">
        <v>-160115.6</v>
      </c>
      <c r="K810" s="131">
        <v>-180393.66</v>
      </c>
      <c r="L810" s="131">
        <v>-47057.14</v>
      </c>
      <c r="M810" s="131">
        <v>-73702.100000000006</v>
      </c>
      <c r="N810" s="131">
        <v>-103972.18</v>
      </c>
      <c r="O810" s="131">
        <v>-78220.11</v>
      </c>
      <c r="P810" s="131">
        <v>-157058.92000000001</v>
      </c>
      <c r="Q810" s="126">
        <v>-157058.92000000001</v>
      </c>
    </row>
    <row r="811" spans="1:17" ht="13" thickBot="1" x14ac:dyDescent="0.3">
      <c r="A811" s="32">
        <v>236128</v>
      </c>
      <c r="B811" s="134" t="s">
        <v>334</v>
      </c>
      <c r="C811" s="146" t="s">
        <v>892</v>
      </c>
      <c r="D811" s="133" t="s">
        <v>2078</v>
      </c>
      <c r="E811" s="142">
        <v>-144194.18</v>
      </c>
      <c r="F811" s="129">
        <v>-32866.99</v>
      </c>
      <c r="G811" s="129">
        <v>-47553.919999999998</v>
      </c>
      <c r="H811" s="129">
        <v>-58870.61</v>
      </c>
      <c r="I811" s="129">
        <v>-67551.08</v>
      </c>
      <c r="J811" s="129">
        <v>-70896.91</v>
      </c>
      <c r="K811" s="129">
        <v>-76129.36</v>
      </c>
      <c r="L811" s="129">
        <v>-81080.61</v>
      </c>
      <c r="M811" s="129">
        <v>-86500.46</v>
      </c>
      <c r="N811" s="129">
        <v>-91657.04</v>
      </c>
      <c r="O811" s="129">
        <v>-100154.07</v>
      </c>
      <c r="P811" s="129">
        <v>-115815.01</v>
      </c>
      <c r="Q811" s="126">
        <v>-115815.01</v>
      </c>
    </row>
    <row r="812" spans="1:17" ht="13" thickBot="1" x14ac:dyDescent="0.3">
      <c r="A812" s="32">
        <v>236129</v>
      </c>
      <c r="B812" s="134" t="s">
        <v>335</v>
      </c>
      <c r="C812" s="146" t="s">
        <v>891</v>
      </c>
      <c r="D812" s="133" t="s">
        <v>2078</v>
      </c>
      <c r="E812" s="143">
        <v>-20442.39</v>
      </c>
      <c r="F812" s="131">
        <v>-15475.86</v>
      </c>
      <c r="G812" s="131">
        <v>-22412.1</v>
      </c>
      <c r="H812" s="131">
        <v>-27727.119999999999</v>
      </c>
      <c r="I812" s="131">
        <v>-9331.23</v>
      </c>
      <c r="J812" s="131">
        <v>-10521.5</v>
      </c>
      <c r="K812" s="131">
        <v>-12602.97</v>
      </c>
      <c r="L812" s="131">
        <v>-3941.93</v>
      </c>
      <c r="M812" s="131">
        <v>-5664.8</v>
      </c>
      <c r="N812" s="131">
        <v>-7748.68</v>
      </c>
      <c r="O812" s="131">
        <v>-5040.66</v>
      </c>
      <c r="P812" s="131">
        <v>-10932.95</v>
      </c>
      <c r="Q812" s="126">
        <v>-10932.95</v>
      </c>
    </row>
    <row r="813" spans="1:17" ht="13" thickBot="1" x14ac:dyDescent="0.3">
      <c r="A813" s="32">
        <v>236130</v>
      </c>
      <c r="B813" s="134" t="s">
        <v>336</v>
      </c>
      <c r="C813" s="146" t="s">
        <v>890</v>
      </c>
      <c r="D813" s="133" t="s">
        <v>2078</v>
      </c>
      <c r="E813" s="142">
        <v>-284241.36</v>
      </c>
      <c r="F813" s="129">
        <v>-182048.57</v>
      </c>
      <c r="G813" s="129">
        <v>-256903.56</v>
      </c>
      <c r="H813" s="129">
        <v>-313642.32</v>
      </c>
      <c r="I813" s="129">
        <v>-85409.36</v>
      </c>
      <c r="J813" s="129">
        <v>-99545.12</v>
      </c>
      <c r="K813" s="129">
        <v>-120438.19</v>
      </c>
      <c r="L813" s="129">
        <v>-39187.480000000003</v>
      </c>
      <c r="M813" s="129">
        <v>-61033.68</v>
      </c>
      <c r="N813" s="129">
        <v>-90466.44</v>
      </c>
      <c r="O813" s="129">
        <v>-77680.47</v>
      </c>
      <c r="P813" s="129">
        <v>-164174.74</v>
      </c>
      <c r="Q813" s="126">
        <v>-164174.74</v>
      </c>
    </row>
    <row r="814" spans="1:17" ht="13" thickBot="1" x14ac:dyDescent="0.3">
      <c r="A814" s="32">
        <v>236131</v>
      </c>
      <c r="B814" s="134" t="s">
        <v>337</v>
      </c>
      <c r="C814" s="146" t="s">
        <v>889</v>
      </c>
      <c r="D814" s="133" t="s">
        <v>2078</v>
      </c>
      <c r="E814" s="143">
        <v>-31347.73</v>
      </c>
      <c r="F814" s="131">
        <v>-20268.43</v>
      </c>
      <c r="G814" s="131">
        <v>-28153.49</v>
      </c>
      <c r="H814" s="131">
        <v>-34499.14</v>
      </c>
      <c r="I814" s="131">
        <v>-9270.25</v>
      </c>
      <c r="J814" s="131">
        <v>-10381.1</v>
      </c>
      <c r="K814" s="131">
        <v>-12415.41</v>
      </c>
      <c r="L814" s="131">
        <v>-3777.62</v>
      </c>
      <c r="M814" s="131">
        <v>-5824.21</v>
      </c>
      <c r="N814" s="131">
        <v>-8909.0499999999993</v>
      </c>
      <c r="O814" s="131">
        <v>-8739.15</v>
      </c>
      <c r="P814" s="131">
        <v>-18111.14</v>
      </c>
      <c r="Q814" s="126">
        <v>-18111.14</v>
      </c>
    </row>
    <row r="815" spans="1:17" ht="13" thickBot="1" x14ac:dyDescent="0.3">
      <c r="A815" s="32">
        <v>236132</v>
      </c>
      <c r="B815" s="134" t="s">
        <v>338</v>
      </c>
      <c r="C815" s="146" t="s">
        <v>888</v>
      </c>
      <c r="D815" s="133" t="s">
        <v>2078</v>
      </c>
      <c r="E815" s="142">
        <v>-39411.64</v>
      </c>
      <c r="F815" s="129">
        <v>-72409.31</v>
      </c>
      <c r="G815" s="129">
        <v>-101597.49</v>
      </c>
      <c r="H815" s="129">
        <v>-24414.77</v>
      </c>
      <c r="I815" s="129">
        <v>-36166.199999999997</v>
      </c>
      <c r="J815" s="129">
        <v>-41503.300000000003</v>
      </c>
      <c r="K815" s="129">
        <v>-8638.5499999999993</v>
      </c>
      <c r="L815" s="129">
        <v>-16306.47</v>
      </c>
      <c r="M815" s="129">
        <v>-25508.16</v>
      </c>
      <c r="N815" s="129">
        <v>-12747.43</v>
      </c>
      <c r="O815" s="129">
        <v>-34955.919999999998</v>
      </c>
      <c r="P815" s="129">
        <v>-70085.97</v>
      </c>
      <c r="Q815" s="126">
        <v>-70085.97</v>
      </c>
    </row>
    <row r="816" spans="1:17" ht="13" thickBot="1" x14ac:dyDescent="0.3">
      <c r="A816" s="32">
        <v>236133</v>
      </c>
      <c r="B816" s="134" t="s">
        <v>339</v>
      </c>
      <c r="C816" s="146" t="s">
        <v>887</v>
      </c>
      <c r="D816" s="133" t="s">
        <v>2078</v>
      </c>
      <c r="E816" s="143">
        <v>-10708.08</v>
      </c>
      <c r="F816" s="131">
        <v>-6838.31</v>
      </c>
      <c r="G816" s="131">
        <v>-9603.2999999999993</v>
      </c>
      <c r="H816" s="131">
        <v>-11793.92</v>
      </c>
      <c r="I816" s="131">
        <v>-3463.19</v>
      </c>
      <c r="J816" s="131">
        <v>-4180.08</v>
      </c>
      <c r="K816" s="131">
        <v>-5195.49</v>
      </c>
      <c r="L816" s="131">
        <v>-1901.29</v>
      </c>
      <c r="M816" s="131">
        <v>-2869.76</v>
      </c>
      <c r="N816" s="131">
        <v>-4091.46</v>
      </c>
      <c r="O816" s="131">
        <v>-3035.17</v>
      </c>
      <c r="P816" s="131">
        <v>-6311.56</v>
      </c>
      <c r="Q816" s="126">
        <v>-6311.56</v>
      </c>
    </row>
    <row r="817" spans="1:17" ht="13" thickBot="1" x14ac:dyDescent="0.3">
      <c r="A817" s="32">
        <v>236134</v>
      </c>
      <c r="B817" s="134" t="s">
        <v>340</v>
      </c>
      <c r="C817" s="146" t="s">
        <v>886</v>
      </c>
      <c r="D817" s="133" t="s">
        <v>2078</v>
      </c>
      <c r="E817" s="142">
        <v>-337502.09</v>
      </c>
      <c r="F817" s="129">
        <v>-226390.97</v>
      </c>
      <c r="G817" s="129">
        <v>-327231.96999999997</v>
      </c>
      <c r="H817" s="129">
        <v>-406328.14</v>
      </c>
      <c r="I817" s="129">
        <v>-139167.16</v>
      </c>
      <c r="J817" s="129">
        <v>-166858.54</v>
      </c>
      <c r="K817" s="129">
        <v>-201431.56</v>
      </c>
      <c r="L817" s="129">
        <v>-65044.59</v>
      </c>
      <c r="M817" s="129">
        <v>-99483.27</v>
      </c>
      <c r="N817" s="129">
        <v>-139880.94</v>
      </c>
      <c r="O817" s="129">
        <v>-100143.47</v>
      </c>
      <c r="P817" s="129">
        <v>-203276.77</v>
      </c>
      <c r="Q817" s="126">
        <v>-203276.77</v>
      </c>
    </row>
    <row r="818" spans="1:17" ht="13" thickBot="1" x14ac:dyDescent="0.3">
      <c r="A818" s="32">
        <v>236135</v>
      </c>
      <c r="B818" s="134" t="s">
        <v>341</v>
      </c>
      <c r="C818" s="146" t="s">
        <v>885</v>
      </c>
      <c r="D818" s="133" t="s">
        <v>2078</v>
      </c>
      <c r="E818" s="143">
        <v>-87682.3</v>
      </c>
      <c r="F818" s="131">
        <v>-50175.15</v>
      </c>
      <c r="G818" s="131">
        <v>-70817.36</v>
      </c>
      <c r="H818" s="131">
        <v>-87011.08</v>
      </c>
      <c r="I818" s="131">
        <v>-27247.31</v>
      </c>
      <c r="J818" s="131">
        <v>-33836.65</v>
      </c>
      <c r="K818" s="131">
        <v>-41934.28</v>
      </c>
      <c r="L818" s="131">
        <v>-16083.14</v>
      </c>
      <c r="M818" s="131">
        <v>-25294.17</v>
      </c>
      <c r="N818" s="131">
        <v>-37078.660000000003</v>
      </c>
      <c r="O818" s="131">
        <v>-33085.93</v>
      </c>
      <c r="P818" s="131">
        <v>-59089.3</v>
      </c>
      <c r="Q818" s="126">
        <v>-59089.3</v>
      </c>
    </row>
    <row r="819" spans="1:17" ht="13" thickBot="1" x14ac:dyDescent="0.3">
      <c r="A819" s="32">
        <v>236136</v>
      </c>
      <c r="B819" s="134" t="s">
        <v>342</v>
      </c>
      <c r="C819" s="146" t="s">
        <v>884</v>
      </c>
      <c r="D819" s="133" t="s">
        <v>2078</v>
      </c>
      <c r="E819" s="142">
        <v>-13922.58</v>
      </c>
      <c r="F819" s="129">
        <v>-24672.43</v>
      </c>
      <c r="G819" s="129">
        <v>-35194.57</v>
      </c>
      <c r="H819" s="129">
        <v>-7516.26</v>
      </c>
      <c r="I819" s="129">
        <v>-12506.57</v>
      </c>
      <c r="J819" s="129">
        <v>-14123.91</v>
      </c>
      <c r="K819" s="129">
        <v>-3138.39</v>
      </c>
      <c r="L819" s="129">
        <v>-5949.32</v>
      </c>
      <c r="M819" s="129">
        <v>-8587.5499999999993</v>
      </c>
      <c r="N819" s="129">
        <v>-3301.71</v>
      </c>
      <c r="O819" s="129">
        <v>-8286.52</v>
      </c>
      <c r="P819" s="129">
        <v>-18053.39</v>
      </c>
      <c r="Q819" s="126">
        <v>-18053.39</v>
      </c>
    </row>
    <row r="820" spans="1:17" ht="13" thickBot="1" x14ac:dyDescent="0.3">
      <c r="A820" s="32">
        <v>236137</v>
      </c>
      <c r="B820" s="134" t="s">
        <v>343</v>
      </c>
      <c r="C820" s="146" t="s">
        <v>883</v>
      </c>
      <c r="D820" s="133" t="s">
        <v>2078</v>
      </c>
      <c r="E820" s="143">
        <v>-6336.23</v>
      </c>
      <c r="F820" s="131">
        <v>-4307.16</v>
      </c>
      <c r="G820" s="131">
        <v>-6343.26</v>
      </c>
      <c r="H820" s="131">
        <v>-7844.26</v>
      </c>
      <c r="I820" s="131">
        <v>-2842.94</v>
      </c>
      <c r="J820" s="131">
        <v>-3269.52</v>
      </c>
      <c r="K820" s="131">
        <v>-3866.01</v>
      </c>
      <c r="L820" s="131">
        <v>-1087.68</v>
      </c>
      <c r="M820" s="131">
        <v>-1691.81</v>
      </c>
      <c r="N820" s="131">
        <v>-2440.7600000000002</v>
      </c>
      <c r="O820" s="131">
        <v>-1723.63</v>
      </c>
      <c r="P820" s="131">
        <v>-3643.4</v>
      </c>
      <c r="Q820" s="126">
        <v>-3643.4</v>
      </c>
    </row>
    <row r="821" spans="1:17" ht="13" thickBot="1" x14ac:dyDescent="0.3">
      <c r="A821" s="32">
        <v>236138</v>
      </c>
      <c r="B821" s="134" t="s">
        <v>344</v>
      </c>
      <c r="C821" s="146" t="s">
        <v>882</v>
      </c>
      <c r="D821" s="133" t="s">
        <v>2078</v>
      </c>
      <c r="E821" s="142">
        <v>-23423.21</v>
      </c>
      <c r="F821" s="129">
        <v>-5187.28</v>
      </c>
      <c r="G821" s="129">
        <v>-7456.2</v>
      </c>
      <c r="H821" s="129">
        <v>-9259.59</v>
      </c>
      <c r="I821" s="129">
        <v>-10310.61</v>
      </c>
      <c r="J821" s="129">
        <v>-10765.12</v>
      </c>
      <c r="K821" s="129">
        <v>-11534.34</v>
      </c>
      <c r="L821" s="129">
        <v>-12262.52</v>
      </c>
      <c r="M821" s="129">
        <v>-13164.7</v>
      </c>
      <c r="N821" s="129">
        <v>-14318.32</v>
      </c>
      <c r="O821" s="129">
        <v>-16205.75</v>
      </c>
      <c r="P821" s="129">
        <v>-18817.73</v>
      </c>
      <c r="Q821" s="126">
        <v>-18817.73</v>
      </c>
    </row>
    <row r="822" spans="1:17" ht="13" thickBot="1" x14ac:dyDescent="0.3">
      <c r="A822" s="32">
        <v>236139</v>
      </c>
      <c r="B822" s="134" t="s">
        <v>345</v>
      </c>
      <c r="C822" s="146" t="s">
        <v>881</v>
      </c>
      <c r="D822" s="133" t="s">
        <v>2078</v>
      </c>
      <c r="E822" s="143">
        <v>-13085.74</v>
      </c>
      <c r="F822" s="131">
        <v>-23254.94</v>
      </c>
      <c r="G822" s="131">
        <v>-33319.03</v>
      </c>
      <c r="H822" s="131">
        <v>-8247.15</v>
      </c>
      <c r="I822" s="131">
        <v>-13920.29</v>
      </c>
      <c r="J822" s="131">
        <v>-16283.09</v>
      </c>
      <c r="K822" s="131">
        <v>-3134.72</v>
      </c>
      <c r="L822" s="131">
        <v>-6132.19</v>
      </c>
      <c r="M822" s="131">
        <v>-9131.1200000000008</v>
      </c>
      <c r="N822" s="131">
        <v>-4401.6099999999997</v>
      </c>
      <c r="O822" s="131">
        <v>-9896.2999999999993</v>
      </c>
      <c r="P822" s="131">
        <v>-20431.98</v>
      </c>
      <c r="Q822" s="126">
        <v>-20431.98</v>
      </c>
    </row>
    <row r="823" spans="1:17" ht="13" thickBot="1" x14ac:dyDescent="0.3">
      <c r="A823" s="32">
        <v>236140</v>
      </c>
      <c r="B823" s="134" t="s">
        <v>346</v>
      </c>
      <c r="C823" s="146" t="s">
        <v>880</v>
      </c>
      <c r="D823" s="133" t="s">
        <v>2078</v>
      </c>
      <c r="E823" s="142">
        <v>-54276.33</v>
      </c>
      <c r="F823" s="129">
        <v>-13326.01</v>
      </c>
      <c r="G823" s="129">
        <v>-19490.96</v>
      </c>
      <c r="H823" s="129">
        <v>-23827.62</v>
      </c>
      <c r="I823" s="129">
        <v>-27055.08</v>
      </c>
      <c r="J823" s="129">
        <v>-28106.720000000001</v>
      </c>
      <c r="K823" s="129">
        <v>-29751.01</v>
      </c>
      <c r="L823" s="129">
        <v>-31191.58</v>
      </c>
      <c r="M823" s="129">
        <v>-32662.28</v>
      </c>
      <c r="N823" s="129">
        <v>-34349.39</v>
      </c>
      <c r="O823" s="129">
        <v>-37127.65</v>
      </c>
      <c r="P823" s="129">
        <v>-42996.78</v>
      </c>
      <c r="Q823" s="126">
        <v>-42996.78</v>
      </c>
    </row>
    <row r="824" spans="1:17" ht="13" thickBot="1" x14ac:dyDescent="0.3">
      <c r="A824" s="32">
        <v>236141</v>
      </c>
      <c r="B824" s="134" t="s">
        <v>347</v>
      </c>
      <c r="C824" s="146" t="s">
        <v>879</v>
      </c>
      <c r="D824" s="133" t="s">
        <v>2078</v>
      </c>
      <c r="E824" s="143">
        <v>-225345.45</v>
      </c>
      <c r="F824" s="131">
        <v>-127105.87</v>
      </c>
      <c r="G824" s="131">
        <v>-180867.37</v>
      </c>
      <c r="H824" s="131">
        <v>-222175.55</v>
      </c>
      <c r="I824" s="131">
        <v>-247632.08</v>
      </c>
      <c r="J824" s="131">
        <v>-256619.94</v>
      </c>
      <c r="K824" s="131">
        <v>-270345.90000000002</v>
      </c>
      <c r="L824" s="131">
        <v>-25506.37</v>
      </c>
      <c r="M824" s="131">
        <v>-38894.26</v>
      </c>
      <c r="N824" s="131">
        <v>-57170.75</v>
      </c>
      <c r="O824" s="131">
        <v>-84873.35</v>
      </c>
      <c r="P824" s="131">
        <v>-142595.82</v>
      </c>
      <c r="Q824" s="126">
        <v>-142595.82</v>
      </c>
    </row>
    <row r="825" spans="1:17" ht="13" thickBot="1" x14ac:dyDescent="0.3">
      <c r="A825" s="32">
        <v>236142</v>
      </c>
      <c r="B825" s="134" t="s">
        <v>348</v>
      </c>
      <c r="C825" s="146" t="s">
        <v>878</v>
      </c>
      <c r="D825" s="133" t="s">
        <v>2078</v>
      </c>
      <c r="E825" s="142">
        <v>-7191.32</v>
      </c>
      <c r="F825" s="129">
        <v>-12428.3</v>
      </c>
      <c r="G825" s="129">
        <v>-17695.349999999999</v>
      </c>
      <c r="H825" s="129">
        <v>-4305.4799999999996</v>
      </c>
      <c r="I825" s="129">
        <v>-6608.08</v>
      </c>
      <c r="J825" s="129">
        <v>-7841.29</v>
      </c>
      <c r="K825" s="129">
        <v>-1529.91</v>
      </c>
      <c r="L825" s="129">
        <v>-2968.85</v>
      </c>
      <c r="M825" s="129">
        <v>-4688.42</v>
      </c>
      <c r="N825" s="129">
        <v>-2524.7600000000002</v>
      </c>
      <c r="O825" s="129">
        <v>-6422.13</v>
      </c>
      <c r="P825" s="129">
        <v>-12710.83</v>
      </c>
      <c r="Q825" s="126">
        <v>-12710.83</v>
      </c>
    </row>
    <row r="826" spans="1:17" ht="13" thickBot="1" x14ac:dyDescent="0.3">
      <c r="A826" s="32">
        <v>236145</v>
      </c>
      <c r="B826" s="134" t="s">
        <v>349</v>
      </c>
      <c r="C826" s="146" t="s">
        <v>877</v>
      </c>
      <c r="D826" s="133" t="s">
        <v>2078</v>
      </c>
      <c r="E826" s="143">
        <v>-12969.46</v>
      </c>
      <c r="F826" s="131">
        <v>-23243.21</v>
      </c>
      <c r="G826" s="131">
        <v>-32524.94</v>
      </c>
      <c r="H826" s="131">
        <v>-7684.55</v>
      </c>
      <c r="I826" s="131">
        <v>-13120.56</v>
      </c>
      <c r="J826" s="131">
        <v>-15885.64</v>
      </c>
      <c r="K826" s="131">
        <v>-4230.38</v>
      </c>
      <c r="L826" s="131">
        <v>-8168.84</v>
      </c>
      <c r="M826" s="131">
        <v>-12236.55</v>
      </c>
      <c r="N826" s="131">
        <v>-6028.99</v>
      </c>
      <c r="O826" s="131">
        <v>-12401.41</v>
      </c>
      <c r="P826" s="131">
        <v>-23306.49</v>
      </c>
      <c r="Q826" s="126">
        <v>-23306.49</v>
      </c>
    </row>
    <row r="827" spans="1:17" ht="13" thickBot="1" x14ac:dyDescent="0.3">
      <c r="A827" s="32">
        <v>236146</v>
      </c>
      <c r="B827" s="134" t="s">
        <v>350</v>
      </c>
      <c r="C827" s="146" t="s">
        <v>876</v>
      </c>
      <c r="D827" s="133" t="s">
        <v>2078</v>
      </c>
      <c r="E827" s="142">
        <v>-22515.39</v>
      </c>
      <c r="F827" s="129">
        <v>-14918.33</v>
      </c>
      <c r="G827" s="129">
        <v>-21660.73</v>
      </c>
      <c r="H827" s="129">
        <v>-27126.89</v>
      </c>
      <c r="I827" s="129">
        <v>-9555.34</v>
      </c>
      <c r="J827" s="129">
        <v>-11125.99</v>
      </c>
      <c r="K827" s="129">
        <v>-13695.18</v>
      </c>
      <c r="L827" s="129">
        <v>-4714.5600000000004</v>
      </c>
      <c r="M827" s="129">
        <v>-7039.6</v>
      </c>
      <c r="N827" s="129">
        <v>-10925.35</v>
      </c>
      <c r="O827" s="129">
        <v>-7092.68</v>
      </c>
      <c r="P827" s="129">
        <v>-14170.89</v>
      </c>
      <c r="Q827" s="126">
        <v>-14170.89</v>
      </c>
    </row>
    <row r="828" spans="1:17" ht="13" thickBot="1" x14ac:dyDescent="0.3">
      <c r="A828" s="32">
        <v>236147</v>
      </c>
      <c r="B828" s="134" t="s">
        <v>351</v>
      </c>
      <c r="C828" s="146" t="s">
        <v>875</v>
      </c>
      <c r="D828" s="133" t="s">
        <v>2078</v>
      </c>
      <c r="E828" s="143">
        <v>-2291.46</v>
      </c>
      <c r="F828" s="131">
        <v>-3943.36</v>
      </c>
      <c r="G828" s="131">
        <v>-5667.89</v>
      </c>
      <c r="H828" s="131">
        <v>-1463.56</v>
      </c>
      <c r="I828" s="131">
        <v>-2471.06</v>
      </c>
      <c r="J828" s="131">
        <v>-2764.11</v>
      </c>
      <c r="K828" s="131">
        <v>-513.92999999999995</v>
      </c>
      <c r="L828" s="131">
        <v>-938.97</v>
      </c>
      <c r="M828" s="131">
        <v>-1395.49</v>
      </c>
      <c r="N828" s="131">
        <v>-586.41999999999996</v>
      </c>
      <c r="O828" s="131">
        <v>-1437.14</v>
      </c>
      <c r="P828" s="131">
        <v>-3370.31</v>
      </c>
      <c r="Q828" s="126">
        <v>-3370.31</v>
      </c>
    </row>
    <row r="829" spans="1:17" ht="13" thickBot="1" x14ac:dyDescent="0.3">
      <c r="A829" s="32">
        <v>236148</v>
      </c>
      <c r="B829" s="134" t="s">
        <v>352</v>
      </c>
      <c r="C829" s="146" t="s">
        <v>874</v>
      </c>
      <c r="D829" s="133" t="s">
        <v>2078</v>
      </c>
      <c r="E829" s="142">
        <v>-8214.94</v>
      </c>
      <c r="F829" s="129">
        <v>-1984.27</v>
      </c>
      <c r="G829" s="129">
        <v>-2898.84</v>
      </c>
      <c r="H829" s="129">
        <v>-3659.25</v>
      </c>
      <c r="I829" s="129">
        <v>-4172.03</v>
      </c>
      <c r="J829" s="129">
        <v>-4330.1899999999996</v>
      </c>
      <c r="K829" s="129">
        <v>-4584.1000000000004</v>
      </c>
      <c r="L829" s="129">
        <v>-4754.18</v>
      </c>
      <c r="M829" s="129">
        <v>-4974.28</v>
      </c>
      <c r="N829" s="129">
        <v>-5289.24</v>
      </c>
      <c r="O829" s="129">
        <v>-5730.42</v>
      </c>
      <c r="P829" s="129">
        <v>-6599.71</v>
      </c>
      <c r="Q829" s="126">
        <v>-6599.71</v>
      </c>
    </row>
    <row r="830" spans="1:17" ht="13" thickBot="1" x14ac:dyDescent="0.3">
      <c r="A830" s="32">
        <v>236149</v>
      </c>
      <c r="B830" s="134" t="s">
        <v>353</v>
      </c>
      <c r="C830" s="146" t="s">
        <v>873</v>
      </c>
      <c r="D830" s="133" t="s">
        <v>2078</v>
      </c>
      <c r="E830" s="143">
        <v>-11753.18</v>
      </c>
      <c r="F830" s="131">
        <v>-2835.66</v>
      </c>
      <c r="G830" s="131">
        <v>-4158.93</v>
      </c>
      <c r="H830" s="131">
        <v>-5286.88</v>
      </c>
      <c r="I830" s="131">
        <v>-6059.06</v>
      </c>
      <c r="J830" s="131">
        <v>-6320.62</v>
      </c>
      <c r="K830" s="131">
        <v>-6685.18</v>
      </c>
      <c r="L830" s="131">
        <v>-6941.18</v>
      </c>
      <c r="M830" s="131">
        <v>-7223.83</v>
      </c>
      <c r="N830" s="131">
        <v>-7668.47</v>
      </c>
      <c r="O830" s="131">
        <v>-8314.41</v>
      </c>
      <c r="P830" s="131">
        <v>-9524.66</v>
      </c>
      <c r="Q830" s="126">
        <v>-9524.66</v>
      </c>
    </row>
    <row r="831" spans="1:17" ht="13" thickBot="1" x14ac:dyDescent="0.3">
      <c r="A831" s="32">
        <v>236152</v>
      </c>
      <c r="B831" s="134" t="s">
        <v>354</v>
      </c>
      <c r="C831" s="146" t="s">
        <v>872</v>
      </c>
      <c r="D831" s="133" t="s">
        <v>2078</v>
      </c>
      <c r="E831" s="142">
        <v>-41099.910000000003</v>
      </c>
      <c r="F831" s="129">
        <v>-9485.9</v>
      </c>
      <c r="G831" s="129">
        <v>-13716.95</v>
      </c>
      <c r="H831" s="129">
        <v>-17161.96</v>
      </c>
      <c r="I831" s="129">
        <v>-19506.84</v>
      </c>
      <c r="J831" s="129">
        <v>-20393.91</v>
      </c>
      <c r="K831" s="129">
        <v>-21681.75</v>
      </c>
      <c r="L831" s="129">
        <v>-22731.82</v>
      </c>
      <c r="M831" s="129">
        <v>-23961.06</v>
      </c>
      <c r="N831" s="129">
        <v>-25416.09</v>
      </c>
      <c r="O831" s="129">
        <v>-27559.040000000001</v>
      </c>
      <c r="P831" s="129">
        <v>-32417.22</v>
      </c>
      <c r="Q831" s="126">
        <v>-32417.22</v>
      </c>
    </row>
    <row r="832" spans="1:17" ht="13" thickBot="1" x14ac:dyDescent="0.3">
      <c r="A832" s="32">
        <v>236153</v>
      </c>
      <c r="B832" s="134" t="s">
        <v>355</v>
      </c>
      <c r="C832" s="146" t="s">
        <v>871</v>
      </c>
      <c r="D832" s="133" t="s">
        <v>2078</v>
      </c>
      <c r="E832" s="143">
        <v>-20088.259999999998</v>
      </c>
      <c r="F832" s="131">
        <v>-15386.31</v>
      </c>
      <c r="G832" s="131">
        <v>-22140.57</v>
      </c>
      <c r="H832" s="131">
        <v>-27858.400000000001</v>
      </c>
      <c r="I832" s="131">
        <v>-10266.09</v>
      </c>
      <c r="J832" s="131">
        <v>-13133.36</v>
      </c>
      <c r="K832" s="131">
        <v>-14466.61</v>
      </c>
      <c r="L832" s="131">
        <v>-3245.91</v>
      </c>
      <c r="M832" s="131">
        <v>-5071.18</v>
      </c>
      <c r="N832" s="131">
        <v>-7361.53</v>
      </c>
      <c r="O832" s="131">
        <v>-5673.02</v>
      </c>
      <c r="P832" s="131">
        <v>-11665.62</v>
      </c>
      <c r="Q832" s="126">
        <v>-11665.62</v>
      </c>
    </row>
    <row r="833" spans="1:17" ht="13" thickBot="1" x14ac:dyDescent="0.3">
      <c r="A833" s="32">
        <v>236154</v>
      </c>
      <c r="B833" s="134" t="s">
        <v>356</v>
      </c>
      <c r="C833" s="146" t="s">
        <v>870</v>
      </c>
      <c r="D833" s="133" t="s">
        <v>2078</v>
      </c>
      <c r="E833" s="142">
        <v>-29131.11</v>
      </c>
      <c r="F833" s="129">
        <v>-6931.06</v>
      </c>
      <c r="G833" s="129">
        <v>-9935.65</v>
      </c>
      <c r="H833" s="129">
        <v>-12382.46</v>
      </c>
      <c r="I833" s="129">
        <v>-14410.89</v>
      </c>
      <c r="J833" s="129">
        <v>-15595.22</v>
      </c>
      <c r="K833" s="129">
        <v>-16137.34</v>
      </c>
      <c r="L833" s="129">
        <v>-17022.43</v>
      </c>
      <c r="M833" s="129">
        <v>-17853.669999999998</v>
      </c>
      <c r="N833" s="129">
        <v>-18873.05</v>
      </c>
      <c r="O833" s="129">
        <v>-20436.23</v>
      </c>
      <c r="P833" s="129">
        <v>-23050.01</v>
      </c>
      <c r="Q833" s="126">
        <v>-23050.01</v>
      </c>
    </row>
    <row r="834" spans="1:17" ht="13" thickBot="1" x14ac:dyDescent="0.3">
      <c r="A834" s="32">
        <v>236155</v>
      </c>
      <c r="B834" s="134" t="s">
        <v>357</v>
      </c>
      <c r="C834" s="146" t="s">
        <v>869</v>
      </c>
      <c r="D834" s="133" t="s">
        <v>2078</v>
      </c>
      <c r="E834" s="143">
        <v>-23707.65</v>
      </c>
      <c r="F834" s="131">
        <v>-3808.94</v>
      </c>
      <c r="G834" s="131">
        <v>-5437.08</v>
      </c>
      <c r="H834" s="131">
        <v>-6738.44</v>
      </c>
      <c r="I834" s="131">
        <v>-7637.43</v>
      </c>
      <c r="J834" s="131">
        <v>-7719.87</v>
      </c>
      <c r="K834" s="131">
        <v>-8211.49</v>
      </c>
      <c r="L834" s="131">
        <v>-8665.93</v>
      </c>
      <c r="M834" s="131">
        <v>-9170.85</v>
      </c>
      <c r="N834" s="131">
        <v>-9706.66</v>
      </c>
      <c r="O834" s="131">
        <v>-11028.44</v>
      </c>
      <c r="P834" s="131">
        <v>-12903.44</v>
      </c>
      <c r="Q834" s="126">
        <v>-12903.44</v>
      </c>
    </row>
    <row r="835" spans="1:17" ht="13" thickBot="1" x14ac:dyDescent="0.3">
      <c r="A835" s="32">
        <v>236156</v>
      </c>
      <c r="B835" s="134" t="s">
        <v>358</v>
      </c>
      <c r="C835" s="146" t="s">
        <v>868</v>
      </c>
      <c r="D835" s="133" t="s">
        <v>2078</v>
      </c>
      <c r="E835" s="142">
        <v>-3985.58</v>
      </c>
      <c r="F835" s="129">
        <v>-3087.24</v>
      </c>
      <c r="G835" s="129">
        <v>-3027.5</v>
      </c>
      <c r="H835" s="129">
        <v>-2511.7199999999998</v>
      </c>
      <c r="I835" s="129">
        <v>-1957.1</v>
      </c>
      <c r="J835" s="129">
        <v>-826.16</v>
      </c>
      <c r="K835" s="129">
        <v>-1105.22</v>
      </c>
      <c r="L835" s="129">
        <v>-920.1</v>
      </c>
      <c r="M835" s="129">
        <v>-927.46</v>
      </c>
      <c r="N835" s="129">
        <v>-1584.39</v>
      </c>
      <c r="O835" s="129">
        <v>-2363.94</v>
      </c>
      <c r="P835" s="129">
        <v>-3471.34</v>
      </c>
      <c r="Q835" s="126">
        <v>-3471.34</v>
      </c>
    </row>
    <row r="836" spans="1:17" ht="13" thickBot="1" x14ac:dyDescent="0.3">
      <c r="A836" s="32">
        <v>236158</v>
      </c>
      <c r="B836" s="134" t="s">
        <v>359</v>
      </c>
      <c r="C836" s="146" t="s">
        <v>867</v>
      </c>
      <c r="D836" s="133" t="s">
        <v>2078</v>
      </c>
      <c r="E836" s="143">
        <v>-1894.53</v>
      </c>
      <c r="F836" s="131">
        <v>-1410.47</v>
      </c>
      <c r="G836" s="131">
        <v>-2075.5700000000002</v>
      </c>
      <c r="H836" s="131">
        <v>-2635.34</v>
      </c>
      <c r="I836" s="131">
        <v>-986.05</v>
      </c>
      <c r="J836" s="131">
        <v>-1135.23</v>
      </c>
      <c r="K836" s="131">
        <v>-1325.78</v>
      </c>
      <c r="L836" s="131">
        <v>-395.82</v>
      </c>
      <c r="M836" s="131">
        <v>-640.79999999999995</v>
      </c>
      <c r="N836" s="131">
        <v>-909.43</v>
      </c>
      <c r="O836" s="131">
        <v>-733.32</v>
      </c>
      <c r="P836" s="131">
        <v>-1604.31</v>
      </c>
      <c r="Q836" s="126">
        <v>-1604.31</v>
      </c>
    </row>
    <row r="837" spans="1:17" ht="13" thickBot="1" x14ac:dyDescent="0.3">
      <c r="A837" s="32">
        <v>236159</v>
      </c>
      <c r="B837" s="134" t="s">
        <v>360</v>
      </c>
      <c r="C837" s="146" t="s">
        <v>866</v>
      </c>
      <c r="D837" s="133" t="s">
        <v>2078</v>
      </c>
      <c r="E837" s="142">
        <v>-148669.29</v>
      </c>
      <c r="F837" s="129">
        <v>-33135.78</v>
      </c>
      <c r="G837" s="129">
        <v>-47811.87</v>
      </c>
      <c r="H837" s="129">
        <v>-59112.99</v>
      </c>
      <c r="I837" s="129">
        <v>-67285.98</v>
      </c>
      <c r="J837" s="129">
        <v>-71638.8</v>
      </c>
      <c r="K837" s="129">
        <v>-77632.13</v>
      </c>
      <c r="L837" s="129">
        <v>-83208.570000000007</v>
      </c>
      <c r="M837" s="129">
        <v>-90050.6</v>
      </c>
      <c r="N837" s="129">
        <v>-99408.68</v>
      </c>
      <c r="O837" s="129">
        <v>-112521.73</v>
      </c>
      <c r="P837" s="129">
        <v>-129301.88</v>
      </c>
      <c r="Q837" s="126">
        <v>-129301.88</v>
      </c>
    </row>
    <row r="838" spans="1:17" ht="13" thickBot="1" x14ac:dyDescent="0.3">
      <c r="A838" s="32">
        <v>236160</v>
      </c>
      <c r="B838" s="134" t="s">
        <v>361</v>
      </c>
      <c r="C838" s="146" t="s">
        <v>865</v>
      </c>
      <c r="D838" s="133" t="s">
        <v>2078</v>
      </c>
      <c r="E838" s="143">
        <v>-7065.49</v>
      </c>
      <c r="F838" s="131">
        <v>-1705.05</v>
      </c>
      <c r="G838" s="131">
        <v>-2507.52</v>
      </c>
      <c r="H838" s="131">
        <v>-3074.24</v>
      </c>
      <c r="I838" s="131">
        <v>-3346.87</v>
      </c>
      <c r="J838" s="131">
        <v>-3462.56</v>
      </c>
      <c r="K838" s="131">
        <v>-3647.72</v>
      </c>
      <c r="L838" s="131">
        <v>-3814.32</v>
      </c>
      <c r="M838" s="131">
        <v>-4029.6</v>
      </c>
      <c r="N838" s="131">
        <v>-4319.1499999999996</v>
      </c>
      <c r="O838" s="131">
        <v>-4900.05</v>
      </c>
      <c r="P838" s="131">
        <v>-5966.91</v>
      </c>
      <c r="Q838" s="126">
        <v>-5966.91</v>
      </c>
    </row>
    <row r="839" spans="1:17" ht="13" thickBot="1" x14ac:dyDescent="0.3">
      <c r="A839" s="32">
        <v>236161</v>
      </c>
      <c r="B839" s="134" t="s">
        <v>362</v>
      </c>
      <c r="C839" s="146" t="s">
        <v>864</v>
      </c>
      <c r="D839" s="133" t="s">
        <v>2078</v>
      </c>
      <c r="E839" s="142">
        <v>-6541.61</v>
      </c>
      <c r="F839" s="129">
        <v>-1528.38</v>
      </c>
      <c r="G839" s="129">
        <v>-2168.7199999999998</v>
      </c>
      <c r="H839" s="129">
        <v>-2625.84</v>
      </c>
      <c r="I839" s="129">
        <v>-2963.76</v>
      </c>
      <c r="J839" s="129">
        <v>-3078.85</v>
      </c>
      <c r="K839" s="129">
        <v>-3219.45</v>
      </c>
      <c r="L839" s="129">
        <v>-3342.37</v>
      </c>
      <c r="M839" s="129">
        <v>-3479.49</v>
      </c>
      <c r="N839" s="129">
        <v>-3641.15</v>
      </c>
      <c r="O839" s="129">
        <v>-3926.1</v>
      </c>
      <c r="P839" s="129">
        <v>-4649.68</v>
      </c>
      <c r="Q839" s="126">
        <v>-4649.68</v>
      </c>
    </row>
    <row r="840" spans="1:17" ht="13" thickBot="1" x14ac:dyDescent="0.3">
      <c r="A840" s="32">
        <v>236162</v>
      </c>
      <c r="B840" s="134" t="s">
        <v>363</v>
      </c>
      <c r="C840" s="146" t="s">
        <v>863</v>
      </c>
      <c r="D840" s="133" t="s">
        <v>2078</v>
      </c>
      <c r="E840" s="143">
        <v>-25887.74</v>
      </c>
      <c r="F840" s="131">
        <v>-5939.27</v>
      </c>
      <c r="G840" s="131">
        <v>-8745.5300000000007</v>
      </c>
      <c r="H840" s="131">
        <v>-10768.45</v>
      </c>
      <c r="I840" s="131">
        <v>-12438.03</v>
      </c>
      <c r="J840" s="131">
        <v>-13197.8</v>
      </c>
      <c r="K840" s="131">
        <v>-14468.53</v>
      </c>
      <c r="L840" s="131">
        <v>-15585.63</v>
      </c>
      <c r="M840" s="131">
        <v>-16808.52</v>
      </c>
      <c r="N840" s="131">
        <v>-18065.439999999999</v>
      </c>
      <c r="O840" s="131">
        <v>-19717.349999999999</v>
      </c>
      <c r="P840" s="131">
        <v>-22477.919999999998</v>
      </c>
      <c r="Q840" s="126">
        <v>-22477.919999999998</v>
      </c>
    </row>
    <row r="841" spans="1:17" ht="13" thickBot="1" x14ac:dyDescent="0.3">
      <c r="A841" s="32">
        <v>236163</v>
      </c>
      <c r="B841" s="134" t="s">
        <v>364</v>
      </c>
      <c r="C841" s="146" t="s">
        <v>862</v>
      </c>
      <c r="D841" s="133" t="s">
        <v>2078</v>
      </c>
      <c r="E841" s="142">
        <v>-11098.93</v>
      </c>
      <c r="F841" s="129">
        <v>-2824.93</v>
      </c>
      <c r="G841" s="129">
        <v>-4005.6</v>
      </c>
      <c r="H841" s="129">
        <v>-4866.5200000000004</v>
      </c>
      <c r="I841" s="129">
        <v>-5527.12</v>
      </c>
      <c r="J841" s="129">
        <v>-5758.53</v>
      </c>
      <c r="K841" s="129">
        <v>-6040.59</v>
      </c>
      <c r="L841" s="129">
        <v>-6270.02</v>
      </c>
      <c r="M841" s="129">
        <v>-6528.83</v>
      </c>
      <c r="N841" s="129">
        <v>-6876.53</v>
      </c>
      <c r="O841" s="129">
        <v>-7439.4</v>
      </c>
      <c r="P841" s="129">
        <v>-8765.2999999999993</v>
      </c>
      <c r="Q841" s="126">
        <v>-8765.2999999999993</v>
      </c>
    </row>
    <row r="842" spans="1:17" ht="13" thickBot="1" x14ac:dyDescent="0.3">
      <c r="A842" s="32">
        <v>236165</v>
      </c>
      <c r="B842" s="134" t="s">
        <v>365</v>
      </c>
      <c r="C842" s="146" t="s">
        <v>861</v>
      </c>
      <c r="D842" s="133" t="s">
        <v>2078</v>
      </c>
      <c r="E842" s="143">
        <v>-12287.84</v>
      </c>
      <c r="F842" s="131">
        <v>-6793.48</v>
      </c>
      <c r="G842" s="131">
        <v>-9861.26</v>
      </c>
      <c r="H842" s="131">
        <v>-12243.45</v>
      </c>
      <c r="I842" s="131">
        <v>-3942.35</v>
      </c>
      <c r="J842" s="131">
        <v>-4661.3599999999997</v>
      </c>
      <c r="K842" s="131">
        <v>-6033.15</v>
      </c>
      <c r="L842" s="131">
        <v>-2693.44</v>
      </c>
      <c r="M842" s="131">
        <v>-4140.1400000000003</v>
      </c>
      <c r="N842" s="131">
        <v>-5870.42</v>
      </c>
      <c r="O842" s="131">
        <v>-4428.99</v>
      </c>
      <c r="P842" s="131">
        <v>-8219.18</v>
      </c>
      <c r="Q842" s="126">
        <v>-8219.18</v>
      </c>
    </row>
    <row r="843" spans="1:17" ht="13" thickBot="1" x14ac:dyDescent="0.3">
      <c r="A843" s="32">
        <v>236166</v>
      </c>
      <c r="B843" s="134" t="s">
        <v>366</v>
      </c>
      <c r="C843" s="146" t="s">
        <v>860</v>
      </c>
      <c r="D843" s="133" t="s">
        <v>2078</v>
      </c>
      <c r="E843" s="142">
        <v>-124623.93</v>
      </c>
      <c r="F843" s="129">
        <v>-27425.64</v>
      </c>
      <c r="G843" s="129">
        <v>-39403.339999999997</v>
      </c>
      <c r="H843" s="129">
        <v>-50078.13</v>
      </c>
      <c r="I843" s="129">
        <v>-57798.49</v>
      </c>
      <c r="J843" s="129">
        <v>-61296.1</v>
      </c>
      <c r="K843" s="129">
        <v>-65698.75</v>
      </c>
      <c r="L843" s="129">
        <v>-69555.899999999994</v>
      </c>
      <c r="M843" s="129">
        <v>-73554.820000000007</v>
      </c>
      <c r="N843" s="129">
        <v>-78543.05</v>
      </c>
      <c r="O843" s="129">
        <v>-85044.74</v>
      </c>
      <c r="P843" s="129">
        <v>-96586.59</v>
      </c>
      <c r="Q843" s="126">
        <v>-96586.59</v>
      </c>
    </row>
    <row r="844" spans="1:17" ht="13" thickBot="1" x14ac:dyDescent="0.3">
      <c r="A844" s="32">
        <v>236167</v>
      </c>
      <c r="B844" s="134" t="s">
        <v>367</v>
      </c>
      <c r="C844" s="146" t="s">
        <v>859</v>
      </c>
      <c r="D844" s="133" t="s">
        <v>2078</v>
      </c>
      <c r="E844" s="143">
        <v>-5908.83</v>
      </c>
      <c r="F844" s="131">
        <v>-1245.67</v>
      </c>
      <c r="G844" s="131">
        <v>-1834.81</v>
      </c>
      <c r="H844" s="131">
        <v>-2258.08</v>
      </c>
      <c r="I844" s="131">
        <v>-2647.15</v>
      </c>
      <c r="J844" s="131">
        <v>-2813.32</v>
      </c>
      <c r="K844" s="131">
        <v>-3051.95</v>
      </c>
      <c r="L844" s="131">
        <v>-3243.63</v>
      </c>
      <c r="M844" s="131">
        <v>-3454.27</v>
      </c>
      <c r="N844" s="131">
        <v>-3683.94</v>
      </c>
      <c r="O844" s="131">
        <v>-4031.03</v>
      </c>
      <c r="P844" s="131">
        <v>-4574.33</v>
      </c>
      <c r="Q844" s="126">
        <v>-4574.33</v>
      </c>
    </row>
    <row r="845" spans="1:17" ht="13" thickBot="1" x14ac:dyDescent="0.3">
      <c r="A845" s="32">
        <v>236168</v>
      </c>
      <c r="B845" s="134" t="s">
        <v>368</v>
      </c>
      <c r="C845" s="146" t="s">
        <v>858</v>
      </c>
      <c r="D845" s="133" t="s">
        <v>2078</v>
      </c>
      <c r="E845" s="142">
        <v>-14030.9</v>
      </c>
      <c r="F845" s="129">
        <v>-3281.74</v>
      </c>
      <c r="G845" s="129">
        <v>-4763.29</v>
      </c>
      <c r="H845" s="129">
        <v>-5945.52</v>
      </c>
      <c r="I845" s="129">
        <v>-6553.27</v>
      </c>
      <c r="J845" s="129">
        <v>-6836.87</v>
      </c>
      <c r="K845" s="129">
        <v>-7232.05</v>
      </c>
      <c r="L845" s="129">
        <v>-7593.83</v>
      </c>
      <c r="M845" s="129">
        <v>-8039.23</v>
      </c>
      <c r="N845" s="129">
        <v>-8605.19</v>
      </c>
      <c r="O845" s="129">
        <v>-9555.65</v>
      </c>
      <c r="P845" s="129">
        <v>-11247.02</v>
      </c>
      <c r="Q845" s="126">
        <v>-11247.02</v>
      </c>
    </row>
    <row r="846" spans="1:17" ht="13" thickBot="1" x14ac:dyDescent="0.3">
      <c r="A846" s="32">
        <v>236169</v>
      </c>
      <c r="B846" s="134" t="s">
        <v>369</v>
      </c>
      <c r="C846" s="146" t="s">
        <v>857</v>
      </c>
      <c r="D846" s="133" t="s">
        <v>2078</v>
      </c>
      <c r="E846" s="143">
        <v>-6969.14</v>
      </c>
      <c r="F846" s="131">
        <v>-1585.9</v>
      </c>
      <c r="G846" s="131">
        <v>-2350.13</v>
      </c>
      <c r="H846" s="131">
        <v>-2902.51</v>
      </c>
      <c r="I846" s="131">
        <v>-3181.28</v>
      </c>
      <c r="J846" s="131">
        <v>-3292.59</v>
      </c>
      <c r="K846" s="131">
        <v>-3451.24</v>
      </c>
      <c r="L846" s="131">
        <v>-3600.58</v>
      </c>
      <c r="M846" s="131">
        <v>-3774.04</v>
      </c>
      <c r="N846" s="131">
        <v>-4049.39</v>
      </c>
      <c r="O846" s="131">
        <v>-4506.7</v>
      </c>
      <c r="P846" s="131">
        <v>-5371.8</v>
      </c>
      <c r="Q846" s="126">
        <v>-5371.8</v>
      </c>
    </row>
    <row r="847" spans="1:17" ht="13" thickBot="1" x14ac:dyDescent="0.3">
      <c r="A847" s="32">
        <v>236170</v>
      </c>
      <c r="B847" s="134" t="s">
        <v>370</v>
      </c>
      <c r="C847" s="146" t="s">
        <v>856</v>
      </c>
      <c r="D847" s="133" t="s">
        <v>2078</v>
      </c>
      <c r="E847" s="142">
        <v>-21333.25</v>
      </c>
      <c r="F847" s="129">
        <v>-5188.87</v>
      </c>
      <c r="G847" s="129">
        <v>-7484.37</v>
      </c>
      <c r="H847" s="129">
        <v>-9362.4</v>
      </c>
      <c r="I847" s="129">
        <v>-10695.62</v>
      </c>
      <c r="J847" s="129">
        <v>-11130.29</v>
      </c>
      <c r="K847" s="129">
        <v>-11818.87</v>
      </c>
      <c r="L847" s="129">
        <v>-12386.27</v>
      </c>
      <c r="M847" s="129">
        <v>-13021</v>
      </c>
      <c r="N847" s="129">
        <v>-13784.02</v>
      </c>
      <c r="O847" s="129">
        <v>-14863.3</v>
      </c>
      <c r="P847" s="129">
        <v>-17132.54</v>
      </c>
      <c r="Q847" s="126">
        <v>-17132.54</v>
      </c>
    </row>
    <row r="848" spans="1:17" ht="13" thickBot="1" x14ac:dyDescent="0.3">
      <c r="A848" s="32">
        <v>236171</v>
      </c>
      <c r="B848" s="134" t="s">
        <v>371</v>
      </c>
      <c r="C848" s="146" t="s">
        <v>855</v>
      </c>
      <c r="D848" s="133" t="s">
        <v>2078</v>
      </c>
      <c r="E848" s="143">
        <v>-54115.78</v>
      </c>
      <c r="F848" s="131">
        <v>-12952.6</v>
      </c>
      <c r="G848" s="131">
        <v>-18145.259999999998</v>
      </c>
      <c r="H848" s="131">
        <v>-22428.66</v>
      </c>
      <c r="I848" s="131">
        <v>-25478.27</v>
      </c>
      <c r="J848" s="131">
        <v>-26613.02</v>
      </c>
      <c r="K848" s="131">
        <v>-28210.95</v>
      </c>
      <c r="L848" s="131">
        <v>-29898.34</v>
      </c>
      <c r="M848" s="131">
        <v>-31360.2</v>
      </c>
      <c r="N848" s="131">
        <v>-33317.160000000003</v>
      </c>
      <c r="O848" s="131">
        <v>-36252.86</v>
      </c>
      <c r="P848" s="131">
        <v>-42540.4</v>
      </c>
      <c r="Q848" s="126">
        <v>-42540.4</v>
      </c>
    </row>
    <row r="849" spans="1:17" ht="13" thickBot="1" x14ac:dyDescent="0.3">
      <c r="A849" s="32">
        <v>236172</v>
      </c>
      <c r="B849" s="134" t="s">
        <v>372</v>
      </c>
      <c r="C849" s="146" t="s">
        <v>854</v>
      </c>
      <c r="D849" s="133" t="s">
        <v>2078</v>
      </c>
      <c r="E849" s="142">
        <v>-857.2</v>
      </c>
      <c r="F849" s="129">
        <v>-229.01</v>
      </c>
      <c r="G849" s="129">
        <v>-329.26</v>
      </c>
      <c r="H849" s="129">
        <v>-401.96</v>
      </c>
      <c r="I849" s="129">
        <v>-457.47</v>
      </c>
      <c r="J849" s="129">
        <v>-470</v>
      </c>
      <c r="K849" s="129">
        <v>-489.31</v>
      </c>
      <c r="L849" s="129">
        <v>-506.96</v>
      </c>
      <c r="M849" s="129">
        <v>-526.37</v>
      </c>
      <c r="N849" s="129">
        <v>-548.29</v>
      </c>
      <c r="O849" s="129">
        <v>-587.55999999999995</v>
      </c>
      <c r="P849" s="129">
        <v>-677.77</v>
      </c>
      <c r="Q849" s="126">
        <v>-677.77</v>
      </c>
    </row>
    <row r="850" spans="1:17" ht="13" thickBot="1" x14ac:dyDescent="0.3">
      <c r="A850" s="32">
        <v>236173</v>
      </c>
      <c r="B850" s="134" t="s">
        <v>373</v>
      </c>
      <c r="C850" s="146" t="s">
        <v>853</v>
      </c>
      <c r="D850" s="133" t="s">
        <v>2078</v>
      </c>
      <c r="E850" s="143">
        <v>-9279.4599999999991</v>
      </c>
      <c r="F850" s="131">
        <v>-2341.9299999999998</v>
      </c>
      <c r="G850" s="131">
        <v>-3307.44</v>
      </c>
      <c r="H850" s="131">
        <v>-4001.71</v>
      </c>
      <c r="I850" s="131">
        <v>-4357.91</v>
      </c>
      <c r="J850" s="131">
        <v>-4532.91</v>
      </c>
      <c r="K850" s="131">
        <v>-4715.4399999999996</v>
      </c>
      <c r="L850" s="131">
        <v>-4917.37</v>
      </c>
      <c r="M850" s="131">
        <v>-5193.34</v>
      </c>
      <c r="N850" s="131">
        <v>-5610.8</v>
      </c>
      <c r="O850" s="131">
        <v>-6348.57</v>
      </c>
      <c r="P850" s="131">
        <v>-7628.65</v>
      </c>
      <c r="Q850" s="126">
        <v>-7628.65</v>
      </c>
    </row>
    <row r="851" spans="1:17" ht="13" thickBot="1" x14ac:dyDescent="0.3">
      <c r="A851" s="32">
        <v>236174</v>
      </c>
      <c r="B851" s="134" t="s">
        <v>374</v>
      </c>
      <c r="C851" s="146" t="s">
        <v>852</v>
      </c>
      <c r="D851" s="133" t="s">
        <v>2078</v>
      </c>
      <c r="E851" s="142">
        <v>-815.91</v>
      </c>
      <c r="F851" s="129">
        <v>-175.58</v>
      </c>
      <c r="G851" s="129">
        <v>-248.08</v>
      </c>
      <c r="H851" s="129">
        <v>-307.19</v>
      </c>
      <c r="I851" s="129">
        <v>-337.15</v>
      </c>
      <c r="J851" s="129">
        <v>-353.33</v>
      </c>
      <c r="K851" s="129">
        <v>-372.06</v>
      </c>
      <c r="L851" s="129">
        <v>-389.73</v>
      </c>
      <c r="M851" s="129">
        <v>-411.53</v>
      </c>
      <c r="N851" s="129">
        <v>-446.9</v>
      </c>
      <c r="O851" s="129">
        <v>-506.18</v>
      </c>
      <c r="P851" s="129">
        <v>-593.19000000000005</v>
      </c>
      <c r="Q851" s="126">
        <v>-593.19000000000005</v>
      </c>
    </row>
    <row r="852" spans="1:17" ht="13" thickBot="1" x14ac:dyDescent="0.3">
      <c r="A852" s="32">
        <v>236175</v>
      </c>
      <c r="B852" s="134" t="s">
        <v>375</v>
      </c>
      <c r="C852" s="146" t="s">
        <v>851</v>
      </c>
      <c r="D852" s="133" t="s">
        <v>2078</v>
      </c>
      <c r="E852" s="143">
        <v>-1097.74</v>
      </c>
      <c r="F852" s="131">
        <v>-255.98</v>
      </c>
      <c r="G852" s="131">
        <v>-366.29</v>
      </c>
      <c r="H852" s="131">
        <v>-451.79</v>
      </c>
      <c r="I852" s="131">
        <v>-490.9</v>
      </c>
      <c r="J852" s="131">
        <v>-505.42</v>
      </c>
      <c r="K852" s="131">
        <v>-525.73</v>
      </c>
      <c r="L852" s="131">
        <v>-544.79</v>
      </c>
      <c r="M852" s="131">
        <v>-567.9</v>
      </c>
      <c r="N852" s="131">
        <v>-593.58000000000004</v>
      </c>
      <c r="O852" s="131">
        <v>-671.21</v>
      </c>
      <c r="P852" s="131">
        <v>-790.96</v>
      </c>
      <c r="Q852" s="126">
        <v>-790.96</v>
      </c>
    </row>
    <row r="853" spans="1:17" ht="13" thickBot="1" x14ac:dyDescent="0.3">
      <c r="A853" s="32">
        <v>236176</v>
      </c>
      <c r="B853" s="134" t="s">
        <v>376</v>
      </c>
      <c r="C853" s="146" t="s">
        <v>850</v>
      </c>
      <c r="D853" s="133" t="s">
        <v>2078</v>
      </c>
      <c r="E853" s="142">
        <v>-8620.11</v>
      </c>
      <c r="F853" s="129">
        <v>-2219.8200000000002</v>
      </c>
      <c r="G853" s="129">
        <v>-3240.94</v>
      </c>
      <c r="H853" s="129">
        <v>-4014.78</v>
      </c>
      <c r="I853" s="129">
        <v>-4640.18</v>
      </c>
      <c r="J853" s="129">
        <v>-4842.41</v>
      </c>
      <c r="K853" s="129">
        <v>-5152.5600000000004</v>
      </c>
      <c r="L853" s="129">
        <v>-5359.57</v>
      </c>
      <c r="M853" s="129">
        <v>-5617.39</v>
      </c>
      <c r="N853" s="129">
        <v>-5946.62</v>
      </c>
      <c r="O853" s="129">
        <v>-6462.71</v>
      </c>
      <c r="P853" s="129">
        <v>-7442.09</v>
      </c>
      <c r="Q853" s="126">
        <v>-7442.09</v>
      </c>
    </row>
    <row r="854" spans="1:17" ht="13" thickBot="1" x14ac:dyDescent="0.3">
      <c r="A854" s="32">
        <v>236177</v>
      </c>
      <c r="B854" s="134" t="s">
        <v>377</v>
      </c>
      <c r="C854" s="146" t="s">
        <v>849</v>
      </c>
      <c r="D854" s="133" t="s">
        <v>2078</v>
      </c>
      <c r="E854" s="143">
        <v>-28659.65</v>
      </c>
      <c r="F854" s="131">
        <v>-6500.77</v>
      </c>
      <c r="G854" s="131">
        <v>-9214.16</v>
      </c>
      <c r="H854" s="131">
        <v>-11645.35</v>
      </c>
      <c r="I854" s="131">
        <v>-13125.88</v>
      </c>
      <c r="J854" s="131">
        <v>-13844.58</v>
      </c>
      <c r="K854" s="131">
        <v>-14882.46</v>
      </c>
      <c r="L854" s="131">
        <v>-15906.47</v>
      </c>
      <c r="M854" s="131">
        <v>-17014.82</v>
      </c>
      <c r="N854" s="131">
        <v>-18376.22</v>
      </c>
      <c r="O854" s="131">
        <v>-20303.63</v>
      </c>
      <c r="P854" s="131">
        <v>-23495.27</v>
      </c>
      <c r="Q854" s="126">
        <v>-23495.27</v>
      </c>
    </row>
    <row r="855" spans="1:17" ht="13" thickBot="1" x14ac:dyDescent="0.3">
      <c r="A855" s="32">
        <v>236179</v>
      </c>
      <c r="B855" s="134" t="s">
        <v>378</v>
      </c>
      <c r="C855" s="146" t="s">
        <v>848</v>
      </c>
      <c r="D855" s="133" t="s">
        <v>2078</v>
      </c>
      <c r="E855" s="142">
        <v>-6952.36</v>
      </c>
      <c r="F855" s="129">
        <v>-12641.3</v>
      </c>
      <c r="G855" s="129">
        <v>-17977.71</v>
      </c>
      <c r="H855" s="129">
        <v>-4654.93</v>
      </c>
      <c r="I855" s="129">
        <v>-7902.54</v>
      </c>
      <c r="J855" s="129">
        <v>-9557.0300000000007</v>
      </c>
      <c r="K855" s="129">
        <v>-2337.1999999999998</v>
      </c>
      <c r="L855" s="129">
        <v>-4673.5</v>
      </c>
      <c r="M855" s="129">
        <v>-7195.37</v>
      </c>
      <c r="N855" s="129">
        <v>-2711.46</v>
      </c>
      <c r="O855" s="129">
        <v>-6247.47</v>
      </c>
      <c r="P855" s="129">
        <v>-12168.21</v>
      </c>
      <c r="Q855" s="126">
        <v>-12168.21</v>
      </c>
    </row>
    <row r="856" spans="1:17" ht="13" thickBot="1" x14ac:dyDescent="0.3">
      <c r="A856" s="32">
        <v>236180</v>
      </c>
      <c r="B856" s="134" t="s">
        <v>379</v>
      </c>
      <c r="C856" s="146" t="s">
        <v>847</v>
      </c>
      <c r="D856" s="133" t="s">
        <v>2078</v>
      </c>
      <c r="E856" s="143">
        <v>-95682.15</v>
      </c>
      <c r="F856" s="131">
        <v>-19182.84</v>
      </c>
      <c r="G856" s="131">
        <v>-27651.3</v>
      </c>
      <c r="H856" s="131">
        <v>-35237.46</v>
      </c>
      <c r="I856" s="131">
        <v>-40960.639999999999</v>
      </c>
      <c r="J856" s="131">
        <v>-44119.02</v>
      </c>
      <c r="K856" s="131">
        <v>-48091.29</v>
      </c>
      <c r="L856" s="131">
        <v>-52382.57</v>
      </c>
      <c r="M856" s="131">
        <v>-56675.39</v>
      </c>
      <c r="N856" s="131">
        <v>-61889.69</v>
      </c>
      <c r="O856" s="131">
        <v>-69008.33</v>
      </c>
      <c r="P856" s="131">
        <v>-78095.960000000006</v>
      </c>
      <c r="Q856" s="126">
        <v>-78095.960000000006</v>
      </c>
    </row>
    <row r="857" spans="1:17" ht="13" thickBot="1" x14ac:dyDescent="0.3">
      <c r="A857" s="32">
        <v>236181</v>
      </c>
      <c r="B857" s="134" t="s">
        <v>380</v>
      </c>
      <c r="C857" s="146" t="s">
        <v>846</v>
      </c>
      <c r="D857" s="133" t="s">
        <v>2078</v>
      </c>
      <c r="E857" s="142">
        <v>-45793.29</v>
      </c>
      <c r="F857" s="129">
        <v>-9649.08</v>
      </c>
      <c r="G857" s="129">
        <v>-14652.72</v>
      </c>
      <c r="H857" s="129">
        <v>-18467.77</v>
      </c>
      <c r="I857" s="129">
        <v>-21211.06</v>
      </c>
      <c r="J857" s="129">
        <v>-22682.27</v>
      </c>
      <c r="K857" s="129">
        <v>-24762.38</v>
      </c>
      <c r="L857" s="129">
        <v>-26689.18</v>
      </c>
      <c r="M857" s="129">
        <v>-28701.22</v>
      </c>
      <c r="N857" s="129">
        <v>-31458.85</v>
      </c>
      <c r="O857" s="129">
        <v>-33990.910000000003</v>
      </c>
      <c r="P857" s="129">
        <v>-38397.54</v>
      </c>
      <c r="Q857" s="126">
        <v>-38397.54</v>
      </c>
    </row>
    <row r="858" spans="1:17" ht="13" thickBot="1" x14ac:dyDescent="0.3">
      <c r="A858" s="32">
        <v>236182</v>
      </c>
      <c r="B858" s="134" t="s">
        <v>381</v>
      </c>
      <c r="C858" s="146" t="s">
        <v>845</v>
      </c>
      <c r="D858" s="133" t="s">
        <v>2078</v>
      </c>
      <c r="E858" s="143">
        <v>-11055.59</v>
      </c>
      <c r="F858" s="131">
        <v>-5424.01</v>
      </c>
      <c r="G858" s="131">
        <v>-8285.5300000000007</v>
      </c>
      <c r="H858" s="131">
        <v>-10759.33</v>
      </c>
      <c r="I858" s="131">
        <v>-4827.17</v>
      </c>
      <c r="J858" s="131">
        <v>-6949.72</v>
      </c>
      <c r="K858" s="131">
        <v>-9051.8799999999992</v>
      </c>
      <c r="L858" s="131">
        <v>-4136.4399999999996</v>
      </c>
      <c r="M858" s="131">
        <v>-6156.22</v>
      </c>
      <c r="N858" s="131">
        <v>-31432.240000000002</v>
      </c>
      <c r="O858" s="131">
        <v>-29142.33</v>
      </c>
      <c r="P858" s="131">
        <v>-35239.65</v>
      </c>
      <c r="Q858" s="126">
        <v>-35239.65</v>
      </c>
    </row>
    <row r="859" spans="1:17" ht="13" thickBot="1" x14ac:dyDescent="0.3">
      <c r="A859" s="32">
        <v>236183</v>
      </c>
      <c r="B859" s="134" t="s">
        <v>382</v>
      </c>
      <c r="C859" s="146" t="s">
        <v>844</v>
      </c>
      <c r="D859" s="133" t="s">
        <v>2078</v>
      </c>
      <c r="E859" s="142">
        <v>-46147.41</v>
      </c>
      <c r="F859" s="129">
        <v>-17639.310000000001</v>
      </c>
      <c r="G859" s="129">
        <v>-25848.52</v>
      </c>
      <c r="H859" s="129">
        <v>-33169.870000000003</v>
      </c>
      <c r="I859" s="129">
        <v>-38861.300000000003</v>
      </c>
      <c r="J859" s="129">
        <v>-43070.66</v>
      </c>
      <c r="K859" s="129">
        <v>-48300.61</v>
      </c>
      <c r="L859" s="129">
        <v>-10505.47</v>
      </c>
      <c r="M859" s="129">
        <v>-15924.97</v>
      </c>
      <c r="N859" s="129">
        <v>-21139.29</v>
      </c>
      <c r="O859" s="129">
        <v>-26708.77</v>
      </c>
      <c r="P859" s="129">
        <v>-35100.51</v>
      </c>
      <c r="Q859" s="126">
        <v>-35100.51</v>
      </c>
    </row>
    <row r="860" spans="1:17" ht="13" thickBot="1" x14ac:dyDescent="0.3">
      <c r="A860" s="32">
        <v>236184</v>
      </c>
      <c r="B860" s="134" t="s">
        <v>383</v>
      </c>
      <c r="C860" s="146" t="s">
        <v>843</v>
      </c>
      <c r="D860" s="133" t="s">
        <v>2078</v>
      </c>
      <c r="E860" s="143">
        <v>-4517.12</v>
      </c>
      <c r="F860" s="131">
        <v>-3616.54</v>
      </c>
      <c r="G860" s="131">
        <v>-5122.55</v>
      </c>
      <c r="H860" s="131">
        <v>-6277.43</v>
      </c>
      <c r="I860" s="131">
        <v>-1959.55</v>
      </c>
      <c r="J860" s="131">
        <v>-2139.89</v>
      </c>
      <c r="K860" s="131">
        <v>-2514.16</v>
      </c>
      <c r="L860" s="131">
        <v>-693.66</v>
      </c>
      <c r="M860" s="131">
        <v>-1003.55</v>
      </c>
      <c r="N860" s="131">
        <v>-1387.02</v>
      </c>
      <c r="O860" s="131">
        <v>-1026.33</v>
      </c>
      <c r="P860" s="131">
        <v>-2392.1999999999998</v>
      </c>
      <c r="Q860" s="126">
        <v>-2392.1999999999998</v>
      </c>
    </row>
    <row r="861" spans="1:17" ht="13" thickBot="1" x14ac:dyDescent="0.3">
      <c r="A861" s="32">
        <v>236185</v>
      </c>
      <c r="B861" s="134" t="s">
        <v>384</v>
      </c>
      <c r="C861" s="146" t="s">
        <v>842</v>
      </c>
      <c r="D861" s="133" t="s">
        <v>2078</v>
      </c>
      <c r="E861" s="142">
        <v>-120462.18</v>
      </c>
      <c r="F861" s="129">
        <v>-23899.33</v>
      </c>
      <c r="G861" s="129">
        <v>-34267.620000000003</v>
      </c>
      <c r="H861" s="129">
        <v>-44220.3</v>
      </c>
      <c r="I861" s="129">
        <v>-51546.64</v>
      </c>
      <c r="J861" s="129">
        <v>-55837.18</v>
      </c>
      <c r="K861" s="129">
        <v>-61691.15</v>
      </c>
      <c r="L861" s="129">
        <v>-67312.649999999994</v>
      </c>
      <c r="M861" s="129">
        <v>-73075.509999999995</v>
      </c>
      <c r="N861" s="129">
        <v>-79683.08</v>
      </c>
      <c r="O861" s="129">
        <v>-88265.68</v>
      </c>
      <c r="P861" s="129">
        <v>-99994.08</v>
      </c>
      <c r="Q861" s="126">
        <v>-99994.08</v>
      </c>
    </row>
    <row r="862" spans="1:17" ht="13" thickBot="1" x14ac:dyDescent="0.3">
      <c r="A862" s="32">
        <v>236186</v>
      </c>
      <c r="B862" s="134" t="s">
        <v>385</v>
      </c>
      <c r="C862" s="146" t="s">
        <v>841</v>
      </c>
      <c r="D862" s="133" t="s">
        <v>2078</v>
      </c>
      <c r="E862" s="143">
        <v>-3426.55</v>
      </c>
      <c r="F862" s="131">
        <v>-752.84</v>
      </c>
      <c r="G862" s="131">
        <v>-1099.94</v>
      </c>
      <c r="H862" s="131">
        <v>-1386.04</v>
      </c>
      <c r="I862" s="131">
        <v>-1592.24</v>
      </c>
      <c r="J862" s="131">
        <v>-1699.03</v>
      </c>
      <c r="K862" s="131">
        <v>-1798.75</v>
      </c>
      <c r="L862" s="131">
        <v>-1888.01</v>
      </c>
      <c r="M862" s="131">
        <v>-1981.21</v>
      </c>
      <c r="N862" s="131">
        <v>-2149.73</v>
      </c>
      <c r="O862" s="131">
        <v>-2379.04</v>
      </c>
      <c r="P862" s="131">
        <v>-2790.67</v>
      </c>
      <c r="Q862" s="126">
        <v>-2790.67</v>
      </c>
    </row>
    <row r="863" spans="1:17" ht="13" thickBot="1" x14ac:dyDescent="0.3">
      <c r="A863" s="32">
        <v>236187</v>
      </c>
      <c r="B863" s="134" t="s">
        <v>386</v>
      </c>
      <c r="C863" s="146" t="s">
        <v>840</v>
      </c>
      <c r="D863" s="133" t="s">
        <v>2078</v>
      </c>
      <c r="E863" s="142">
        <v>-96032.11</v>
      </c>
      <c r="F863" s="129">
        <v>-22599.57</v>
      </c>
      <c r="G863" s="129">
        <v>-32233.47</v>
      </c>
      <c r="H863" s="129">
        <v>-40729.86</v>
      </c>
      <c r="I863" s="129">
        <v>-45876.2</v>
      </c>
      <c r="J863" s="129">
        <v>-48465.61</v>
      </c>
      <c r="K863" s="129">
        <v>-51823.67</v>
      </c>
      <c r="L863" s="129">
        <v>-54731.28</v>
      </c>
      <c r="M863" s="129">
        <v>-58053.46</v>
      </c>
      <c r="N863" s="129">
        <v>-62386.93</v>
      </c>
      <c r="O863" s="129">
        <v>-68162.350000000006</v>
      </c>
      <c r="P863" s="129">
        <v>-78148.25</v>
      </c>
      <c r="Q863" s="126">
        <v>-78148.25</v>
      </c>
    </row>
    <row r="864" spans="1:17" ht="13" thickBot="1" x14ac:dyDescent="0.3">
      <c r="A864" s="32">
        <v>236189</v>
      </c>
      <c r="B864" s="134" t="s">
        <v>387</v>
      </c>
      <c r="C864" s="146" t="s">
        <v>839</v>
      </c>
      <c r="D864" s="133" t="s">
        <v>2078</v>
      </c>
      <c r="E864" s="143">
        <v>-106995.93</v>
      </c>
      <c r="F864" s="131">
        <v>-25997.21</v>
      </c>
      <c r="G864" s="131">
        <v>-37903.519999999997</v>
      </c>
      <c r="H864" s="131">
        <v>-46707.14</v>
      </c>
      <c r="I864" s="131">
        <v>-53405.01</v>
      </c>
      <c r="J864" s="131">
        <v>-55973.47</v>
      </c>
      <c r="K864" s="131">
        <v>-59294.07</v>
      </c>
      <c r="L864" s="131">
        <v>-62401.65</v>
      </c>
      <c r="M864" s="131">
        <v>-65681.34</v>
      </c>
      <c r="N864" s="131">
        <v>-69517.06</v>
      </c>
      <c r="O864" s="131">
        <v>-74517.22</v>
      </c>
      <c r="P864" s="131">
        <v>-85304.05</v>
      </c>
      <c r="Q864" s="126">
        <v>-85304.05</v>
      </c>
    </row>
    <row r="865" spans="1:17" ht="13" thickBot="1" x14ac:dyDescent="0.3">
      <c r="A865" s="32">
        <v>236190</v>
      </c>
      <c r="B865" s="134" t="s">
        <v>388</v>
      </c>
      <c r="C865" s="146" t="s">
        <v>838</v>
      </c>
      <c r="D865" s="133" t="s">
        <v>2078</v>
      </c>
      <c r="E865" s="142">
        <v>-37896.65</v>
      </c>
      <c r="F865" s="129">
        <v>-9847.5300000000007</v>
      </c>
      <c r="G865" s="129">
        <v>-13802.71</v>
      </c>
      <c r="H865" s="129">
        <v>-17018.93</v>
      </c>
      <c r="I865" s="129">
        <v>-18734.27</v>
      </c>
      <c r="J865" s="129">
        <v>-19553.060000000001</v>
      </c>
      <c r="K865" s="129">
        <v>-20682.48</v>
      </c>
      <c r="L865" s="129">
        <v>-21700.03</v>
      </c>
      <c r="M865" s="129">
        <v>-22926.799999999999</v>
      </c>
      <c r="N865" s="129">
        <v>-24566.43</v>
      </c>
      <c r="O865" s="129">
        <v>-27182.33</v>
      </c>
      <c r="P865" s="129">
        <v>-31917.77</v>
      </c>
      <c r="Q865" s="126">
        <v>-31917.77</v>
      </c>
    </row>
    <row r="866" spans="1:17" ht="13" thickBot="1" x14ac:dyDescent="0.3">
      <c r="A866" s="32">
        <v>236191</v>
      </c>
      <c r="B866" s="134" t="s">
        <v>389</v>
      </c>
      <c r="C866" s="146" t="s">
        <v>837</v>
      </c>
      <c r="D866" s="133" t="s">
        <v>2078</v>
      </c>
      <c r="E866" s="143">
        <v>-80484.72</v>
      </c>
      <c r="F866" s="131">
        <v>-50670.28</v>
      </c>
      <c r="G866" s="131">
        <v>-72414.820000000007</v>
      </c>
      <c r="H866" s="131">
        <v>-88330.45</v>
      </c>
      <c r="I866" s="131">
        <v>-24266.67</v>
      </c>
      <c r="J866" s="131">
        <v>-27992.32</v>
      </c>
      <c r="K866" s="131">
        <v>-33810.67</v>
      </c>
      <c r="L866" s="131">
        <v>-10753.79</v>
      </c>
      <c r="M866" s="131">
        <v>-16921.27</v>
      </c>
      <c r="N866" s="131">
        <v>-25088.71</v>
      </c>
      <c r="O866" s="131">
        <v>-22985.07</v>
      </c>
      <c r="P866" s="131">
        <v>-49594.92</v>
      </c>
      <c r="Q866" s="126">
        <v>-49594.92</v>
      </c>
    </row>
    <row r="867" spans="1:17" ht="13" thickBot="1" x14ac:dyDescent="0.3">
      <c r="A867" s="32">
        <v>236192</v>
      </c>
      <c r="B867" s="134" t="s">
        <v>390</v>
      </c>
      <c r="C867" s="146" t="s">
        <v>836</v>
      </c>
      <c r="D867" s="133" t="s">
        <v>2078</v>
      </c>
      <c r="E867" s="142">
        <v>-14634.4</v>
      </c>
      <c r="F867" s="129">
        <v>-3760.04</v>
      </c>
      <c r="G867" s="129">
        <v>-5264.21</v>
      </c>
      <c r="H867" s="129">
        <v>-6447.37</v>
      </c>
      <c r="I867" s="129">
        <v>-7201.39</v>
      </c>
      <c r="J867" s="129">
        <v>-7378.03</v>
      </c>
      <c r="K867" s="129">
        <v>-7659.04</v>
      </c>
      <c r="L867" s="129">
        <v>-7879.47</v>
      </c>
      <c r="M867" s="129">
        <v>-8147.37</v>
      </c>
      <c r="N867" s="129">
        <v>-8599.65</v>
      </c>
      <c r="O867" s="129">
        <v>-9326.5499999999993</v>
      </c>
      <c r="P867" s="129">
        <v>-11001.93</v>
      </c>
      <c r="Q867" s="126">
        <v>-11001.93</v>
      </c>
    </row>
    <row r="868" spans="1:17" ht="13" thickBot="1" x14ac:dyDescent="0.3">
      <c r="A868" s="32">
        <v>236193</v>
      </c>
      <c r="B868" s="134" t="s">
        <v>391</v>
      </c>
      <c r="C868" s="146" t="s">
        <v>835</v>
      </c>
      <c r="D868" s="133" t="s">
        <v>2078</v>
      </c>
      <c r="E868" s="143">
        <v>-8643.2900000000009</v>
      </c>
      <c r="F868" s="131">
        <v>-5501.52</v>
      </c>
      <c r="G868" s="131">
        <v>-7613.74</v>
      </c>
      <c r="H868" s="131">
        <v>-9341.61</v>
      </c>
      <c r="I868" s="131">
        <v>-2624.36</v>
      </c>
      <c r="J868" s="131">
        <v>-3114.12</v>
      </c>
      <c r="K868" s="131">
        <v>-3807.69</v>
      </c>
      <c r="L868" s="131">
        <v>-1330.03</v>
      </c>
      <c r="M868" s="131">
        <v>-2026.51</v>
      </c>
      <c r="N868" s="131">
        <v>-3017.22</v>
      </c>
      <c r="O868" s="131">
        <v>-2503.64</v>
      </c>
      <c r="P868" s="131">
        <v>-5143.9399999999996</v>
      </c>
      <c r="Q868" s="126">
        <v>-5143.9399999999996</v>
      </c>
    </row>
    <row r="869" spans="1:17" ht="13" thickBot="1" x14ac:dyDescent="0.3">
      <c r="A869" s="32">
        <v>236194</v>
      </c>
      <c r="B869" s="134" t="s">
        <v>392</v>
      </c>
      <c r="C869" s="146" t="s">
        <v>834</v>
      </c>
      <c r="D869" s="133" t="s">
        <v>2078</v>
      </c>
      <c r="E869" s="142">
        <v>-3095.61</v>
      </c>
      <c r="F869" s="129">
        <v>-1585.49</v>
      </c>
      <c r="G869" s="129">
        <v>-2213.3200000000002</v>
      </c>
      <c r="H869" s="129">
        <v>-2671.17</v>
      </c>
      <c r="I869" s="129">
        <v>-2864.83</v>
      </c>
      <c r="J869" s="129">
        <v>-2933.66</v>
      </c>
      <c r="K869" s="129">
        <v>-3067.87</v>
      </c>
      <c r="L869" s="129">
        <v>-254.56</v>
      </c>
      <c r="M869" s="129">
        <v>-406.95</v>
      </c>
      <c r="N869" s="129">
        <v>-658.08</v>
      </c>
      <c r="O869" s="129">
        <v>-1216.8399999999999</v>
      </c>
      <c r="P869" s="129">
        <v>-2017.9</v>
      </c>
      <c r="Q869" s="126">
        <v>-2017.9</v>
      </c>
    </row>
    <row r="870" spans="1:17" ht="13" thickBot="1" x14ac:dyDescent="0.3">
      <c r="A870" s="32">
        <v>236195</v>
      </c>
      <c r="B870" s="134" t="s">
        <v>393</v>
      </c>
      <c r="C870" s="146" t="s">
        <v>833</v>
      </c>
      <c r="D870" s="133" t="s">
        <v>2078</v>
      </c>
      <c r="E870" s="143">
        <v>-33576.19</v>
      </c>
      <c r="F870" s="131">
        <v>-59215.54</v>
      </c>
      <c r="G870" s="131">
        <v>-85727.32</v>
      </c>
      <c r="H870" s="131">
        <v>-20251.560000000001</v>
      </c>
      <c r="I870" s="131">
        <v>-35479.980000000003</v>
      </c>
      <c r="J870" s="131">
        <v>-43233.2</v>
      </c>
      <c r="K870" s="131">
        <v>-4526.47</v>
      </c>
      <c r="L870" s="131">
        <v>-10864.36</v>
      </c>
      <c r="M870" s="131">
        <v>-17122.3</v>
      </c>
      <c r="N870" s="131">
        <v>-7484.75</v>
      </c>
      <c r="O870" s="131">
        <v>-17797.759999999998</v>
      </c>
      <c r="P870" s="131">
        <v>-38590.120000000003</v>
      </c>
      <c r="Q870" s="126">
        <v>-38590.120000000003</v>
      </c>
    </row>
    <row r="871" spans="1:17" ht="13" thickBot="1" x14ac:dyDescent="0.3">
      <c r="A871" s="32">
        <v>236196</v>
      </c>
      <c r="B871" s="134" t="s">
        <v>394</v>
      </c>
      <c r="C871" s="146" t="s">
        <v>832</v>
      </c>
      <c r="D871" s="133" t="s">
        <v>2078</v>
      </c>
      <c r="E871" s="142">
        <v>-174.2</v>
      </c>
      <c r="F871" s="129">
        <v>-74.17</v>
      </c>
      <c r="G871" s="129">
        <v>-90.85</v>
      </c>
      <c r="H871" s="129">
        <v>-106.28</v>
      </c>
      <c r="I871" s="129">
        <v>-113.67</v>
      </c>
      <c r="J871" s="129">
        <v>-118.55</v>
      </c>
      <c r="K871" s="129">
        <v>-125.93</v>
      </c>
      <c r="L871" s="129">
        <v>-130.5</v>
      </c>
      <c r="M871" s="129">
        <v>-135.9</v>
      </c>
      <c r="N871" s="129">
        <v>-144.11000000000001</v>
      </c>
      <c r="O871" s="129">
        <v>-157.57</v>
      </c>
      <c r="P871" s="129">
        <v>-177.36</v>
      </c>
      <c r="Q871" s="126">
        <v>-177.36</v>
      </c>
    </row>
    <row r="872" spans="1:17" ht="13" thickBot="1" x14ac:dyDescent="0.3">
      <c r="A872" s="32">
        <v>236197</v>
      </c>
      <c r="B872" s="134" t="s">
        <v>395</v>
      </c>
      <c r="C872" s="146" t="s">
        <v>831</v>
      </c>
      <c r="D872" s="133" t="s">
        <v>2078</v>
      </c>
      <c r="E872" s="143">
        <v>-2049.77</v>
      </c>
      <c r="F872" s="131">
        <v>-1263.6400000000001</v>
      </c>
      <c r="G872" s="131">
        <v>-1826.02</v>
      </c>
      <c r="H872" s="131">
        <v>-2252.9699999999998</v>
      </c>
      <c r="I872" s="131">
        <v>-2612.98</v>
      </c>
      <c r="J872" s="131">
        <v>-2782.26</v>
      </c>
      <c r="K872" s="131">
        <v>-72.77</v>
      </c>
      <c r="L872" s="131">
        <v>-197.56</v>
      </c>
      <c r="M872" s="131">
        <v>-314.92</v>
      </c>
      <c r="N872" s="131">
        <v>-470.04</v>
      </c>
      <c r="O872" s="131">
        <v>-723.29</v>
      </c>
      <c r="P872" s="131">
        <v>-1166.8900000000001</v>
      </c>
      <c r="Q872" s="126">
        <v>-1166.8900000000001</v>
      </c>
    </row>
    <row r="873" spans="1:17" ht="13" thickBot="1" x14ac:dyDescent="0.3">
      <c r="A873" s="32">
        <v>236198</v>
      </c>
      <c r="B873" s="134" t="s">
        <v>396</v>
      </c>
      <c r="C873" s="146" t="s">
        <v>830</v>
      </c>
      <c r="D873" s="133" t="s">
        <v>2078</v>
      </c>
      <c r="E873" s="142">
        <v>-2149.2600000000002</v>
      </c>
      <c r="F873" s="129">
        <v>-1502.33</v>
      </c>
      <c r="G873" s="129">
        <v>-1583.36</v>
      </c>
      <c r="H873" s="129">
        <v>-1155.99</v>
      </c>
      <c r="I873" s="129">
        <v>-776.7</v>
      </c>
      <c r="J873" s="129">
        <v>-233.03</v>
      </c>
      <c r="K873" s="129">
        <v>-358.53</v>
      </c>
      <c r="L873" s="129">
        <v>-310.04000000000002</v>
      </c>
      <c r="M873" s="129">
        <v>-437.97</v>
      </c>
      <c r="N873" s="129">
        <v>-431.79</v>
      </c>
      <c r="O873" s="129">
        <v>-683.93</v>
      </c>
      <c r="P873" s="129">
        <v>-1601.67</v>
      </c>
      <c r="Q873" s="126">
        <v>-1601.67</v>
      </c>
    </row>
    <row r="874" spans="1:17" ht="13" thickBot="1" x14ac:dyDescent="0.3">
      <c r="A874" s="32">
        <v>236199</v>
      </c>
      <c r="B874" s="134" t="s">
        <v>397</v>
      </c>
      <c r="C874" s="146" t="s">
        <v>829</v>
      </c>
      <c r="D874" s="133" t="s">
        <v>2078</v>
      </c>
      <c r="E874" s="143">
        <v>-20918.05</v>
      </c>
      <c r="F874" s="131">
        <v>-4131.8</v>
      </c>
      <c r="G874" s="131">
        <v>-5979.4</v>
      </c>
      <c r="H874" s="131">
        <v>-7647.43</v>
      </c>
      <c r="I874" s="131">
        <v>-8885.82</v>
      </c>
      <c r="J874" s="131">
        <v>-9667.34</v>
      </c>
      <c r="K874" s="131">
        <v>-10619.53</v>
      </c>
      <c r="L874" s="131">
        <v>-11583.14</v>
      </c>
      <c r="M874" s="131">
        <v>-12623.03</v>
      </c>
      <c r="N874" s="131">
        <v>-13729.3</v>
      </c>
      <c r="O874" s="131">
        <v>-15127.66</v>
      </c>
      <c r="P874" s="131">
        <v>-17215.509999999998</v>
      </c>
      <c r="Q874" s="126">
        <v>-17215.509999999998</v>
      </c>
    </row>
    <row r="875" spans="1:17" ht="13" thickBot="1" x14ac:dyDescent="0.3">
      <c r="A875" s="32">
        <v>236200</v>
      </c>
      <c r="B875" s="134" t="s">
        <v>398</v>
      </c>
      <c r="C875" s="146" t="s">
        <v>828</v>
      </c>
      <c r="D875" s="133" t="s">
        <v>2078</v>
      </c>
      <c r="E875" s="142">
        <v>-26979.67</v>
      </c>
      <c r="F875" s="129">
        <v>-5843.62</v>
      </c>
      <c r="G875" s="129">
        <v>-8648.7800000000007</v>
      </c>
      <c r="H875" s="129">
        <v>-10878.95</v>
      </c>
      <c r="I875" s="129">
        <v>-12307.89</v>
      </c>
      <c r="J875" s="129">
        <v>-13191.68</v>
      </c>
      <c r="K875" s="129">
        <v>-14335.79</v>
      </c>
      <c r="L875" s="129">
        <v>-15369.65</v>
      </c>
      <c r="M875" s="129">
        <v>-16565.02</v>
      </c>
      <c r="N875" s="129">
        <v>-18222.66</v>
      </c>
      <c r="O875" s="129">
        <v>-20198.79</v>
      </c>
      <c r="P875" s="129">
        <v>-23560.36</v>
      </c>
      <c r="Q875" s="126">
        <v>-23560.36</v>
      </c>
    </row>
    <row r="876" spans="1:17" ht="13" thickBot="1" x14ac:dyDescent="0.3">
      <c r="A876" s="32">
        <v>236213</v>
      </c>
      <c r="B876" s="134" t="s">
        <v>399</v>
      </c>
      <c r="C876" s="146" t="s">
        <v>827</v>
      </c>
      <c r="D876" s="133" t="s">
        <v>2078</v>
      </c>
      <c r="E876" s="143">
        <v>-5043.07</v>
      </c>
      <c r="F876" s="131">
        <v>-1241.06</v>
      </c>
      <c r="G876" s="131">
        <v>-1714.94</v>
      </c>
      <c r="H876" s="131">
        <v>-2073.83</v>
      </c>
      <c r="I876" s="131">
        <v>-2271.31</v>
      </c>
      <c r="J876" s="131">
        <v>-2348.5500000000002</v>
      </c>
      <c r="K876" s="131">
        <v>-2476.2600000000002</v>
      </c>
      <c r="L876" s="131">
        <v>-2585.79</v>
      </c>
      <c r="M876" s="131">
        <v>-2726.54</v>
      </c>
      <c r="N876" s="131">
        <v>-2912.2</v>
      </c>
      <c r="O876" s="131">
        <v>-3343.8</v>
      </c>
      <c r="P876" s="131">
        <v>-3983.76</v>
      </c>
      <c r="Q876" s="126">
        <v>-3983.76</v>
      </c>
    </row>
    <row r="877" spans="1:17" ht="13" thickBot="1" x14ac:dyDescent="0.3">
      <c r="A877" s="32">
        <v>236214</v>
      </c>
      <c r="B877" s="134" t="s">
        <v>400</v>
      </c>
      <c r="C877" s="146" t="s">
        <v>826</v>
      </c>
      <c r="D877" s="133" t="s">
        <v>2078</v>
      </c>
      <c r="E877" s="142">
        <v>-33347.629999999997</v>
      </c>
      <c r="F877" s="129">
        <v>-59631.53</v>
      </c>
      <c r="G877" s="129">
        <v>-86319.66</v>
      </c>
      <c r="H877" s="129">
        <v>-108826.72</v>
      </c>
      <c r="I877" s="129">
        <v>-37831.21</v>
      </c>
      <c r="J877" s="129">
        <v>-44397.69</v>
      </c>
      <c r="K877" s="129">
        <v>-50259.76</v>
      </c>
      <c r="L877" s="129">
        <v>-12583.83</v>
      </c>
      <c r="M877" s="129">
        <v>-18944.63</v>
      </c>
      <c r="N877" s="129">
        <v>-27003.47</v>
      </c>
      <c r="O877" s="129">
        <v>-20006.95</v>
      </c>
      <c r="P877" s="129">
        <v>-41130.29</v>
      </c>
      <c r="Q877" s="126">
        <v>-41130.29</v>
      </c>
    </row>
    <row r="878" spans="1:17" ht="13" thickBot="1" x14ac:dyDescent="0.3">
      <c r="A878" s="32">
        <v>236215</v>
      </c>
      <c r="B878" s="134" t="s">
        <v>401</v>
      </c>
      <c r="C878" s="146" t="s">
        <v>825</v>
      </c>
      <c r="D878" s="133" t="s">
        <v>2078</v>
      </c>
      <c r="E878" s="143">
        <v>-19316.13</v>
      </c>
      <c r="F878" s="131">
        <v>-4311.42</v>
      </c>
      <c r="G878" s="131">
        <v>-6058.61</v>
      </c>
      <c r="H878" s="131">
        <v>-7291.52</v>
      </c>
      <c r="I878" s="131">
        <v>-8011.94</v>
      </c>
      <c r="J878" s="131">
        <v>-8384.02</v>
      </c>
      <c r="K878" s="131">
        <v>-8911.23</v>
      </c>
      <c r="L878" s="131">
        <v>-9405.35</v>
      </c>
      <c r="M878" s="131">
        <v>-10063.68</v>
      </c>
      <c r="N878" s="131">
        <v>-10835.23</v>
      </c>
      <c r="O878" s="131">
        <v>-12369.26</v>
      </c>
      <c r="P878" s="131">
        <v>-14597.67</v>
      </c>
      <c r="Q878" s="126">
        <v>-14597.67</v>
      </c>
    </row>
    <row r="879" spans="1:17" ht="13" thickBot="1" x14ac:dyDescent="0.3">
      <c r="A879" s="32">
        <v>236217</v>
      </c>
      <c r="B879" s="134" t="s">
        <v>402</v>
      </c>
      <c r="C879" s="146" t="s">
        <v>824</v>
      </c>
      <c r="D879" s="133" t="s">
        <v>2078</v>
      </c>
      <c r="E879" s="142">
        <v>-42933.91</v>
      </c>
      <c r="F879" s="129">
        <v>-8048.93</v>
      </c>
      <c r="G879" s="129">
        <v>-12082.57</v>
      </c>
      <c r="H879" s="129">
        <v>-15687.46</v>
      </c>
      <c r="I879" s="129">
        <v>-19227.75</v>
      </c>
      <c r="J879" s="129">
        <v>-21626.43</v>
      </c>
      <c r="K879" s="129">
        <v>-23128.52</v>
      </c>
      <c r="L879" s="129">
        <v>-25505.01</v>
      </c>
      <c r="M879" s="129">
        <v>-27667.57</v>
      </c>
      <c r="N879" s="129">
        <v>-29924.93</v>
      </c>
      <c r="O879" s="129">
        <v>-32442.52</v>
      </c>
      <c r="P879" s="129">
        <v>-35798.550000000003</v>
      </c>
      <c r="Q879" s="126">
        <v>-35798.550000000003</v>
      </c>
    </row>
    <row r="880" spans="1:17" ht="13" thickBot="1" x14ac:dyDescent="0.3">
      <c r="A880" s="32">
        <v>236218</v>
      </c>
      <c r="B880" s="134" t="s">
        <v>403</v>
      </c>
      <c r="C880" s="146" t="s">
        <v>823</v>
      </c>
      <c r="D880" s="133" t="s">
        <v>2078</v>
      </c>
      <c r="E880" s="143">
        <v>-5228.7700000000004</v>
      </c>
      <c r="F880" s="131">
        <v>-3832.02</v>
      </c>
      <c r="G880" s="131">
        <v>-5561.14</v>
      </c>
      <c r="H880" s="131">
        <v>-7084.14</v>
      </c>
      <c r="I880" s="131">
        <v>-2660.26</v>
      </c>
      <c r="J880" s="131">
        <v>-3006.19</v>
      </c>
      <c r="K880" s="131">
        <v>-3482.5</v>
      </c>
      <c r="L880" s="131">
        <v>-900.47</v>
      </c>
      <c r="M880" s="131">
        <v>-1267.0899999999999</v>
      </c>
      <c r="N880" s="131">
        <v>-1877.51</v>
      </c>
      <c r="O880" s="131">
        <v>-1555.35</v>
      </c>
      <c r="P880" s="131">
        <v>-2957.22</v>
      </c>
      <c r="Q880" s="126">
        <v>-2957.22</v>
      </c>
    </row>
    <row r="881" spans="1:17" ht="13" thickBot="1" x14ac:dyDescent="0.3">
      <c r="A881" s="32">
        <v>236225</v>
      </c>
      <c r="B881" s="134" t="s">
        <v>404</v>
      </c>
      <c r="C881" s="146" t="s">
        <v>822</v>
      </c>
      <c r="D881" s="133" t="s">
        <v>2078</v>
      </c>
      <c r="E881" s="142">
        <v>-18930.61</v>
      </c>
      <c r="F881" s="129">
        <v>-8334.27</v>
      </c>
      <c r="G881" s="129">
        <v>-12542.62</v>
      </c>
      <c r="H881" s="129">
        <v>-15910.26</v>
      </c>
      <c r="I881" s="129">
        <v>-18812.97</v>
      </c>
      <c r="J881" s="129">
        <v>-20118.09</v>
      </c>
      <c r="K881" s="129">
        <v>-1770.28</v>
      </c>
      <c r="L881" s="129">
        <v>-3399.2</v>
      </c>
      <c r="M881" s="129">
        <v>-5064.05</v>
      </c>
      <c r="N881" s="129">
        <v>-7100.94</v>
      </c>
      <c r="O881" s="129">
        <v>-9750.85</v>
      </c>
      <c r="P881" s="129">
        <v>-13791.4</v>
      </c>
      <c r="Q881" s="126">
        <v>-13791.4</v>
      </c>
    </row>
    <row r="882" spans="1:17" ht="13" thickBot="1" x14ac:dyDescent="0.3">
      <c r="A882" s="32">
        <v>236226</v>
      </c>
      <c r="B882" s="134" t="s">
        <v>405</v>
      </c>
      <c r="C882" s="146" t="s">
        <v>821</v>
      </c>
      <c r="D882" s="133" t="s">
        <v>2078</v>
      </c>
      <c r="E882" s="143">
        <v>-30570.94</v>
      </c>
      <c r="F882" s="131">
        <v>-6232.97</v>
      </c>
      <c r="G882" s="131">
        <v>-9245.23</v>
      </c>
      <c r="H882" s="131">
        <v>-11757.47</v>
      </c>
      <c r="I882" s="131">
        <v>-13930.84</v>
      </c>
      <c r="J882" s="131">
        <v>-14975.89</v>
      </c>
      <c r="K882" s="131">
        <v>-16386.89</v>
      </c>
      <c r="L882" s="131">
        <v>-17721.16</v>
      </c>
      <c r="M882" s="131">
        <v>-19082.46</v>
      </c>
      <c r="N882" s="131">
        <v>-20633.669999999998</v>
      </c>
      <c r="O882" s="131">
        <v>-22728.3</v>
      </c>
      <c r="P882" s="131">
        <v>-25499.41</v>
      </c>
      <c r="Q882" s="126">
        <v>-25499.41</v>
      </c>
    </row>
    <row r="883" spans="1:17" ht="13" thickBot="1" x14ac:dyDescent="0.3">
      <c r="A883" s="32">
        <v>236229</v>
      </c>
      <c r="B883" s="134" t="s">
        <v>406</v>
      </c>
      <c r="C883" s="146" t="s">
        <v>820</v>
      </c>
      <c r="D883" s="133" t="s">
        <v>2078</v>
      </c>
      <c r="E883" s="142">
        <v>-9127.35</v>
      </c>
      <c r="F883" s="129">
        <v>-1657.83</v>
      </c>
      <c r="G883" s="129">
        <v>-2454.23</v>
      </c>
      <c r="H883" s="129">
        <v>-3229.16</v>
      </c>
      <c r="I883" s="129">
        <v>-3948.78</v>
      </c>
      <c r="J883" s="129">
        <v>-4260.3900000000003</v>
      </c>
      <c r="K883" s="129">
        <v>-4717.62</v>
      </c>
      <c r="L883" s="129">
        <v>-5126.43</v>
      </c>
      <c r="M883" s="129">
        <v>-5508.73</v>
      </c>
      <c r="N883" s="129">
        <v>-5965.6</v>
      </c>
      <c r="O883" s="129">
        <v>-6500.78</v>
      </c>
      <c r="P883" s="129">
        <v>-7306.18</v>
      </c>
      <c r="Q883" s="126">
        <v>-7306.18</v>
      </c>
    </row>
    <row r="884" spans="1:17" ht="13" thickBot="1" x14ac:dyDescent="0.3">
      <c r="A884" s="32">
        <v>236230</v>
      </c>
      <c r="B884" s="134" t="s">
        <v>407</v>
      </c>
      <c r="C884" s="146" t="s">
        <v>819</v>
      </c>
      <c r="D884" s="133" t="s">
        <v>2078</v>
      </c>
      <c r="E884" s="143">
        <v>-10899.38</v>
      </c>
      <c r="F884" s="131">
        <v>-2502.94</v>
      </c>
      <c r="G884" s="131">
        <v>-3739.98</v>
      </c>
      <c r="H884" s="131">
        <v>-4633.88</v>
      </c>
      <c r="I884" s="131">
        <v>-5336.88</v>
      </c>
      <c r="J884" s="131">
        <v>-5575.25</v>
      </c>
      <c r="K884" s="131">
        <v>-6150.01</v>
      </c>
      <c r="L884" s="131">
        <v>-6556.65</v>
      </c>
      <c r="M884" s="131">
        <v>-6986.49</v>
      </c>
      <c r="N884" s="131">
        <v>-7424.19</v>
      </c>
      <c r="O884" s="131">
        <v>-8095.41</v>
      </c>
      <c r="P884" s="131">
        <v>-9269.2800000000007</v>
      </c>
      <c r="Q884" s="126">
        <v>-9269.2800000000007</v>
      </c>
    </row>
    <row r="885" spans="1:17" ht="13" thickBot="1" x14ac:dyDescent="0.3">
      <c r="A885" s="32">
        <v>236232</v>
      </c>
      <c r="B885" s="134" t="s">
        <v>408</v>
      </c>
      <c r="C885" s="146" t="s">
        <v>818</v>
      </c>
      <c r="D885" s="133" t="s">
        <v>2078</v>
      </c>
      <c r="E885" s="142">
        <v>0</v>
      </c>
      <c r="F885" s="129">
        <v>0</v>
      </c>
      <c r="G885" s="129">
        <v>0</v>
      </c>
      <c r="H885" s="129">
        <v>0</v>
      </c>
      <c r="I885" s="129">
        <v>0</v>
      </c>
      <c r="J885" s="129">
        <v>0</v>
      </c>
      <c r="K885" s="129">
        <v>0</v>
      </c>
      <c r="L885" s="129">
        <v>0</v>
      </c>
      <c r="M885" s="129">
        <v>0</v>
      </c>
      <c r="N885" s="129">
        <v>0</v>
      </c>
      <c r="O885" s="129">
        <v>0</v>
      </c>
      <c r="P885" s="129">
        <v>0</v>
      </c>
      <c r="Q885" s="126">
        <v>0</v>
      </c>
    </row>
    <row r="886" spans="1:17" ht="13" thickBot="1" x14ac:dyDescent="0.3">
      <c r="A886" s="32">
        <v>236995</v>
      </c>
      <c r="B886" s="134" t="s">
        <v>409</v>
      </c>
      <c r="C886" s="146" t="s">
        <v>817</v>
      </c>
      <c r="D886" s="133" t="s">
        <v>2078</v>
      </c>
      <c r="E886" s="143">
        <v>0</v>
      </c>
      <c r="F886" s="131">
        <v>0</v>
      </c>
      <c r="G886" s="131">
        <v>-346103.14</v>
      </c>
      <c r="H886" s="131">
        <v>0</v>
      </c>
      <c r="I886" s="131">
        <v>0</v>
      </c>
      <c r="J886" s="131">
        <v>0</v>
      </c>
      <c r="K886" s="131">
        <v>0</v>
      </c>
      <c r="L886" s="131">
        <v>0</v>
      </c>
      <c r="M886" s="131">
        <v>0</v>
      </c>
      <c r="N886" s="131">
        <v>0</v>
      </c>
      <c r="O886" s="131">
        <v>0</v>
      </c>
      <c r="P886" s="131">
        <v>0</v>
      </c>
      <c r="Q886" s="126">
        <v>0</v>
      </c>
    </row>
    <row r="887" spans="1:17" ht="13" thickBot="1" x14ac:dyDescent="0.3">
      <c r="A887" s="32">
        <v>236998</v>
      </c>
      <c r="B887" s="134" t="s">
        <v>1371</v>
      </c>
      <c r="C887" s="146" t="s">
        <v>1517</v>
      </c>
      <c r="D887" s="133" t="s">
        <v>2078</v>
      </c>
      <c r="E887" s="142">
        <v>0</v>
      </c>
      <c r="F887" s="129">
        <v>-888568.09</v>
      </c>
      <c r="G887" s="129">
        <v>0</v>
      </c>
      <c r="H887" s="129">
        <v>0</v>
      </c>
      <c r="I887" s="129">
        <v>0</v>
      </c>
      <c r="J887" s="129">
        <v>-773255.09</v>
      </c>
      <c r="K887" s="129">
        <v>-1104690.0900000001</v>
      </c>
      <c r="L887" s="129">
        <v>-1670099.09</v>
      </c>
      <c r="M887" s="129">
        <v>-3004863.09</v>
      </c>
      <c r="N887" s="129">
        <v>-2605771.09</v>
      </c>
      <c r="O887" s="129">
        <v>0</v>
      </c>
      <c r="P887" s="129">
        <v>0</v>
      </c>
      <c r="Q887" s="126">
        <v>0</v>
      </c>
    </row>
    <row r="888" spans="1:17" ht="13" thickBot="1" x14ac:dyDescent="0.3">
      <c r="A888" s="32">
        <v>236999</v>
      </c>
      <c r="B888" s="134" t="s">
        <v>410</v>
      </c>
      <c r="C888" s="146" t="s">
        <v>816</v>
      </c>
      <c r="D888" s="133" t="s">
        <v>2078</v>
      </c>
      <c r="E888" s="143">
        <v>-453031.46</v>
      </c>
      <c r="F888" s="131">
        <v>-334188.69</v>
      </c>
      <c r="G888" s="131">
        <v>-365679.3</v>
      </c>
      <c r="H888" s="131">
        <v>-276500.17</v>
      </c>
      <c r="I888" s="131">
        <v>-163648.85999999999</v>
      </c>
      <c r="J888" s="131">
        <v>-122501.58</v>
      </c>
      <c r="K888" s="131">
        <v>-108590.27</v>
      </c>
      <c r="L888" s="131">
        <v>-96133.59</v>
      </c>
      <c r="M888" s="131">
        <v>-103280.73</v>
      </c>
      <c r="N888" s="131">
        <v>-137136.29</v>
      </c>
      <c r="O888" s="131">
        <v>-205829.29</v>
      </c>
      <c r="P888" s="131">
        <v>-342641.4</v>
      </c>
      <c r="Q888" s="126">
        <v>-342641.4</v>
      </c>
    </row>
    <row r="889" spans="1:17" ht="13" thickBot="1" x14ac:dyDescent="0.3">
      <c r="A889" s="32">
        <v>500172</v>
      </c>
      <c r="B889" s="132" t="s">
        <v>1518</v>
      </c>
      <c r="C889" s="146">
        <v>500172</v>
      </c>
      <c r="D889" s="141"/>
      <c r="E889" s="142">
        <v>-6919051.5099999998</v>
      </c>
      <c r="F889" s="129">
        <v>-9190534.8599999994</v>
      </c>
      <c r="G889" s="129">
        <v>-9262393.2100000009</v>
      </c>
      <c r="H889" s="129">
        <v>-12300043.23</v>
      </c>
      <c r="I889" s="129">
        <v>-3690501.58</v>
      </c>
      <c r="J889" s="129">
        <v>-6652318.2699999996</v>
      </c>
      <c r="K889" s="129">
        <v>-6677051.6200000001</v>
      </c>
      <c r="L889" s="129">
        <v>-8830034.9700000007</v>
      </c>
      <c r="M889" s="129">
        <v>-9453226.6600000001</v>
      </c>
      <c r="N889" s="129">
        <v>-12584626.68</v>
      </c>
      <c r="O889" s="129">
        <v>-15795193.42</v>
      </c>
      <c r="P889" s="129">
        <v>-7272798.9500000002</v>
      </c>
      <c r="Q889" s="126">
        <v>-7272798.9500000002</v>
      </c>
    </row>
    <row r="890" spans="1:17" ht="13" thickBot="1" x14ac:dyDescent="0.3">
      <c r="A890" s="32">
        <v>237026</v>
      </c>
      <c r="B890" s="134" t="s">
        <v>411</v>
      </c>
      <c r="C890" s="146" t="s">
        <v>815</v>
      </c>
      <c r="D890" s="133" t="s">
        <v>2078</v>
      </c>
      <c r="E890" s="143">
        <v>-150833.34</v>
      </c>
      <c r="F890" s="131">
        <v>-226250.01</v>
      </c>
      <c r="G890" s="131">
        <v>-301666.68</v>
      </c>
      <c r="H890" s="131">
        <v>-377083.35</v>
      </c>
      <c r="I890" s="131">
        <v>-0.02</v>
      </c>
      <c r="J890" s="131">
        <v>-75416.69</v>
      </c>
      <c r="K890" s="131">
        <v>-150833.35999999999</v>
      </c>
      <c r="L890" s="131">
        <v>-226250.03</v>
      </c>
      <c r="M890" s="131">
        <v>-301666.7</v>
      </c>
      <c r="N890" s="131">
        <v>-377083.37</v>
      </c>
      <c r="O890" s="131">
        <v>-452500.04</v>
      </c>
      <c r="P890" s="131">
        <v>-75416.710000000006</v>
      </c>
      <c r="Q890" s="126">
        <v>-75416.710000000006</v>
      </c>
    </row>
    <row r="891" spans="1:17" ht="13" thickBot="1" x14ac:dyDescent="0.3">
      <c r="A891" s="32">
        <v>237032</v>
      </c>
      <c r="B891" s="134" t="s">
        <v>412</v>
      </c>
      <c r="C891" s="146" t="s">
        <v>814</v>
      </c>
      <c r="D891" s="133" t="s">
        <v>2078</v>
      </c>
      <c r="E891" s="142">
        <v>-25833.29</v>
      </c>
      <c r="F891" s="129">
        <v>-49166.62</v>
      </c>
      <c r="G891" s="129">
        <v>0.05</v>
      </c>
      <c r="H891" s="129">
        <v>-24999.95</v>
      </c>
      <c r="I891" s="129">
        <v>-50833.279999999999</v>
      </c>
      <c r="J891" s="129">
        <v>0.05</v>
      </c>
      <c r="K891" s="129">
        <v>-25833.279999999999</v>
      </c>
      <c r="L891" s="129">
        <v>-51666.61</v>
      </c>
      <c r="M891" s="129">
        <v>-76666.61</v>
      </c>
      <c r="N891" s="129">
        <v>-24166.61</v>
      </c>
      <c r="O891" s="129">
        <v>-50833.33</v>
      </c>
      <c r="P891" s="129">
        <v>-76666.66</v>
      </c>
      <c r="Q891" s="126">
        <v>-76666.66</v>
      </c>
    </row>
    <row r="892" spans="1:17" ht="13" thickBot="1" x14ac:dyDescent="0.3">
      <c r="A892" s="32">
        <v>237072</v>
      </c>
      <c r="B892" s="134" t="s">
        <v>413</v>
      </c>
      <c r="C892" s="146" t="s">
        <v>813</v>
      </c>
      <c r="D892" s="133" t="s">
        <v>2078</v>
      </c>
      <c r="E892" s="143">
        <v>0.01</v>
      </c>
      <c r="F892" s="131">
        <v>0.01</v>
      </c>
      <c r="G892" s="131">
        <v>0.01</v>
      </c>
      <c r="H892" s="131">
        <v>0.01</v>
      </c>
      <c r="I892" s="131">
        <v>0.01</v>
      </c>
      <c r="J892" s="131">
        <v>0.01</v>
      </c>
      <c r="K892" s="131">
        <v>0.01</v>
      </c>
      <c r="L892" s="131">
        <v>0.01</v>
      </c>
      <c r="M892" s="131">
        <v>0.01</v>
      </c>
      <c r="N892" s="131">
        <v>0.01</v>
      </c>
      <c r="O892" s="131">
        <v>0.01</v>
      </c>
      <c r="P892" s="131">
        <v>0.01</v>
      </c>
      <c r="Q892" s="126">
        <v>0.01</v>
      </c>
    </row>
    <row r="893" spans="1:17" ht="13" thickBot="1" x14ac:dyDescent="0.3">
      <c r="A893" s="32">
        <v>237073</v>
      </c>
      <c r="B893" s="134" t="s">
        <v>414</v>
      </c>
      <c r="C893" s="146" t="s">
        <v>812</v>
      </c>
      <c r="D893" s="133" t="s">
        <v>2078</v>
      </c>
      <c r="E893" s="142">
        <v>-138500</v>
      </c>
      <c r="F893" s="129">
        <v>-207750</v>
      </c>
      <c r="G893" s="129">
        <v>-277000</v>
      </c>
      <c r="H893" s="129">
        <v>-346250</v>
      </c>
      <c r="I893" s="129">
        <v>0</v>
      </c>
      <c r="J893" s="129">
        <v>-69250</v>
      </c>
      <c r="K893" s="129">
        <v>-138500</v>
      </c>
      <c r="L893" s="129">
        <v>-207750</v>
      </c>
      <c r="M893" s="129">
        <v>-277000</v>
      </c>
      <c r="N893" s="129">
        <v>-346250</v>
      </c>
      <c r="O893" s="129">
        <v>-415500</v>
      </c>
      <c r="P893" s="129">
        <v>-69250</v>
      </c>
      <c r="Q893" s="126">
        <v>-69250</v>
      </c>
    </row>
    <row r="894" spans="1:17" ht="13" thickBot="1" x14ac:dyDescent="0.3">
      <c r="A894" s="32">
        <v>237074</v>
      </c>
      <c r="B894" s="134" t="s">
        <v>415</v>
      </c>
      <c r="C894" s="146" t="s">
        <v>811</v>
      </c>
      <c r="D894" s="133" t="s">
        <v>2078</v>
      </c>
      <c r="E894" s="143">
        <v>-108666.66</v>
      </c>
      <c r="F894" s="131">
        <v>-162999.99</v>
      </c>
      <c r="G894" s="131">
        <v>-217333.32</v>
      </c>
      <c r="H894" s="131">
        <v>-271666.65000000002</v>
      </c>
      <c r="I894" s="131">
        <v>0.02</v>
      </c>
      <c r="J894" s="131">
        <v>-54333.31</v>
      </c>
      <c r="K894" s="131">
        <v>-108666.64</v>
      </c>
      <c r="L894" s="131">
        <v>-162999.97</v>
      </c>
      <c r="M894" s="131">
        <v>-217333.3</v>
      </c>
      <c r="N894" s="131">
        <v>-271666.63</v>
      </c>
      <c r="O894" s="131">
        <v>-325999.96000000002</v>
      </c>
      <c r="P894" s="131">
        <v>-54333.29</v>
      </c>
      <c r="Q894" s="126">
        <v>-54333.29</v>
      </c>
    </row>
    <row r="895" spans="1:17" ht="13" thickBot="1" x14ac:dyDescent="0.3">
      <c r="A895" s="32">
        <v>237075</v>
      </c>
      <c r="B895" s="134" t="s">
        <v>416</v>
      </c>
      <c r="C895" s="146" t="s">
        <v>810</v>
      </c>
      <c r="D895" s="133" t="s">
        <v>2078</v>
      </c>
      <c r="E895" s="142">
        <v>-235000</v>
      </c>
      <c r="F895" s="129">
        <v>-352500</v>
      </c>
      <c r="G895" s="129">
        <v>-470000</v>
      </c>
      <c r="H895" s="129">
        <v>-587500</v>
      </c>
      <c r="I895" s="129">
        <v>0</v>
      </c>
      <c r="J895" s="129">
        <v>-117500</v>
      </c>
      <c r="K895" s="129">
        <v>-235000</v>
      </c>
      <c r="L895" s="129">
        <v>-352500</v>
      </c>
      <c r="M895" s="129">
        <v>-470000</v>
      </c>
      <c r="N895" s="129">
        <v>-587500</v>
      </c>
      <c r="O895" s="129">
        <v>-705000</v>
      </c>
      <c r="P895" s="129">
        <v>-117500</v>
      </c>
      <c r="Q895" s="126">
        <v>-117500</v>
      </c>
    </row>
    <row r="896" spans="1:17" ht="13" thickBot="1" x14ac:dyDescent="0.3">
      <c r="A896" s="32">
        <v>237076</v>
      </c>
      <c r="B896" s="134" t="s">
        <v>417</v>
      </c>
      <c r="C896" s="146" t="s">
        <v>809</v>
      </c>
      <c r="D896" s="133" t="s">
        <v>2078</v>
      </c>
      <c r="E896" s="143">
        <v>-233333.34</v>
      </c>
      <c r="F896" s="131">
        <v>-350000.01</v>
      </c>
      <c r="G896" s="131">
        <v>-466666.68</v>
      </c>
      <c r="H896" s="131">
        <v>-583333.35</v>
      </c>
      <c r="I896" s="131">
        <v>-0.02</v>
      </c>
      <c r="J896" s="131">
        <v>-116666.69</v>
      </c>
      <c r="K896" s="131">
        <v>-233333.36</v>
      </c>
      <c r="L896" s="131">
        <v>-350000.03</v>
      </c>
      <c r="M896" s="131">
        <v>-466666.7</v>
      </c>
      <c r="N896" s="131">
        <v>-583333.37</v>
      </c>
      <c r="O896" s="131">
        <v>-700000.04</v>
      </c>
      <c r="P896" s="131">
        <v>-116666.71</v>
      </c>
      <c r="Q896" s="126">
        <v>-116666.71</v>
      </c>
    </row>
    <row r="897" spans="1:17" ht="13" thickBot="1" x14ac:dyDescent="0.3">
      <c r="A897" s="32">
        <v>237078</v>
      </c>
      <c r="B897" s="134" t="s">
        <v>417</v>
      </c>
      <c r="C897" s="146" t="s">
        <v>808</v>
      </c>
      <c r="D897" s="133" t="s">
        <v>2078</v>
      </c>
      <c r="E897" s="142">
        <v>0.01</v>
      </c>
      <c r="F897" s="129">
        <v>0.01</v>
      </c>
      <c r="G897" s="129">
        <v>0.01</v>
      </c>
      <c r="H897" s="129">
        <v>0.01</v>
      </c>
      <c r="I897" s="129">
        <v>0.01</v>
      </c>
      <c r="J897" s="129">
        <v>0.01</v>
      </c>
      <c r="K897" s="129">
        <v>0.01</v>
      </c>
      <c r="L897" s="129">
        <v>0.01</v>
      </c>
      <c r="M897" s="129">
        <v>0.01</v>
      </c>
      <c r="N897" s="129">
        <v>0.01</v>
      </c>
      <c r="O897" s="129">
        <v>0.01</v>
      </c>
      <c r="P897" s="129">
        <v>0.01</v>
      </c>
      <c r="Q897" s="126">
        <v>0.01</v>
      </c>
    </row>
    <row r="898" spans="1:17" ht="13" thickBot="1" x14ac:dyDescent="0.3">
      <c r="A898" s="32">
        <v>237079</v>
      </c>
      <c r="B898" s="134" t="s">
        <v>418</v>
      </c>
      <c r="C898" s="146" t="s">
        <v>807</v>
      </c>
      <c r="D898" s="133" t="s">
        <v>2078</v>
      </c>
      <c r="E898" s="143">
        <v>-218341.66</v>
      </c>
      <c r="F898" s="131">
        <v>-327512.49</v>
      </c>
      <c r="G898" s="131">
        <v>-436683.32</v>
      </c>
      <c r="H898" s="131">
        <v>-545854.15</v>
      </c>
      <c r="I898" s="131">
        <v>0.02</v>
      </c>
      <c r="J898" s="131">
        <v>-109170.81</v>
      </c>
      <c r="K898" s="131">
        <v>-218341.64</v>
      </c>
      <c r="L898" s="131">
        <v>-327512.46999999997</v>
      </c>
      <c r="M898" s="131">
        <v>-436683.3</v>
      </c>
      <c r="N898" s="131">
        <v>-545854.13</v>
      </c>
      <c r="O898" s="131">
        <v>-655024.96</v>
      </c>
      <c r="P898" s="131">
        <v>-109170.79</v>
      </c>
      <c r="Q898" s="126">
        <v>-109170.79</v>
      </c>
    </row>
    <row r="899" spans="1:17" ht="13" thickBot="1" x14ac:dyDescent="0.3">
      <c r="A899" s="32">
        <v>237080</v>
      </c>
      <c r="B899" s="134" t="s">
        <v>419</v>
      </c>
      <c r="C899" s="146" t="s">
        <v>806</v>
      </c>
      <c r="D899" s="133" t="s">
        <v>2078</v>
      </c>
      <c r="E899" s="142">
        <v>-242000</v>
      </c>
      <c r="F899" s="129">
        <v>-363000</v>
      </c>
      <c r="G899" s="129">
        <v>0</v>
      </c>
      <c r="H899" s="129">
        <v>0</v>
      </c>
      <c r="I899" s="129">
        <v>0</v>
      </c>
      <c r="J899" s="129">
        <v>0</v>
      </c>
      <c r="K899" s="129">
        <v>0</v>
      </c>
      <c r="L899" s="129">
        <v>0</v>
      </c>
      <c r="M899" s="129">
        <v>0</v>
      </c>
      <c r="N899" s="129">
        <v>0</v>
      </c>
      <c r="O899" s="129">
        <v>0</v>
      </c>
      <c r="P899" s="129">
        <v>0</v>
      </c>
      <c r="Q899" s="126">
        <v>0</v>
      </c>
    </row>
    <row r="900" spans="1:17" ht="13" thickBot="1" x14ac:dyDescent="0.3">
      <c r="A900" s="32">
        <v>237081</v>
      </c>
      <c r="B900" s="134" t="s">
        <v>418</v>
      </c>
      <c r="C900" s="146" t="s">
        <v>805</v>
      </c>
      <c r="D900" s="133" t="s">
        <v>2078</v>
      </c>
      <c r="E900" s="143">
        <v>-110833.34</v>
      </c>
      <c r="F900" s="131">
        <v>-166250.01</v>
      </c>
      <c r="G900" s="131">
        <v>-221666.68</v>
      </c>
      <c r="H900" s="131">
        <v>-277083.34999999998</v>
      </c>
      <c r="I900" s="131">
        <v>-0.02</v>
      </c>
      <c r="J900" s="131">
        <v>-55416.69</v>
      </c>
      <c r="K900" s="131">
        <v>-110833.36</v>
      </c>
      <c r="L900" s="131">
        <v>-166250.03</v>
      </c>
      <c r="M900" s="131">
        <v>-221666.7</v>
      </c>
      <c r="N900" s="131">
        <v>-277083.37</v>
      </c>
      <c r="O900" s="131">
        <v>-332500.03999999998</v>
      </c>
      <c r="P900" s="131">
        <v>-55416.71</v>
      </c>
      <c r="Q900" s="126">
        <v>-55416.71</v>
      </c>
    </row>
    <row r="901" spans="1:17" ht="13" thickBot="1" x14ac:dyDescent="0.3">
      <c r="A901" s="32">
        <v>237085</v>
      </c>
      <c r="B901" s="134" t="s">
        <v>420</v>
      </c>
      <c r="C901" s="146" t="s">
        <v>804</v>
      </c>
      <c r="D901" s="133" t="s">
        <v>2078</v>
      </c>
      <c r="E901" s="142">
        <v>-254333.34</v>
      </c>
      <c r="F901" s="129">
        <v>-381500.01</v>
      </c>
      <c r="G901" s="129">
        <v>-508666.68</v>
      </c>
      <c r="H901" s="129">
        <v>-635833.35</v>
      </c>
      <c r="I901" s="129">
        <v>-0.02</v>
      </c>
      <c r="J901" s="129">
        <v>-127166.69</v>
      </c>
      <c r="K901" s="129">
        <v>-254333.36</v>
      </c>
      <c r="L901" s="129">
        <v>-381500.03</v>
      </c>
      <c r="M901" s="129">
        <v>-508666.7</v>
      </c>
      <c r="N901" s="129">
        <v>-635833.37</v>
      </c>
      <c r="O901" s="129">
        <v>-763000.04</v>
      </c>
      <c r="P901" s="129">
        <v>-127166.71</v>
      </c>
      <c r="Q901" s="126">
        <v>-127166.71</v>
      </c>
    </row>
    <row r="902" spans="1:17" ht="13" thickBot="1" x14ac:dyDescent="0.3">
      <c r="A902" s="32">
        <v>237086</v>
      </c>
      <c r="B902" s="134" t="s">
        <v>421</v>
      </c>
      <c r="C902" s="146" t="s">
        <v>803</v>
      </c>
      <c r="D902" s="133" t="s">
        <v>2078</v>
      </c>
      <c r="E902" s="143">
        <v>-258000</v>
      </c>
      <c r="F902" s="131">
        <v>-387000</v>
      </c>
      <c r="G902" s="131">
        <v>-516000</v>
      </c>
      <c r="H902" s="131">
        <v>-645000</v>
      </c>
      <c r="I902" s="131">
        <v>0</v>
      </c>
      <c r="J902" s="131">
        <v>-129000</v>
      </c>
      <c r="K902" s="131">
        <v>-258000</v>
      </c>
      <c r="L902" s="131">
        <v>-387000</v>
      </c>
      <c r="M902" s="131">
        <v>-516000</v>
      </c>
      <c r="N902" s="131">
        <v>-645000</v>
      </c>
      <c r="O902" s="131">
        <v>-774000</v>
      </c>
      <c r="P902" s="131">
        <v>-129000</v>
      </c>
      <c r="Q902" s="126">
        <v>-129000</v>
      </c>
    </row>
    <row r="903" spans="1:17" ht="13" thickBot="1" x14ac:dyDescent="0.3">
      <c r="A903" s="32">
        <v>237087</v>
      </c>
      <c r="B903" s="134" t="s">
        <v>422</v>
      </c>
      <c r="C903" s="146" t="s">
        <v>802</v>
      </c>
      <c r="D903" s="133" t="s">
        <v>2078</v>
      </c>
      <c r="E903" s="142">
        <v>-130833.34</v>
      </c>
      <c r="F903" s="129">
        <v>-196250.01</v>
      </c>
      <c r="G903" s="129">
        <v>-261666.68</v>
      </c>
      <c r="H903" s="129">
        <v>-327083.34999999998</v>
      </c>
      <c r="I903" s="129">
        <v>-0.02</v>
      </c>
      <c r="J903" s="129">
        <v>-65416.69</v>
      </c>
      <c r="K903" s="129">
        <v>-130833.36</v>
      </c>
      <c r="L903" s="129">
        <v>-196250.03</v>
      </c>
      <c r="M903" s="129">
        <v>-261666.7</v>
      </c>
      <c r="N903" s="129">
        <v>-327083.37</v>
      </c>
      <c r="O903" s="129">
        <v>-392500.04</v>
      </c>
      <c r="P903" s="129">
        <v>-65416.71</v>
      </c>
      <c r="Q903" s="126">
        <v>-65416.71</v>
      </c>
    </row>
    <row r="904" spans="1:17" ht="13" thickBot="1" x14ac:dyDescent="0.3">
      <c r="A904" s="32">
        <v>237088</v>
      </c>
      <c r="B904" s="134" t="s">
        <v>423</v>
      </c>
      <c r="C904" s="146" t="s">
        <v>801</v>
      </c>
      <c r="D904" s="133" t="s">
        <v>2078</v>
      </c>
      <c r="E904" s="143">
        <v>-257333.34</v>
      </c>
      <c r="F904" s="131">
        <v>-386000.01</v>
      </c>
      <c r="G904" s="131">
        <v>-514666.68</v>
      </c>
      <c r="H904" s="131">
        <v>-643333.35</v>
      </c>
      <c r="I904" s="131">
        <v>-0.02</v>
      </c>
      <c r="J904" s="131">
        <v>-128666.69</v>
      </c>
      <c r="K904" s="131">
        <v>-257333.36</v>
      </c>
      <c r="L904" s="131">
        <v>-386000.03</v>
      </c>
      <c r="M904" s="131">
        <v>-514666.7</v>
      </c>
      <c r="N904" s="131">
        <v>-643333.37</v>
      </c>
      <c r="O904" s="131">
        <v>-772000.04</v>
      </c>
      <c r="P904" s="131">
        <v>-128666.71</v>
      </c>
      <c r="Q904" s="126">
        <v>-128666.71</v>
      </c>
    </row>
    <row r="905" spans="1:17" ht="13" thickBot="1" x14ac:dyDescent="0.3">
      <c r="A905" s="32">
        <v>237094</v>
      </c>
      <c r="B905" s="134" t="s">
        <v>424</v>
      </c>
      <c r="C905" s="146" t="s">
        <v>800</v>
      </c>
      <c r="D905" s="133" t="s">
        <v>2078</v>
      </c>
      <c r="E905" s="142">
        <v>-291000</v>
      </c>
      <c r="F905" s="129">
        <v>-436500</v>
      </c>
      <c r="G905" s="129">
        <v>-582000</v>
      </c>
      <c r="H905" s="129">
        <v>-727500</v>
      </c>
      <c r="I905" s="129">
        <v>0</v>
      </c>
      <c r="J905" s="129">
        <v>-145500</v>
      </c>
      <c r="K905" s="129">
        <v>-291000</v>
      </c>
      <c r="L905" s="129">
        <v>-436500</v>
      </c>
      <c r="M905" s="129">
        <v>-582000</v>
      </c>
      <c r="N905" s="129">
        <v>-727500</v>
      </c>
      <c r="O905" s="129">
        <v>-873000</v>
      </c>
      <c r="P905" s="129">
        <v>-145500</v>
      </c>
      <c r="Q905" s="126">
        <v>-145500</v>
      </c>
    </row>
    <row r="906" spans="1:17" ht="13" thickBot="1" x14ac:dyDescent="0.3">
      <c r="A906" s="32">
        <v>237095</v>
      </c>
      <c r="B906" s="134" t="s">
        <v>425</v>
      </c>
      <c r="C906" s="146" t="s">
        <v>799</v>
      </c>
      <c r="D906" s="133" t="s">
        <v>2078</v>
      </c>
      <c r="E906" s="143">
        <v>-377333.34</v>
      </c>
      <c r="F906" s="131">
        <v>-566000.01</v>
      </c>
      <c r="G906" s="131">
        <v>-754666.68</v>
      </c>
      <c r="H906" s="131">
        <v>-943333.35</v>
      </c>
      <c r="I906" s="131">
        <v>-0.02</v>
      </c>
      <c r="J906" s="131">
        <v>-188666.69</v>
      </c>
      <c r="K906" s="131">
        <v>-377333.36</v>
      </c>
      <c r="L906" s="131">
        <v>-566000.03</v>
      </c>
      <c r="M906" s="131">
        <v>-754666.7</v>
      </c>
      <c r="N906" s="131">
        <v>-943333.37</v>
      </c>
      <c r="O906" s="131">
        <v>-1132000.04</v>
      </c>
      <c r="P906" s="131">
        <v>-188666.71</v>
      </c>
      <c r="Q906" s="126">
        <v>-188666.71</v>
      </c>
    </row>
    <row r="907" spans="1:17" ht="13" thickBot="1" x14ac:dyDescent="0.3">
      <c r="A907" s="32">
        <v>237097</v>
      </c>
      <c r="B907" s="134" t="s">
        <v>426</v>
      </c>
      <c r="C907" s="146" t="s">
        <v>798</v>
      </c>
      <c r="D907" s="133" t="s">
        <v>2078</v>
      </c>
      <c r="E907" s="142">
        <v>-374666.66</v>
      </c>
      <c r="F907" s="129">
        <v>-561999.99</v>
      </c>
      <c r="G907" s="129">
        <v>-749333.32</v>
      </c>
      <c r="H907" s="129">
        <v>-936666.65</v>
      </c>
      <c r="I907" s="129">
        <v>0.02</v>
      </c>
      <c r="J907" s="129">
        <v>-187333.31</v>
      </c>
      <c r="K907" s="129">
        <v>-374666.64</v>
      </c>
      <c r="L907" s="129">
        <v>-561999.97</v>
      </c>
      <c r="M907" s="129">
        <v>-749333.3</v>
      </c>
      <c r="N907" s="129">
        <v>-936666.63</v>
      </c>
      <c r="O907" s="129">
        <v>-1123999.96</v>
      </c>
      <c r="P907" s="129">
        <v>-187333.29</v>
      </c>
      <c r="Q907" s="126">
        <v>-187333.29</v>
      </c>
    </row>
    <row r="908" spans="1:17" ht="13" thickBot="1" x14ac:dyDescent="0.3">
      <c r="A908" s="32">
        <v>237099</v>
      </c>
      <c r="B908" s="134" t="s">
        <v>427</v>
      </c>
      <c r="C908" s="146" t="s">
        <v>797</v>
      </c>
      <c r="D908" s="133" t="s">
        <v>2078</v>
      </c>
      <c r="E908" s="143">
        <v>0.05</v>
      </c>
      <c r="F908" s="131">
        <v>0.05</v>
      </c>
      <c r="G908" s="131">
        <v>0.05</v>
      </c>
      <c r="H908" s="131">
        <v>0.05</v>
      </c>
      <c r="I908" s="131">
        <v>0.05</v>
      </c>
      <c r="J908" s="131">
        <v>0.05</v>
      </c>
      <c r="K908" s="131">
        <v>0.05</v>
      </c>
      <c r="L908" s="131">
        <v>0.05</v>
      </c>
      <c r="M908" s="131">
        <v>0.05</v>
      </c>
      <c r="N908" s="131">
        <v>0.05</v>
      </c>
      <c r="O908" s="131">
        <v>0.05</v>
      </c>
      <c r="P908" s="131">
        <v>0.05</v>
      </c>
      <c r="Q908" s="126">
        <v>0.05</v>
      </c>
    </row>
    <row r="909" spans="1:17" ht="13" thickBot="1" x14ac:dyDescent="0.3">
      <c r="A909" s="32">
        <v>237100</v>
      </c>
      <c r="B909" s="134" t="s">
        <v>428</v>
      </c>
      <c r="C909" s="146" t="s">
        <v>796</v>
      </c>
      <c r="D909" s="133" t="s">
        <v>2078</v>
      </c>
      <c r="E909" s="142">
        <v>-87500</v>
      </c>
      <c r="F909" s="129">
        <v>-131250</v>
      </c>
      <c r="G909" s="129">
        <v>-175000</v>
      </c>
      <c r="H909" s="129">
        <v>-218750</v>
      </c>
      <c r="I909" s="129">
        <v>0</v>
      </c>
      <c r="J909" s="129">
        <v>-43750</v>
      </c>
      <c r="K909" s="129">
        <v>-87500</v>
      </c>
      <c r="L909" s="129">
        <v>-131250</v>
      </c>
      <c r="M909" s="129">
        <v>-175000</v>
      </c>
      <c r="N909" s="129">
        <v>-218750</v>
      </c>
      <c r="O909" s="129">
        <v>-262500</v>
      </c>
      <c r="P909" s="129">
        <v>-43750</v>
      </c>
      <c r="Q909" s="126">
        <v>-43750</v>
      </c>
    </row>
    <row r="910" spans="1:17" ht="13" thickBot="1" x14ac:dyDescent="0.3">
      <c r="A910" s="32">
        <v>237101</v>
      </c>
      <c r="B910" s="134" t="s">
        <v>429</v>
      </c>
      <c r="C910" s="146" t="s">
        <v>795</v>
      </c>
      <c r="D910" s="133" t="s">
        <v>2078</v>
      </c>
      <c r="E910" s="143">
        <v>0</v>
      </c>
      <c r="F910" s="131">
        <v>0</v>
      </c>
      <c r="G910" s="131">
        <v>0</v>
      </c>
      <c r="H910" s="131">
        <v>0</v>
      </c>
      <c r="I910" s="131">
        <v>0</v>
      </c>
      <c r="J910" s="131">
        <v>0</v>
      </c>
      <c r="K910" s="131">
        <v>0</v>
      </c>
      <c r="L910" s="131">
        <v>0</v>
      </c>
      <c r="M910" s="131">
        <v>0</v>
      </c>
      <c r="N910" s="131">
        <v>0</v>
      </c>
      <c r="O910" s="131">
        <v>0</v>
      </c>
      <c r="P910" s="131">
        <v>0</v>
      </c>
      <c r="Q910" s="126">
        <v>0</v>
      </c>
    </row>
    <row r="911" spans="1:17" ht="13" thickBot="1" x14ac:dyDescent="0.3">
      <c r="A911" s="32">
        <v>237102</v>
      </c>
      <c r="B911" s="134" t="s">
        <v>430</v>
      </c>
      <c r="C911" s="146" t="s">
        <v>794</v>
      </c>
      <c r="D911" s="133" t="s">
        <v>2078</v>
      </c>
      <c r="E911" s="142">
        <v>0</v>
      </c>
      <c r="F911" s="129">
        <v>-335625</v>
      </c>
      <c r="G911" s="129">
        <v>-671250</v>
      </c>
      <c r="H911" s="129">
        <v>-1006875</v>
      </c>
      <c r="I911" s="129">
        <v>-1342500</v>
      </c>
      <c r="J911" s="129">
        <v>-1678125</v>
      </c>
      <c r="K911" s="129">
        <v>0</v>
      </c>
      <c r="L911" s="129">
        <v>-335625</v>
      </c>
      <c r="M911" s="129">
        <v>-671250</v>
      </c>
      <c r="N911" s="129">
        <v>-1006875</v>
      </c>
      <c r="O911" s="129">
        <v>-1342500</v>
      </c>
      <c r="P911" s="129">
        <v>-1678125</v>
      </c>
      <c r="Q911" s="126">
        <v>-1678125</v>
      </c>
    </row>
    <row r="912" spans="1:17" ht="13" thickBot="1" x14ac:dyDescent="0.3">
      <c r="A912" s="32">
        <v>237103</v>
      </c>
      <c r="B912" s="134" t="s">
        <v>431</v>
      </c>
      <c r="C912" s="146" t="s">
        <v>793</v>
      </c>
      <c r="D912" s="133" t="s">
        <v>2078</v>
      </c>
      <c r="E912" s="143">
        <v>0</v>
      </c>
      <c r="F912" s="131">
        <v>0</v>
      </c>
      <c r="G912" s="131">
        <v>0</v>
      </c>
      <c r="H912" s="131">
        <v>0</v>
      </c>
      <c r="I912" s="131">
        <v>0</v>
      </c>
      <c r="J912" s="131">
        <v>0</v>
      </c>
      <c r="K912" s="131">
        <v>0</v>
      </c>
      <c r="L912" s="131">
        <v>0</v>
      </c>
      <c r="M912" s="131">
        <v>0</v>
      </c>
      <c r="N912" s="131">
        <v>0</v>
      </c>
      <c r="O912" s="131">
        <v>0</v>
      </c>
      <c r="P912" s="131">
        <v>0</v>
      </c>
      <c r="Q912" s="126">
        <v>0</v>
      </c>
    </row>
    <row r="913" spans="1:17" ht="13" thickBot="1" x14ac:dyDescent="0.3">
      <c r="A913" s="32">
        <v>237104</v>
      </c>
      <c r="B913" s="134" t="s">
        <v>432</v>
      </c>
      <c r="C913" s="146" t="s">
        <v>792</v>
      </c>
      <c r="D913" s="133" t="s">
        <v>2078</v>
      </c>
      <c r="E913" s="142">
        <v>-595497.32999999996</v>
      </c>
      <c r="F913" s="129">
        <v>-727830.66</v>
      </c>
      <c r="G913" s="129">
        <v>-66163.990000000005</v>
      </c>
      <c r="H913" s="129">
        <v>-198497.32</v>
      </c>
      <c r="I913" s="129">
        <v>-330830.65000000002</v>
      </c>
      <c r="J913" s="129">
        <v>-463163.98</v>
      </c>
      <c r="K913" s="129">
        <v>-595497.31000000006</v>
      </c>
      <c r="L913" s="129">
        <v>-727830.64</v>
      </c>
      <c r="M913" s="129">
        <v>-66163.97</v>
      </c>
      <c r="N913" s="129">
        <v>-198497.3</v>
      </c>
      <c r="O913" s="129">
        <v>-330830.63</v>
      </c>
      <c r="P913" s="129">
        <v>-463163.96</v>
      </c>
      <c r="Q913" s="126">
        <v>-463163.96</v>
      </c>
    </row>
    <row r="914" spans="1:17" ht="13" thickBot="1" x14ac:dyDescent="0.3">
      <c r="A914" s="32">
        <v>237105</v>
      </c>
      <c r="B914" s="134" t="s">
        <v>1519</v>
      </c>
      <c r="C914" s="146" t="s">
        <v>1520</v>
      </c>
      <c r="D914" s="133" t="s">
        <v>2078</v>
      </c>
      <c r="E914" s="143">
        <v>0</v>
      </c>
      <c r="F914" s="131">
        <v>-166666.67000000001</v>
      </c>
      <c r="G914" s="131">
        <v>-333333.34000000003</v>
      </c>
      <c r="H914" s="131">
        <v>-500000.01</v>
      </c>
      <c r="I914" s="131">
        <v>-666666.68000000005</v>
      </c>
      <c r="J914" s="131">
        <v>-833333.35</v>
      </c>
      <c r="K914" s="131">
        <v>-0.02</v>
      </c>
      <c r="L914" s="131">
        <v>-166666.69</v>
      </c>
      <c r="M914" s="131">
        <v>-333333.36</v>
      </c>
      <c r="N914" s="131">
        <v>-500000.03</v>
      </c>
      <c r="O914" s="131">
        <v>-666666.69999999995</v>
      </c>
      <c r="P914" s="131">
        <v>-833333.37</v>
      </c>
      <c r="Q914" s="126">
        <v>-833333.37</v>
      </c>
    </row>
    <row r="915" spans="1:17" ht="13" thickBot="1" x14ac:dyDescent="0.3">
      <c r="A915" s="32">
        <v>237106</v>
      </c>
      <c r="B915" s="134" t="s">
        <v>1521</v>
      </c>
      <c r="C915" s="146" t="s">
        <v>1522</v>
      </c>
      <c r="D915" s="133" t="s">
        <v>2078</v>
      </c>
      <c r="E915" s="142">
        <v>-885500</v>
      </c>
      <c r="F915" s="129">
        <v>-147583.32999999999</v>
      </c>
      <c r="G915" s="129">
        <v>-295166.65999999997</v>
      </c>
      <c r="H915" s="129">
        <v>-442749.99</v>
      </c>
      <c r="I915" s="129">
        <v>-590333.31999999995</v>
      </c>
      <c r="J915" s="129">
        <v>-737916.65</v>
      </c>
      <c r="K915" s="129">
        <v>-885499.98</v>
      </c>
      <c r="L915" s="129">
        <v>-147583.31</v>
      </c>
      <c r="M915" s="129">
        <v>-295166.64</v>
      </c>
      <c r="N915" s="129">
        <v>-442749.97</v>
      </c>
      <c r="O915" s="129">
        <v>-590333.30000000005</v>
      </c>
      <c r="P915" s="129">
        <v>-737916.63</v>
      </c>
      <c r="Q915" s="126">
        <v>-737916.63</v>
      </c>
    </row>
    <row r="916" spans="1:17" ht="13" thickBot="1" x14ac:dyDescent="0.3">
      <c r="A916" s="32">
        <v>237107</v>
      </c>
      <c r="B916" s="134" t="s">
        <v>1523</v>
      </c>
      <c r="C916" s="146" t="s">
        <v>1524</v>
      </c>
      <c r="D916" s="133" t="s">
        <v>2078</v>
      </c>
      <c r="E916" s="143">
        <v>-180665.32</v>
      </c>
      <c r="F916" s="131">
        <v>-277227.82</v>
      </c>
      <c r="G916" s="131">
        <v>-373790.32</v>
      </c>
      <c r="H916" s="131">
        <v>-470352.82</v>
      </c>
      <c r="I916" s="131">
        <v>12459.68</v>
      </c>
      <c r="J916" s="131">
        <v>-84102.82</v>
      </c>
      <c r="K916" s="131">
        <v>-180665.32</v>
      </c>
      <c r="L916" s="131">
        <v>-277227.82</v>
      </c>
      <c r="M916" s="131">
        <v>-373790.32</v>
      </c>
      <c r="N916" s="131">
        <v>-470352.82</v>
      </c>
      <c r="O916" s="131">
        <v>-566915.31999999995</v>
      </c>
      <c r="P916" s="131">
        <v>0</v>
      </c>
      <c r="Q916" s="126">
        <v>0</v>
      </c>
    </row>
    <row r="917" spans="1:17" ht="13" thickBot="1" x14ac:dyDescent="0.3">
      <c r="A917" s="32">
        <v>237108</v>
      </c>
      <c r="B917" s="134" t="s">
        <v>1525</v>
      </c>
      <c r="C917" s="146" t="s">
        <v>1526</v>
      </c>
      <c r="D917" s="133" t="s">
        <v>2078</v>
      </c>
      <c r="E917" s="142">
        <v>-175223.97</v>
      </c>
      <c r="F917" s="129">
        <v>-268878.14</v>
      </c>
      <c r="G917" s="129">
        <v>-362532.31</v>
      </c>
      <c r="H917" s="129">
        <v>-456186.48</v>
      </c>
      <c r="I917" s="129">
        <v>12084.35</v>
      </c>
      <c r="J917" s="129">
        <v>-81569.820000000007</v>
      </c>
      <c r="K917" s="129">
        <v>-175223.99</v>
      </c>
      <c r="L917" s="129">
        <v>-268878.15999999997</v>
      </c>
      <c r="M917" s="129">
        <v>-362532.33</v>
      </c>
      <c r="N917" s="129">
        <v>-456186.5</v>
      </c>
      <c r="O917" s="129">
        <v>-549840.67000000004</v>
      </c>
      <c r="P917" s="129">
        <v>-81569.84</v>
      </c>
      <c r="Q917" s="126">
        <v>-81569.84</v>
      </c>
    </row>
    <row r="918" spans="1:17" ht="13" thickBot="1" x14ac:dyDescent="0.3">
      <c r="A918" s="32">
        <v>237109</v>
      </c>
      <c r="B918" s="134" t="s">
        <v>1527</v>
      </c>
      <c r="C918" s="146" t="s">
        <v>1528</v>
      </c>
      <c r="D918" s="133" t="s">
        <v>2078</v>
      </c>
      <c r="E918" s="143">
        <v>-257944.13</v>
      </c>
      <c r="F918" s="131">
        <v>-395810.8</v>
      </c>
      <c r="G918" s="131">
        <v>-533677.47</v>
      </c>
      <c r="H918" s="131">
        <v>-671544.14</v>
      </c>
      <c r="I918" s="131">
        <v>17789.189999999999</v>
      </c>
      <c r="J918" s="131">
        <v>-120077.48</v>
      </c>
      <c r="K918" s="131">
        <v>-257944.15</v>
      </c>
      <c r="L918" s="131">
        <v>-395810.82</v>
      </c>
      <c r="M918" s="131">
        <v>-533677.49</v>
      </c>
      <c r="N918" s="131">
        <v>-671544.16</v>
      </c>
      <c r="O918" s="131">
        <v>-809410.83</v>
      </c>
      <c r="P918" s="131">
        <v>-120077.5</v>
      </c>
      <c r="Q918" s="126">
        <v>-120077.5</v>
      </c>
    </row>
    <row r="919" spans="1:17" ht="13" thickBot="1" x14ac:dyDescent="0.3">
      <c r="A919" s="32">
        <v>237110</v>
      </c>
      <c r="B919" s="134" t="s">
        <v>2049</v>
      </c>
      <c r="C919" s="146" t="s">
        <v>2050</v>
      </c>
      <c r="D919" s="133" t="s">
        <v>2078</v>
      </c>
      <c r="E919" s="142">
        <v>-270441.68</v>
      </c>
      <c r="F919" s="129">
        <v>-329233.34999999998</v>
      </c>
      <c r="G919" s="129">
        <v>-35275.019999999997</v>
      </c>
      <c r="H919" s="129">
        <v>-94066.69</v>
      </c>
      <c r="I919" s="129">
        <v>-152858.35999999999</v>
      </c>
      <c r="J919" s="129">
        <v>-211650.03</v>
      </c>
      <c r="K919" s="129">
        <v>-270441.7</v>
      </c>
      <c r="L919" s="129">
        <v>-329233.37</v>
      </c>
      <c r="M919" s="129">
        <v>-35275.040000000001</v>
      </c>
      <c r="N919" s="129">
        <v>-94066.71</v>
      </c>
      <c r="O919" s="129">
        <v>-152858.38</v>
      </c>
      <c r="P919" s="129">
        <v>-211650.05</v>
      </c>
      <c r="Q919" s="126">
        <v>-211650.05</v>
      </c>
    </row>
    <row r="920" spans="1:17" ht="13" thickBot="1" x14ac:dyDescent="0.3">
      <c r="A920" s="32">
        <v>237112</v>
      </c>
      <c r="B920" s="134" t="s">
        <v>2051</v>
      </c>
      <c r="C920" s="146" t="s">
        <v>2052</v>
      </c>
      <c r="D920" s="133" t="s">
        <v>2078</v>
      </c>
      <c r="E920" s="143">
        <v>-1059437.5</v>
      </c>
      <c r="F920" s="131">
        <v>-1289750</v>
      </c>
      <c r="G920" s="131">
        <v>-138187.5</v>
      </c>
      <c r="H920" s="131">
        <v>-368500</v>
      </c>
      <c r="I920" s="131">
        <v>-598812.5</v>
      </c>
      <c r="J920" s="131">
        <v>-829125</v>
      </c>
      <c r="K920" s="131">
        <v>-1059437.5</v>
      </c>
      <c r="L920" s="131">
        <v>-1289750</v>
      </c>
      <c r="M920" s="131">
        <v>-138187.5</v>
      </c>
      <c r="N920" s="131">
        <v>-368500</v>
      </c>
      <c r="O920" s="131">
        <v>-598812.5</v>
      </c>
      <c r="P920" s="131">
        <v>-829125</v>
      </c>
      <c r="Q920" s="126">
        <v>-829125</v>
      </c>
    </row>
    <row r="921" spans="1:17" ht="13" thickBot="1" x14ac:dyDescent="0.3">
      <c r="A921" s="32">
        <v>237113</v>
      </c>
      <c r="B921" s="134" t="s">
        <v>2194</v>
      </c>
      <c r="C921" s="146" t="s">
        <v>2195</v>
      </c>
      <c r="D921" s="133" t="s">
        <v>2078</v>
      </c>
      <c r="E921" s="142">
        <v>0</v>
      </c>
      <c r="F921" s="129">
        <v>0</v>
      </c>
      <c r="G921" s="129">
        <v>0</v>
      </c>
      <c r="H921" s="129">
        <v>0</v>
      </c>
      <c r="I921" s="129">
        <v>0</v>
      </c>
      <c r="J921" s="129">
        <v>0</v>
      </c>
      <c r="K921" s="129">
        <v>0</v>
      </c>
      <c r="L921" s="129">
        <v>0</v>
      </c>
      <c r="M921" s="129">
        <v>-114166.67</v>
      </c>
      <c r="N921" s="129">
        <v>-285416.67</v>
      </c>
      <c r="O921" s="129">
        <v>-456666.67</v>
      </c>
      <c r="P921" s="129">
        <v>-627916.67000000004</v>
      </c>
      <c r="Q921" s="126">
        <v>-627916.67000000004</v>
      </c>
    </row>
    <row r="922" spans="1:17" ht="13" thickBot="1" x14ac:dyDescent="0.3">
      <c r="A922" s="32">
        <v>500173</v>
      </c>
      <c r="B922" s="132" t="s">
        <v>1529</v>
      </c>
      <c r="C922" s="146">
        <v>500173</v>
      </c>
      <c r="D922" s="141"/>
      <c r="E922" s="143">
        <v>-14111457.630000001</v>
      </c>
      <c r="F922" s="131">
        <v>-14798519.289999999</v>
      </c>
      <c r="G922" s="131">
        <v>-34945598.270000003</v>
      </c>
      <c r="H922" s="131">
        <v>-13085340.699999999</v>
      </c>
      <c r="I922" s="131">
        <v>-13247997.470000001</v>
      </c>
      <c r="J922" s="131">
        <v>-34274347.119999997</v>
      </c>
      <c r="K922" s="131">
        <v>-9799225.2300000004</v>
      </c>
      <c r="L922" s="131">
        <v>-11437686.09</v>
      </c>
      <c r="M922" s="131">
        <v>-37504231.609999999</v>
      </c>
      <c r="N922" s="131">
        <v>-16077736.84</v>
      </c>
      <c r="O922" s="131">
        <v>-16347590.09</v>
      </c>
      <c r="P922" s="131">
        <v>-47744912.210000001</v>
      </c>
      <c r="Q922" s="126">
        <v>-47744912.210000001</v>
      </c>
    </row>
    <row r="923" spans="1:17" ht="13" thickBot="1" x14ac:dyDescent="0.3">
      <c r="A923" s="32">
        <v>500199</v>
      </c>
      <c r="B923" s="134" t="s">
        <v>1530</v>
      </c>
      <c r="C923" s="146">
        <v>500199</v>
      </c>
      <c r="D923" s="141"/>
      <c r="E923" s="142">
        <v>-12533457.630000001</v>
      </c>
      <c r="F923" s="129">
        <v>-13220519.289999999</v>
      </c>
      <c r="G923" s="129">
        <v>-33825598.270000003</v>
      </c>
      <c r="H923" s="129">
        <v>-11965340.699999999</v>
      </c>
      <c r="I923" s="129">
        <v>-12127997.470000001</v>
      </c>
      <c r="J923" s="129">
        <v>-32541347.120000001</v>
      </c>
      <c r="K923" s="129">
        <v>-8066225.2300000004</v>
      </c>
      <c r="L923" s="129">
        <v>-9704686.0899999999</v>
      </c>
      <c r="M923" s="129">
        <v>-34658231.609999999</v>
      </c>
      <c r="N923" s="129">
        <v>-13231736.84</v>
      </c>
      <c r="O923" s="129">
        <v>-13501590.09</v>
      </c>
      <c r="P923" s="129">
        <v>-40241912.210000001</v>
      </c>
      <c r="Q923" s="126">
        <v>-40241912.210000001</v>
      </c>
    </row>
    <row r="924" spans="1:17" ht="13" thickBot="1" x14ac:dyDescent="0.3">
      <c r="A924" s="32">
        <v>254000</v>
      </c>
      <c r="B924" s="135" t="s">
        <v>433</v>
      </c>
      <c r="C924" s="146" t="s">
        <v>791</v>
      </c>
      <c r="D924" s="133" t="s">
        <v>2078</v>
      </c>
      <c r="E924" s="143">
        <v>0</v>
      </c>
      <c r="F924" s="131">
        <v>0</v>
      </c>
      <c r="G924" s="131">
        <v>-21988194.879999999</v>
      </c>
      <c r="H924" s="131">
        <v>0</v>
      </c>
      <c r="I924" s="131">
        <v>0</v>
      </c>
      <c r="J924" s="131">
        <v>-24762073.129999999</v>
      </c>
      <c r="K924" s="131">
        <v>0</v>
      </c>
      <c r="L924" s="131">
        <v>0</v>
      </c>
      <c r="M924" s="131">
        <v>-23699074.91</v>
      </c>
      <c r="N924" s="131">
        <v>0</v>
      </c>
      <c r="O924" s="131">
        <v>0</v>
      </c>
      <c r="P924" s="131">
        <v>-20577581.699999999</v>
      </c>
      <c r="Q924" s="126">
        <v>-20577581.699999999</v>
      </c>
    </row>
    <row r="925" spans="1:17" ht="13" thickBot="1" x14ac:dyDescent="0.3">
      <c r="A925" s="32">
        <v>254301</v>
      </c>
      <c r="B925" s="135" t="s">
        <v>1531</v>
      </c>
      <c r="C925" s="146" t="s">
        <v>1532</v>
      </c>
      <c r="D925" s="133" t="s">
        <v>2078</v>
      </c>
      <c r="E925" s="142">
        <v>-12423017.48</v>
      </c>
      <c r="F925" s="129">
        <v>-13056950.17</v>
      </c>
      <c r="G925" s="129">
        <v>-11695398</v>
      </c>
      <c r="H925" s="129">
        <v>-11695398</v>
      </c>
      <c r="I925" s="129">
        <v>-11695398</v>
      </c>
      <c r="J925" s="129">
        <v>-6916506.6900000004</v>
      </c>
      <c r="K925" s="129">
        <v>-7013164.75</v>
      </c>
      <c r="L925" s="129">
        <v>-8465924.9399999995</v>
      </c>
      <c r="M925" s="129">
        <v>-9739185.4499999993</v>
      </c>
      <c r="N925" s="129">
        <v>-11768461.4</v>
      </c>
      <c r="O925" s="129">
        <v>-11768461.4</v>
      </c>
      <c r="P925" s="129">
        <v>-16254126.449999999</v>
      </c>
      <c r="Q925" s="126">
        <v>-16254126.449999999</v>
      </c>
    </row>
    <row r="926" spans="1:17" ht="13" thickBot="1" x14ac:dyDescent="0.3">
      <c r="A926" s="32">
        <v>254302</v>
      </c>
      <c r="B926" s="135" t="s">
        <v>1533</v>
      </c>
      <c r="C926" s="146" t="s">
        <v>1534</v>
      </c>
      <c r="D926" s="133" t="s">
        <v>2078</v>
      </c>
      <c r="E926" s="143">
        <v>-14681.84</v>
      </c>
      <c r="F926" s="131">
        <v>-67810.81</v>
      </c>
      <c r="G926" s="131">
        <v>-194096.93</v>
      </c>
      <c r="H926" s="131">
        <v>-322034.24</v>
      </c>
      <c r="I926" s="131">
        <v>-484691.01</v>
      </c>
      <c r="J926" s="131">
        <v>-658114.24</v>
      </c>
      <c r="K926" s="131">
        <v>-848407.42</v>
      </c>
      <c r="L926" s="131">
        <v>-1034108.09</v>
      </c>
      <c r="M926" s="131">
        <v>-1203692.7</v>
      </c>
      <c r="N926" s="131">
        <v>-1446996.89</v>
      </c>
      <c r="O926" s="131">
        <v>-1716850.14</v>
      </c>
      <c r="P926" s="131">
        <v>-1864076.8</v>
      </c>
      <c r="Q926" s="126">
        <v>-1864076.8</v>
      </c>
    </row>
    <row r="927" spans="1:17" ht="13" thickBot="1" x14ac:dyDescent="0.3">
      <c r="A927" s="32">
        <v>254304</v>
      </c>
      <c r="B927" s="135" t="s">
        <v>1535</v>
      </c>
      <c r="C927" s="146" t="s">
        <v>1536</v>
      </c>
      <c r="D927" s="133" t="s">
        <v>2078</v>
      </c>
      <c r="E927" s="142">
        <v>-95758.31</v>
      </c>
      <c r="F927" s="129">
        <v>-95758.31</v>
      </c>
      <c r="G927" s="129">
        <v>52091.54</v>
      </c>
      <c r="H927" s="129">
        <v>52091.54</v>
      </c>
      <c r="I927" s="129">
        <v>52091.54</v>
      </c>
      <c r="J927" s="129">
        <v>-204653.06</v>
      </c>
      <c r="K927" s="129">
        <v>-204653.06</v>
      </c>
      <c r="L927" s="129">
        <v>-204653.06</v>
      </c>
      <c r="M927" s="129">
        <v>-16278.55</v>
      </c>
      <c r="N927" s="129">
        <v>-16278.55</v>
      </c>
      <c r="O927" s="129">
        <v>-16278.55</v>
      </c>
      <c r="P927" s="129">
        <v>-1546127.26</v>
      </c>
      <c r="Q927" s="126">
        <v>-1546127.26</v>
      </c>
    </row>
    <row r="928" spans="1:17" ht="13" thickBot="1" x14ac:dyDescent="0.3">
      <c r="A928" s="32">
        <v>500177</v>
      </c>
      <c r="B928" s="134" t="s">
        <v>1537</v>
      </c>
      <c r="C928" s="146">
        <v>500177</v>
      </c>
      <c r="D928" s="141"/>
      <c r="E928" s="143">
        <v>-1578000</v>
      </c>
      <c r="F928" s="131">
        <v>-1578000</v>
      </c>
      <c r="G928" s="131">
        <v>-1120000</v>
      </c>
      <c r="H928" s="131">
        <v>-1120000</v>
      </c>
      <c r="I928" s="131">
        <v>-1120000</v>
      </c>
      <c r="J928" s="131">
        <v>-1733000</v>
      </c>
      <c r="K928" s="131">
        <v>-1733000</v>
      </c>
      <c r="L928" s="131">
        <v>-1733000</v>
      </c>
      <c r="M928" s="131">
        <v>-2846000</v>
      </c>
      <c r="N928" s="131">
        <v>-2846000</v>
      </c>
      <c r="O928" s="131">
        <v>-2846000</v>
      </c>
      <c r="P928" s="131">
        <v>-7503000</v>
      </c>
      <c r="Q928" s="126">
        <v>-7503000</v>
      </c>
    </row>
    <row r="929" spans="1:17" ht="13" thickBot="1" x14ac:dyDescent="0.3">
      <c r="A929" s="32">
        <v>254640</v>
      </c>
      <c r="B929" s="135" t="s">
        <v>434</v>
      </c>
      <c r="C929" s="146" t="s">
        <v>790</v>
      </c>
      <c r="D929" s="133" t="s">
        <v>2078</v>
      </c>
      <c r="E929" s="142">
        <v>-110000</v>
      </c>
      <c r="F929" s="129">
        <v>-110000</v>
      </c>
      <c r="G929" s="129">
        <v>-11000</v>
      </c>
      <c r="H929" s="129">
        <v>-11000</v>
      </c>
      <c r="I929" s="129">
        <v>-11000</v>
      </c>
      <c r="J929" s="129">
        <v>-425000</v>
      </c>
      <c r="K929" s="129">
        <v>-425000</v>
      </c>
      <c r="L929" s="129">
        <v>-425000</v>
      </c>
      <c r="M929" s="129">
        <v>-1490000</v>
      </c>
      <c r="N929" s="129">
        <v>-1490000</v>
      </c>
      <c r="O929" s="129">
        <v>-1490000</v>
      </c>
      <c r="P929" s="129">
        <v>-5985000</v>
      </c>
      <c r="Q929" s="126">
        <v>-5985000</v>
      </c>
    </row>
    <row r="930" spans="1:17" ht="13" thickBot="1" x14ac:dyDescent="0.3">
      <c r="A930" s="32">
        <v>254645</v>
      </c>
      <c r="B930" s="135" t="s">
        <v>434</v>
      </c>
      <c r="C930" s="146" t="s">
        <v>789</v>
      </c>
      <c r="D930" s="133" t="s">
        <v>2078</v>
      </c>
      <c r="E930" s="143">
        <v>-1450000</v>
      </c>
      <c r="F930" s="131">
        <v>-1450000</v>
      </c>
      <c r="G930" s="131">
        <v>-1109000</v>
      </c>
      <c r="H930" s="131">
        <v>-1109000</v>
      </c>
      <c r="I930" s="131">
        <v>-1109000</v>
      </c>
      <c r="J930" s="131">
        <v>-1223000</v>
      </c>
      <c r="K930" s="131">
        <v>-1223000</v>
      </c>
      <c r="L930" s="131">
        <v>-1223000</v>
      </c>
      <c r="M930" s="131">
        <v>-1293000</v>
      </c>
      <c r="N930" s="131">
        <v>-1293000</v>
      </c>
      <c r="O930" s="131">
        <v>-1293000</v>
      </c>
      <c r="P930" s="131">
        <v>-1014000</v>
      </c>
      <c r="Q930" s="126">
        <v>-1014000</v>
      </c>
    </row>
    <row r="931" spans="1:17" ht="13" thickBot="1" x14ac:dyDescent="0.3">
      <c r="A931" s="32">
        <v>254647</v>
      </c>
      <c r="B931" s="135" t="s">
        <v>435</v>
      </c>
      <c r="C931" s="146" t="s">
        <v>788</v>
      </c>
      <c r="D931" s="133" t="s">
        <v>2078</v>
      </c>
      <c r="E931" s="142">
        <v>-18000</v>
      </c>
      <c r="F931" s="129">
        <v>-18000</v>
      </c>
      <c r="G931" s="129">
        <v>0</v>
      </c>
      <c r="H931" s="129">
        <v>0</v>
      </c>
      <c r="I931" s="129">
        <v>0</v>
      </c>
      <c r="J931" s="129">
        <v>-85000</v>
      </c>
      <c r="K931" s="129">
        <v>-85000</v>
      </c>
      <c r="L931" s="129">
        <v>-85000</v>
      </c>
      <c r="M931" s="129">
        <v>-63000</v>
      </c>
      <c r="N931" s="129">
        <v>-63000</v>
      </c>
      <c r="O931" s="129">
        <v>-63000</v>
      </c>
      <c r="P931" s="129">
        <v>-504000</v>
      </c>
      <c r="Q931" s="126">
        <v>-504000</v>
      </c>
    </row>
    <row r="932" spans="1:17" ht="13" thickBot="1" x14ac:dyDescent="0.3">
      <c r="A932" s="32">
        <v>500174</v>
      </c>
      <c r="B932" s="132" t="s">
        <v>1365</v>
      </c>
      <c r="C932" s="146">
        <v>500174</v>
      </c>
      <c r="D932" s="141"/>
      <c r="E932" s="143">
        <v>-18722000</v>
      </c>
      <c r="F932" s="131">
        <v>-18722000</v>
      </c>
      <c r="G932" s="131">
        <v>-17607000</v>
      </c>
      <c r="H932" s="131">
        <v>-17607000</v>
      </c>
      <c r="I932" s="131">
        <v>-17607000</v>
      </c>
      <c r="J932" s="131">
        <v>-11744000</v>
      </c>
      <c r="K932" s="131">
        <v>-11744000</v>
      </c>
      <c r="L932" s="131">
        <v>-11744000</v>
      </c>
      <c r="M932" s="131">
        <v>-8828000</v>
      </c>
      <c r="N932" s="131">
        <v>-8828000</v>
      </c>
      <c r="O932" s="131">
        <v>-8828000</v>
      </c>
      <c r="P932" s="131">
        <v>-12381000</v>
      </c>
      <c r="Q932" s="126">
        <v>-12381000</v>
      </c>
    </row>
    <row r="933" spans="1:17" ht="13" thickBot="1" x14ac:dyDescent="0.3">
      <c r="A933" s="32">
        <v>262640</v>
      </c>
      <c r="B933" s="134" t="s">
        <v>436</v>
      </c>
      <c r="C933" s="146" t="s">
        <v>787</v>
      </c>
      <c r="D933" s="133" t="s">
        <v>2078</v>
      </c>
      <c r="E933" s="142">
        <v>-17662000</v>
      </c>
      <c r="F933" s="129">
        <v>-17662000</v>
      </c>
      <c r="G933" s="129">
        <v>-17347000</v>
      </c>
      <c r="H933" s="129">
        <v>-17347000</v>
      </c>
      <c r="I933" s="129">
        <v>-17347000</v>
      </c>
      <c r="J933" s="129">
        <v>-11235000</v>
      </c>
      <c r="K933" s="129">
        <v>-11235000</v>
      </c>
      <c r="L933" s="129">
        <v>-11235000</v>
      </c>
      <c r="M933" s="129">
        <v>-8262000</v>
      </c>
      <c r="N933" s="129">
        <v>-8262000</v>
      </c>
      <c r="O933" s="129">
        <v>-8262000</v>
      </c>
      <c r="P933" s="129">
        <v>-11103000</v>
      </c>
      <c r="Q933" s="126">
        <v>-11103000</v>
      </c>
    </row>
    <row r="934" spans="1:17" ht="13" thickBot="1" x14ac:dyDescent="0.3">
      <c r="A934" s="32">
        <v>262645</v>
      </c>
      <c r="B934" s="134" t="s">
        <v>437</v>
      </c>
      <c r="C934" s="146" t="s">
        <v>786</v>
      </c>
      <c r="D934" s="133" t="s">
        <v>2078</v>
      </c>
      <c r="E934" s="143">
        <v>-946000</v>
      </c>
      <c r="F934" s="131">
        <v>-946000</v>
      </c>
      <c r="G934" s="131">
        <v>-72000</v>
      </c>
      <c r="H934" s="131">
        <v>-72000</v>
      </c>
      <c r="I934" s="131">
        <v>-72000</v>
      </c>
      <c r="J934" s="131">
        <v>-302000</v>
      </c>
      <c r="K934" s="131">
        <v>-302000</v>
      </c>
      <c r="L934" s="131">
        <v>-302000</v>
      </c>
      <c r="M934" s="131">
        <v>-367000</v>
      </c>
      <c r="N934" s="131">
        <v>-367000</v>
      </c>
      <c r="O934" s="131">
        <v>-367000</v>
      </c>
      <c r="P934" s="131">
        <v>-893000</v>
      </c>
      <c r="Q934" s="126">
        <v>-893000</v>
      </c>
    </row>
    <row r="935" spans="1:17" ht="13" thickBot="1" x14ac:dyDescent="0.3">
      <c r="A935" s="32">
        <v>262648</v>
      </c>
      <c r="B935" s="134" t="s">
        <v>438</v>
      </c>
      <c r="C935" s="146" t="s">
        <v>785</v>
      </c>
      <c r="D935" s="133" t="s">
        <v>2078</v>
      </c>
      <c r="E935" s="142">
        <v>-114000</v>
      </c>
      <c r="F935" s="129">
        <v>-114000</v>
      </c>
      <c r="G935" s="129">
        <v>-188000</v>
      </c>
      <c r="H935" s="129">
        <v>-188000</v>
      </c>
      <c r="I935" s="129">
        <v>-188000</v>
      </c>
      <c r="J935" s="129">
        <v>-207000</v>
      </c>
      <c r="K935" s="129">
        <v>-207000</v>
      </c>
      <c r="L935" s="129">
        <v>-207000</v>
      </c>
      <c r="M935" s="129">
        <v>-199000</v>
      </c>
      <c r="N935" s="129">
        <v>-199000</v>
      </c>
      <c r="O935" s="129">
        <v>-199000</v>
      </c>
      <c r="P935" s="129">
        <v>-385000</v>
      </c>
      <c r="Q935" s="126">
        <v>-385000</v>
      </c>
    </row>
    <row r="936" spans="1:17" ht="13" thickBot="1" x14ac:dyDescent="0.3">
      <c r="A936" s="32">
        <v>500175</v>
      </c>
      <c r="B936" s="132" t="s">
        <v>439</v>
      </c>
      <c r="C936" s="146">
        <v>500175</v>
      </c>
      <c r="D936" s="141"/>
      <c r="E936" s="143">
        <v>-13577923.310000001</v>
      </c>
      <c r="F936" s="131">
        <v>0</v>
      </c>
      <c r="G936" s="131">
        <v>0</v>
      </c>
      <c r="H936" s="131">
        <v>-13600297</v>
      </c>
      <c r="I936" s="131">
        <v>0</v>
      </c>
      <c r="J936" s="131">
        <v>0</v>
      </c>
      <c r="K936" s="131">
        <v>-13608228</v>
      </c>
      <c r="L936" s="131">
        <v>0</v>
      </c>
      <c r="M936" s="131">
        <v>0</v>
      </c>
      <c r="N936" s="131">
        <v>0</v>
      </c>
      <c r="O936" s="131">
        <v>0</v>
      </c>
      <c r="P936" s="131">
        <v>0</v>
      </c>
      <c r="Q936" s="126">
        <v>0</v>
      </c>
    </row>
    <row r="937" spans="1:17" ht="13" thickBot="1" x14ac:dyDescent="0.3">
      <c r="A937" s="32">
        <v>238000</v>
      </c>
      <c r="B937" s="134" t="s">
        <v>439</v>
      </c>
      <c r="C937" s="146" t="s">
        <v>784</v>
      </c>
      <c r="D937" s="133" t="s">
        <v>2078</v>
      </c>
      <c r="E937" s="142">
        <v>-13577923.310000001</v>
      </c>
      <c r="F937" s="129">
        <v>0</v>
      </c>
      <c r="G937" s="129">
        <v>0</v>
      </c>
      <c r="H937" s="129">
        <v>-13600297</v>
      </c>
      <c r="I937" s="129">
        <v>0</v>
      </c>
      <c r="J937" s="129">
        <v>0</v>
      </c>
      <c r="K937" s="129">
        <v>-13608228</v>
      </c>
      <c r="L937" s="129">
        <v>0</v>
      </c>
      <c r="M937" s="129">
        <v>0</v>
      </c>
      <c r="N937" s="129">
        <v>0</v>
      </c>
      <c r="O937" s="129">
        <v>0</v>
      </c>
      <c r="P937" s="129">
        <v>0</v>
      </c>
      <c r="Q937" s="126">
        <v>0</v>
      </c>
    </row>
    <row r="938" spans="1:17" ht="13" thickBot="1" x14ac:dyDescent="0.3">
      <c r="A938" s="32">
        <v>500176</v>
      </c>
      <c r="B938" s="132" t="s">
        <v>1538</v>
      </c>
      <c r="C938" s="146">
        <v>500176</v>
      </c>
      <c r="D938" s="141"/>
      <c r="E938" s="143">
        <v>-44465862.259999998</v>
      </c>
      <c r="F938" s="131">
        <v>-41874561.299999997</v>
      </c>
      <c r="G938" s="131">
        <v>-39179722.869999997</v>
      </c>
      <c r="H938" s="131">
        <v>-40500303.210000001</v>
      </c>
      <c r="I938" s="131">
        <v>-37244037.840000004</v>
      </c>
      <c r="J938" s="131">
        <v>-31934622.559999999</v>
      </c>
      <c r="K938" s="131">
        <v>-33389981.829999998</v>
      </c>
      <c r="L938" s="131">
        <v>-31973408.989999998</v>
      </c>
      <c r="M938" s="131">
        <v>-34402485.200000003</v>
      </c>
      <c r="N938" s="131">
        <v>-36841142.670000002</v>
      </c>
      <c r="O938" s="131">
        <v>-37526470.82</v>
      </c>
      <c r="P938" s="131">
        <v>-52793468.200000003</v>
      </c>
      <c r="Q938" s="126">
        <v>-52793468.200000003</v>
      </c>
    </row>
    <row r="939" spans="1:17" ht="13" thickBot="1" x14ac:dyDescent="0.3">
      <c r="A939" s="32">
        <v>500178</v>
      </c>
      <c r="B939" s="134" t="s">
        <v>1539</v>
      </c>
      <c r="C939" s="146">
        <v>500178</v>
      </c>
      <c r="D939" s="141"/>
      <c r="E939" s="142">
        <v>-5133978.04</v>
      </c>
      <c r="F939" s="129">
        <v>-5167501.25</v>
      </c>
      <c r="G939" s="129">
        <v>-5184045.91</v>
      </c>
      <c r="H939" s="129">
        <v>-5155466.5</v>
      </c>
      <c r="I939" s="129">
        <v>-5134099.88</v>
      </c>
      <c r="J939" s="129">
        <v>-5068782.3099999996</v>
      </c>
      <c r="K939" s="129">
        <v>-4989054.55</v>
      </c>
      <c r="L939" s="129">
        <v>-5016949.24</v>
      </c>
      <c r="M939" s="129">
        <v>-4989644.3</v>
      </c>
      <c r="N939" s="129">
        <v>-5006018.26</v>
      </c>
      <c r="O939" s="129">
        <v>-5027524.71</v>
      </c>
      <c r="P939" s="129">
        <v>-4994175.88</v>
      </c>
      <c r="Q939" s="126">
        <v>-4994175.88</v>
      </c>
    </row>
    <row r="940" spans="1:17" ht="13" thickBot="1" x14ac:dyDescent="0.3">
      <c r="A940" s="32">
        <v>235000</v>
      </c>
      <c r="B940" s="135" t="s">
        <v>440</v>
      </c>
      <c r="C940" s="146" t="s">
        <v>783</v>
      </c>
      <c r="D940" s="133" t="s">
        <v>2078</v>
      </c>
      <c r="E940" s="143">
        <v>-4954916.37</v>
      </c>
      <c r="F940" s="131">
        <v>-4983512.8099999996</v>
      </c>
      <c r="G940" s="131">
        <v>-5003920.07</v>
      </c>
      <c r="H940" s="131">
        <v>-4973561.62</v>
      </c>
      <c r="I940" s="131">
        <v>-4947784.95</v>
      </c>
      <c r="J940" s="131">
        <v>-4884692.32</v>
      </c>
      <c r="K940" s="131">
        <v>-4804205.79</v>
      </c>
      <c r="L940" s="131">
        <v>-4826895.63</v>
      </c>
      <c r="M940" s="131">
        <v>-4800437.88</v>
      </c>
      <c r="N940" s="131">
        <v>-4811486.88</v>
      </c>
      <c r="O940" s="131">
        <v>-4830980.18</v>
      </c>
      <c r="P940" s="131">
        <v>-4797146.57</v>
      </c>
      <c r="Q940" s="126">
        <v>-4797146.57</v>
      </c>
    </row>
    <row r="941" spans="1:17" ht="13" thickBot="1" x14ac:dyDescent="0.3">
      <c r="A941" s="32">
        <v>235001</v>
      </c>
      <c r="B941" s="135" t="s">
        <v>441</v>
      </c>
      <c r="C941" s="146" t="s">
        <v>782</v>
      </c>
      <c r="D941" s="133" t="s">
        <v>2078</v>
      </c>
      <c r="E941" s="142">
        <v>-19425.669999999998</v>
      </c>
      <c r="F941" s="129">
        <v>-21702.43</v>
      </c>
      <c r="G941" s="129">
        <v>-23722.17</v>
      </c>
      <c r="H941" s="129">
        <v>-24721.119999999999</v>
      </c>
      <c r="I941" s="129">
        <v>-26507.68</v>
      </c>
      <c r="J941" s="129">
        <v>-27297.1</v>
      </c>
      <c r="K941" s="129">
        <v>-28881.16</v>
      </c>
      <c r="L941" s="129">
        <v>-29989.18</v>
      </c>
      <c r="M941" s="129">
        <v>-31520.48</v>
      </c>
      <c r="N941" s="129">
        <v>-32420.6</v>
      </c>
      <c r="O941" s="129">
        <v>-33123.050000000003</v>
      </c>
      <c r="P941" s="129">
        <v>-31561.46</v>
      </c>
      <c r="Q941" s="126">
        <v>-31561.46</v>
      </c>
    </row>
    <row r="942" spans="1:17" ht="13" thickBot="1" x14ac:dyDescent="0.3">
      <c r="A942" s="32">
        <v>235005</v>
      </c>
      <c r="B942" s="135" t="s">
        <v>442</v>
      </c>
      <c r="C942" s="146" t="s">
        <v>781</v>
      </c>
      <c r="D942" s="133" t="s">
        <v>2078</v>
      </c>
      <c r="E942" s="143">
        <v>-159636</v>
      </c>
      <c r="F942" s="131">
        <v>-162286.01</v>
      </c>
      <c r="G942" s="131">
        <v>-156403.67000000001</v>
      </c>
      <c r="H942" s="131">
        <v>-157183.76</v>
      </c>
      <c r="I942" s="131">
        <v>-159807.25</v>
      </c>
      <c r="J942" s="131">
        <v>-156792.89000000001</v>
      </c>
      <c r="K942" s="131">
        <v>-155967.6</v>
      </c>
      <c r="L942" s="131">
        <v>-160064.43</v>
      </c>
      <c r="M942" s="131">
        <v>-157685.94</v>
      </c>
      <c r="N942" s="131">
        <v>-162110.78</v>
      </c>
      <c r="O942" s="131">
        <v>-163421.48000000001</v>
      </c>
      <c r="P942" s="131">
        <v>-165467.85</v>
      </c>
      <c r="Q942" s="126">
        <v>-165467.85</v>
      </c>
    </row>
    <row r="943" spans="1:17" ht="13" thickBot="1" x14ac:dyDescent="0.3">
      <c r="A943" s="32">
        <v>500179</v>
      </c>
      <c r="B943" s="134" t="s">
        <v>1540</v>
      </c>
      <c r="C943" s="146">
        <v>500179</v>
      </c>
      <c r="D943" s="141"/>
      <c r="E943" s="142">
        <v>-5636491.7300000004</v>
      </c>
      <c r="F943" s="129">
        <v>-3513195.55</v>
      </c>
      <c r="G943" s="129">
        <v>-4963320.7</v>
      </c>
      <c r="H943" s="129">
        <v>-4921325.8600000003</v>
      </c>
      <c r="I943" s="129">
        <v>-2863318.43</v>
      </c>
      <c r="J943" s="129">
        <v>-3205514.85</v>
      </c>
      <c r="K943" s="129">
        <v>-3043980.2</v>
      </c>
      <c r="L943" s="129">
        <v>-1885911.96</v>
      </c>
      <c r="M943" s="129">
        <v>-2319907.98</v>
      </c>
      <c r="N943" s="129">
        <v>-2572733.0299999998</v>
      </c>
      <c r="O943" s="129">
        <v>-2760338.48</v>
      </c>
      <c r="P943" s="129">
        <v>-4287359.43</v>
      </c>
      <c r="Q943" s="126">
        <v>-4287359.43</v>
      </c>
    </row>
    <row r="944" spans="1:17" ht="13" thickBot="1" x14ac:dyDescent="0.3">
      <c r="A944" s="32">
        <v>241101</v>
      </c>
      <c r="B944" s="135" t="s">
        <v>310</v>
      </c>
      <c r="C944" s="146" t="s">
        <v>780</v>
      </c>
      <c r="D944" s="133" t="s">
        <v>2078</v>
      </c>
      <c r="E944" s="143">
        <v>-1433969.79</v>
      </c>
      <c r="F944" s="131">
        <v>-957375.08</v>
      </c>
      <c r="G944" s="131">
        <v>-1367032.86</v>
      </c>
      <c r="H944" s="131">
        <v>-1689130.53</v>
      </c>
      <c r="I944" s="131">
        <v>-513870.28</v>
      </c>
      <c r="J944" s="131">
        <v>-597210.51</v>
      </c>
      <c r="K944" s="131">
        <v>-714897.19</v>
      </c>
      <c r="L944" s="131">
        <v>-224890.81</v>
      </c>
      <c r="M944" s="131">
        <v>-341951.26</v>
      </c>
      <c r="N944" s="131">
        <v>-500341.98</v>
      </c>
      <c r="O944" s="131">
        <v>-401199.83</v>
      </c>
      <c r="P944" s="131">
        <v>-822807.7</v>
      </c>
      <c r="Q944" s="126">
        <v>-822807.7</v>
      </c>
    </row>
    <row r="945" spans="1:17" ht="13" thickBot="1" x14ac:dyDescent="0.3">
      <c r="A945" s="32">
        <v>241102</v>
      </c>
      <c r="B945" s="135" t="s">
        <v>311</v>
      </c>
      <c r="C945" s="146" t="s">
        <v>779</v>
      </c>
      <c r="D945" s="133" t="s">
        <v>2078</v>
      </c>
      <c r="E945" s="142">
        <v>-38755.07</v>
      </c>
      <c r="F945" s="129">
        <v>-30043.919999999998</v>
      </c>
      <c r="G945" s="129">
        <v>-28994.87</v>
      </c>
      <c r="H945" s="129">
        <v>-23443.1</v>
      </c>
      <c r="I945" s="129">
        <v>-14958.55</v>
      </c>
      <c r="J945" s="129">
        <v>-6294.59</v>
      </c>
      <c r="K945" s="129">
        <v>-8728.7000000000007</v>
      </c>
      <c r="L945" s="129">
        <v>-8513.98</v>
      </c>
      <c r="M945" s="129">
        <v>-9273.26</v>
      </c>
      <c r="N945" s="129">
        <v>-11525.81</v>
      </c>
      <c r="O945" s="129">
        <v>-17520.03</v>
      </c>
      <c r="P945" s="129">
        <v>-33413.800000000003</v>
      </c>
      <c r="Q945" s="126">
        <v>-33413.800000000003</v>
      </c>
    </row>
    <row r="946" spans="1:17" ht="13" thickBot="1" x14ac:dyDescent="0.3">
      <c r="A946" s="32">
        <v>241103</v>
      </c>
      <c r="B946" s="135" t="s">
        <v>312</v>
      </c>
      <c r="C946" s="146" t="s">
        <v>778</v>
      </c>
      <c r="D946" s="133" t="s">
        <v>2078</v>
      </c>
      <c r="E946" s="143">
        <v>-8458.2800000000007</v>
      </c>
      <c r="F946" s="131">
        <v>-2087.56</v>
      </c>
      <c r="G946" s="131">
        <v>-3012.71</v>
      </c>
      <c r="H946" s="131">
        <v>-3689.58</v>
      </c>
      <c r="I946" s="131">
        <v>-4208.18</v>
      </c>
      <c r="J946" s="131">
        <v>-4353.67</v>
      </c>
      <c r="K946" s="131">
        <v>-4574.3</v>
      </c>
      <c r="L946" s="131">
        <v>-4616.34</v>
      </c>
      <c r="M946" s="131">
        <v>-4832.47</v>
      </c>
      <c r="N946" s="131">
        <v>-5100.96</v>
      </c>
      <c r="O946" s="131">
        <v>-5525.87</v>
      </c>
      <c r="P946" s="131">
        <v>-6357.22</v>
      </c>
      <c r="Q946" s="126">
        <v>-6357.22</v>
      </c>
    </row>
    <row r="947" spans="1:17" ht="13" thickBot="1" x14ac:dyDescent="0.3">
      <c r="A947" s="32">
        <v>241104</v>
      </c>
      <c r="B947" s="135" t="s">
        <v>313</v>
      </c>
      <c r="C947" s="146" t="s">
        <v>777</v>
      </c>
      <c r="D947" s="133" t="s">
        <v>2078</v>
      </c>
      <c r="E947" s="142">
        <v>-35657.440000000002</v>
      </c>
      <c r="F947" s="129">
        <v>-29428.85</v>
      </c>
      <c r="G947" s="129">
        <v>-27511.47</v>
      </c>
      <c r="H947" s="129">
        <v>-22600.09</v>
      </c>
      <c r="I947" s="129">
        <v>-16491.07</v>
      </c>
      <c r="J947" s="129">
        <v>-6682.97</v>
      </c>
      <c r="K947" s="129">
        <v>-9237.18</v>
      </c>
      <c r="L947" s="129">
        <v>-7956.11</v>
      </c>
      <c r="M947" s="129">
        <v>-8680.19</v>
      </c>
      <c r="N947" s="129">
        <v>-12483.42</v>
      </c>
      <c r="O947" s="129">
        <v>-18885.89</v>
      </c>
      <c r="P947" s="129">
        <v>-30978.22</v>
      </c>
      <c r="Q947" s="126">
        <v>-30978.22</v>
      </c>
    </row>
    <row r="948" spans="1:17" ht="13" thickBot="1" x14ac:dyDescent="0.3">
      <c r="A948" s="32">
        <v>241105</v>
      </c>
      <c r="B948" s="135" t="s">
        <v>314</v>
      </c>
      <c r="C948" s="146" t="s">
        <v>776</v>
      </c>
      <c r="D948" s="133" t="s">
        <v>2078</v>
      </c>
      <c r="E948" s="143">
        <v>-57694.47</v>
      </c>
      <c r="F948" s="131">
        <v>-13929.54</v>
      </c>
      <c r="G948" s="131">
        <v>-19316.5</v>
      </c>
      <c r="H948" s="131">
        <v>-23523.93</v>
      </c>
      <c r="I948" s="131">
        <v>-25571.200000000001</v>
      </c>
      <c r="J948" s="131">
        <v>-26553.5</v>
      </c>
      <c r="K948" s="131">
        <v>-28074.46</v>
      </c>
      <c r="L948" s="131">
        <v>-29348.880000000001</v>
      </c>
      <c r="M948" s="131">
        <v>-30865.18</v>
      </c>
      <c r="N948" s="131">
        <v>-32814.5</v>
      </c>
      <c r="O948" s="131">
        <v>-36247.9</v>
      </c>
      <c r="P948" s="131">
        <v>-42692.57</v>
      </c>
      <c r="Q948" s="126">
        <v>-42692.57</v>
      </c>
    </row>
    <row r="949" spans="1:17" ht="13" thickBot="1" x14ac:dyDescent="0.3">
      <c r="A949" s="32">
        <v>241107</v>
      </c>
      <c r="B949" s="135" t="s">
        <v>316</v>
      </c>
      <c r="C949" s="146" t="s">
        <v>775</v>
      </c>
      <c r="D949" s="133" t="s">
        <v>2078</v>
      </c>
      <c r="E949" s="142">
        <v>-4229.51</v>
      </c>
      <c r="F949" s="129">
        <v>-3138.81</v>
      </c>
      <c r="G949" s="129">
        <v>-4518.68</v>
      </c>
      <c r="H949" s="129">
        <v>-5558.28</v>
      </c>
      <c r="I949" s="129">
        <v>-1838.24</v>
      </c>
      <c r="J949" s="129">
        <v>-2100.12</v>
      </c>
      <c r="K949" s="129">
        <v>-2480.77</v>
      </c>
      <c r="L949" s="129">
        <v>-725.71</v>
      </c>
      <c r="M949" s="129">
        <v>-1084.44</v>
      </c>
      <c r="N949" s="129">
        <v>-1489.93</v>
      </c>
      <c r="O949" s="129">
        <v>-1022.67</v>
      </c>
      <c r="P949" s="129">
        <v>-2261.21</v>
      </c>
      <c r="Q949" s="126">
        <v>-2261.21</v>
      </c>
    </row>
    <row r="950" spans="1:17" ht="13" thickBot="1" x14ac:dyDescent="0.3">
      <c r="A950" s="32">
        <v>241108</v>
      </c>
      <c r="B950" s="135" t="s">
        <v>317</v>
      </c>
      <c r="C950" s="146" t="s">
        <v>774</v>
      </c>
      <c r="D950" s="133" t="s">
        <v>2078</v>
      </c>
      <c r="E950" s="143">
        <v>-16122.26</v>
      </c>
      <c r="F950" s="131">
        <v>-12014.51</v>
      </c>
      <c r="G950" s="131">
        <v>-11823.69</v>
      </c>
      <c r="H950" s="131">
        <v>-9840.5499999999993</v>
      </c>
      <c r="I950" s="131">
        <v>-5116.3100000000004</v>
      </c>
      <c r="J950" s="131">
        <v>-2543.65</v>
      </c>
      <c r="K950" s="131">
        <v>-3735.63</v>
      </c>
      <c r="L950" s="131">
        <v>-3447.38</v>
      </c>
      <c r="M950" s="131">
        <v>-3931.33</v>
      </c>
      <c r="N950" s="131">
        <v>-5844.11</v>
      </c>
      <c r="O950" s="131">
        <v>-9519.3799999999992</v>
      </c>
      <c r="P950" s="131">
        <v>-14183.84</v>
      </c>
      <c r="Q950" s="126">
        <v>-14183.84</v>
      </c>
    </row>
    <row r="951" spans="1:17" ht="13" thickBot="1" x14ac:dyDescent="0.3">
      <c r="A951" s="32">
        <v>241109</v>
      </c>
      <c r="B951" s="135" t="s">
        <v>318</v>
      </c>
      <c r="C951" s="146" t="s">
        <v>773</v>
      </c>
      <c r="D951" s="133" t="s">
        <v>2078</v>
      </c>
      <c r="E951" s="142">
        <v>-57958.49</v>
      </c>
      <c r="F951" s="129">
        <v>-27481.96</v>
      </c>
      <c r="G951" s="129">
        <v>-39282.99</v>
      </c>
      <c r="H951" s="129">
        <v>-48152.85</v>
      </c>
      <c r="I951" s="129">
        <v>-52394.19</v>
      </c>
      <c r="J951" s="129">
        <v>-54368.91</v>
      </c>
      <c r="K951" s="129">
        <v>-57546.76</v>
      </c>
      <c r="L951" s="129">
        <v>-6121.95</v>
      </c>
      <c r="M951" s="129">
        <v>-9545.14</v>
      </c>
      <c r="N951" s="129">
        <v>-14859.91</v>
      </c>
      <c r="O951" s="129">
        <v>-23599.82</v>
      </c>
      <c r="P951" s="129">
        <v>-38806.5</v>
      </c>
      <c r="Q951" s="126">
        <v>-38806.5</v>
      </c>
    </row>
    <row r="952" spans="1:17" ht="13" thickBot="1" x14ac:dyDescent="0.3">
      <c r="A952" s="32">
        <v>241110</v>
      </c>
      <c r="B952" s="135" t="s">
        <v>443</v>
      </c>
      <c r="C952" s="146" t="s">
        <v>772</v>
      </c>
      <c r="D952" s="133" t="s">
        <v>2078</v>
      </c>
      <c r="E952" s="143">
        <v>-5904.02</v>
      </c>
      <c r="F952" s="131">
        <v>-4149.24</v>
      </c>
      <c r="G952" s="131">
        <v>-6003.26</v>
      </c>
      <c r="H952" s="131">
        <v>-7440.32</v>
      </c>
      <c r="I952" s="131">
        <v>-2560.15</v>
      </c>
      <c r="J952" s="131">
        <v>-2938.09</v>
      </c>
      <c r="K952" s="131">
        <v>-3518.69</v>
      </c>
      <c r="L952" s="131">
        <v>-1114.33</v>
      </c>
      <c r="M952" s="131">
        <v>-1615.11</v>
      </c>
      <c r="N952" s="131">
        <v>-2195.42</v>
      </c>
      <c r="O952" s="131">
        <v>-1445.72</v>
      </c>
      <c r="P952" s="131">
        <v>-3189.92</v>
      </c>
      <c r="Q952" s="126">
        <v>-3189.92</v>
      </c>
    </row>
    <row r="953" spans="1:17" ht="13" thickBot="1" x14ac:dyDescent="0.3">
      <c r="A953" s="32">
        <v>241111</v>
      </c>
      <c r="B953" s="135" t="s">
        <v>320</v>
      </c>
      <c r="C953" s="146" t="s">
        <v>771</v>
      </c>
      <c r="D953" s="133" t="s">
        <v>2078</v>
      </c>
      <c r="E953" s="142">
        <v>-316967.2</v>
      </c>
      <c r="F953" s="129">
        <v>-221688.24</v>
      </c>
      <c r="G953" s="129">
        <v>-318851.24</v>
      </c>
      <c r="H953" s="129">
        <v>-395705.11</v>
      </c>
      <c r="I953" s="129">
        <v>-132892.29</v>
      </c>
      <c r="J953" s="129">
        <v>-153573.24</v>
      </c>
      <c r="K953" s="129">
        <v>-179401.86</v>
      </c>
      <c r="L953" s="129">
        <v>-50316.77</v>
      </c>
      <c r="M953" s="129">
        <v>-76599.92</v>
      </c>
      <c r="N953" s="129">
        <v>-110407.34</v>
      </c>
      <c r="O953" s="129">
        <v>-83735.87</v>
      </c>
      <c r="P953" s="129">
        <v>-175666.81</v>
      </c>
      <c r="Q953" s="126">
        <v>-175666.81</v>
      </c>
    </row>
    <row r="954" spans="1:17" ht="13" thickBot="1" x14ac:dyDescent="0.3">
      <c r="A954" s="32">
        <v>241112</v>
      </c>
      <c r="B954" s="135" t="s">
        <v>444</v>
      </c>
      <c r="C954" s="146" t="s">
        <v>770</v>
      </c>
      <c r="D954" s="133" t="s">
        <v>2078</v>
      </c>
      <c r="E954" s="143">
        <v>-8461.61</v>
      </c>
      <c r="F954" s="131">
        <v>-14443.86</v>
      </c>
      <c r="G954" s="131">
        <v>-20790.560000000001</v>
      </c>
      <c r="H954" s="131">
        <v>-4992.0600000000004</v>
      </c>
      <c r="I954" s="131">
        <v>-8862.4599999999991</v>
      </c>
      <c r="J954" s="131">
        <v>-10276.58</v>
      </c>
      <c r="K954" s="131">
        <v>-1945.36</v>
      </c>
      <c r="L954" s="131">
        <v>-3909.02</v>
      </c>
      <c r="M954" s="131">
        <v>-5358.28</v>
      </c>
      <c r="N954" s="131">
        <v>-3083.74</v>
      </c>
      <c r="O954" s="131">
        <v>-6431.17</v>
      </c>
      <c r="P954" s="131">
        <v>-12550.69</v>
      </c>
      <c r="Q954" s="126">
        <v>-12550.69</v>
      </c>
    </row>
    <row r="955" spans="1:17" ht="13" thickBot="1" x14ac:dyDescent="0.3">
      <c r="A955" s="32">
        <v>241113</v>
      </c>
      <c r="B955" s="135" t="s">
        <v>322</v>
      </c>
      <c r="C955" s="146" t="s">
        <v>769</v>
      </c>
      <c r="D955" s="133" t="s">
        <v>2078</v>
      </c>
      <c r="E955" s="142">
        <v>-54855.45</v>
      </c>
      <c r="F955" s="129">
        <v>-36403.160000000003</v>
      </c>
      <c r="G955" s="129">
        <v>-50843.33</v>
      </c>
      <c r="H955" s="129">
        <v>-61984.65</v>
      </c>
      <c r="I955" s="129">
        <v>-17068.77</v>
      </c>
      <c r="J955" s="129">
        <v>-19643.32</v>
      </c>
      <c r="K955" s="129">
        <v>-24188.87</v>
      </c>
      <c r="L955" s="129">
        <v>-8448.31</v>
      </c>
      <c r="M955" s="129">
        <v>-12838.38</v>
      </c>
      <c r="N955" s="129">
        <v>-18318.13</v>
      </c>
      <c r="O955" s="129">
        <v>-14081.55</v>
      </c>
      <c r="P955" s="129">
        <v>-30639.22</v>
      </c>
      <c r="Q955" s="126">
        <v>-30639.22</v>
      </c>
    </row>
    <row r="956" spans="1:17" ht="13" thickBot="1" x14ac:dyDescent="0.3">
      <c r="A956" s="32">
        <v>241114</v>
      </c>
      <c r="B956" s="135" t="s">
        <v>323</v>
      </c>
      <c r="C956" s="146" t="s">
        <v>768</v>
      </c>
      <c r="D956" s="133" t="s">
        <v>2078</v>
      </c>
      <c r="E956" s="143">
        <v>-90263.1</v>
      </c>
      <c r="F956" s="131">
        <v>-43273.919999999998</v>
      </c>
      <c r="G956" s="131">
        <v>-60127.5</v>
      </c>
      <c r="H956" s="131">
        <v>-73146.47</v>
      </c>
      <c r="I956" s="131">
        <v>-79683.679999999993</v>
      </c>
      <c r="J956" s="131">
        <v>-82770.97</v>
      </c>
      <c r="K956" s="131">
        <v>-87303.72</v>
      </c>
      <c r="L956" s="131">
        <v>-8627.4500000000007</v>
      </c>
      <c r="M956" s="131">
        <v>-14006.83</v>
      </c>
      <c r="N956" s="131">
        <v>-21741.73</v>
      </c>
      <c r="O956" s="131">
        <v>-37660.199999999997</v>
      </c>
      <c r="P956" s="131">
        <v>-59423.62</v>
      </c>
      <c r="Q956" s="126">
        <v>-59423.62</v>
      </c>
    </row>
    <row r="957" spans="1:17" ht="13" thickBot="1" x14ac:dyDescent="0.3">
      <c r="A957" s="32">
        <v>241115</v>
      </c>
      <c r="B957" s="135" t="s">
        <v>324</v>
      </c>
      <c r="C957" s="146" t="s">
        <v>767</v>
      </c>
      <c r="D957" s="133" t="s">
        <v>2078</v>
      </c>
      <c r="E957" s="142">
        <v>-14955.91</v>
      </c>
      <c r="F957" s="129">
        <v>-26236.27</v>
      </c>
      <c r="G957" s="129">
        <v>-38432.28</v>
      </c>
      <c r="H957" s="129">
        <v>-8717.77</v>
      </c>
      <c r="I957" s="129">
        <v>-15650.6</v>
      </c>
      <c r="J957" s="129">
        <v>-17947.86</v>
      </c>
      <c r="K957" s="129">
        <v>-3566.33</v>
      </c>
      <c r="L957" s="129">
        <v>-6815.49</v>
      </c>
      <c r="M957" s="129">
        <v>-9886.86</v>
      </c>
      <c r="N957" s="129">
        <v>-3647.08</v>
      </c>
      <c r="O957" s="129">
        <v>-8811.7900000000009</v>
      </c>
      <c r="P957" s="129">
        <v>-19069.54</v>
      </c>
      <c r="Q957" s="126">
        <v>-19069.54</v>
      </c>
    </row>
    <row r="958" spans="1:17" ht="13" thickBot="1" x14ac:dyDescent="0.3">
      <c r="A958" s="32">
        <v>241117</v>
      </c>
      <c r="B958" s="135" t="s">
        <v>325</v>
      </c>
      <c r="C958" s="146" t="s">
        <v>1541</v>
      </c>
      <c r="D958" s="133" t="s">
        <v>2078</v>
      </c>
      <c r="E958" s="143">
        <v>-196373.11</v>
      </c>
      <c r="F958" s="131">
        <v>-131135.78</v>
      </c>
      <c r="G958" s="131">
        <v>-186265.17</v>
      </c>
      <c r="H958" s="131">
        <v>-229085.98</v>
      </c>
      <c r="I958" s="131">
        <v>-66634.3</v>
      </c>
      <c r="J958" s="131">
        <v>-76424.58</v>
      </c>
      <c r="K958" s="131">
        <v>-91379.62</v>
      </c>
      <c r="L958" s="131">
        <v>-27938.3</v>
      </c>
      <c r="M958" s="131">
        <v>-42913.15</v>
      </c>
      <c r="N958" s="131">
        <v>-63708.85</v>
      </c>
      <c r="O958" s="131">
        <v>-53617.74</v>
      </c>
      <c r="P958" s="131">
        <v>-113672.15</v>
      </c>
      <c r="Q958" s="126">
        <v>-113672.15</v>
      </c>
    </row>
    <row r="959" spans="1:17" ht="13" thickBot="1" x14ac:dyDescent="0.3">
      <c r="A959" s="32">
        <v>241118</v>
      </c>
      <c r="B959" s="135" t="s">
        <v>326</v>
      </c>
      <c r="C959" s="146" t="s">
        <v>766</v>
      </c>
      <c r="D959" s="133" t="s">
        <v>2078</v>
      </c>
      <c r="E959" s="142">
        <v>-112529.85</v>
      </c>
      <c r="F959" s="129">
        <v>-27073.29</v>
      </c>
      <c r="G959" s="129">
        <v>-39270.53</v>
      </c>
      <c r="H959" s="129">
        <v>-49317.87</v>
      </c>
      <c r="I959" s="129">
        <v>-57146.59</v>
      </c>
      <c r="J959" s="129">
        <v>-61566.1</v>
      </c>
      <c r="K959" s="129">
        <v>-63583.35</v>
      </c>
      <c r="L959" s="129">
        <v>-66626.509999999995</v>
      </c>
      <c r="M959" s="129">
        <v>-69501.83</v>
      </c>
      <c r="N959" s="129">
        <v>-73036.78</v>
      </c>
      <c r="O959" s="129">
        <v>-78075.86</v>
      </c>
      <c r="P959" s="129">
        <v>-88181.03</v>
      </c>
      <c r="Q959" s="126">
        <v>-88181.03</v>
      </c>
    </row>
    <row r="960" spans="1:17" ht="13" thickBot="1" x14ac:dyDescent="0.3">
      <c r="A960" s="32">
        <v>241119</v>
      </c>
      <c r="B960" s="135" t="s">
        <v>327</v>
      </c>
      <c r="C960" s="146" t="s">
        <v>765</v>
      </c>
      <c r="D960" s="133" t="s">
        <v>2078</v>
      </c>
      <c r="E960" s="143">
        <v>-3493.96</v>
      </c>
      <c r="F960" s="131">
        <v>-6801.86</v>
      </c>
      <c r="G960" s="131">
        <v>-9713.3700000000008</v>
      </c>
      <c r="H960" s="131">
        <v>-2391.3200000000002</v>
      </c>
      <c r="I960" s="131">
        <v>-4156.67</v>
      </c>
      <c r="J960" s="131">
        <v>-4871.91</v>
      </c>
      <c r="K960" s="131">
        <v>-930.73</v>
      </c>
      <c r="L960" s="131">
        <v>-1869.15</v>
      </c>
      <c r="M960" s="131">
        <v>-2880.98</v>
      </c>
      <c r="N960" s="131">
        <v>-1338.21</v>
      </c>
      <c r="O960" s="131">
        <v>-3128.83</v>
      </c>
      <c r="P960" s="131">
        <v>-6302.84</v>
      </c>
      <c r="Q960" s="126">
        <v>-6302.84</v>
      </c>
    </row>
    <row r="961" spans="1:17" ht="13" thickBot="1" x14ac:dyDescent="0.3">
      <c r="A961" s="32">
        <v>241120</v>
      </c>
      <c r="B961" s="135" t="s">
        <v>328</v>
      </c>
      <c r="C961" s="146" t="s">
        <v>764</v>
      </c>
      <c r="D961" s="133" t="s">
        <v>2078</v>
      </c>
      <c r="E961" s="142">
        <v>-46779.29</v>
      </c>
      <c r="F961" s="129">
        <v>-11303.35</v>
      </c>
      <c r="G961" s="129">
        <v>-15944.2</v>
      </c>
      <c r="H961" s="129">
        <v>-19754.62</v>
      </c>
      <c r="I961" s="129">
        <v>-22466.31</v>
      </c>
      <c r="J961" s="129">
        <v>-23521.03</v>
      </c>
      <c r="K961" s="129">
        <v>-24895.27</v>
      </c>
      <c r="L961" s="129">
        <v>-26398.86</v>
      </c>
      <c r="M961" s="129">
        <v>-27740.37</v>
      </c>
      <c r="N961" s="129">
        <v>-29405.94</v>
      </c>
      <c r="O961" s="129">
        <v>-31894.85</v>
      </c>
      <c r="P961" s="129">
        <v>-37122.769999999997</v>
      </c>
      <c r="Q961" s="126">
        <v>-37122.769999999997</v>
      </c>
    </row>
    <row r="962" spans="1:17" ht="13" thickBot="1" x14ac:dyDescent="0.3">
      <c r="A962" s="32">
        <v>241121</v>
      </c>
      <c r="B962" s="135" t="s">
        <v>445</v>
      </c>
      <c r="C962" s="146" t="s">
        <v>763</v>
      </c>
      <c r="D962" s="133" t="s">
        <v>2078</v>
      </c>
      <c r="E962" s="143">
        <v>-231953.21</v>
      </c>
      <c r="F962" s="131">
        <v>-54348.94</v>
      </c>
      <c r="G962" s="131">
        <v>-77952.06</v>
      </c>
      <c r="H962" s="131">
        <v>-95965.03</v>
      </c>
      <c r="I962" s="131">
        <v>-108546.98</v>
      </c>
      <c r="J962" s="131">
        <v>-113698.76</v>
      </c>
      <c r="K962" s="131">
        <v>-120320.19</v>
      </c>
      <c r="L962" s="131">
        <v>-126977.76</v>
      </c>
      <c r="M962" s="131">
        <v>-133899.07999999999</v>
      </c>
      <c r="N962" s="131">
        <v>-142546.88</v>
      </c>
      <c r="O962" s="131">
        <v>-155374.88</v>
      </c>
      <c r="P962" s="131">
        <v>-179730.84</v>
      </c>
      <c r="Q962" s="126">
        <v>-179730.84</v>
      </c>
    </row>
    <row r="963" spans="1:17" ht="13" thickBot="1" x14ac:dyDescent="0.3">
      <c r="A963" s="32">
        <v>241122</v>
      </c>
      <c r="B963" s="135" t="s">
        <v>330</v>
      </c>
      <c r="C963" s="146" t="s">
        <v>762</v>
      </c>
      <c r="D963" s="133" t="s">
        <v>2078</v>
      </c>
      <c r="E963" s="142">
        <v>0</v>
      </c>
      <c r="F963" s="129">
        <v>0</v>
      </c>
      <c r="G963" s="129">
        <v>0</v>
      </c>
      <c r="H963" s="129">
        <v>0</v>
      </c>
      <c r="I963" s="129">
        <v>0</v>
      </c>
      <c r="J963" s="129">
        <v>0</v>
      </c>
      <c r="K963" s="129">
        <v>0</v>
      </c>
      <c r="L963" s="129">
        <v>0</v>
      </c>
      <c r="M963" s="129">
        <v>0</v>
      </c>
      <c r="N963" s="129">
        <v>0</v>
      </c>
      <c r="O963" s="129">
        <v>0</v>
      </c>
      <c r="P963" s="129">
        <v>0</v>
      </c>
      <c r="Q963" s="126">
        <v>0</v>
      </c>
    </row>
    <row r="964" spans="1:17" ht="13" thickBot="1" x14ac:dyDescent="0.3">
      <c r="A964" s="32">
        <v>241123</v>
      </c>
      <c r="B964" s="135" t="s">
        <v>331</v>
      </c>
      <c r="C964" s="146" t="s">
        <v>761</v>
      </c>
      <c r="D964" s="133" t="s">
        <v>2078</v>
      </c>
      <c r="E964" s="143">
        <v>-107482.85</v>
      </c>
      <c r="F964" s="131">
        <v>-26049.72</v>
      </c>
      <c r="G964" s="131">
        <v>-36553.839999999997</v>
      </c>
      <c r="H964" s="131">
        <v>-45013.06</v>
      </c>
      <c r="I964" s="131">
        <v>-49458.45</v>
      </c>
      <c r="J964" s="131">
        <v>-51561.120000000003</v>
      </c>
      <c r="K964" s="131">
        <v>-54628.7</v>
      </c>
      <c r="L964" s="131">
        <v>-57613.07</v>
      </c>
      <c r="M964" s="131">
        <v>-60932.5</v>
      </c>
      <c r="N964" s="131">
        <v>-65149.25</v>
      </c>
      <c r="O964" s="131">
        <v>-72274.559999999998</v>
      </c>
      <c r="P964" s="131">
        <v>-84824.19</v>
      </c>
      <c r="Q964" s="126">
        <v>-84824.19</v>
      </c>
    </row>
    <row r="965" spans="1:17" ht="13" thickBot="1" x14ac:dyDescent="0.3">
      <c r="A965" s="32">
        <v>241124</v>
      </c>
      <c r="B965" s="135" t="s">
        <v>332</v>
      </c>
      <c r="C965" s="146" t="s">
        <v>760</v>
      </c>
      <c r="D965" s="133" t="s">
        <v>2078</v>
      </c>
      <c r="E965" s="142">
        <v>-119675.47</v>
      </c>
      <c r="F965" s="129">
        <v>-27735.09</v>
      </c>
      <c r="G965" s="129">
        <v>-40088.65</v>
      </c>
      <c r="H965" s="129">
        <v>-49132.99</v>
      </c>
      <c r="I965" s="129">
        <v>-54211</v>
      </c>
      <c r="J965" s="129">
        <v>-56461.46</v>
      </c>
      <c r="K965" s="129">
        <v>-60037.25</v>
      </c>
      <c r="L965" s="129">
        <v>-62895.28</v>
      </c>
      <c r="M965" s="129">
        <v>-65969.89</v>
      </c>
      <c r="N965" s="129">
        <v>-70628.179999999993</v>
      </c>
      <c r="O965" s="129">
        <v>-77898</v>
      </c>
      <c r="P965" s="129">
        <v>-91431.62</v>
      </c>
      <c r="Q965" s="126">
        <v>-91431.62</v>
      </c>
    </row>
    <row r="966" spans="1:17" ht="13" thickBot="1" x14ac:dyDescent="0.3">
      <c r="A966" s="32">
        <v>241128</v>
      </c>
      <c r="B966" s="135" t="s">
        <v>334</v>
      </c>
      <c r="C966" s="146" t="s">
        <v>759</v>
      </c>
      <c r="D966" s="133" t="s">
        <v>2078</v>
      </c>
      <c r="E966" s="143">
        <v>-96191.55</v>
      </c>
      <c r="F966" s="131">
        <v>-21908.46</v>
      </c>
      <c r="G966" s="131">
        <v>-31710.97</v>
      </c>
      <c r="H966" s="131">
        <v>-39260.49</v>
      </c>
      <c r="I966" s="131">
        <v>-45045.77</v>
      </c>
      <c r="J966" s="131">
        <v>-47280.21</v>
      </c>
      <c r="K966" s="131">
        <v>-50768.29</v>
      </c>
      <c r="L966" s="131">
        <v>-54066.05</v>
      </c>
      <c r="M966" s="131">
        <v>-57686.49</v>
      </c>
      <c r="N966" s="131">
        <v>-61131.97</v>
      </c>
      <c r="O966" s="131">
        <v>-66851.679999999993</v>
      </c>
      <c r="P966" s="131">
        <v>-77299.539999999994</v>
      </c>
      <c r="Q966" s="126">
        <v>-77299.539999999994</v>
      </c>
    </row>
    <row r="967" spans="1:17" ht="13" thickBot="1" x14ac:dyDescent="0.3">
      <c r="A967" s="32">
        <v>241129</v>
      </c>
      <c r="B967" s="135" t="s">
        <v>335</v>
      </c>
      <c r="C967" s="146" t="s">
        <v>758</v>
      </c>
      <c r="D967" s="133" t="s">
        <v>2078</v>
      </c>
      <c r="E967" s="142">
        <v>-13613.84</v>
      </c>
      <c r="F967" s="129">
        <v>-10306.530000000001</v>
      </c>
      <c r="G967" s="129">
        <v>-14931.98</v>
      </c>
      <c r="H967" s="129">
        <v>-18461.689999999999</v>
      </c>
      <c r="I967" s="129">
        <v>-6201.94</v>
      </c>
      <c r="J967" s="129">
        <v>-7004.15</v>
      </c>
      <c r="K967" s="129">
        <v>-8393.1</v>
      </c>
      <c r="L967" s="129">
        <v>-2691.66</v>
      </c>
      <c r="M967" s="129">
        <v>-3844.87</v>
      </c>
      <c r="N967" s="129">
        <v>-5236.2299999999996</v>
      </c>
      <c r="O967" s="129">
        <v>-3364.51</v>
      </c>
      <c r="P967" s="129">
        <v>-7296.61</v>
      </c>
      <c r="Q967" s="126">
        <v>-7296.61</v>
      </c>
    </row>
    <row r="968" spans="1:17" ht="13" thickBot="1" x14ac:dyDescent="0.3">
      <c r="A968" s="32">
        <v>241130</v>
      </c>
      <c r="B968" s="135" t="s">
        <v>336</v>
      </c>
      <c r="C968" s="146" t="s">
        <v>757</v>
      </c>
      <c r="D968" s="133" t="s">
        <v>2078</v>
      </c>
      <c r="E968" s="143">
        <v>-380732.48</v>
      </c>
      <c r="F968" s="131">
        <v>-243639.92</v>
      </c>
      <c r="G968" s="131">
        <v>-343856.14</v>
      </c>
      <c r="H968" s="131">
        <v>-419961.16</v>
      </c>
      <c r="I968" s="131">
        <v>-114882.34</v>
      </c>
      <c r="J968" s="131">
        <v>-134379.73000000001</v>
      </c>
      <c r="K968" s="131">
        <v>-162853.47</v>
      </c>
      <c r="L968" s="131">
        <v>-53453.47</v>
      </c>
      <c r="M968" s="131">
        <v>-83050.27</v>
      </c>
      <c r="N968" s="131">
        <v>-122962.64</v>
      </c>
      <c r="O968" s="131">
        <v>-105065.98</v>
      </c>
      <c r="P968" s="131">
        <v>-220802.84</v>
      </c>
      <c r="Q968" s="126">
        <v>-220802.84</v>
      </c>
    </row>
    <row r="969" spans="1:17" ht="13" thickBot="1" x14ac:dyDescent="0.3">
      <c r="A969" s="32">
        <v>241131</v>
      </c>
      <c r="B969" s="135" t="s">
        <v>1542</v>
      </c>
      <c r="C969" s="146" t="s">
        <v>1543</v>
      </c>
      <c r="D969" s="133" t="s">
        <v>2078</v>
      </c>
      <c r="E969" s="142">
        <v>-20902.47</v>
      </c>
      <c r="F969" s="129">
        <v>-13500.42</v>
      </c>
      <c r="G969" s="129">
        <v>-18751.45</v>
      </c>
      <c r="H969" s="129">
        <v>-22960.52</v>
      </c>
      <c r="I969" s="129">
        <v>-6170.12</v>
      </c>
      <c r="J969" s="129">
        <v>-6928.55</v>
      </c>
      <c r="K969" s="129">
        <v>-8284.93</v>
      </c>
      <c r="L969" s="129">
        <v>-2522.73</v>
      </c>
      <c r="M969" s="129">
        <v>-3910.83</v>
      </c>
      <c r="N969" s="129">
        <v>-5952.09</v>
      </c>
      <c r="O969" s="129">
        <v>-5817.42</v>
      </c>
      <c r="P969" s="129">
        <v>-12064.35</v>
      </c>
      <c r="Q969" s="126">
        <v>-12064.35</v>
      </c>
    </row>
    <row r="970" spans="1:17" ht="13" thickBot="1" x14ac:dyDescent="0.3">
      <c r="A970" s="32">
        <v>241132</v>
      </c>
      <c r="B970" s="135" t="s">
        <v>338</v>
      </c>
      <c r="C970" s="146" t="s">
        <v>1544</v>
      </c>
      <c r="D970" s="133" t="s">
        <v>2078</v>
      </c>
      <c r="E970" s="143">
        <v>-26280.83</v>
      </c>
      <c r="F970" s="131">
        <v>-48286.54</v>
      </c>
      <c r="G970" s="131">
        <v>-67779.77</v>
      </c>
      <c r="H970" s="131">
        <v>-16283.77</v>
      </c>
      <c r="I970" s="131">
        <v>-24145.65</v>
      </c>
      <c r="J970" s="131">
        <v>-27768.44</v>
      </c>
      <c r="K970" s="131">
        <v>-5768.6</v>
      </c>
      <c r="L970" s="131">
        <v>-10879.63</v>
      </c>
      <c r="M970" s="131">
        <v>-17030.12</v>
      </c>
      <c r="N970" s="131">
        <v>-8534.5300000000007</v>
      </c>
      <c r="O970" s="131">
        <v>-23343.56</v>
      </c>
      <c r="P970" s="131">
        <v>-46892.92</v>
      </c>
      <c r="Q970" s="126">
        <v>-46892.92</v>
      </c>
    </row>
    <row r="971" spans="1:17" ht="13" thickBot="1" x14ac:dyDescent="0.3">
      <c r="A971" s="32">
        <v>241133</v>
      </c>
      <c r="B971" s="135" t="s">
        <v>339</v>
      </c>
      <c r="C971" s="146" t="s">
        <v>756</v>
      </c>
      <c r="D971" s="133" t="s">
        <v>2078</v>
      </c>
      <c r="E971" s="142">
        <v>-10527.24</v>
      </c>
      <c r="F971" s="129">
        <v>-6710.05</v>
      </c>
      <c r="G971" s="129">
        <v>-9418.15</v>
      </c>
      <c r="H971" s="129">
        <v>-11565.01</v>
      </c>
      <c r="I971" s="129">
        <v>-3372.78</v>
      </c>
      <c r="J971" s="129">
        <v>-4072.07</v>
      </c>
      <c r="K971" s="129">
        <v>-5068.04</v>
      </c>
      <c r="L971" s="129">
        <v>-1864.73</v>
      </c>
      <c r="M971" s="129">
        <v>-2822.65</v>
      </c>
      <c r="N971" s="129">
        <v>-4020.21</v>
      </c>
      <c r="O971" s="129">
        <v>-2977.57</v>
      </c>
      <c r="P971" s="129">
        <v>-6186.09</v>
      </c>
      <c r="Q971" s="126">
        <v>-6186.09</v>
      </c>
    </row>
    <row r="972" spans="1:17" ht="13" thickBot="1" x14ac:dyDescent="0.3">
      <c r="A972" s="32">
        <v>241134</v>
      </c>
      <c r="B972" s="135" t="s">
        <v>340</v>
      </c>
      <c r="C972" s="146" t="s">
        <v>755</v>
      </c>
      <c r="D972" s="133" t="s">
        <v>2078</v>
      </c>
      <c r="E972" s="143">
        <v>-227659.57</v>
      </c>
      <c r="F972" s="131">
        <v>-152248.06</v>
      </c>
      <c r="G972" s="131">
        <v>-220107.05</v>
      </c>
      <c r="H972" s="131">
        <v>-273475.49</v>
      </c>
      <c r="I972" s="131">
        <v>-94079.52</v>
      </c>
      <c r="J972" s="131">
        <v>-113166.72</v>
      </c>
      <c r="K972" s="131">
        <v>-136848.4</v>
      </c>
      <c r="L972" s="131">
        <v>-44519.12</v>
      </c>
      <c r="M972" s="131">
        <v>-66432.429999999993</v>
      </c>
      <c r="N972" s="131">
        <v>-93991.66</v>
      </c>
      <c r="O972" s="131">
        <v>-68035.25</v>
      </c>
      <c r="P972" s="131">
        <v>-137481.28</v>
      </c>
      <c r="Q972" s="126">
        <v>-137481.28</v>
      </c>
    </row>
    <row r="973" spans="1:17" ht="13" thickBot="1" x14ac:dyDescent="0.3">
      <c r="A973" s="32">
        <v>241135</v>
      </c>
      <c r="B973" s="135" t="s">
        <v>341</v>
      </c>
      <c r="C973" s="146" t="s">
        <v>754</v>
      </c>
      <c r="D973" s="133" t="s">
        <v>2078</v>
      </c>
      <c r="E973" s="142">
        <v>-66261.100000000006</v>
      </c>
      <c r="F973" s="129">
        <v>-37330.9</v>
      </c>
      <c r="G973" s="129">
        <v>-53027.15</v>
      </c>
      <c r="H973" s="129">
        <v>-65746.78</v>
      </c>
      <c r="I973" s="129">
        <v>-21988.74</v>
      </c>
      <c r="J973" s="129">
        <v>-28312.73</v>
      </c>
      <c r="K973" s="129">
        <v>-35622.379999999997</v>
      </c>
      <c r="L973" s="129">
        <v>-14700.47</v>
      </c>
      <c r="M973" s="129">
        <v>-22813.94</v>
      </c>
      <c r="N973" s="129">
        <v>-32591.88</v>
      </c>
      <c r="O973" s="129">
        <v>-33427.68</v>
      </c>
      <c r="P973" s="129">
        <v>-54273.81</v>
      </c>
      <c r="Q973" s="126">
        <v>-54273.81</v>
      </c>
    </row>
    <row r="974" spans="1:17" ht="13" thickBot="1" x14ac:dyDescent="0.3">
      <c r="A974" s="32">
        <v>241136</v>
      </c>
      <c r="B974" s="135" t="s">
        <v>342</v>
      </c>
      <c r="C974" s="146" t="s">
        <v>753</v>
      </c>
      <c r="D974" s="133" t="s">
        <v>2078</v>
      </c>
      <c r="E974" s="143">
        <v>-5800.44</v>
      </c>
      <c r="F974" s="131">
        <v>-10280.530000000001</v>
      </c>
      <c r="G974" s="131">
        <v>-14665.54</v>
      </c>
      <c r="H974" s="131">
        <v>-3127.48</v>
      </c>
      <c r="I974" s="131">
        <v>-5241.49</v>
      </c>
      <c r="J974" s="131">
        <v>-5914.06</v>
      </c>
      <c r="K974" s="131">
        <v>-1319.27</v>
      </c>
      <c r="L974" s="131">
        <v>-2494.31</v>
      </c>
      <c r="M974" s="131">
        <v>-3598.29</v>
      </c>
      <c r="N974" s="131">
        <v>-1376.2</v>
      </c>
      <c r="O974" s="131">
        <v>-3456.9</v>
      </c>
      <c r="P974" s="131">
        <v>-7528.61</v>
      </c>
      <c r="Q974" s="126">
        <v>-7528.61</v>
      </c>
    </row>
    <row r="975" spans="1:17" ht="13" thickBot="1" x14ac:dyDescent="0.3">
      <c r="A975" s="32">
        <v>241137</v>
      </c>
      <c r="B975" s="135" t="s">
        <v>343</v>
      </c>
      <c r="C975" s="146" t="s">
        <v>752</v>
      </c>
      <c r="D975" s="133" t="s">
        <v>2078</v>
      </c>
      <c r="E975" s="142">
        <v>-4240.3999999999996</v>
      </c>
      <c r="F975" s="129">
        <v>-2871</v>
      </c>
      <c r="G975" s="129">
        <v>-4227.6099999999997</v>
      </c>
      <c r="H975" s="129">
        <v>-5230.66</v>
      </c>
      <c r="I975" s="129">
        <v>-1896.61</v>
      </c>
      <c r="J975" s="129">
        <v>-2171.4699999999998</v>
      </c>
      <c r="K975" s="129">
        <v>-2569.0700000000002</v>
      </c>
      <c r="L975" s="129">
        <v>-727.53</v>
      </c>
      <c r="M975" s="129">
        <v>-1130.1600000000001</v>
      </c>
      <c r="N975" s="129">
        <v>-1635.32</v>
      </c>
      <c r="O975" s="129">
        <v>-1157.3699999999999</v>
      </c>
      <c r="P975" s="129">
        <v>-2437.11</v>
      </c>
      <c r="Q975" s="126">
        <v>-2437.11</v>
      </c>
    </row>
    <row r="976" spans="1:17" ht="13" thickBot="1" x14ac:dyDescent="0.3">
      <c r="A976" s="32">
        <v>241139</v>
      </c>
      <c r="B976" s="135" t="s">
        <v>345</v>
      </c>
      <c r="C976" s="146" t="s">
        <v>751</v>
      </c>
      <c r="D976" s="133" t="s">
        <v>2078</v>
      </c>
      <c r="E976" s="143">
        <v>-8725.09</v>
      </c>
      <c r="F976" s="131">
        <v>-15497.19</v>
      </c>
      <c r="G976" s="131">
        <v>-22215.95</v>
      </c>
      <c r="H976" s="131">
        <v>-5497.21</v>
      </c>
      <c r="I976" s="131">
        <v>-9292.9599999999991</v>
      </c>
      <c r="J976" s="131">
        <v>-10886.77</v>
      </c>
      <c r="K976" s="131">
        <v>-2063.4299999999998</v>
      </c>
      <c r="L976" s="131">
        <v>-4100.8599999999997</v>
      </c>
      <c r="M976" s="131">
        <v>-6105.06</v>
      </c>
      <c r="N976" s="131">
        <v>-2921.24</v>
      </c>
      <c r="O976" s="131">
        <v>-6585.44</v>
      </c>
      <c r="P976" s="131">
        <v>-13622.77</v>
      </c>
      <c r="Q976" s="126">
        <v>-13622.77</v>
      </c>
    </row>
    <row r="977" spans="1:17" ht="13" thickBot="1" x14ac:dyDescent="0.3">
      <c r="A977" s="32">
        <v>241140</v>
      </c>
      <c r="B977" s="135" t="s">
        <v>446</v>
      </c>
      <c r="C977" s="146" t="s">
        <v>750</v>
      </c>
      <c r="D977" s="133" t="s">
        <v>2078</v>
      </c>
      <c r="E977" s="142">
        <v>-36229.1</v>
      </c>
      <c r="F977" s="129">
        <v>-8886.5</v>
      </c>
      <c r="G977" s="129">
        <v>-12990.37</v>
      </c>
      <c r="H977" s="129">
        <v>-15873.99</v>
      </c>
      <c r="I977" s="129">
        <v>-18033.05</v>
      </c>
      <c r="J977" s="129">
        <v>-18740.810000000001</v>
      </c>
      <c r="K977" s="129">
        <v>-19850.580000000002</v>
      </c>
      <c r="L977" s="129">
        <v>-20822.27</v>
      </c>
      <c r="M977" s="129">
        <v>-21795.79</v>
      </c>
      <c r="N977" s="129">
        <v>-22923.16</v>
      </c>
      <c r="O977" s="129">
        <v>-24775.85</v>
      </c>
      <c r="P977" s="129">
        <v>-28691.79</v>
      </c>
      <c r="Q977" s="126">
        <v>-28691.79</v>
      </c>
    </row>
    <row r="978" spans="1:17" ht="13" thickBot="1" x14ac:dyDescent="0.3">
      <c r="A978" s="32">
        <v>241141</v>
      </c>
      <c r="B978" s="135" t="s">
        <v>347</v>
      </c>
      <c r="C978" s="146" t="s">
        <v>749</v>
      </c>
      <c r="D978" s="133" t="s">
        <v>2078</v>
      </c>
      <c r="E978" s="143">
        <v>-150379.74</v>
      </c>
      <c r="F978" s="131">
        <v>-84728.47</v>
      </c>
      <c r="G978" s="131">
        <v>-120582.82</v>
      </c>
      <c r="H978" s="131">
        <v>-148110.78</v>
      </c>
      <c r="I978" s="131">
        <v>-165091.65</v>
      </c>
      <c r="J978" s="131">
        <v>-171114.98</v>
      </c>
      <c r="K978" s="131">
        <v>-180335.63</v>
      </c>
      <c r="L978" s="131">
        <v>-17106.490000000002</v>
      </c>
      <c r="M978" s="131">
        <v>-26037.439999999999</v>
      </c>
      <c r="N978" s="131">
        <v>-38227.75</v>
      </c>
      <c r="O978" s="131">
        <v>-56708.49</v>
      </c>
      <c r="P978" s="131">
        <v>-95179.47</v>
      </c>
      <c r="Q978" s="126">
        <v>-95179.47</v>
      </c>
    </row>
    <row r="979" spans="1:17" ht="13" thickBot="1" x14ac:dyDescent="0.3">
      <c r="A979" s="32">
        <v>241142</v>
      </c>
      <c r="B979" s="135" t="s">
        <v>348</v>
      </c>
      <c r="C979" s="146" t="s">
        <v>748</v>
      </c>
      <c r="D979" s="133" t="s">
        <v>2078</v>
      </c>
      <c r="E979" s="142">
        <v>-4790.55</v>
      </c>
      <c r="F979" s="129">
        <v>-8290.0300000000007</v>
      </c>
      <c r="G979" s="129">
        <v>-11802.84</v>
      </c>
      <c r="H979" s="129">
        <v>-2871.8</v>
      </c>
      <c r="I979" s="129">
        <v>-4434.24</v>
      </c>
      <c r="J979" s="129">
        <v>-5305.76</v>
      </c>
      <c r="K979" s="129">
        <v>-1028.6199999999999</v>
      </c>
      <c r="L979" s="129">
        <v>-2022.46</v>
      </c>
      <c r="M979" s="129">
        <v>-3177.58</v>
      </c>
      <c r="N979" s="129">
        <v>-1694.83</v>
      </c>
      <c r="O979" s="129">
        <v>-4286.6000000000004</v>
      </c>
      <c r="P979" s="129">
        <v>-8483.2199999999993</v>
      </c>
      <c r="Q979" s="126">
        <v>-8483.2199999999993</v>
      </c>
    </row>
    <row r="980" spans="1:17" ht="13" thickBot="1" x14ac:dyDescent="0.3">
      <c r="A980" s="32">
        <v>241145</v>
      </c>
      <c r="B980" s="135" t="s">
        <v>349</v>
      </c>
      <c r="C980" s="146" t="s">
        <v>747</v>
      </c>
      <c r="D980" s="133" t="s">
        <v>2078</v>
      </c>
      <c r="E980" s="143">
        <v>-8639.26</v>
      </c>
      <c r="F980" s="131">
        <v>-15489.57</v>
      </c>
      <c r="G980" s="131">
        <v>-21665.25</v>
      </c>
      <c r="H980" s="131">
        <v>-5129.72</v>
      </c>
      <c r="I980" s="131">
        <v>-8754.51</v>
      </c>
      <c r="J980" s="131">
        <v>-10595.42</v>
      </c>
      <c r="K980" s="131">
        <v>-2603.7199999999998</v>
      </c>
      <c r="L980" s="131">
        <v>-5244.63</v>
      </c>
      <c r="M980" s="131">
        <v>-7957.95</v>
      </c>
      <c r="N980" s="131">
        <v>-4043.25</v>
      </c>
      <c r="O980" s="131">
        <v>-8276.61</v>
      </c>
      <c r="P980" s="131">
        <v>-15549.51</v>
      </c>
      <c r="Q980" s="126">
        <v>-15549.51</v>
      </c>
    </row>
    <row r="981" spans="1:17" ht="13" thickBot="1" x14ac:dyDescent="0.3">
      <c r="A981" s="32">
        <v>241146</v>
      </c>
      <c r="B981" s="135" t="s">
        <v>447</v>
      </c>
      <c r="C981" s="146" t="s">
        <v>746</v>
      </c>
      <c r="D981" s="133" t="s">
        <v>2078</v>
      </c>
      <c r="E981" s="142">
        <v>-15017.36</v>
      </c>
      <c r="F981" s="129">
        <v>-9938.01</v>
      </c>
      <c r="G981" s="129">
        <v>-14431.12</v>
      </c>
      <c r="H981" s="129">
        <v>-18078.47</v>
      </c>
      <c r="I981" s="129">
        <v>-6391.14</v>
      </c>
      <c r="J981" s="129">
        <v>-7449.18</v>
      </c>
      <c r="K981" s="129">
        <v>-9168.92</v>
      </c>
      <c r="L981" s="129">
        <v>-3151.88</v>
      </c>
      <c r="M981" s="129">
        <v>-4707.71</v>
      </c>
      <c r="N981" s="129">
        <v>-7290.33</v>
      </c>
      <c r="O981" s="129">
        <v>-4706.3599999999997</v>
      </c>
      <c r="P981" s="129">
        <v>-9415.51</v>
      </c>
      <c r="Q981" s="126">
        <v>-9415.51</v>
      </c>
    </row>
    <row r="982" spans="1:17" ht="13" thickBot="1" x14ac:dyDescent="0.3">
      <c r="A982" s="32">
        <v>241147</v>
      </c>
      <c r="B982" s="135" t="s">
        <v>448</v>
      </c>
      <c r="C982" s="146" t="s">
        <v>745</v>
      </c>
      <c r="D982" s="133" t="s">
        <v>2078</v>
      </c>
      <c r="E982" s="143">
        <v>-3055.34</v>
      </c>
      <c r="F982" s="131">
        <v>-5256.78</v>
      </c>
      <c r="G982" s="131">
        <v>-7572.48</v>
      </c>
      <c r="H982" s="131">
        <v>-1947.04</v>
      </c>
      <c r="I982" s="131">
        <v>-3286.58</v>
      </c>
      <c r="J982" s="131">
        <v>-3685.34</v>
      </c>
      <c r="K982" s="131">
        <v>-569.02</v>
      </c>
      <c r="L982" s="131">
        <v>-1135</v>
      </c>
      <c r="M982" s="131">
        <v>-1738.32</v>
      </c>
      <c r="N982" s="131">
        <v>-792.54</v>
      </c>
      <c r="O982" s="131">
        <v>-1923.18</v>
      </c>
      <c r="P982" s="131">
        <v>-4500.8599999999997</v>
      </c>
      <c r="Q982" s="126">
        <v>-4500.8599999999997</v>
      </c>
    </row>
    <row r="983" spans="1:17" ht="13" thickBot="1" x14ac:dyDescent="0.3">
      <c r="A983" s="32">
        <v>241152</v>
      </c>
      <c r="B983" s="135" t="s">
        <v>354</v>
      </c>
      <c r="C983" s="146" t="s">
        <v>744</v>
      </c>
      <c r="D983" s="133" t="s">
        <v>2078</v>
      </c>
      <c r="E983" s="142">
        <v>-27446.880000000001</v>
      </c>
      <c r="F983" s="129">
        <v>-6325.34</v>
      </c>
      <c r="G983" s="129">
        <v>-9142.0300000000007</v>
      </c>
      <c r="H983" s="129">
        <v>-11444.36</v>
      </c>
      <c r="I983" s="129">
        <v>-13027.04</v>
      </c>
      <c r="J983" s="129">
        <v>-13620.43</v>
      </c>
      <c r="K983" s="129">
        <v>-14479.49</v>
      </c>
      <c r="L983" s="129">
        <v>-15108.04</v>
      </c>
      <c r="M983" s="129">
        <v>-14457.74</v>
      </c>
      <c r="N983" s="129">
        <v>-15424.84</v>
      </c>
      <c r="O983" s="129">
        <v>-16855.34</v>
      </c>
      <c r="P983" s="129">
        <v>-20086.25</v>
      </c>
      <c r="Q983" s="126">
        <v>-20086.25</v>
      </c>
    </row>
    <row r="984" spans="1:17" ht="13" thickBot="1" x14ac:dyDescent="0.3">
      <c r="A984" s="32">
        <v>241153</v>
      </c>
      <c r="B984" s="135" t="s">
        <v>355</v>
      </c>
      <c r="C984" s="146" t="s">
        <v>2053</v>
      </c>
      <c r="D984" s="133" t="s">
        <v>2078</v>
      </c>
      <c r="E984" s="143">
        <v>-137384.24</v>
      </c>
      <c r="F984" s="131">
        <v>-137384.24</v>
      </c>
      <c r="G984" s="131">
        <v>-152147.72</v>
      </c>
      <c r="H984" s="131">
        <v>-152147.72</v>
      </c>
      <c r="I984" s="131">
        <v>-152147.72</v>
      </c>
      <c r="J984" s="131">
        <v>-160894.76</v>
      </c>
      <c r="K984" s="131">
        <v>-160894.76</v>
      </c>
      <c r="L984" s="131">
        <v>-160894.76</v>
      </c>
      <c r="M984" s="131">
        <v>-164252.72</v>
      </c>
      <c r="N984" s="131">
        <v>-164252.72</v>
      </c>
      <c r="O984" s="131">
        <v>-164252.72</v>
      </c>
      <c r="P984" s="131">
        <v>-172061.35</v>
      </c>
      <c r="Q984" s="126">
        <v>-172061.35</v>
      </c>
    </row>
    <row r="985" spans="1:17" ht="13" thickBot="1" x14ac:dyDescent="0.3">
      <c r="A985" s="32">
        <v>241154</v>
      </c>
      <c r="B985" s="135" t="s">
        <v>356</v>
      </c>
      <c r="C985" s="146" t="s">
        <v>743</v>
      </c>
      <c r="D985" s="133" t="s">
        <v>2078</v>
      </c>
      <c r="E985" s="142">
        <v>-19425.02</v>
      </c>
      <c r="F985" s="129">
        <v>-4617.08</v>
      </c>
      <c r="G985" s="129">
        <v>-6621.89</v>
      </c>
      <c r="H985" s="129">
        <v>-8255.44</v>
      </c>
      <c r="I985" s="129">
        <v>-9608.35</v>
      </c>
      <c r="J985" s="129">
        <v>-10402.459999999999</v>
      </c>
      <c r="K985" s="129">
        <v>-10783.11</v>
      </c>
      <c r="L985" s="129">
        <v>-11382.75</v>
      </c>
      <c r="M985" s="129">
        <v>-11936.15</v>
      </c>
      <c r="N985" s="129">
        <v>-12616.37</v>
      </c>
      <c r="O985" s="129">
        <v>-13650.97</v>
      </c>
      <c r="P985" s="129">
        <v>-15394.07</v>
      </c>
      <c r="Q985" s="126">
        <v>-15394.07</v>
      </c>
    </row>
    <row r="986" spans="1:17" ht="13" thickBot="1" x14ac:dyDescent="0.3">
      <c r="A986" s="32">
        <v>241155</v>
      </c>
      <c r="B986" s="135" t="s">
        <v>357</v>
      </c>
      <c r="C986" s="146" t="s">
        <v>742</v>
      </c>
      <c r="D986" s="133" t="s">
        <v>2078</v>
      </c>
      <c r="E986" s="143">
        <v>-15809.41</v>
      </c>
      <c r="F986" s="131">
        <v>-2539.52</v>
      </c>
      <c r="G986" s="131">
        <v>-3619.1</v>
      </c>
      <c r="H986" s="131">
        <v>-4486.67</v>
      </c>
      <c r="I986" s="131">
        <v>-5095.0600000000004</v>
      </c>
      <c r="J986" s="131">
        <v>-5150.03</v>
      </c>
      <c r="K986" s="131">
        <v>-5474.44</v>
      </c>
      <c r="L986" s="131">
        <v>-5780.21</v>
      </c>
      <c r="M986" s="131">
        <v>-6116.04</v>
      </c>
      <c r="N986" s="131">
        <v>-6472.67</v>
      </c>
      <c r="O986" s="131">
        <v>-7354.16</v>
      </c>
      <c r="P986" s="131">
        <v>-8604.41</v>
      </c>
      <c r="Q986" s="126">
        <v>-8604.41</v>
      </c>
    </row>
    <row r="987" spans="1:17" ht="13" thickBot="1" x14ac:dyDescent="0.3">
      <c r="A987" s="32">
        <v>241156</v>
      </c>
      <c r="B987" s="135" t="s">
        <v>449</v>
      </c>
      <c r="C987" s="146" t="s">
        <v>741</v>
      </c>
      <c r="D987" s="133" t="s">
        <v>2078</v>
      </c>
      <c r="E987" s="142">
        <v>-2660.93</v>
      </c>
      <c r="F987" s="129">
        <v>-2064.86</v>
      </c>
      <c r="G987" s="129">
        <v>-2019.87</v>
      </c>
      <c r="H987" s="129">
        <v>-1676.69</v>
      </c>
      <c r="I987" s="129">
        <v>-1304.74</v>
      </c>
      <c r="J987" s="129">
        <v>-545.62</v>
      </c>
      <c r="K987" s="129">
        <v>-730.2</v>
      </c>
      <c r="L987" s="129">
        <v>-616.88</v>
      </c>
      <c r="M987" s="129">
        <v>-618.07000000000005</v>
      </c>
      <c r="N987" s="129">
        <v>-1057.43</v>
      </c>
      <c r="O987" s="129">
        <v>-1580.7</v>
      </c>
      <c r="P987" s="129">
        <v>-2312.92</v>
      </c>
      <c r="Q987" s="126">
        <v>-2312.92</v>
      </c>
    </row>
    <row r="988" spans="1:17" ht="13" thickBot="1" x14ac:dyDescent="0.3">
      <c r="A988" s="32">
        <v>241158</v>
      </c>
      <c r="B988" s="135" t="s">
        <v>359</v>
      </c>
      <c r="C988" s="146" t="s">
        <v>740</v>
      </c>
      <c r="D988" s="133" t="s">
        <v>2078</v>
      </c>
      <c r="E988" s="143">
        <v>-1263.04</v>
      </c>
      <c r="F988" s="131">
        <v>-940.38</v>
      </c>
      <c r="G988" s="131">
        <v>-1383.86</v>
      </c>
      <c r="H988" s="131">
        <v>-1757.09</v>
      </c>
      <c r="I988" s="131">
        <v>-657.46</v>
      </c>
      <c r="J988" s="131">
        <v>-752.3</v>
      </c>
      <c r="K988" s="131">
        <v>-879.3</v>
      </c>
      <c r="L988" s="131">
        <v>-263.8</v>
      </c>
      <c r="M988" s="131">
        <v>-427.22</v>
      </c>
      <c r="N988" s="131">
        <v>-606.32000000000005</v>
      </c>
      <c r="O988" s="131">
        <v>-489.01</v>
      </c>
      <c r="P988" s="131">
        <v>-1069.73</v>
      </c>
      <c r="Q988" s="126">
        <v>-1069.73</v>
      </c>
    </row>
    <row r="989" spans="1:17" ht="13" thickBot="1" x14ac:dyDescent="0.3">
      <c r="A989" s="32">
        <v>241159</v>
      </c>
      <c r="B989" s="135" t="s">
        <v>360</v>
      </c>
      <c r="C989" s="146" t="s">
        <v>2054</v>
      </c>
      <c r="D989" s="133" t="s">
        <v>2078</v>
      </c>
      <c r="E989" s="142">
        <v>-42944.13</v>
      </c>
      <c r="F989" s="129">
        <v>-22098.1</v>
      </c>
      <c r="G989" s="129">
        <v>-31878.02</v>
      </c>
      <c r="H989" s="129">
        <v>-39419.129999999997</v>
      </c>
      <c r="I989" s="129">
        <v>-44860.43</v>
      </c>
      <c r="J989" s="129">
        <v>-47765.83</v>
      </c>
      <c r="K989" s="129">
        <v>-51776.85</v>
      </c>
      <c r="L989" s="129">
        <v>-55500.35</v>
      </c>
      <c r="M989" s="129">
        <v>-60065.36</v>
      </c>
      <c r="N989" s="129">
        <v>-65614.77</v>
      </c>
      <c r="O989" s="129">
        <v>-74354.67</v>
      </c>
      <c r="P989" s="129">
        <v>-85545.51</v>
      </c>
      <c r="Q989" s="126">
        <v>-85545.51</v>
      </c>
    </row>
    <row r="990" spans="1:17" ht="13" thickBot="1" x14ac:dyDescent="0.3">
      <c r="A990" s="32">
        <v>241160</v>
      </c>
      <c r="B990" s="135" t="s">
        <v>361</v>
      </c>
      <c r="C990" s="146" t="s">
        <v>739</v>
      </c>
      <c r="D990" s="133" t="s">
        <v>2078</v>
      </c>
      <c r="E990" s="143">
        <v>-4750.47</v>
      </c>
      <c r="F990" s="131">
        <v>-1139.6099999999999</v>
      </c>
      <c r="G990" s="131">
        <v>-1668.81</v>
      </c>
      <c r="H990" s="131">
        <v>-2046.63</v>
      </c>
      <c r="I990" s="131">
        <v>-2228.38</v>
      </c>
      <c r="J990" s="131">
        <v>-2309.42</v>
      </c>
      <c r="K990" s="131">
        <v>-2433.6799999999998</v>
      </c>
      <c r="L990" s="131">
        <v>-2548.41</v>
      </c>
      <c r="M990" s="131">
        <v>-2691.14</v>
      </c>
      <c r="N990" s="131">
        <v>-2884.29</v>
      </c>
      <c r="O990" s="131">
        <v>-3267.09</v>
      </c>
      <c r="P990" s="131">
        <v>-3975.32</v>
      </c>
      <c r="Q990" s="126">
        <v>-3975.32</v>
      </c>
    </row>
    <row r="991" spans="1:17" ht="13" thickBot="1" x14ac:dyDescent="0.3">
      <c r="A991" s="32">
        <v>241161</v>
      </c>
      <c r="B991" s="135" t="s">
        <v>362</v>
      </c>
      <c r="C991" s="146" t="s">
        <v>738</v>
      </c>
      <c r="D991" s="133" t="s">
        <v>2078</v>
      </c>
      <c r="E991" s="142">
        <v>-4341.2700000000004</v>
      </c>
      <c r="F991" s="129">
        <v>-1025.99</v>
      </c>
      <c r="G991" s="129">
        <v>-1452.85</v>
      </c>
      <c r="H991" s="129">
        <v>-1757.57</v>
      </c>
      <c r="I991" s="129">
        <v>-1987.42</v>
      </c>
      <c r="J991" s="129">
        <v>-2064.1799999999998</v>
      </c>
      <c r="K991" s="129">
        <v>-2159.69</v>
      </c>
      <c r="L991" s="129">
        <v>-2182.2800000000002</v>
      </c>
      <c r="M991" s="129">
        <v>-1816.74</v>
      </c>
      <c r="N991" s="129">
        <v>-1931.16</v>
      </c>
      <c r="O991" s="129">
        <v>-2121.11</v>
      </c>
      <c r="P991" s="129">
        <v>-2596.2800000000002</v>
      </c>
      <c r="Q991" s="126">
        <v>-2596.2800000000002</v>
      </c>
    </row>
    <row r="992" spans="1:17" ht="13" thickBot="1" x14ac:dyDescent="0.3">
      <c r="A992" s="32">
        <v>241162</v>
      </c>
      <c r="B992" s="135" t="s">
        <v>363</v>
      </c>
      <c r="C992" s="146" t="s">
        <v>737</v>
      </c>
      <c r="D992" s="133" t="s">
        <v>2078</v>
      </c>
      <c r="E992" s="143">
        <v>-17263.400000000001</v>
      </c>
      <c r="F992" s="131">
        <v>-3962.5</v>
      </c>
      <c r="G992" s="131">
        <v>-5833.22</v>
      </c>
      <c r="H992" s="131">
        <v>-7181.88</v>
      </c>
      <c r="I992" s="131">
        <v>-8295</v>
      </c>
      <c r="J992" s="131">
        <v>-8807.11</v>
      </c>
      <c r="K992" s="131">
        <v>-9656.67</v>
      </c>
      <c r="L992" s="131">
        <v>-10401.6</v>
      </c>
      <c r="M992" s="131">
        <v>-10861.65</v>
      </c>
      <c r="N992" s="131">
        <v>-11700.5</v>
      </c>
      <c r="O992" s="131">
        <v>-12801.08</v>
      </c>
      <c r="P992" s="131">
        <v>-14641.44</v>
      </c>
      <c r="Q992" s="126">
        <v>-14641.44</v>
      </c>
    </row>
    <row r="993" spans="1:17" ht="13" thickBot="1" x14ac:dyDescent="0.3">
      <c r="A993" s="32">
        <v>241165</v>
      </c>
      <c r="B993" s="135" t="s">
        <v>365</v>
      </c>
      <c r="C993" s="146" t="s">
        <v>736</v>
      </c>
      <c r="D993" s="133" t="s">
        <v>2078</v>
      </c>
      <c r="E993" s="142">
        <v>-8187.34</v>
      </c>
      <c r="F993" s="129">
        <v>-4529.18</v>
      </c>
      <c r="G993" s="129">
        <v>-6574.61</v>
      </c>
      <c r="H993" s="129">
        <v>-8171.29</v>
      </c>
      <c r="I993" s="129">
        <v>-2640.48</v>
      </c>
      <c r="J993" s="129">
        <v>-3120.01</v>
      </c>
      <c r="K993" s="129">
        <v>-4031.49</v>
      </c>
      <c r="L993" s="129">
        <v>-1823.23</v>
      </c>
      <c r="M993" s="129">
        <v>-2783.16</v>
      </c>
      <c r="N993" s="129">
        <v>-3938.04</v>
      </c>
      <c r="O993" s="129">
        <v>-2955.43</v>
      </c>
      <c r="P993" s="129">
        <v>-5483.04</v>
      </c>
      <c r="Q993" s="126">
        <v>-5483.04</v>
      </c>
    </row>
    <row r="994" spans="1:17" ht="13" thickBot="1" x14ac:dyDescent="0.3">
      <c r="A994" s="32">
        <v>241166</v>
      </c>
      <c r="B994" s="135" t="s">
        <v>366</v>
      </c>
      <c r="C994" s="146" t="s">
        <v>735</v>
      </c>
      <c r="D994" s="133" t="s">
        <v>2078</v>
      </c>
      <c r="E994" s="143">
        <v>-83155.14</v>
      </c>
      <c r="F994" s="131">
        <v>-18285.91</v>
      </c>
      <c r="G994" s="131">
        <v>-26268.47</v>
      </c>
      <c r="H994" s="131">
        <v>-33381.81</v>
      </c>
      <c r="I994" s="131">
        <v>-38554.83</v>
      </c>
      <c r="J994" s="131">
        <v>-40920.86</v>
      </c>
      <c r="K994" s="131">
        <v>-43885.77</v>
      </c>
      <c r="L994" s="131">
        <v>-46490.76</v>
      </c>
      <c r="M994" s="131">
        <v>-49152.83</v>
      </c>
      <c r="N994" s="131">
        <v>-52476.46</v>
      </c>
      <c r="O994" s="131">
        <v>-56821.19</v>
      </c>
      <c r="P994" s="131">
        <v>-64548.91</v>
      </c>
      <c r="Q994" s="126">
        <v>-64548.91</v>
      </c>
    </row>
    <row r="995" spans="1:17" ht="13" thickBot="1" x14ac:dyDescent="0.3">
      <c r="A995" s="32">
        <v>241167</v>
      </c>
      <c r="B995" s="135" t="s">
        <v>367</v>
      </c>
      <c r="C995" s="146" t="s">
        <v>734</v>
      </c>
      <c r="D995" s="133" t="s">
        <v>2078</v>
      </c>
      <c r="E995" s="142">
        <v>-3947.99</v>
      </c>
      <c r="F995" s="129">
        <v>-830.45</v>
      </c>
      <c r="G995" s="129">
        <v>-1223.2</v>
      </c>
      <c r="H995" s="129">
        <v>-1512.84</v>
      </c>
      <c r="I995" s="129">
        <v>-1772.18</v>
      </c>
      <c r="J995" s="129">
        <v>-1882.96</v>
      </c>
      <c r="K995" s="129">
        <v>-2042.07</v>
      </c>
      <c r="L995" s="129">
        <v>-2169.88</v>
      </c>
      <c r="M995" s="129">
        <v>-2310.36</v>
      </c>
      <c r="N995" s="129">
        <v>-2463.5</v>
      </c>
      <c r="O995" s="129">
        <v>-2694.94</v>
      </c>
      <c r="P995" s="129">
        <v>-3057.14</v>
      </c>
      <c r="Q995" s="126">
        <v>-3057.14</v>
      </c>
    </row>
    <row r="996" spans="1:17" ht="13" thickBot="1" x14ac:dyDescent="0.3">
      <c r="A996" s="32">
        <v>241168</v>
      </c>
      <c r="B996" s="135" t="s">
        <v>368</v>
      </c>
      <c r="C996" s="146" t="s">
        <v>1545</v>
      </c>
      <c r="D996" s="133" t="s">
        <v>2078</v>
      </c>
      <c r="E996" s="143">
        <v>-9388.89</v>
      </c>
      <c r="F996" s="131">
        <v>-2188.56</v>
      </c>
      <c r="G996" s="131">
        <v>-3176.39</v>
      </c>
      <c r="H996" s="131">
        <v>-3964.75</v>
      </c>
      <c r="I996" s="131">
        <v>-4371.3900000000003</v>
      </c>
      <c r="J996" s="131">
        <v>-4561.05</v>
      </c>
      <c r="K996" s="131">
        <v>-4847.2299999999996</v>
      </c>
      <c r="L996" s="131">
        <v>-5098.28</v>
      </c>
      <c r="M996" s="131">
        <v>-5393.7</v>
      </c>
      <c r="N996" s="131">
        <v>-5772.76</v>
      </c>
      <c r="O996" s="131">
        <v>-6382.44</v>
      </c>
      <c r="P996" s="131">
        <v>-7510.43</v>
      </c>
      <c r="Q996" s="126">
        <v>-7510.43</v>
      </c>
    </row>
    <row r="997" spans="1:17" ht="13" thickBot="1" x14ac:dyDescent="0.3">
      <c r="A997" s="32">
        <v>241172</v>
      </c>
      <c r="B997" s="135" t="s">
        <v>372</v>
      </c>
      <c r="C997" s="146" t="s">
        <v>733</v>
      </c>
      <c r="D997" s="133" t="s">
        <v>2078</v>
      </c>
      <c r="E997" s="142">
        <v>-844.02</v>
      </c>
      <c r="F997" s="129">
        <v>-224.45</v>
      </c>
      <c r="G997" s="129">
        <v>-322.64999999999998</v>
      </c>
      <c r="H997" s="129">
        <v>-393.9</v>
      </c>
      <c r="I997" s="129">
        <v>-448.31</v>
      </c>
      <c r="J997" s="129">
        <v>-460.6</v>
      </c>
      <c r="K997" s="129">
        <v>-479.53</v>
      </c>
      <c r="L997" s="129">
        <v>-482.85</v>
      </c>
      <c r="M997" s="129">
        <v>-500.42</v>
      </c>
      <c r="N997" s="129">
        <v>-521.91</v>
      </c>
      <c r="O997" s="129">
        <v>-560.39</v>
      </c>
      <c r="P997" s="129">
        <v>-648.79</v>
      </c>
      <c r="Q997" s="126">
        <v>-648.79</v>
      </c>
    </row>
    <row r="998" spans="1:17" ht="13" thickBot="1" x14ac:dyDescent="0.3">
      <c r="A998" s="32">
        <v>241173</v>
      </c>
      <c r="B998" s="135" t="s">
        <v>373</v>
      </c>
      <c r="C998" s="146" t="s">
        <v>732</v>
      </c>
      <c r="D998" s="133" t="s">
        <v>2078</v>
      </c>
      <c r="E998" s="143">
        <v>-6205.44</v>
      </c>
      <c r="F998" s="131">
        <v>-1556.79</v>
      </c>
      <c r="G998" s="131">
        <v>-2202.1799999999998</v>
      </c>
      <c r="H998" s="131">
        <v>-2647.83</v>
      </c>
      <c r="I998" s="131">
        <v>-2888.78</v>
      </c>
      <c r="J998" s="131">
        <v>-3003.99</v>
      </c>
      <c r="K998" s="131">
        <v>-3156.5</v>
      </c>
      <c r="L998" s="131">
        <v>-3292.57</v>
      </c>
      <c r="M998" s="131">
        <v>-3479.5</v>
      </c>
      <c r="N998" s="131">
        <v>-3754.67</v>
      </c>
      <c r="O998" s="131">
        <v>-4243.93</v>
      </c>
      <c r="P998" s="131">
        <v>-5095.83</v>
      </c>
      <c r="Q998" s="126">
        <v>-5095.83</v>
      </c>
    </row>
    <row r="999" spans="1:17" ht="13" thickBot="1" x14ac:dyDescent="0.3">
      <c r="A999" s="32">
        <v>241174</v>
      </c>
      <c r="B999" s="135" t="s">
        <v>374</v>
      </c>
      <c r="C999" s="146" t="s">
        <v>731</v>
      </c>
      <c r="D999" s="133" t="s">
        <v>2078</v>
      </c>
      <c r="E999" s="142">
        <v>-781.14</v>
      </c>
      <c r="F999" s="129">
        <v>-172.05</v>
      </c>
      <c r="G999" s="129">
        <v>-243.1</v>
      </c>
      <c r="H999" s="129">
        <v>-301.01</v>
      </c>
      <c r="I999" s="129">
        <v>-330.39</v>
      </c>
      <c r="J999" s="129">
        <v>-346.22</v>
      </c>
      <c r="K999" s="129">
        <v>-364.6</v>
      </c>
      <c r="L999" s="129">
        <v>-301.55</v>
      </c>
      <c r="M999" s="129">
        <v>-322.94</v>
      </c>
      <c r="N999" s="129">
        <v>-357.61</v>
      </c>
      <c r="O999" s="129">
        <v>-415.73</v>
      </c>
      <c r="P999" s="129">
        <v>-501</v>
      </c>
      <c r="Q999" s="126">
        <v>-501</v>
      </c>
    </row>
    <row r="1000" spans="1:17" ht="13" thickBot="1" x14ac:dyDescent="0.3">
      <c r="A1000" s="32">
        <v>241175</v>
      </c>
      <c r="B1000" s="135" t="s">
        <v>375</v>
      </c>
      <c r="C1000" s="146" t="s">
        <v>730</v>
      </c>
      <c r="D1000" s="133" t="s">
        <v>2078</v>
      </c>
      <c r="E1000" s="143">
        <v>-732.09</v>
      </c>
      <c r="F1000" s="131">
        <v>-170.69</v>
      </c>
      <c r="G1000" s="131">
        <v>-244.22</v>
      </c>
      <c r="H1000" s="131">
        <v>-301.25</v>
      </c>
      <c r="I1000" s="131">
        <v>-327.35000000000002</v>
      </c>
      <c r="J1000" s="131">
        <v>-337.05</v>
      </c>
      <c r="K1000" s="131">
        <v>-350.63</v>
      </c>
      <c r="L1000" s="131">
        <v>-363.33</v>
      </c>
      <c r="M1000" s="131">
        <v>-378.74</v>
      </c>
      <c r="N1000" s="131">
        <v>-405.94</v>
      </c>
      <c r="O1000" s="131">
        <v>-457.7</v>
      </c>
      <c r="P1000" s="131">
        <v>-537.54999999999995</v>
      </c>
      <c r="Q1000" s="126">
        <v>-537.54999999999995</v>
      </c>
    </row>
    <row r="1001" spans="1:17" ht="13" thickBot="1" x14ac:dyDescent="0.3">
      <c r="A1001" s="32">
        <v>241179</v>
      </c>
      <c r="B1001" s="135" t="s">
        <v>378</v>
      </c>
      <c r="C1001" s="146" t="s">
        <v>729</v>
      </c>
      <c r="D1001" s="133" t="s">
        <v>2078</v>
      </c>
      <c r="E1001" s="142">
        <v>-4642.26</v>
      </c>
      <c r="F1001" s="129">
        <v>-8437.59</v>
      </c>
      <c r="G1001" s="129">
        <v>-11996.37</v>
      </c>
      <c r="H1001" s="129">
        <v>-3116.64</v>
      </c>
      <c r="I1001" s="129">
        <v>-5290.78</v>
      </c>
      <c r="J1001" s="129">
        <v>-6387.26</v>
      </c>
      <c r="K1001" s="129">
        <v>-1388.18</v>
      </c>
      <c r="L1001" s="129">
        <v>-2953.58</v>
      </c>
      <c r="M1001" s="129">
        <v>-4634.17</v>
      </c>
      <c r="N1001" s="129">
        <v>-1798.13</v>
      </c>
      <c r="O1001" s="129">
        <v>-4170.46</v>
      </c>
      <c r="P1001" s="129">
        <v>-8133.24</v>
      </c>
      <c r="Q1001" s="126">
        <v>-8133.24</v>
      </c>
    </row>
    <row r="1002" spans="1:17" ht="13" thickBot="1" x14ac:dyDescent="0.3">
      <c r="A1002" s="32">
        <v>241180</v>
      </c>
      <c r="B1002" s="135" t="s">
        <v>379</v>
      </c>
      <c r="C1002" s="146" t="s">
        <v>728</v>
      </c>
      <c r="D1002" s="133" t="s">
        <v>2078</v>
      </c>
      <c r="E1002" s="143">
        <v>-63875.77</v>
      </c>
      <c r="F1002" s="131">
        <v>-12783.92</v>
      </c>
      <c r="G1002" s="131">
        <v>-18432.259999999998</v>
      </c>
      <c r="H1002" s="131">
        <v>-23500.57</v>
      </c>
      <c r="I1002" s="131">
        <v>-27310.49</v>
      </c>
      <c r="J1002" s="131">
        <v>-29421.85</v>
      </c>
      <c r="K1002" s="131">
        <v>-32097.13</v>
      </c>
      <c r="L1002" s="131">
        <v>-34886.69</v>
      </c>
      <c r="M1002" s="131">
        <v>-37750.71</v>
      </c>
      <c r="N1002" s="131">
        <v>-41226.559999999998</v>
      </c>
      <c r="O1002" s="131">
        <v>-45972.09</v>
      </c>
      <c r="P1002" s="131">
        <v>-52037.440000000002</v>
      </c>
      <c r="Q1002" s="126">
        <v>-52037.440000000002</v>
      </c>
    </row>
    <row r="1003" spans="1:17" ht="13" thickBot="1" x14ac:dyDescent="0.3">
      <c r="A1003" s="32">
        <v>241181</v>
      </c>
      <c r="B1003" s="135" t="s">
        <v>380</v>
      </c>
      <c r="C1003" s="146" t="s">
        <v>727</v>
      </c>
      <c r="D1003" s="133" t="s">
        <v>2078</v>
      </c>
      <c r="E1003" s="142">
        <v>-30576.959999999999</v>
      </c>
      <c r="F1003" s="129">
        <v>-6422.62</v>
      </c>
      <c r="G1003" s="129">
        <v>-9760.0300000000007</v>
      </c>
      <c r="H1003" s="129">
        <v>-12303.3</v>
      </c>
      <c r="I1003" s="129">
        <v>-14149.42</v>
      </c>
      <c r="J1003" s="129">
        <v>-15130.91</v>
      </c>
      <c r="K1003" s="129">
        <v>-16525.39</v>
      </c>
      <c r="L1003" s="129">
        <v>-17830.48</v>
      </c>
      <c r="M1003" s="129">
        <v>-19168.28</v>
      </c>
      <c r="N1003" s="129">
        <v>-20990.67</v>
      </c>
      <c r="O1003" s="129">
        <v>-22684.22</v>
      </c>
      <c r="P1003" s="129">
        <v>-25603.85</v>
      </c>
      <c r="Q1003" s="126">
        <v>-25603.85</v>
      </c>
    </row>
    <row r="1004" spans="1:17" ht="13" thickBot="1" x14ac:dyDescent="0.3">
      <c r="A1004" s="32">
        <v>241182</v>
      </c>
      <c r="B1004" s="135" t="s">
        <v>381</v>
      </c>
      <c r="C1004" s="146" t="s">
        <v>726</v>
      </c>
      <c r="D1004" s="133" t="s">
        <v>2078</v>
      </c>
      <c r="E1004" s="143">
        <v>-2309.04</v>
      </c>
      <c r="F1004" s="131">
        <v>-1308.1099999999999</v>
      </c>
      <c r="G1004" s="131">
        <v>-1928.33</v>
      </c>
      <c r="H1004" s="131">
        <v>-2408.14</v>
      </c>
      <c r="I1004" s="131">
        <v>-808.78</v>
      </c>
      <c r="J1004" s="131">
        <v>-967.59</v>
      </c>
      <c r="K1004" s="131">
        <v>-1150.1099999999999</v>
      </c>
      <c r="L1004" s="131">
        <v>-338.89</v>
      </c>
      <c r="M1004" s="131">
        <v>331.91</v>
      </c>
      <c r="N1004" s="131">
        <v>60.33</v>
      </c>
      <c r="O1004" s="131">
        <v>-639.45000000000005</v>
      </c>
      <c r="P1004" s="131">
        <v>-1307.17</v>
      </c>
      <c r="Q1004" s="126">
        <v>-1307.17</v>
      </c>
    </row>
    <row r="1005" spans="1:17" ht="13" thickBot="1" x14ac:dyDescent="0.3">
      <c r="A1005" s="32">
        <v>241183</v>
      </c>
      <c r="B1005" s="135" t="s">
        <v>382</v>
      </c>
      <c r="C1005" s="146" t="s">
        <v>725</v>
      </c>
      <c r="D1005" s="133" t="s">
        <v>2078</v>
      </c>
      <c r="E1005" s="142">
        <v>-29001.37</v>
      </c>
      <c r="F1005" s="129">
        <v>-11731.86</v>
      </c>
      <c r="G1005" s="129">
        <v>-17191.759999999998</v>
      </c>
      <c r="H1005" s="129">
        <v>-22061.03</v>
      </c>
      <c r="I1005" s="129">
        <v>-25720.11</v>
      </c>
      <c r="J1005" s="129">
        <v>-28100.6</v>
      </c>
      <c r="K1005" s="129">
        <v>-31127.68</v>
      </c>
      <c r="L1005" s="129">
        <v>-6112.62</v>
      </c>
      <c r="M1005" s="129">
        <v>-9189.98</v>
      </c>
      <c r="N1005" s="129">
        <v>-12411.48</v>
      </c>
      <c r="O1005" s="129">
        <v>-16117.92</v>
      </c>
      <c r="P1005" s="129">
        <v>-21701.72</v>
      </c>
      <c r="Q1005" s="126">
        <v>-21701.72</v>
      </c>
    </row>
    <row r="1006" spans="1:17" ht="13" thickBot="1" x14ac:dyDescent="0.3">
      <c r="A1006" s="32">
        <v>241184</v>
      </c>
      <c r="B1006" s="135" t="s">
        <v>383</v>
      </c>
      <c r="C1006" s="146" t="s">
        <v>724</v>
      </c>
      <c r="D1006" s="133" t="s">
        <v>2078</v>
      </c>
      <c r="E1006" s="143">
        <v>-2999.17</v>
      </c>
      <c r="F1006" s="131">
        <v>-2412.6</v>
      </c>
      <c r="G1006" s="131">
        <v>-3416.61</v>
      </c>
      <c r="H1006" s="131">
        <v>-4185.04</v>
      </c>
      <c r="I1006" s="131">
        <v>-1304.82</v>
      </c>
      <c r="J1006" s="131">
        <v>-1424.95</v>
      </c>
      <c r="K1006" s="131">
        <v>-1674.57</v>
      </c>
      <c r="L1006" s="131">
        <v>-462.48</v>
      </c>
      <c r="M1006" s="131">
        <v>-669.08</v>
      </c>
      <c r="N1006" s="131">
        <v>-927.05</v>
      </c>
      <c r="O1006" s="131">
        <v>-686.6</v>
      </c>
      <c r="P1006" s="131">
        <v>-1598.54</v>
      </c>
      <c r="Q1006" s="126">
        <v>-1598.54</v>
      </c>
    </row>
    <row r="1007" spans="1:17" ht="13" thickBot="1" x14ac:dyDescent="0.3">
      <c r="A1007" s="32">
        <v>241185</v>
      </c>
      <c r="B1007" s="135" t="s">
        <v>384</v>
      </c>
      <c r="C1007" s="146" t="s">
        <v>723</v>
      </c>
      <c r="D1007" s="133" t="s">
        <v>2078</v>
      </c>
      <c r="E1007" s="142">
        <v>-80429.36</v>
      </c>
      <c r="F1007" s="129">
        <v>-15933.46</v>
      </c>
      <c r="G1007" s="129">
        <v>-22856.3</v>
      </c>
      <c r="H1007" s="129">
        <v>-29513.040000000001</v>
      </c>
      <c r="I1007" s="129">
        <v>-34424.93</v>
      </c>
      <c r="J1007" s="129">
        <v>-37302.620000000003</v>
      </c>
      <c r="K1007" s="129">
        <v>-41225.29</v>
      </c>
      <c r="L1007" s="129">
        <v>-44968.14</v>
      </c>
      <c r="M1007" s="129">
        <v>-48829.03</v>
      </c>
      <c r="N1007" s="129">
        <v>-53253.16</v>
      </c>
      <c r="O1007" s="129">
        <v>-58980.57</v>
      </c>
      <c r="P1007" s="129">
        <v>-66793.210000000006</v>
      </c>
      <c r="Q1007" s="126">
        <v>-66793.210000000006</v>
      </c>
    </row>
    <row r="1008" spans="1:17" ht="13" thickBot="1" x14ac:dyDescent="0.3">
      <c r="A1008" s="32">
        <v>241186</v>
      </c>
      <c r="B1008" s="135" t="s">
        <v>385</v>
      </c>
      <c r="C1008" s="146" t="s">
        <v>722</v>
      </c>
      <c r="D1008" s="133" t="s">
        <v>2078</v>
      </c>
      <c r="E1008" s="143">
        <v>-2295.02</v>
      </c>
      <c r="F1008" s="131">
        <v>-501.89</v>
      </c>
      <c r="G1008" s="131">
        <v>-731.63</v>
      </c>
      <c r="H1008" s="131">
        <v>-918.93</v>
      </c>
      <c r="I1008" s="131">
        <v>-1056.4000000000001</v>
      </c>
      <c r="J1008" s="131">
        <v>-1127.5999999999999</v>
      </c>
      <c r="K1008" s="131">
        <v>-1194.1199999999999</v>
      </c>
      <c r="L1008" s="131">
        <v>-1253.6400000000001</v>
      </c>
      <c r="M1008" s="131">
        <v>-1319.5</v>
      </c>
      <c r="N1008" s="131">
        <v>-1431.86</v>
      </c>
      <c r="O1008" s="131">
        <v>-1588.79</v>
      </c>
      <c r="P1008" s="131">
        <v>-1862.26</v>
      </c>
      <c r="Q1008" s="126">
        <v>-1862.26</v>
      </c>
    </row>
    <row r="1009" spans="1:17" ht="13" thickBot="1" x14ac:dyDescent="0.3">
      <c r="A1009" s="32">
        <v>241187</v>
      </c>
      <c r="B1009" s="135" t="s">
        <v>386</v>
      </c>
      <c r="C1009" s="146" t="s">
        <v>721</v>
      </c>
      <c r="D1009" s="133" t="s">
        <v>2078</v>
      </c>
      <c r="E1009" s="142">
        <v>-64123.21</v>
      </c>
      <c r="F1009" s="129">
        <v>-15057.06</v>
      </c>
      <c r="G1009" s="129">
        <v>-21508.07</v>
      </c>
      <c r="H1009" s="129">
        <v>-27185.94</v>
      </c>
      <c r="I1009" s="129">
        <v>-30614.06</v>
      </c>
      <c r="J1009" s="129">
        <v>-32351.73</v>
      </c>
      <c r="K1009" s="129">
        <v>-34598.5</v>
      </c>
      <c r="L1009" s="129">
        <v>-36510.769999999997</v>
      </c>
      <c r="M1009" s="129">
        <v>-38722.65</v>
      </c>
      <c r="N1009" s="129">
        <v>-41615.230000000003</v>
      </c>
      <c r="O1009" s="129">
        <v>-45468.04</v>
      </c>
      <c r="P1009" s="129">
        <v>-52130.79</v>
      </c>
      <c r="Q1009" s="126">
        <v>-52130.79</v>
      </c>
    </row>
    <row r="1010" spans="1:17" ht="13" thickBot="1" x14ac:dyDescent="0.3">
      <c r="A1010" s="32">
        <v>241189</v>
      </c>
      <c r="B1010" s="135" t="s">
        <v>387</v>
      </c>
      <c r="C1010" s="146" t="s">
        <v>720</v>
      </c>
      <c r="D1010" s="133" t="s">
        <v>2078</v>
      </c>
      <c r="E1010" s="143">
        <v>-71333.97</v>
      </c>
      <c r="F1010" s="131">
        <v>-17331.87</v>
      </c>
      <c r="G1010" s="131">
        <v>-25267.42</v>
      </c>
      <c r="H1010" s="131">
        <v>-31139.97</v>
      </c>
      <c r="I1010" s="131">
        <v>-35608.730000000003</v>
      </c>
      <c r="J1010" s="131">
        <v>-37325.870000000003</v>
      </c>
      <c r="K1010" s="131">
        <v>-39543.56</v>
      </c>
      <c r="L1010" s="131">
        <v>-41603.089999999997</v>
      </c>
      <c r="M1010" s="131">
        <v>-43863.7</v>
      </c>
      <c r="N1010" s="131">
        <v>-46426.06</v>
      </c>
      <c r="O1010" s="131">
        <v>-49772.71</v>
      </c>
      <c r="P1010" s="131">
        <v>-56971.3</v>
      </c>
      <c r="Q1010" s="126">
        <v>-56971.3</v>
      </c>
    </row>
    <row r="1011" spans="1:17" ht="13" thickBot="1" x14ac:dyDescent="0.3">
      <c r="A1011" s="32">
        <v>241190</v>
      </c>
      <c r="B1011" s="135" t="s">
        <v>388</v>
      </c>
      <c r="C1011" s="146" t="s">
        <v>719</v>
      </c>
      <c r="D1011" s="133" t="s">
        <v>2078</v>
      </c>
      <c r="E1011" s="142">
        <v>-25271.98</v>
      </c>
      <c r="F1011" s="129">
        <v>-6566.8</v>
      </c>
      <c r="G1011" s="129">
        <v>-9205.7099999999991</v>
      </c>
      <c r="H1011" s="129">
        <v>-11350.01</v>
      </c>
      <c r="I1011" s="129">
        <v>-12493.67</v>
      </c>
      <c r="J1011" s="129">
        <v>-13039.83</v>
      </c>
      <c r="K1011" s="129">
        <v>-13799.66</v>
      </c>
      <c r="L1011" s="129">
        <v>-14478.41</v>
      </c>
      <c r="M1011" s="129">
        <v>-15297.75</v>
      </c>
      <c r="N1011" s="129">
        <v>-16391.37</v>
      </c>
      <c r="O1011" s="129">
        <v>-18138.990000000002</v>
      </c>
      <c r="P1011" s="129">
        <v>-21296.94</v>
      </c>
      <c r="Q1011" s="126">
        <v>-21296.94</v>
      </c>
    </row>
    <row r="1012" spans="1:17" ht="13" thickBot="1" x14ac:dyDescent="0.3">
      <c r="A1012" s="32">
        <v>241191</v>
      </c>
      <c r="B1012" s="135" t="s">
        <v>389</v>
      </c>
      <c r="C1012" s="146" t="s">
        <v>718</v>
      </c>
      <c r="D1012" s="133" t="s">
        <v>2078</v>
      </c>
      <c r="E1012" s="143">
        <v>-53706.49</v>
      </c>
      <c r="F1012" s="131">
        <v>-33798.28</v>
      </c>
      <c r="G1012" s="131">
        <v>-48296.480000000003</v>
      </c>
      <c r="H1012" s="131">
        <v>-58903.839999999997</v>
      </c>
      <c r="I1012" s="131">
        <v>-16178.17</v>
      </c>
      <c r="J1012" s="131">
        <v>-18656.98</v>
      </c>
      <c r="K1012" s="131">
        <v>-22584.59</v>
      </c>
      <c r="L1012" s="131">
        <v>-8123.1</v>
      </c>
      <c r="M1012" s="131">
        <v>-12584.78</v>
      </c>
      <c r="N1012" s="131">
        <v>-18026.310000000001</v>
      </c>
      <c r="O1012" s="131">
        <v>-15310.48</v>
      </c>
      <c r="P1012" s="131">
        <v>-33050.11</v>
      </c>
      <c r="Q1012" s="126">
        <v>-33050.11</v>
      </c>
    </row>
    <row r="1013" spans="1:17" ht="13" thickBot="1" x14ac:dyDescent="0.3">
      <c r="A1013" s="32">
        <v>241192</v>
      </c>
      <c r="B1013" s="135" t="s">
        <v>390</v>
      </c>
      <c r="C1013" s="146" t="s">
        <v>717</v>
      </c>
      <c r="D1013" s="133" t="s">
        <v>2078</v>
      </c>
      <c r="E1013" s="142">
        <v>-14341.4</v>
      </c>
      <c r="F1013" s="129">
        <v>-3684.83</v>
      </c>
      <c r="G1013" s="129">
        <v>-5158.8999999999996</v>
      </c>
      <c r="H1013" s="129">
        <v>-6319.4</v>
      </c>
      <c r="I1013" s="129">
        <v>-7058.36</v>
      </c>
      <c r="J1013" s="129">
        <v>-7231.49</v>
      </c>
      <c r="K1013" s="129">
        <v>-7507.08</v>
      </c>
      <c r="L1013" s="129">
        <v>-7723.2</v>
      </c>
      <c r="M1013" s="129">
        <v>-7985.59</v>
      </c>
      <c r="N1013" s="129">
        <v>-8428.86</v>
      </c>
      <c r="O1013" s="129">
        <v>-9141.07</v>
      </c>
      <c r="P1013" s="129">
        <v>-10782.91</v>
      </c>
      <c r="Q1013" s="126">
        <v>-10782.91</v>
      </c>
    </row>
    <row r="1014" spans="1:17" ht="13" thickBot="1" x14ac:dyDescent="0.3">
      <c r="A1014" s="32">
        <v>241193</v>
      </c>
      <c r="B1014" s="135" t="s">
        <v>391</v>
      </c>
      <c r="C1014" s="146" t="s">
        <v>1546</v>
      </c>
      <c r="D1014" s="133" t="s">
        <v>2078</v>
      </c>
      <c r="E1014" s="143">
        <v>-5757.28</v>
      </c>
      <c r="F1014" s="131">
        <v>-3669.14</v>
      </c>
      <c r="G1014" s="131">
        <v>-5093.49</v>
      </c>
      <c r="H1014" s="131">
        <v>-6247.87</v>
      </c>
      <c r="I1014" s="131">
        <v>-1754.35</v>
      </c>
      <c r="J1014" s="131">
        <v>-2080.9499999999998</v>
      </c>
      <c r="K1014" s="131">
        <v>-2546.9499999999998</v>
      </c>
      <c r="L1014" s="131">
        <v>-781.02</v>
      </c>
      <c r="M1014" s="131">
        <v>-1251.3399999999999</v>
      </c>
      <c r="N1014" s="131">
        <v>-1911.65</v>
      </c>
      <c r="O1014" s="131">
        <v>-1669.27</v>
      </c>
      <c r="P1014" s="131">
        <v>-3432.44</v>
      </c>
      <c r="Q1014" s="126">
        <v>-3432.44</v>
      </c>
    </row>
    <row r="1015" spans="1:17" ht="13" thickBot="1" x14ac:dyDescent="0.3">
      <c r="A1015" s="32">
        <v>241194</v>
      </c>
      <c r="B1015" s="135" t="s">
        <v>392</v>
      </c>
      <c r="C1015" s="146" t="s">
        <v>716</v>
      </c>
      <c r="D1015" s="133" t="s">
        <v>2078</v>
      </c>
      <c r="E1015" s="142">
        <v>-2049.71</v>
      </c>
      <c r="F1015" s="129">
        <v>-1056.1500000000001</v>
      </c>
      <c r="G1015" s="129">
        <v>-1474.67</v>
      </c>
      <c r="H1015" s="129">
        <v>-1779.89</v>
      </c>
      <c r="I1015" s="129">
        <v>-1909.06</v>
      </c>
      <c r="J1015" s="129">
        <v>-1954.98</v>
      </c>
      <c r="K1015" s="129">
        <v>-2044.52</v>
      </c>
      <c r="L1015" s="129">
        <v>-169.82</v>
      </c>
      <c r="M1015" s="129">
        <v>-271.61</v>
      </c>
      <c r="N1015" s="129">
        <v>-522.58000000000004</v>
      </c>
      <c r="O1015" s="129">
        <v>-1070.0999999999999</v>
      </c>
      <c r="P1015" s="129">
        <v>-1855.67</v>
      </c>
      <c r="Q1015" s="126">
        <v>-1855.67</v>
      </c>
    </row>
    <row r="1016" spans="1:17" ht="13" thickBot="1" x14ac:dyDescent="0.3">
      <c r="A1016" s="32">
        <v>241195</v>
      </c>
      <c r="B1016" s="135" t="s">
        <v>393</v>
      </c>
      <c r="C1016" s="146" t="s">
        <v>715</v>
      </c>
      <c r="D1016" s="133" t="s">
        <v>2078</v>
      </c>
      <c r="E1016" s="143">
        <v>-22385.81</v>
      </c>
      <c r="F1016" s="131">
        <v>-39496.82</v>
      </c>
      <c r="G1016" s="131">
        <v>-57168.15</v>
      </c>
      <c r="H1016" s="131">
        <v>-13501.75</v>
      </c>
      <c r="I1016" s="131">
        <v>-23659.16</v>
      </c>
      <c r="J1016" s="131">
        <v>-28852.44</v>
      </c>
      <c r="K1016" s="131">
        <v>-3027.99</v>
      </c>
      <c r="L1016" s="131">
        <v>-7268.93</v>
      </c>
      <c r="M1016" s="131">
        <v>-11457.87</v>
      </c>
      <c r="N1016" s="131">
        <v>-5005.09</v>
      </c>
      <c r="O1016" s="131">
        <v>-11896.13</v>
      </c>
      <c r="P1016" s="131">
        <v>-25750.58</v>
      </c>
      <c r="Q1016" s="126">
        <v>-25750.58</v>
      </c>
    </row>
    <row r="1017" spans="1:17" ht="13" thickBot="1" x14ac:dyDescent="0.3">
      <c r="A1017" s="32">
        <v>241196</v>
      </c>
      <c r="B1017" s="135" t="s">
        <v>394</v>
      </c>
      <c r="C1017" s="146" t="s">
        <v>714</v>
      </c>
      <c r="D1017" s="133" t="s">
        <v>2078</v>
      </c>
      <c r="E1017" s="142">
        <v>-133.94999999999999</v>
      </c>
      <c r="F1017" s="129">
        <v>-31.59</v>
      </c>
      <c r="G1017" s="129">
        <v>-42.72</v>
      </c>
      <c r="H1017" s="129">
        <v>-53.03</v>
      </c>
      <c r="I1017" s="129">
        <v>-57.97</v>
      </c>
      <c r="J1017" s="129">
        <v>-61.23</v>
      </c>
      <c r="K1017" s="129">
        <v>-66.150000000000006</v>
      </c>
      <c r="L1017" s="129">
        <v>-69.2</v>
      </c>
      <c r="M1017" s="129">
        <v>-72.81</v>
      </c>
      <c r="N1017" s="129">
        <v>-78.28</v>
      </c>
      <c r="O1017" s="129">
        <v>-87.24</v>
      </c>
      <c r="P1017" s="129">
        <v>-100.43</v>
      </c>
      <c r="Q1017" s="126">
        <v>-100.43</v>
      </c>
    </row>
    <row r="1018" spans="1:17" ht="13" thickBot="1" x14ac:dyDescent="0.3">
      <c r="A1018" s="32">
        <v>241197</v>
      </c>
      <c r="B1018" s="135" t="s">
        <v>395</v>
      </c>
      <c r="C1018" s="146" t="s">
        <v>1547</v>
      </c>
      <c r="D1018" s="133" t="s">
        <v>2078</v>
      </c>
      <c r="E1018" s="143">
        <v>-1369.52</v>
      </c>
      <c r="F1018" s="131">
        <v>-844.72</v>
      </c>
      <c r="G1018" s="131">
        <v>-1217.43</v>
      </c>
      <c r="H1018" s="131">
        <v>-1502.05</v>
      </c>
      <c r="I1018" s="131">
        <v>-1742.04</v>
      </c>
      <c r="J1018" s="131">
        <v>-1854.92</v>
      </c>
      <c r="K1018" s="131">
        <v>-48.48</v>
      </c>
      <c r="L1018" s="131">
        <v>-131.78</v>
      </c>
      <c r="M1018" s="131">
        <v>-210.1</v>
      </c>
      <c r="N1018" s="131">
        <v>-313.54000000000002</v>
      </c>
      <c r="O1018" s="131">
        <v>-482.38</v>
      </c>
      <c r="P1018" s="131">
        <v>-775.16</v>
      </c>
      <c r="Q1018" s="126">
        <v>-775.16</v>
      </c>
    </row>
    <row r="1019" spans="1:17" ht="13" thickBot="1" x14ac:dyDescent="0.3">
      <c r="A1019" s="32">
        <v>241198</v>
      </c>
      <c r="B1019" s="135" t="s">
        <v>396</v>
      </c>
      <c r="C1019" s="146" t="s">
        <v>713</v>
      </c>
      <c r="D1019" s="133" t="s">
        <v>2078</v>
      </c>
      <c r="E1019" s="142">
        <v>-1432.61</v>
      </c>
      <c r="F1019" s="129">
        <v>-1001.55</v>
      </c>
      <c r="G1019" s="129">
        <v>-1057.01</v>
      </c>
      <c r="H1019" s="129">
        <v>-775.08</v>
      </c>
      <c r="I1019" s="129">
        <v>-517.70000000000005</v>
      </c>
      <c r="J1019" s="129">
        <v>-155.35</v>
      </c>
      <c r="K1019" s="129">
        <v>-236.5</v>
      </c>
      <c r="L1019" s="129">
        <v>-206.88</v>
      </c>
      <c r="M1019" s="129">
        <v>-300.5</v>
      </c>
      <c r="N1019" s="129">
        <v>-288.56</v>
      </c>
      <c r="O1019" s="129">
        <v>-458.26</v>
      </c>
      <c r="P1019" s="129">
        <v>-1070.25</v>
      </c>
      <c r="Q1019" s="126">
        <v>-1070.25</v>
      </c>
    </row>
    <row r="1020" spans="1:17" ht="13" thickBot="1" x14ac:dyDescent="0.3">
      <c r="A1020" s="32">
        <v>241199</v>
      </c>
      <c r="B1020" s="135" t="s">
        <v>397</v>
      </c>
      <c r="C1020" s="146" t="s">
        <v>1548</v>
      </c>
      <c r="D1020" s="133" t="s">
        <v>2078</v>
      </c>
      <c r="E1020" s="143">
        <v>-13961.47</v>
      </c>
      <c r="F1020" s="131">
        <v>-2759.5</v>
      </c>
      <c r="G1020" s="131">
        <v>-3987.56</v>
      </c>
      <c r="H1020" s="131">
        <v>-5102.45</v>
      </c>
      <c r="I1020" s="131">
        <v>-5928.09</v>
      </c>
      <c r="J1020" s="131">
        <v>-6449</v>
      </c>
      <c r="K1020" s="131">
        <v>-7085.6</v>
      </c>
      <c r="L1020" s="131">
        <v>-7727.01</v>
      </c>
      <c r="M1020" s="131">
        <v>-8424.57</v>
      </c>
      <c r="N1020" s="131">
        <v>-9163.91</v>
      </c>
      <c r="O1020" s="131">
        <v>-10096.07</v>
      </c>
      <c r="P1020" s="131">
        <v>-11488.25</v>
      </c>
      <c r="Q1020" s="126">
        <v>-11488.25</v>
      </c>
    </row>
    <row r="1021" spans="1:17" ht="13" thickBot="1" x14ac:dyDescent="0.3">
      <c r="A1021" s="32">
        <v>241200</v>
      </c>
      <c r="B1021" s="135" t="s">
        <v>398</v>
      </c>
      <c r="C1021" s="146" t="s">
        <v>712</v>
      </c>
      <c r="D1021" s="133" t="s">
        <v>2078</v>
      </c>
      <c r="E1021" s="142">
        <v>-17983.23</v>
      </c>
      <c r="F1021" s="129">
        <v>-3895.89</v>
      </c>
      <c r="G1021" s="129">
        <v>-5766.1</v>
      </c>
      <c r="H1021" s="129">
        <v>-7252.85</v>
      </c>
      <c r="I1021" s="129">
        <v>-8205.39</v>
      </c>
      <c r="J1021" s="129">
        <v>-8804.32</v>
      </c>
      <c r="K1021" s="129">
        <v>-9574.31</v>
      </c>
      <c r="L1021" s="129">
        <v>-10263.549999999999</v>
      </c>
      <c r="M1021" s="129">
        <v>-11060.32</v>
      </c>
      <c r="N1021" s="129">
        <v>-12165.62</v>
      </c>
      <c r="O1021" s="129">
        <v>-13476.25</v>
      </c>
      <c r="P1021" s="129">
        <v>-15717.6</v>
      </c>
      <c r="Q1021" s="126">
        <v>-15717.6</v>
      </c>
    </row>
    <row r="1022" spans="1:17" ht="13" thickBot="1" x14ac:dyDescent="0.3">
      <c r="A1022" s="32">
        <v>241213</v>
      </c>
      <c r="B1022" s="135" t="s">
        <v>399</v>
      </c>
      <c r="C1022" s="146" t="s">
        <v>1549</v>
      </c>
      <c r="D1022" s="133" t="s">
        <v>2078</v>
      </c>
      <c r="E1022" s="143">
        <v>-3364.13</v>
      </c>
      <c r="F1022" s="131">
        <v>-826.89</v>
      </c>
      <c r="G1022" s="131">
        <v>-1142.8900000000001</v>
      </c>
      <c r="H1022" s="131">
        <v>-1382.17</v>
      </c>
      <c r="I1022" s="131">
        <v>-1513.88</v>
      </c>
      <c r="J1022" s="131">
        <v>-1564.93</v>
      </c>
      <c r="K1022" s="131">
        <v>-1649.63</v>
      </c>
      <c r="L1022" s="131">
        <v>-1722.8</v>
      </c>
      <c r="M1022" s="131">
        <v>-1816.74</v>
      </c>
      <c r="N1022" s="131">
        <v>-1940.48</v>
      </c>
      <c r="O1022" s="131">
        <v>-2228.2600000000002</v>
      </c>
      <c r="P1022" s="131">
        <v>-2655</v>
      </c>
      <c r="Q1022" s="126">
        <v>-2655</v>
      </c>
    </row>
    <row r="1023" spans="1:17" ht="13" thickBot="1" x14ac:dyDescent="0.3">
      <c r="A1023" s="32">
        <v>241214</v>
      </c>
      <c r="B1023" s="135" t="s">
        <v>400</v>
      </c>
      <c r="C1023" s="146" t="s">
        <v>711</v>
      </c>
      <c r="D1023" s="133" t="s">
        <v>2078</v>
      </c>
      <c r="E1023" s="142">
        <v>-22226.68</v>
      </c>
      <c r="F1023" s="129">
        <v>-39743.339999999997</v>
      </c>
      <c r="G1023" s="129">
        <v>-57513.22</v>
      </c>
      <c r="H1023" s="129">
        <v>-72524.509999999995</v>
      </c>
      <c r="I1023" s="129">
        <v>-25249.75</v>
      </c>
      <c r="J1023" s="129">
        <v>-29636.59</v>
      </c>
      <c r="K1023" s="129">
        <v>-33547.769999999997</v>
      </c>
      <c r="L1023" s="129">
        <v>-8400.68</v>
      </c>
      <c r="M1023" s="129">
        <v>-12645.16</v>
      </c>
      <c r="N1023" s="129">
        <v>-18032.57</v>
      </c>
      <c r="O1023" s="129">
        <v>-13372.26</v>
      </c>
      <c r="P1023" s="129">
        <v>-27448.86</v>
      </c>
      <c r="Q1023" s="126">
        <v>-27448.86</v>
      </c>
    </row>
    <row r="1024" spans="1:17" ht="13" thickBot="1" x14ac:dyDescent="0.3">
      <c r="A1024" s="32">
        <v>241218</v>
      </c>
      <c r="B1024" s="135" t="s">
        <v>403</v>
      </c>
      <c r="C1024" s="146" t="s">
        <v>710</v>
      </c>
      <c r="D1024" s="133" t="s">
        <v>2078</v>
      </c>
      <c r="E1024" s="143">
        <v>-3523.83</v>
      </c>
      <c r="F1024" s="131">
        <v>-2567.44</v>
      </c>
      <c r="G1024" s="131">
        <v>-3718.03</v>
      </c>
      <c r="H1024" s="131">
        <v>-4733.5</v>
      </c>
      <c r="I1024" s="131">
        <v>-1778.02</v>
      </c>
      <c r="J1024" s="131">
        <v>-2008.72</v>
      </c>
      <c r="K1024" s="131">
        <v>-2332.21</v>
      </c>
      <c r="L1024" s="131">
        <v>-601.67999999999995</v>
      </c>
      <c r="M1024" s="131">
        <v>-858.07</v>
      </c>
      <c r="N1024" s="131">
        <v>-1266.2</v>
      </c>
      <c r="O1024" s="131">
        <v>-1038.27</v>
      </c>
      <c r="P1024" s="131">
        <v>-1972.91</v>
      </c>
      <c r="Q1024" s="126">
        <v>-1972.91</v>
      </c>
    </row>
    <row r="1025" spans="1:17" ht="13" thickBot="1" x14ac:dyDescent="0.3">
      <c r="A1025" s="32">
        <v>241225</v>
      </c>
      <c r="B1025" s="135" t="s">
        <v>404</v>
      </c>
      <c r="C1025" s="146" t="s">
        <v>709</v>
      </c>
      <c r="D1025" s="133" t="s">
        <v>2078</v>
      </c>
      <c r="E1025" s="142">
        <v>-18611.52</v>
      </c>
      <c r="F1025" s="129">
        <v>-8172.04</v>
      </c>
      <c r="G1025" s="129">
        <v>-12304.27</v>
      </c>
      <c r="H1025" s="129">
        <v>-15616.8</v>
      </c>
      <c r="I1025" s="129">
        <v>-18461.39</v>
      </c>
      <c r="J1025" s="129">
        <v>-19745.169999999998</v>
      </c>
      <c r="K1025" s="129">
        <v>-1735.13</v>
      </c>
      <c r="L1025" s="129">
        <v>-3279.79</v>
      </c>
      <c r="M1025" s="129">
        <v>-4950.29</v>
      </c>
      <c r="N1025" s="129">
        <v>-6939.75</v>
      </c>
      <c r="O1025" s="129">
        <v>-9541.4500000000007</v>
      </c>
      <c r="P1025" s="129">
        <v>-13506.31</v>
      </c>
      <c r="Q1025" s="126">
        <v>-13506.31</v>
      </c>
    </row>
    <row r="1026" spans="1:17" ht="13" thickBot="1" x14ac:dyDescent="0.3">
      <c r="A1026" s="32">
        <v>241226</v>
      </c>
      <c r="B1026" s="135" t="s">
        <v>405</v>
      </c>
      <c r="C1026" s="146" t="s">
        <v>708</v>
      </c>
      <c r="D1026" s="133" t="s">
        <v>2078</v>
      </c>
      <c r="E1026" s="143">
        <v>-20385.22</v>
      </c>
      <c r="F1026" s="131">
        <v>-4156.62</v>
      </c>
      <c r="G1026" s="131">
        <v>-6165.4</v>
      </c>
      <c r="H1026" s="131">
        <v>-7837.78</v>
      </c>
      <c r="I1026" s="131">
        <v>-9286.7900000000009</v>
      </c>
      <c r="J1026" s="131">
        <v>-9991.7800000000007</v>
      </c>
      <c r="K1026" s="131">
        <v>-10932.55</v>
      </c>
      <c r="L1026" s="131">
        <v>-11826.57</v>
      </c>
      <c r="M1026" s="131">
        <v>-12736.23</v>
      </c>
      <c r="N1026" s="131">
        <v>-13777.12</v>
      </c>
      <c r="O1026" s="131">
        <v>-15175.3</v>
      </c>
      <c r="P1026" s="131">
        <v>-17026.580000000002</v>
      </c>
      <c r="Q1026" s="126">
        <v>-17026.580000000002</v>
      </c>
    </row>
    <row r="1027" spans="1:17" ht="13" thickBot="1" x14ac:dyDescent="0.3">
      <c r="A1027" s="32">
        <v>241229</v>
      </c>
      <c r="B1027" s="135" t="s">
        <v>406</v>
      </c>
      <c r="C1027" s="146" t="s">
        <v>707</v>
      </c>
      <c r="D1027" s="133" t="s">
        <v>2078</v>
      </c>
      <c r="E1027" s="142">
        <v>-6087.54</v>
      </c>
      <c r="F1027" s="129">
        <v>-1101.2</v>
      </c>
      <c r="G1027" s="129">
        <v>-1633.26</v>
      </c>
      <c r="H1027" s="129">
        <v>-2149.92</v>
      </c>
      <c r="I1027" s="129">
        <v>-2629.65</v>
      </c>
      <c r="J1027" s="129">
        <v>-2837.43</v>
      </c>
      <c r="K1027" s="129">
        <v>-3142.26</v>
      </c>
      <c r="L1027" s="129">
        <v>-3414.82</v>
      </c>
      <c r="M1027" s="129">
        <v>-3669.68</v>
      </c>
      <c r="N1027" s="129">
        <v>-3972.26</v>
      </c>
      <c r="O1027" s="129">
        <v>-4329.12</v>
      </c>
      <c r="P1027" s="129">
        <v>-4866.1899999999996</v>
      </c>
      <c r="Q1027" s="126">
        <v>-4866.1899999999996</v>
      </c>
    </row>
    <row r="1028" spans="1:17" ht="13" thickBot="1" x14ac:dyDescent="0.3">
      <c r="A1028" s="32">
        <v>241230</v>
      </c>
      <c r="B1028" s="135" t="s">
        <v>407</v>
      </c>
      <c r="C1028" s="146" t="s">
        <v>706</v>
      </c>
      <c r="D1028" s="133" t="s">
        <v>2078</v>
      </c>
      <c r="E1028" s="143">
        <v>-10726.24</v>
      </c>
      <c r="F1028" s="131">
        <v>-2457.6999999999998</v>
      </c>
      <c r="G1028" s="131">
        <v>-3670.05</v>
      </c>
      <c r="H1028" s="131">
        <v>-4546.04</v>
      </c>
      <c r="I1028" s="131">
        <v>-5238.88</v>
      </c>
      <c r="J1028" s="131">
        <v>-5472.47</v>
      </c>
      <c r="K1028" s="131">
        <v>-6037.93</v>
      </c>
      <c r="L1028" s="131">
        <v>-6436.61</v>
      </c>
      <c r="M1028" s="131">
        <v>-6858</v>
      </c>
      <c r="N1028" s="131">
        <v>-7287.05</v>
      </c>
      <c r="O1028" s="131">
        <v>-7944.87</v>
      </c>
      <c r="P1028" s="131">
        <v>-9103.34</v>
      </c>
      <c r="Q1028" s="126">
        <v>-9103.34</v>
      </c>
    </row>
    <row r="1029" spans="1:17" ht="13" thickBot="1" x14ac:dyDescent="0.3">
      <c r="A1029" s="32">
        <v>241232</v>
      </c>
      <c r="B1029" s="135" t="s">
        <v>408</v>
      </c>
      <c r="C1029" s="146" t="s">
        <v>705</v>
      </c>
      <c r="D1029" s="133" t="s">
        <v>2078</v>
      </c>
      <c r="E1029" s="142">
        <v>0</v>
      </c>
      <c r="F1029" s="129">
        <v>0</v>
      </c>
      <c r="G1029" s="129">
        <v>0</v>
      </c>
      <c r="H1029" s="129">
        <v>0</v>
      </c>
      <c r="I1029" s="129">
        <v>0</v>
      </c>
      <c r="J1029" s="129">
        <v>0</v>
      </c>
      <c r="K1029" s="129">
        <v>0</v>
      </c>
      <c r="L1029" s="129">
        <v>0</v>
      </c>
      <c r="M1029" s="129">
        <v>0</v>
      </c>
      <c r="N1029" s="129">
        <v>0</v>
      </c>
      <c r="O1029" s="129">
        <v>0</v>
      </c>
      <c r="P1029" s="129">
        <v>0</v>
      </c>
      <c r="Q1029" s="126">
        <v>0</v>
      </c>
    </row>
    <row r="1030" spans="1:17" ht="13" thickBot="1" x14ac:dyDescent="0.3">
      <c r="A1030" s="32">
        <v>241316</v>
      </c>
      <c r="B1030" s="135" t="s">
        <v>450</v>
      </c>
      <c r="C1030" s="146" t="s">
        <v>704</v>
      </c>
      <c r="D1030" s="133" t="s">
        <v>2078</v>
      </c>
      <c r="E1030" s="143">
        <v>-279522.33</v>
      </c>
      <c r="F1030" s="131">
        <v>-478145.03</v>
      </c>
      <c r="G1030" s="131">
        <v>-703995.92</v>
      </c>
      <c r="H1030" s="131">
        <v>-174374.37</v>
      </c>
      <c r="I1030" s="131">
        <v>-279585.57</v>
      </c>
      <c r="J1030" s="131">
        <v>-358954.43</v>
      </c>
      <c r="K1030" s="131">
        <v>-72421.990000000005</v>
      </c>
      <c r="L1030" s="131">
        <v>-136746.44</v>
      </c>
      <c r="M1030" s="131">
        <v>-206007.21</v>
      </c>
      <c r="N1030" s="131">
        <v>-87820.160000000003</v>
      </c>
      <c r="O1030" s="131">
        <v>-214729.45</v>
      </c>
      <c r="P1030" s="131">
        <v>-425774.18</v>
      </c>
      <c r="Q1030" s="126">
        <v>-425774.18</v>
      </c>
    </row>
    <row r="1031" spans="1:17" ht="13" thickBot="1" x14ac:dyDescent="0.3">
      <c r="A1031" s="32">
        <v>241326</v>
      </c>
      <c r="B1031" s="135" t="s">
        <v>451</v>
      </c>
      <c r="C1031" s="146" t="s">
        <v>703</v>
      </c>
      <c r="D1031" s="133" t="s">
        <v>2078</v>
      </c>
      <c r="E1031" s="142">
        <v>-16965.939999999999</v>
      </c>
      <c r="F1031" s="129">
        <v>-30222.01</v>
      </c>
      <c r="G1031" s="129">
        <v>-43383.81</v>
      </c>
      <c r="H1031" s="129">
        <v>-10032.879999999999</v>
      </c>
      <c r="I1031" s="129">
        <v>-14714.32</v>
      </c>
      <c r="J1031" s="129">
        <v>-19010.09</v>
      </c>
      <c r="K1031" s="129">
        <v>-3158.34</v>
      </c>
      <c r="L1031" s="129">
        <v>-6320.32</v>
      </c>
      <c r="M1031" s="129">
        <v>-9853.92</v>
      </c>
      <c r="N1031" s="129">
        <v>-4694.33</v>
      </c>
      <c r="O1031" s="129">
        <v>-12234.66</v>
      </c>
      <c r="P1031" s="129">
        <v>-25654.799999999999</v>
      </c>
      <c r="Q1031" s="126">
        <v>-25654.799999999999</v>
      </c>
    </row>
    <row r="1032" spans="1:17" ht="13" thickBot="1" x14ac:dyDescent="0.3">
      <c r="A1032" s="32">
        <v>241327</v>
      </c>
      <c r="B1032" s="135" t="s">
        <v>452</v>
      </c>
      <c r="C1032" s="146" t="s">
        <v>702</v>
      </c>
      <c r="D1032" s="133" t="s">
        <v>2078</v>
      </c>
      <c r="E1032" s="143">
        <v>-28187.27</v>
      </c>
      <c r="F1032" s="131">
        <v>-48986.94</v>
      </c>
      <c r="G1032" s="131">
        <v>-71645.649999999994</v>
      </c>
      <c r="H1032" s="131">
        <v>-17308.23</v>
      </c>
      <c r="I1032" s="131">
        <v>-25429.1</v>
      </c>
      <c r="J1032" s="131">
        <v>-32292.080000000002</v>
      </c>
      <c r="K1032" s="131">
        <v>-5458.36</v>
      </c>
      <c r="L1032" s="131">
        <v>-10430.25</v>
      </c>
      <c r="M1032" s="131">
        <v>-15921.71</v>
      </c>
      <c r="N1032" s="131">
        <v>-8174.4</v>
      </c>
      <c r="O1032" s="131">
        <v>-20431.13</v>
      </c>
      <c r="P1032" s="131">
        <v>-43159.67</v>
      </c>
      <c r="Q1032" s="126">
        <v>-43159.67</v>
      </c>
    </row>
    <row r="1033" spans="1:17" ht="13" thickBot="1" x14ac:dyDescent="0.3">
      <c r="A1033" s="32">
        <v>241343</v>
      </c>
      <c r="B1033" s="135" t="s">
        <v>453</v>
      </c>
      <c r="C1033" s="146" t="s">
        <v>701</v>
      </c>
      <c r="D1033" s="133" t="s">
        <v>2078</v>
      </c>
      <c r="E1033" s="142">
        <v>-1759.44</v>
      </c>
      <c r="F1033" s="129">
        <v>-3123.12</v>
      </c>
      <c r="G1033" s="129">
        <v>-4403.21</v>
      </c>
      <c r="H1033" s="129">
        <v>-823.66</v>
      </c>
      <c r="I1033" s="129">
        <v>-1304.05</v>
      </c>
      <c r="J1033" s="129">
        <v>-1729.25</v>
      </c>
      <c r="K1033" s="129">
        <v>-406.74</v>
      </c>
      <c r="L1033" s="129">
        <v>-771.24</v>
      </c>
      <c r="M1033" s="129">
        <v>-1180.23</v>
      </c>
      <c r="N1033" s="129">
        <v>-565.96</v>
      </c>
      <c r="O1033" s="129">
        <v>-1464.44</v>
      </c>
      <c r="P1033" s="129">
        <v>-2936.04</v>
      </c>
      <c r="Q1033" s="126">
        <v>-2936.04</v>
      </c>
    </row>
    <row r="1034" spans="1:17" ht="13" thickBot="1" x14ac:dyDescent="0.3">
      <c r="A1034" s="32">
        <v>241344</v>
      </c>
      <c r="B1034" s="135" t="s">
        <v>454</v>
      </c>
      <c r="C1034" s="146" t="s">
        <v>700</v>
      </c>
      <c r="D1034" s="133" t="s">
        <v>2078</v>
      </c>
      <c r="E1034" s="143">
        <v>-42521.83</v>
      </c>
      <c r="F1034" s="131">
        <v>-10372.58</v>
      </c>
      <c r="G1034" s="131">
        <v>-14211.36</v>
      </c>
      <c r="H1034" s="131">
        <v>-16973.71</v>
      </c>
      <c r="I1034" s="131">
        <v>-18431.46</v>
      </c>
      <c r="J1034" s="131">
        <v>-19806.810000000001</v>
      </c>
      <c r="K1034" s="131">
        <v>-20598.79</v>
      </c>
      <c r="L1034" s="131">
        <v>-21579.15</v>
      </c>
      <c r="M1034" s="131">
        <v>-23018.240000000002</v>
      </c>
      <c r="N1034" s="131">
        <v>-24963.040000000001</v>
      </c>
      <c r="O1034" s="131">
        <v>-27855.74</v>
      </c>
      <c r="P1034" s="131">
        <v>-32389.34</v>
      </c>
      <c r="Q1034" s="126">
        <v>-32389.34</v>
      </c>
    </row>
    <row r="1035" spans="1:17" ht="13" thickBot="1" x14ac:dyDescent="0.3">
      <c r="A1035" s="32">
        <v>241350</v>
      </c>
      <c r="B1035" s="135" t="s">
        <v>455</v>
      </c>
      <c r="C1035" s="146" t="s">
        <v>699</v>
      </c>
      <c r="D1035" s="133" t="s">
        <v>2078</v>
      </c>
      <c r="E1035" s="142">
        <v>-216228.11</v>
      </c>
      <c r="F1035" s="129">
        <v>-49271.6</v>
      </c>
      <c r="G1035" s="129">
        <v>-69982.899999999994</v>
      </c>
      <c r="H1035" s="129">
        <v>-84644.15</v>
      </c>
      <c r="I1035" s="129">
        <v>-92927.16</v>
      </c>
      <c r="J1035" s="129">
        <v>-100727.57</v>
      </c>
      <c r="K1035" s="129">
        <v>-107039.67999999999</v>
      </c>
      <c r="L1035" s="129">
        <v>-113315.22</v>
      </c>
      <c r="M1035" s="129">
        <v>-120544.13</v>
      </c>
      <c r="N1035" s="129">
        <v>-131572.17000000001</v>
      </c>
      <c r="O1035" s="129">
        <v>-150357.64000000001</v>
      </c>
      <c r="P1035" s="129">
        <v>-173660.04</v>
      </c>
      <c r="Q1035" s="126">
        <v>-173660.04</v>
      </c>
    </row>
    <row r="1036" spans="1:17" ht="13" thickBot="1" x14ac:dyDescent="0.3">
      <c r="A1036" s="32">
        <v>241351</v>
      </c>
      <c r="B1036" s="135" t="s">
        <v>456</v>
      </c>
      <c r="C1036" s="146" t="s">
        <v>698</v>
      </c>
      <c r="D1036" s="133" t="s">
        <v>2078</v>
      </c>
      <c r="E1036" s="143">
        <v>-17702.599999999999</v>
      </c>
      <c r="F1036" s="131">
        <v>-31565.18</v>
      </c>
      <c r="G1036" s="131">
        <v>-46501.29</v>
      </c>
      <c r="H1036" s="131">
        <v>-12157.06</v>
      </c>
      <c r="I1036" s="131">
        <v>-20753.38</v>
      </c>
      <c r="J1036" s="131">
        <v>-26082.98</v>
      </c>
      <c r="K1036" s="131">
        <v>-3311.5</v>
      </c>
      <c r="L1036" s="131">
        <v>-7482.48</v>
      </c>
      <c r="M1036" s="131">
        <v>-11462.13</v>
      </c>
      <c r="N1036" s="131">
        <v>-4639.6000000000004</v>
      </c>
      <c r="O1036" s="131">
        <v>-11155.22</v>
      </c>
      <c r="P1036" s="131">
        <v>-23184.22</v>
      </c>
      <c r="Q1036" s="126">
        <v>-23184.22</v>
      </c>
    </row>
    <row r="1037" spans="1:17" ht="13" thickBot="1" x14ac:dyDescent="0.3">
      <c r="A1037" s="32">
        <v>241364</v>
      </c>
      <c r="B1037" s="135" t="s">
        <v>457</v>
      </c>
      <c r="C1037" s="146" t="s">
        <v>697</v>
      </c>
      <c r="D1037" s="133" t="s">
        <v>2078</v>
      </c>
      <c r="E1037" s="142">
        <v>-10575.66</v>
      </c>
      <c r="F1037" s="129">
        <v>-2383.73</v>
      </c>
      <c r="G1037" s="129">
        <v>-3397.58</v>
      </c>
      <c r="H1037" s="129">
        <v>-4063.14</v>
      </c>
      <c r="I1037" s="129">
        <v>-4411.1000000000004</v>
      </c>
      <c r="J1037" s="129">
        <v>-4726.7299999999996</v>
      </c>
      <c r="K1037" s="129">
        <v>-5000.8900000000003</v>
      </c>
      <c r="L1037" s="129">
        <v>-5249.64</v>
      </c>
      <c r="M1037" s="129">
        <v>-5512.47</v>
      </c>
      <c r="N1037" s="129">
        <v>-5894.98</v>
      </c>
      <c r="O1037" s="129">
        <v>-6510.32</v>
      </c>
      <c r="P1037" s="129">
        <v>-7470.25</v>
      </c>
      <c r="Q1037" s="126">
        <v>-7470.25</v>
      </c>
    </row>
    <row r="1038" spans="1:17" ht="13" thickBot="1" x14ac:dyDescent="0.3">
      <c r="A1038" s="32">
        <v>241419</v>
      </c>
      <c r="B1038" s="135" t="s">
        <v>2055</v>
      </c>
      <c r="C1038" s="146" t="s">
        <v>2056</v>
      </c>
      <c r="D1038" s="133" t="s">
        <v>2078</v>
      </c>
      <c r="E1038" s="143">
        <v>-6.27</v>
      </c>
      <c r="F1038" s="131">
        <v>-6.27</v>
      </c>
      <c r="G1038" s="131">
        <v>-6.27</v>
      </c>
      <c r="H1038" s="131">
        <v>-21.04</v>
      </c>
      <c r="I1038" s="131">
        <v>-3170.78</v>
      </c>
      <c r="J1038" s="131">
        <v>-5161.1400000000003</v>
      </c>
      <c r="K1038" s="131">
        <v>-1643.66</v>
      </c>
      <c r="L1038" s="131">
        <v>-3094.71</v>
      </c>
      <c r="M1038" s="131">
        <v>-4430.51</v>
      </c>
      <c r="N1038" s="131">
        <v>-1631.38</v>
      </c>
      <c r="O1038" s="131">
        <v>-4091.8</v>
      </c>
      <c r="P1038" s="131">
        <v>-8409.2800000000007</v>
      </c>
      <c r="Q1038" s="126">
        <v>-8409.2800000000007</v>
      </c>
    </row>
    <row r="1039" spans="1:17" ht="13" thickBot="1" x14ac:dyDescent="0.3">
      <c r="A1039" s="32">
        <v>500180</v>
      </c>
      <c r="B1039" s="134" t="s">
        <v>1550</v>
      </c>
      <c r="C1039" s="146">
        <v>500180</v>
      </c>
      <c r="D1039" s="141"/>
      <c r="E1039" s="142">
        <v>0</v>
      </c>
      <c r="F1039" s="129">
        <v>0</v>
      </c>
      <c r="G1039" s="129">
        <v>0</v>
      </c>
      <c r="H1039" s="129">
        <v>0</v>
      </c>
      <c r="I1039" s="129">
        <v>0</v>
      </c>
      <c r="J1039" s="129">
        <v>0</v>
      </c>
      <c r="K1039" s="129">
        <v>0</v>
      </c>
      <c r="L1039" s="129">
        <v>0</v>
      </c>
      <c r="M1039" s="129">
        <v>0</v>
      </c>
      <c r="N1039" s="129">
        <v>0</v>
      </c>
      <c r="O1039" s="129">
        <v>0</v>
      </c>
      <c r="P1039" s="129">
        <v>0</v>
      </c>
      <c r="Q1039" s="126">
        <v>0</v>
      </c>
    </row>
    <row r="1040" spans="1:17" ht="13" thickBot="1" x14ac:dyDescent="0.3">
      <c r="A1040" s="32">
        <v>243048</v>
      </c>
      <c r="B1040" s="135" t="s">
        <v>458</v>
      </c>
      <c r="C1040" s="146" t="s">
        <v>696</v>
      </c>
      <c r="D1040" s="133" t="s">
        <v>2078</v>
      </c>
      <c r="E1040" s="143">
        <v>0</v>
      </c>
      <c r="F1040" s="131">
        <v>0</v>
      </c>
      <c r="G1040" s="131">
        <v>0</v>
      </c>
      <c r="H1040" s="131">
        <v>0</v>
      </c>
      <c r="I1040" s="131">
        <v>0</v>
      </c>
      <c r="J1040" s="131">
        <v>0</v>
      </c>
      <c r="K1040" s="131">
        <v>0</v>
      </c>
      <c r="L1040" s="131">
        <v>0</v>
      </c>
      <c r="M1040" s="131">
        <v>0</v>
      </c>
      <c r="N1040" s="131">
        <v>0</v>
      </c>
      <c r="O1040" s="131">
        <v>0</v>
      </c>
      <c r="P1040" s="131">
        <v>0</v>
      </c>
      <c r="Q1040" s="126">
        <v>0</v>
      </c>
    </row>
    <row r="1041" spans="1:17" ht="13" thickBot="1" x14ac:dyDescent="0.3">
      <c r="A1041" s="32">
        <v>500181</v>
      </c>
      <c r="B1041" s="134" t="s">
        <v>1551</v>
      </c>
      <c r="C1041" s="146">
        <v>500181</v>
      </c>
      <c r="D1041" s="141"/>
      <c r="E1041" s="142">
        <v>-33695392.490000002</v>
      </c>
      <c r="F1041" s="129">
        <v>-33193864.5</v>
      </c>
      <c r="G1041" s="129">
        <v>-29032356.260000002</v>
      </c>
      <c r="H1041" s="129">
        <v>-30423510.850000001</v>
      </c>
      <c r="I1041" s="129">
        <v>-29246619.530000001</v>
      </c>
      <c r="J1041" s="129">
        <v>-23660325.399999999</v>
      </c>
      <c r="K1041" s="129">
        <v>-25356947.079999998</v>
      </c>
      <c r="L1041" s="129">
        <v>-25070547.789999999</v>
      </c>
      <c r="M1041" s="129">
        <v>-27092932.920000002</v>
      </c>
      <c r="N1041" s="129">
        <v>-29262391.379999999</v>
      </c>
      <c r="O1041" s="129">
        <v>-29738607.629999999</v>
      </c>
      <c r="P1041" s="129">
        <v>-43511932.890000001</v>
      </c>
      <c r="Q1041" s="126">
        <v>-43511932.890000001</v>
      </c>
    </row>
    <row r="1042" spans="1:17" ht="13" thickBot="1" x14ac:dyDescent="0.3">
      <c r="A1042" s="32">
        <v>228100</v>
      </c>
      <c r="B1042" s="135" t="s">
        <v>459</v>
      </c>
      <c r="C1042" s="146" t="s">
        <v>695</v>
      </c>
      <c r="D1042" s="133" t="s">
        <v>2078</v>
      </c>
      <c r="E1042" s="143">
        <v>-2012951.81</v>
      </c>
      <c r="F1042" s="131">
        <v>-2012951.81</v>
      </c>
      <c r="G1042" s="131">
        <v>-2012951.81</v>
      </c>
      <c r="H1042" s="131">
        <v>-2012951.81</v>
      </c>
      <c r="I1042" s="131">
        <v>-2012951.81</v>
      </c>
      <c r="J1042" s="131">
        <v>-2012951.81</v>
      </c>
      <c r="K1042" s="131">
        <v>-2012951.81</v>
      </c>
      <c r="L1042" s="131">
        <v>-2012951.81</v>
      </c>
      <c r="M1042" s="131">
        <v>-2012951.81</v>
      </c>
      <c r="N1042" s="131">
        <v>-2012951.81</v>
      </c>
      <c r="O1042" s="131">
        <v>-2012951.81</v>
      </c>
      <c r="P1042" s="131">
        <v>-2012951.81</v>
      </c>
      <c r="Q1042" s="126">
        <v>-2012951.81</v>
      </c>
    </row>
    <row r="1043" spans="1:17" ht="13" thickBot="1" x14ac:dyDescent="0.3">
      <c r="A1043" s="32">
        <v>228102</v>
      </c>
      <c r="B1043" s="135" t="s">
        <v>1552</v>
      </c>
      <c r="C1043" s="146" t="s">
        <v>1553</v>
      </c>
      <c r="D1043" s="133" t="s">
        <v>2078</v>
      </c>
      <c r="E1043" s="142">
        <v>-64112.93</v>
      </c>
      <c r="F1043" s="129">
        <v>-58783.86</v>
      </c>
      <c r="G1043" s="129">
        <v>-53454.79</v>
      </c>
      <c r="H1043" s="129">
        <v>-48125.72</v>
      </c>
      <c r="I1043" s="129">
        <v>-42796.65</v>
      </c>
      <c r="J1043" s="129">
        <v>-37467.58</v>
      </c>
      <c r="K1043" s="129">
        <v>-32138.51</v>
      </c>
      <c r="L1043" s="129">
        <v>-26809.439999999999</v>
      </c>
      <c r="M1043" s="129">
        <v>-7442</v>
      </c>
      <c r="N1043" s="129">
        <v>-7442</v>
      </c>
      <c r="O1043" s="129">
        <v>-7442</v>
      </c>
      <c r="P1043" s="129">
        <v>24890.83</v>
      </c>
      <c r="Q1043" s="126">
        <v>24890.83</v>
      </c>
    </row>
    <row r="1044" spans="1:17" ht="13" thickBot="1" x14ac:dyDescent="0.3">
      <c r="A1044" s="32">
        <v>228106</v>
      </c>
      <c r="B1044" s="135" t="s">
        <v>460</v>
      </c>
      <c r="C1044" s="146" t="s">
        <v>694</v>
      </c>
      <c r="D1044" s="133" t="s">
        <v>2078</v>
      </c>
      <c r="E1044" s="143">
        <v>-1835541</v>
      </c>
      <c r="F1044" s="131">
        <v>-1835541</v>
      </c>
      <c r="G1044" s="131">
        <v>-1835541</v>
      </c>
      <c r="H1044" s="131">
        <v>-1835541</v>
      </c>
      <c r="I1044" s="131">
        <v>-1835541</v>
      </c>
      <c r="J1044" s="131">
        <v>-1835541</v>
      </c>
      <c r="K1044" s="131">
        <v>-1835541</v>
      </c>
      <c r="L1044" s="131">
        <v>-1835541</v>
      </c>
      <c r="M1044" s="131">
        <v>-1835541</v>
      </c>
      <c r="N1044" s="131">
        <v>-1835541</v>
      </c>
      <c r="O1044" s="131">
        <v>-1835541</v>
      </c>
      <c r="P1044" s="131">
        <v>-1835541</v>
      </c>
      <c r="Q1044" s="126">
        <v>-1835541</v>
      </c>
    </row>
    <row r="1045" spans="1:17" ht="13" thickBot="1" x14ac:dyDescent="0.3">
      <c r="A1045" s="32">
        <v>232132</v>
      </c>
      <c r="B1045" s="135" t="s">
        <v>461</v>
      </c>
      <c r="C1045" s="146" t="s">
        <v>693</v>
      </c>
      <c r="D1045" s="133" t="s">
        <v>2078</v>
      </c>
      <c r="E1045" s="142">
        <v>0</v>
      </c>
      <c r="F1045" s="129">
        <v>0</v>
      </c>
      <c r="G1045" s="129">
        <v>0</v>
      </c>
      <c r="H1045" s="129">
        <v>0</v>
      </c>
      <c r="I1045" s="129">
        <v>0</v>
      </c>
      <c r="J1045" s="129">
        <v>0</v>
      </c>
      <c r="K1045" s="129">
        <v>0</v>
      </c>
      <c r="L1045" s="129">
        <v>0</v>
      </c>
      <c r="M1045" s="129">
        <v>0</v>
      </c>
      <c r="N1045" s="129">
        <v>0</v>
      </c>
      <c r="O1045" s="129">
        <v>0</v>
      </c>
      <c r="P1045" s="129">
        <v>0</v>
      </c>
      <c r="Q1045" s="126">
        <v>0</v>
      </c>
    </row>
    <row r="1046" spans="1:17" ht="13" thickBot="1" x14ac:dyDescent="0.3">
      <c r="A1046" s="32">
        <v>232199</v>
      </c>
      <c r="B1046" s="135" t="s">
        <v>462</v>
      </c>
      <c r="C1046" s="146" t="s">
        <v>692</v>
      </c>
      <c r="D1046" s="133" t="s">
        <v>2078</v>
      </c>
      <c r="E1046" s="143">
        <v>0</v>
      </c>
      <c r="F1046" s="131">
        <v>0</v>
      </c>
      <c r="G1046" s="131">
        <v>0</v>
      </c>
      <c r="H1046" s="131">
        <v>0</v>
      </c>
      <c r="I1046" s="131">
        <v>0</v>
      </c>
      <c r="J1046" s="131">
        <v>0</v>
      </c>
      <c r="K1046" s="131">
        <v>0</v>
      </c>
      <c r="L1046" s="131">
        <v>0</v>
      </c>
      <c r="M1046" s="131">
        <v>0</v>
      </c>
      <c r="N1046" s="131">
        <v>0</v>
      </c>
      <c r="O1046" s="131">
        <v>0</v>
      </c>
      <c r="P1046" s="131">
        <v>0</v>
      </c>
      <c r="Q1046" s="126">
        <v>0</v>
      </c>
    </row>
    <row r="1047" spans="1:17" ht="13" thickBot="1" x14ac:dyDescent="0.3">
      <c r="A1047" s="32">
        <v>232209</v>
      </c>
      <c r="B1047" s="135" t="s">
        <v>462</v>
      </c>
      <c r="C1047" s="146" t="s">
        <v>691</v>
      </c>
      <c r="D1047" s="133" t="s">
        <v>2078</v>
      </c>
      <c r="E1047" s="142">
        <v>0</v>
      </c>
      <c r="F1047" s="129">
        <v>0</v>
      </c>
      <c r="G1047" s="129">
        <v>0</v>
      </c>
      <c r="H1047" s="129">
        <v>0</v>
      </c>
      <c r="I1047" s="129">
        <v>0</v>
      </c>
      <c r="J1047" s="129">
        <v>0</v>
      </c>
      <c r="K1047" s="129">
        <v>0</v>
      </c>
      <c r="L1047" s="129">
        <v>0</v>
      </c>
      <c r="M1047" s="129">
        <v>0</v>
      </c>
      <c r="N1047" s="129">
        <v>0</v>
      </c>
      <c r="O1047" s="129">
        <v>0</v>
      </c>
      <c r="P1047" s="129">
        <v>0</v>
      </c>
      <c r="Q1047" s="126">
        <v>0</v>
      </c>
    </row>
    <row r="1048" spans="1:17" ht="13" thickBot="1" x14ac:dyDescent="0.3">
      <c r="A1048" s="32">
        <v>242000</v>
      </c>
      <c r="B1048" s="135" t="s">
        <v>463</v>
      </c>
      <c r="C1048" s="146" t="s">
        <v>690</v>
      </c>
      <c r="D1048" s="133" t="s">
        <v>2078</v>
      </c>
      <c r="E1048" s="143">
        <v>-19087947</v>
      </c>
      <c r="F1048" s="131">
        <v>-19087947</v>
      </c>
      <c r="G1048" s="131">
        <v>-16763812</v>
      </c>
      <c r="H1048" s="131">
        <v>-16763812</v>
      </c>
      <c r="I1048" s="131">
        <v>-16763812</v>
      </c>
      <c r="J1048" s="131">
        <v>-14495507</v>
      </c>
      <c r="K1048" s="131">
        <v>-14495507</v>
      </c>
      <c r="L1048" s="131">
        <v>-14495507</v>
      </c>
      <c r="M1048" s="131">
        <v>-18745582</v>
      </c>
      <c r="N1048" s="131">
        <v>-18745582</v>
      </c>
      <c r="O1048" s="131">
        <v>-18745582</v>
      </c>
      <c r="P1048" s="131">
        <v>-33111094</v>
      </c>
      <c r="Q1048" s="126">
        <v>-33111094</v>
      </c>
    </row>
    <row r="1049" spans="1:17" ht="13" thickBot="1" x14ac:dyDescent="0.3">
      <c r="A1049" s="32">
        <v>242003</v>
      </c>
      <c r="B1049" s="135" t="s">
        <v>464</v>
      </c>
      <c r="C1049" s="146" t="s">
        <v>689</v>
      </c>
      <c r="D1049" s="133" t="s">
        <v>2078</v>
      </c>
      <c r="E1049" s="142">
        <v>685</v>
      </c>
      <c r="F1049" s="129">
        <v>-203</v>
      </c>
      <c r="G1049" s="129">
        <v>1383.98</v>
      </c>
      <c r="H1049" s="129">
        <v>796.98</v>
      </c>
      <c r="I1049" s="129">
        <v>403.98</v>
      </c>
      <c r="J1049" s="129">
        <v>403.98</v>
      </c>
      <c r="K1049" s="129">
        <v>-5368.46</v>
      </c>
      <c r="L1049" s="129">
        <v>403.98</v>
      </c>
      <c r="M1049" s="129">
        <v>-10397.02</v>
      </c>
      <c r="N1049" s="129">
        <v>11204.98</v>
      </c>
      <c r="O1049" s="129">
        <v>11051</v>
      </c>
      <c r="P1049" s="129">
        <v>-82.37</v>
      </c>
      <c r="Q1049" s="126">
        <v>-82.37</v>
      </c>
    </row>
    <row r="1050" spans="1:17" ht="13" thickBot="1" x14ac:dyDescent="0.3">
      <c r="A1050" s="32">
        <v>242008</v>
      </c>
      <c r="B1050" s="135" t="s">
        <v>465</v>
      </c>
      <c r="C1050" s="146" t="s">
        <v>688</v>
      </c>
      <c r="D1050" s="133" t="s">
        <v>2078</v>
      </c>
      <c r="E1050" s="143">
        <v>-875619.5</v>
      </c>
      <c r="F1050" s="131">
        <v>-872891.17</v>
      </c>
      <c r="G1050" s="131">
        <v>-870207.84</v>
      </c>
      <c r="H1050" s="131">
        <v>-867083.13</v>
      </c>
      <c r="I1050" s="131">
        <v>-864349.8</v>
      </c>
      <c r="J1050" s="131">
        <v>-861616.47</v>
      </c>
      <c r="K1050" s="131">
        <v>-858838.14</v>
      </c>
      <c r="L1050" s="131">
        <v>-856104.81</v>
      </c>
      <c r="M1050" s="131">
        <v>-853371.48</v>
      </c>
      <c r="N1050" s="131">
        <v>-850528.61</v>
      </c>
      <c r="O1050" s="131">
        <v>-847735.74</v>
      </c>
      <c r="P1050" s="131">
        <v>-844942.87</v>
      </c>
      <c r="Q1050" s="126">
        <v>-844942.87</v>
      </c>
    </row>
    <row r="1051" spans="1:17" ht="13" thickBot="1" x14ac:dyDescent="0.3">
      <c r="A1051" s="32">
        <v>242010</v>
      </c>
      <c r="B1051" s="135" t="s">
        <v>466</v>
      </c>
      <c r="C1051" s="146" t="s">
        <v>687</v>
      </c>
      <c r="D1051" s="133" t="s">
        <v>2078</v>
      </c>
      <c r="E1051" s="142">
        <v>-333152.92</v>
      </c>
      <c r="F1051" s="129">
        <v>-302808</v>
      </c>
      <c r="G1051" s="129">
        <v>-330100.14</v>
      </c>
      <c r="H1051" s="129">
        <v>-369283</v>
      </c>
      <c r="I1051" s="129">
        <v>-354447.32</v>
      </c>
      <c r="J1051" s="129">
        <v>-347852.31</v>
      </c>
      <c r="K1051" s="129">
        <v>-359743.89</v>
      </c>
      <c r="L1051" s="129">
        <v>-364922.02</v>
      </c>
      <c r="M1051" s="129">
        <v>-334942.69</v>
      </c>
      <c r="N1051" s="129">
        <v>-340331.7</v>
      </c>
      <c r="O1051" s="129">
        <v>-305268.34000000003</v>
      </c>
      <c r="P1051" s="129">
        <v>-253803.57</v>
      </c>
      <c r="Q1051" s="126">
        <v>-253803.57</v>
      </c>
    </row>
    <row r="1052" spans="1:17" ht="13" thickBot="1" x14ac:dyDescent="0.3">
      <c r="A1052" s="32">
        <v>242011</v>
      </c>
      <c r="B1052" s="135" t="s">
        <v>467</v>
      </c>
      <c r="C1052" s="146" t="s">
        <v>686</v>
      </c>
      <c r="D1052" s="133" t="s">
        <v>2078</v>
      </c>
      <c r="E1052" s="143">
        <v>-195882.73</v>
      </c>
      <c r="F1052" s="131">
        <v>-193154.4</v>
      </c>
      <c r="G1052" s="131">
        <v>-190096.07</v>
      </c>
      <c r="H1052" s="131">
        <v>-187346.36</v>
      </c>
      <c r="I1052" s="131">
        <v>-184613.03</v>
      </c>
      <c r="J1052" s="131">
        <v>-181879.7</v>
      </c>
      <c r="K1052" s="131">
        <v>-179101.37</v>
      </c>
      <c r="L1052" s="131">
        <v>-176368.04</v>
      </c>
      <c r="M1052" s="131">
        <v>-173634.71</v>
      </c>
      <c r="N1052" s="131">
        <v>-170791.84</v>
      </c>
      <c r="O1052" s="131">
        <v>-167998.97</v>
      </c>
      <c r="P1052" s="131">
        <v>-165206.1</v>
      </c>
      <c r="Q1052" s="126">
        <v>-165206.1</v>
      </c>
    </row>
    <row r="1053" spans="1:17" ht="13" thickBot="1" x14ac:dyDescent="0.3">
      <c r="A1053" s="32">
        <v>242016</v>
      </c>
      <c r="B1053" s="135" t="s">
        <v>1554</v>
      </c>
      <c r="C1053" s="146" t="s">
        <v>1555</v>
      </c>
      <c r="D1053" s="133" t="s">
        <v>2078</v>
      </c>
      <c r="E1053" s="142">
        <v>-68632.73</v>
      </c>
      <c r="F1053" s="129">
        <v>-56676.7</v>
      </c>
      <c r="G1053" s="129">
        <v>-50162.75</v>
      </c>
      <c r="H1053" s="129">
        <v>-41321.480000000003</v>
      </c>
      <c r="I1053" s="129">
        <v>-36996.61</v>
      </c>
      <c r="J1053" s="129">
        <v>-248663.52</v>
      </c>
      <c r="K1053" s="129">
        <v>-242630.7</v>
      </c>
      <c r="L1053" s="129">
        <v>-234928.36</v>
      </c>
      <c r="M1053" s="129">
        <v>-231026.8</v>
      </c>
      <c r="N1053" s="129">
        <v>-227125.24</v>
      </c>
      <c r="O1053" s="129">
        <v>-223223.67999999999</v>
      </c>
      <c r="P1053" s="129">
        <v>-219146.81</v>
      </c>
      <c r="Q1053" s="126">
        <v>-219146.81</v>
      </c>
    </row>
    <row r="1054" spans="1:17" ht="13" thickBot="1" x14ac:dyDescent="0.3">
      <c r="A1054" s="32">
        <v>242017</v>
      </c>
      <c r="B1054" s="135" t="s">
        <v>468</v>
      </c>
      <c r="C1054" s="146" t="s">
        <v>685</v>
      </c>
      <c r="D1054" s="133" t="s">
        <v>2078</v>
      </c>
      <c r="E1054" s="143">
        <v>0</v>
      </c>
      <c r="F1054" s="131">
        <v>0</v>
      </c>
      <c r="G1054" s="131">
        <v>0</v>
      </c>
      <c r="H1054" s="131">
        <v>0</v>
      </c>
      <c r="I1054" s="131">
        <v>0</v>
      </c>
      <c r="J1054" s="131">
        <v>0</v>
      </c>
      <c r="K1054" s="131">
        <v>0</v>
      </c>
      <c r="L1054" s="131">
        <v>0</v>
      </c>
      <c r="M1054" s="131">
        <v>-2746.02</v>
      </c>
      <c r="N1054" s="131">
        <v>0</v>
      </c>
      <c r="O1054" s="131">
        <v>0</v>
      </c>
      <c r="P1054" s="131">
        <v>0</v>
      </c>
      <c r="Q1054" s="126">
        <v>0</v>
      </c>
    </row>
    <row r="1055" spans="1:17" ht="13" thickBot="1" x14ac:dyDescent="0.3">
      <c r="A1055" s="32">
        <v>242018</v>
      </c>
      <c r="B1055" s="135" t="s">
        <v>469</v>
      </c>
      <c r="C1055" s="146" t="s">
        <v>684</v>
      </c>
      <c r="D1055" s="133" t="s">
        <v>2078</v>
      </c>
      <c r="E1055" s="142">
        <v>-1163092.3700000001</v>
      </c>
      <c r="F1055" s="129">
        <v>-1159395.3700000001</v>
      </c>
      <c r="G1055" s="129">
        <v>-1149385.93</v>
      </c>
      <c r="H1055" s="129">
        <v>-1139536.42</v>
      </c>
      <c r="I1055" s="129">
        <v>-1133257.98</v>
      </c>
      <c r="J1055" s="129">
        <v>-1122725.94</v>
      </c>
      <c r="K1055" s="129">
        <v>-1116520.29</v>
      </c>
      <c r="L1055" s="129">
        <v>-1111358.93</v>
      </c>
      <c r="M1055" s="129">
        <v>-1101785.01</v>
      </c>
      <c r="N1055" s="129">
        <v>-1095398.9099999999</v>
      </c>
      <c r="O1055" s="129">
        <v>-1091692.32</v>
      </c>
      <c r="P1055" s="129">
        <v>-1089053.3700000001</v>
      </c>
      <c r="Q1055" s="126">
        <v>-1089053.3700000001</v>
      </c>
    </row>
    <row r="1056" spans="1:17" ht="13" thickBot="1" x14ac:dyDescent="0.3">
      <c r="A1056" s="32">
        <v>242019</v>
      </c>
      <c r="B1056" s="135" t="s">
        <v>2057</v>
      </c>
      <c r="C1056" s="146" t="s">
        <v>2058</v>
      </c>
      <c r="D1056" s="133" t="s">
        <v>2078</v>
      </c>
      <c r="E1056" s="143">
        <v>0</v>
      </c>
      <c r="F1056" s="131">
        <v>0</v>
      </c>
      <c r="G1056" s="131">
        <v>1985374</v>
      </c>
      <c r="H1056" s="131">
        <v>0</v>
      </c>
      <c r="I1056" s="131">
        <v>0</v>
      </c>
      <c r="J1056" s="131">
        <v>2130917</v>
      </c>
      <c r="K1056" s="131">
        <v>0</v>
      </c>
      <c r="L1056" s="131">
        <v>0</v>
      </c>
      <c r="M1056" s="131">
        <v>2074661</v>
      </c>
      <c r="N1056" s="131">
        <v>0</v>
      </c>
      <c r="O1056" s="131">
        <v>0</v>
      </c>
      <c r="P1056" s="131">
        <v>2054482</v>
      </c>
      <c r="Q1056" s="126">
        <v>2054482</v>
      </c>
    </row>
    <row r="1057" spans="1:17" ht="13" thickBot="1" x14ac:dyDescent="0.3">
      <c r="A1057" s="32">
        <v>242057</v>
      </c>
      <c r="B1057" s="135" t="s">
        <v>470</v>
      </c>
      <c r="C1057" s="146" t="s">
        <v>683</v>
      </c>
      <c r="D1057" s="133" t="s">
        <v>2078</v>
      </c>
      <c r="E1057" s="142">
        <v>-10666.66</v>
      </c>
      <c r="F1057" s="129">
        <v>-21333.33</v>
      </c>
      <c r="G1057" s="129">
        <v>-32000</v>
      </c>
      <c r="H1057" s="129">
        <v>-10666.66</v>
      </c>
      <c r="I1057" s="129">
        <v>-21333.33</v>
      </c>
      <c r="J1057" s="129">
        <v>-32000</v>
      </c>
      <c r="K1057" s="129">
        <v>-10666.67</v>
      </c>
      <c r="L1057" s="129">
        <v>-21333.34</v>
      </c>
      <c r="M1057" s="129">
        <v>-32000.01</v>
      </c>
      <c r="N1057" s="129">
        <v>-10666.67</v>
      </c>
      <c r="O1057" s="129">
        <v>-21333.34</v>
      </c>
      <c r="P1057" s="129">
        <v>-32000</v>
      </c>
      <c r="Q1057" s="126">
        <v>-32000</v>
      </c>
    </row>
    <row r="1058" spans="1:17" ht="13" thickBot="1" x14ac:dyDescent="0.3">
      <c r="A1058" s="32">
        <v>242059</v>
      </c>
      <c r="B1058" s="135" t="s">
        <v>1556</v>
      </c>
      <c r="C1058" s="146" t="s">
        <v>1557</v>
      </c>
      <c r="D1058" s="133" t="s">
        <v>2078</v>
      </c>
      <c r="E1058" s="143">
        <v>-75375</v>
      </c>
      <c r="F1058" s="131">
        <v>-150750</v>
      </c>
      <c r="G1058" s="131">
        <v>-226125</v>
      </c>
      <c r="H1058" s="131">
        <v>-301500</v>
      </c>
      <c r="I1058" s="131">
        <v>-362412.08</v>
      </c>
      <c r="J1058" s="131">
        <v>0</v>
      </c>
      <c r="K1058" s="131">
        <v>0</v>
      </c>
      <c r="L1058" s="131">
        <v>0</v>
      </c>
      <c r="M1058" s="131">
        <v>0</v>
      </c>
      <c r="N1058" s="131">
        <v>0</v>
      </c>
      <c r="O1058" s="131">
        <v>0</v>
      </c>
      <c r="P1058" s="131">
        <v>0</v>
      </c>
      <c r="Q1058" s="126">
        <v>0</v>
      </c>
    </row>
    <row r="1059" spans="1:17" ht="13" thickBot="1" x14ac:dyDescent="0.3">
      <c r="A1059" s="32">
        <v>242063</v>
      </c>
      <c r="B1059" s="135" t="s">
        <v>1558</v>
      </c>
      <c r="C1059" s="146" t="s">
        <v>1559</v>
      </c>
      <c r="D1059" s="133" t="s">
        <v>2078</v>
      </c>
      <c r="E1059" s="142">
        <v>-329793</v>
      </c>
      <c r="F1059" s="129">
        <v>-329793</v>
      </c>
      <c r="G1059" s="129">
        <v>-332761</v>
      </c>
      <c r="H1059" s="129">
        <v>-332761</v>
      </c>
      <c r="I1059" s="129">
        <v>-332761</v>
      </c>
      <c r="J1059" s="129">
        <v>-335756</v>
      </c>
      <c r="K1059" s="129">
        <v>-335756</v>
      </c>
      <c r="L1059" s="129">
        <v>-335756</v>
      </c>
      <c r="M1059" s="129">
        <v>-338778</v>
      </c>
      <c r="N1059" s="129">
        <v>-338778</v>
      </c>
      <c r="O1059" s="129">
        <v>-338778</v>
      </c>
      <c r="P1059" s="129">
        <v>-341827</v>
      </c>
      <c r="Q1059" s="126">
        <v>-341827</v>
      </c>
    </row>
    <row r="1060" spans="1:17" ht="13" thickBot="1" x14ac:dyDescent="0.3">
      <c r="A1060" s="32">
        <v>242064</v>
      </c>
      <c r="B1060" s="135" t="s">
        <v>471</v>
      </c>
      <c r="C1060" s="146" t="s">
        <v>682</v>
      </c>
      <c r="D1060" s="133" t="s">
        <v>2078</v>
      </c>
      <c r="E1060" s="143">
        <v>0</v>
      </c>
      <c r="F1060" s="131">
        <v>0</v>
      </c>
      <c r="G1060" s="131">
        <v>0</v>
      </c>
      <c r="H1060" s="131">
        <v>0</v>
      </c>
      <c r="I1060" s="131">
        <v>0</v>
      </c>
      <c r="J1060" s="131">
        <v>0</v>
      </c>
      <c r="K1060" s="131">
        <v>0</v>
      </c>
      <c r="L1060" s="131">
        <v>0</v>
      </c>
      <c r="M1060" s="131">
        <v>0</v>
      </c>
      <c r="N1060" s="131">
        <v>0</v>
      </c>
      <c r="O1060" s="131">
        <v>0</v>
      </c>
      <c r="P1060" s="131">
        <v>0</v>
      </c>
      <c r="Q1060" s="126">
        <v>0</v>
      </c>
    </row>
    <row r="1061" spans="1:17" ht="13" thickBot="1" x14ac:dyDescent="0.3">
      <c r="A1061" s="32">
        <v>242066</v>
      </c>
      <c r="B1061" s="135" t="s">
        <v>472</v>
      </c>
      <c r="C1061" s="146" t="s">
        <v>681</v>
      </c>
      <c r="D1061" s="133" t="s">
        <v>2078</v>
      </c>
      <c r="E1061" s="142">
        <v>0</v>
      </c>
      <c r="F1061" s="129">
        <v>0</v>
      </c>
      <c r="G1061" s="129">
        <v>0</v>
      </c>
      <c r="H1061" s="129">
        <v>0</v>
      </c>
      <c r="I1061" s="129">
        <v>0</v>
      </c>
      <c r="J1061" s="129">
        <v>0</v>
      </c>
      <c r="K1061" s="129">
        <v>0</v>
      </c>
      <c r="L1061" s="129">
        <v>0</v>
      </c>
      <c r="M1061" s="129">
        <v>0</v>
      </c>
      <c r="N1061" s="129">
        <v>0</v>
      </c>
      <c r="O1061" s="129">
        <v>0</v>
      </c>
      <c r="P1061" s="129">
        <v>0</v>
      </c>
      <c r="Q1061" s="126">
        <v>0</v>
      </c>
    </row>
    <row r="1062" spans="1:17" ht="13" thickBot="1" x14ac:dyDescent="0.3">
      <c r="A1062" s="32">
        <v>242072</v>
      </c>
      <c r="B1062" s="135" t="s">
        <v>473</v>
      </c>
      <c r="C1062" s="146" t="s">
        <v>680</v>
      </c>
      <c r="D1062" s="133" t="s">
        <v>2078</v>
      </c>
      <c r="E1062" s="143">
        <v>0</v>
      </c>
      <c r="F1062" s="131">
        <v>0</v>
      </c>
      <c r="G1062" s="131">
        <v>0</v>
      </c>
      <c r="H1062" s="131">
        <v>0</v>
      </c>
      <c r="I1062" s="131">
        <v>0</v>
      </c>
      <c r="J1062" s="131">
        <v>0</v>
      </c>
      <c r="K1062" s="131">
        <v>0</v>
      </c>
      <c r="L1062" s="131">
        <v>0</v>
      </c>
      <c r="M1062" s="131">
        <v>0</v>
      </c>
      <c r="N1062" s="131">
        <v>0</v>
      </c>
      <c r="O1062" s="131">
        <v>800</v>
      </c>
      <c r="P1062" s="131">
        <v>1000</v>
      </c>
      <c r="Q1062" s="126">
        <v>1000</v>
      </c>
    </row>
    <row r="1063" spans="1:17" ht="13" thickBot="1" x14ac:dyDescent="0.3">
      <c r="A1063" s="32">
        <v>242073</v>
      </c>
      <c r="B1063" s="135" t="s">
        <v>474</v>
      </c>
      <c r="C1063" s="146" t="s">
        <v>679</v>
      </c>
      <c r="D1063" s="133" t="s">
        <v>2078</v>
      </c>
      <c r="E1063" s="142">
        <v>0</v>
      </c>
      <c r="F1063" s="129">
        <v>0</v>
      </c>
      <c r="G1063" s="129">
        <v>0</v>
      </c>
      <c r="H1063" s="129">
        <v>0</v>
      </c>
      <c r="I1063" s="129">
        <v>0</v>
      </c>
      <c r="J1063" s="129">
        <v>0</v>
      </c>
      <c r="K1063" s="129">
        <v>0</v>
      </c>
      <c r="L1063" s="129">
        <v>0</v>
      </c>
      <c r="M1063" s="129">
        <v>0</v>
      </c>
      <c r="N1063" s="129">
        <v>0</v>
      </c>
      <c r="O1063" s="129">
        <v>0</v>
      </c>
      <c r="P1063" s="129">
        <v>0</v>
      </c>
      <c r="Q1063" s="126">
        <v>0</v>
      </c>
    </row>
    <row r="1064" spans="1:17" ht="13" thickBot="1" x14ac:dyDescent="0.3">
      <c r="A1064" s="32">
        <v>242074</v>
      </c>
      <c r="B1064" s="135" t="s">
        <v>475</v>
      </c>
      <c r="C1064" s="146" t="s">
        <v>678</v>
      </c>
      <c r="D1064" s="133" t="s">
        <v>2078</v>
      </c>
      <c r="E1064" s="143">
        <v>0</v>
      </c>
      <c r="F1064" s="131">
        <v>0</v>
      </c>
      <c r="G1064" s="131">
        <v>0</v>
      </c>
      <c r="H1064" s="131">
        <v>0</v>
      </c>
      <c r="I1064" s="131">
        <v>0</v>
      </c>
      <c r="J1064" s="131">
        <v>0</v>
      </c>
      <c r="K1064" s="131">
        <v>0</v>
      </c>
      <c r="L1064" s="131">
        <v>0</v>
      </c>
      <c r="M1064" s="131">
        <v>0</v>
      </c>
      <c r="N1064" s="131">
        <v>0</v>
      </c>
      <c r="O1064" s="131">
        <v>0</v>
      </c>
      <c r="P1064" s="131">
        <v>0</v>
      </c>
      <c r="Q1064" s="126">
        <v>0</v>
      </c>
    </row>
    <row r="1065" spans="1:17" ht="13" thickBot="1" x14ac:dyDescent="0.3">
      <c r="A1065" s="32">
        <v>242075</v>
      </c>
      <c r="B1065" s="135" t="s">
        <v>476</v>
      </c>
      <c r="C1065" s="146" t="s">
        <v>677</v>
      </c>
      <c r="D1065" s="133" t="s">
        <v>2078</v>
      </c>
      <c r="E1065" s="142">
        <v>0</v>
      </c>
      <c r="F1065" s="129">
        <v>0</v>
      </c>
      <c r="G1065" s="129">
        <v>0</v>
      </c>
      <c r="H1065" s="129">
        <v>0</v>
      </c>
      <c r="I1065" s="129">
        <v>0</v>
      </c>
      <c r="J1065" s="129">
        <v>0</v>
      </c>
      <c r="K1065" s="129">
        <v>0</v>
      </c>
      <c r="L1065" s="129">
        <v>0</v>
      </c>
      <c r="M1065" s="129">
        <v>0</v>
      </c>
      <c r="N1065" s="129">
        <v>0</v>
      </c>
      <c r="O1065" s="129">
        <v>0</v>
      </c>
      <c r="P1065" s="129">
        <v>0</v>
      </c>
      <c r="Q1065" s="126">
        <v>0</v>
      </c>
    </row>
    <row r="1066" spans="1:17" ht="13" thickBot="1" x14ac:dyDescent="0.3">
      <c r="A1066" s="32">
        <v>242100</v>
      </c>
      <c r="B1066" s="135" t="s">
        <v>1560</v>
      </c>
      <c r="C1066" s="146" t="s">
        <v>676</v>
      </c>
      <c r="D1066" s="133" t="s">
        <v>2078</v>
      </c>
      <c r="E1066" s="143">
        <v>-1476124.14</v>
      </c>
      <c r="F1066" s="131">
        <v>-1536689.92</v>
      </c>
      <c r="G1066" s="131">
        <v>-1570594.47</v>
      </c>
      <c r="H1066" s="131">
        <v>-1552747.85</v>
      </c>
      <c r="I1066" s="131">
        <v>-1504620.17</v>
      </c>
      <c r="J1066" s="131">
        <v>-1361868.01</v>
      </c>
      <c r="K1066" s="131">
        <v>-1327078.9099999999</v>
      </c>
      <c r="L1066" s="131">
        <v>-1268513.53</v>
      </c>
      <c r="M1066" s="131">
        <v>-1220559.3799999999</v>
      </c>
      <c r="N1066" s="131">
        <v>-1321465.94</v>
      </c>
      <c r="O1066" s="131">
        <v>-1163561.07</v>
      </c>
      <c r="P1066" s="131">
        <v>-1318826.05</v>
      </c>
      <c r="Q1066" s="126">
        <v>-1318826.05</v>
      </c>
    </row>
    <row r="1067" spans="1:17" ht="13" thickBot="1" x14ac:dyDescent="0.3">
      <c r="A1067" s="32">
        <v>242101</v>
      </c>
      <c r="B1067" s="135" t="s">
        <v>477</v>
      </c>
      <c r="C1067" s="146" t="s">
        <v>675</v>
      </c>
      <c r="D1067" s="133" t="s">
        <v>2078</v>
      </c>
      <c r="E1067" s="142">
        <v>0</v>
      </c>
      <c r="F1067" s="129">
        <v>0</v>
      </c>
      <c r="G1067" s="129">
        <v>0</v>
      </c>
      <c r="H1067" s="129">
        <v>0</v>
      </c>
      <c r="I1067" s="129">
        <v>0</v>
      </c>
      <c r="J1067" s="129">
        <v>0</v>
      </c>
      <c r="K1067" s="129">
        <v>0</v>
      </c>
      <c r="L1067" s="129">
        <v>0</v>
      </c>
      <c r="M1067" s="129">
        <v>0</v>
      </c>
      <c r="N1067" s="129">
        <v>0</v>
      </c>
      <c r="O1067" s="129">
        <v>0</v>
      </c>
      <c r="P1067" s="129">
        <v>0</v>
      </c>
      <c r="Q1067" s="126">
        <v>0</v>
      </c>
    </row>
    <row r="1068" spans="1:17" ht="13" thickBot="1" x14ac:dyDescent="0.3">
      <c r="A1068" s="32">
        <v>242102</v>
      </c>
      <c r="B1068" s="135" t="s">
        <v>1561</v>
      </c>
      <c r="C1068" s="146" t="s">
        <v>674</v>
      </c>
      <c r="D1068" s="133" t="s">
        <v>2078</v>
      </c>
      <c r="E1068" s="143">
        <v>-3246878.29</v>
      </c>
      <c r="F1068" s="131">
        <v>-2584150.9300000002</v>
      </c>
      <c r="G1068" s="131">
        <v>-2474650.3199999998</v>
      </c>
      <c r="H1068" s="131">
        <v>-1927212.34</v>
      </c>
      <c r="I1068" s="131">
        <v>-1202314.3500000001</v>
      </c>
      <c r="J1068" s="131">
        <v>-492823.84</v>
      </c>
      <c r="K1068" s="131">
        <v>-632199.75</v>
      </c>
      <c r="L1068" s="131">
        <v>-595780.77</v>
      </c>
      <c r="M1068" s="131">
        <v>-655728.01</v>
      </c>
      <c r="N1068" s="131">
        <v>-865706.58</v>
      </c>
      <c r="O1068" s="131">
        <v>-1429190.34</v>
      </c>
      <c r="P1068" s="131">
        <v>-2609323.4700000002</v>
      </c>
      <c r="Q1068" s="126">
        <v>-2609323.4700000002</v>
      </c>
    </row>
    <row r="1069" spans="1:17" ht="13" thickBot="1" x14ac:dyDescent="0.3">
      <c r="A1069" s="32">
        <v>242104</v>
      </c>
      <c r="B1069" s="135" t="s">
        <v>1562</v>
      </c>
      <c r="C1069" s="146" t="s">
        <v>673</v>
      </c>
      <c r="D1069" s="133" t="s">
        <v>2078</v>
      </c>
      <c r="E1069" s="142">
        <v>-1886330.62</v>
      </c>
      <c r="F1069" s="129">
        <v>-1839385.61</v>
      </c>
      <c r="G1069" s="129">
        <v>-2042253.6</v>
      </c>
      <c r="H1069" s="129">
        <v>-2028861.72</v>
      </c>
      <c r="I1069" s="129">
        <v>-1753125.27</v>
      </c>
      <c r="J1069" s="129">
        <v>-1821271.07</v>
      </c>
      <c r="K1069" s="129">
        <v>-1345063.79</v>
      </c>
      <c r="L1069" s="129">
        <v>-1332638.8899999999</v>
      </c>
      <c r="M1069" s="129">
        <v>-1198283.7</v>
      </c>
      <c r="N1069" s="129">
        <v>-1054044.52</v>
      </c>
      <c r="O1069" s="129">
        <v>-1117163.8899999999</v>
      </c>
      <c r="P1069" s="129">
        <v>-1314488.33</v>
      </c>
      <c r="Q1069" s="126">
        <v>-1314488.33</v>
      </c>
    </row>
    <row r="1070" spans="1:17" ht="13" thickBot="1" x14ac:dyDescent="0.3">
      <c r="A1070" s="32">
        <v>242105</v>
      </c>
      <c r="B1070" s="135" t="s">
        <v>478</v>
      </c>
      <c r="C1070" s="146" t="s">
        <v>672</v>
      </c>
      <c r="D1070" s="133" t="s">
        <v>2078</v>
      </c>
      <c r="E1070" s="143">
        <v>-478451.98</v>
      </c>
      <c r="F1070" s="131">
        <v>-728451.13</v>
      </c>
      <c r="G1070" s="131">
        <v>-707956.07</v>
      </c>
      <c r="H1070" s="131">
        <v>-673892.74</v>
      </c>
      <c r="I1070" s="131">
        <v>-521758.9</v>
      </c>
      <c r="J1070" s="131">
        <v>-398423.23</v>
      </c>
      <c r="K1070" s="131">
        <v>-316272.02</v>
      </c>
      <c r="L1070" s="131">
        <v>-38885.35</v>
      </c>
      <c r="M1070" s="131">
        <v>17088.3</v>
      </c>
      <c r="N1070" s="131">
        <v>37251.599999999999</v>
      </c>
      <c r="O1070" s="131">
        <v>-24465.94</v>
      </c>
      <c r="P1070" s="131">
        <v>-156612.19</v>
      </c>
      <c r="Q1070" s="126">
        <v>-156612.19</v>
      </c>
    </row>
    <row r="1071" spans="1:17" ht="13" thickBot="1" x14ac:dyDescent="0.3">
      <c r="A1071" s="32">
        <v>242107</v>
      </c>
      <c r="B1071" s="135" t="s">
        <v>479</v>
      </c>
      <c r="C1071" s="146" t="s">
        <v>671</v>
      </c>
      <c r="D1071" s="133" t="s">
        <v>2078</v>
      </c>
      <c r="E1071" s="142">
        <v>-10705</v>
      </c>
      <c r="F1071" s="129">
        <v>-9131.18</v>
      </c>
      <c r="G1071" s="129">
        <v>139</v>
      </c>
      <c r="H1071" s="129">
        <v>-4698</v>
      </c>
      <c r="I1071" s="129">
        <v>-5776</v>
      </c>
      <c r="J1071" s="129">
        <v>-210</v>
      </c>
      <c r="K1071" s="129">
        <v>1987.11</v>
      </c>
      <c r="L1071" s="129">
        <v>-5233</v>
      </c>
      <c r="M1071" s="129">
        <v>360</v>
      </c>
      <c r="N1071" s="129">
        <v>-1255</v>
      </c>
      <c r="O1071" s="129">
        <v>360</v>
      </c>
      <c r="P1071" s="129">
        <v>8850.7999999999993</v>
      </c>
      <c r="Q1071" s="126">
        <v>8850.7999999999993</v>
      </c>
    </row>
    <row r="1072" spans="1:17" ht="13" thickBot="1" x14ac:dyDescent="0.3">
      <c r="A1072" s="32">
        <v>242108</v>
      </c>
      <c r="B1072" s="135" t="s">
        <v>480</v>
      </c>
      <c r="C1072" s="146" t="s">
        <v>670</v>
      </c>
      <c r="D1072" s="133" t="s">
        <v>2078</v>
      </c>
      <c r="E1072" s="143">
        <v>480</v>
      </c>
      <c r="F1072" s="131">
        <v>480</v>
      </c>
      <c r="G1072" s="131">
        <v>701</v>
      </c>
      <c r="H1072" s="131">
        <v>480</v>
      </c>
      <c r="I1072" s="131">
        <v>480</v>
      </c>
      <c r="J1072" s="131">
        <v>480</v>
      </c>
      <c r="K1072" s="131">
        <v>480</v>
      </c>
      <c r="L1072" s="131">
        <v>480</v>
      </c>
      <c r="M1072" s="131">
        <v>480</v>
      </c>
      <c r="N1072" s="131">
        <v>480</v>
      </c>
      <c r="O1072" s="131">
        <v>480</v>
      </c>
      <c r="P1072" s="131">
        <v>480</v>
      </c>
      <c r="Q1072" s="126">
        <v>480</v>
      </c>
    </row>
    <row r="1073" spans="1:17" ht="13" thickBot="1" x14ac:dyDescent="0.3">
      <c r="A1073" s="32">
        <v>242140</v>
      </c>
      <c r="B1073" s="135" t="s">
        <v>481</v>
      </c>
      <c r="C1073" s="146" t="s">
        <v>669</v>
      </c>
      <c r="D1073" s="133" t="s">
        <v>2078</v>
      </c>
      <c r="E1073" s="142">
        <v>-544138.41</v>
      </c>
      <c r="F1073" s="129">
        <v>-412545.68</v>
      </c>
      <c r="G1073" s="129">
        <v>-378703.96</v>
      </c>
      <c r="H1073" s="129">
        <v>-316387.06</v>
      </c>
      <c r="I1073" s="129">
        <v>-303576.77</v>
      </c>
      <c r="J1073" s="129">
        <v>-194394.4</v>
      </c>
      <c r="K1073" s="129">
        <v>-267555.37</v>
      </c>
      <c r="L1073" s="129">
        <v>-359063.47</v>
      </c>
      <c r="M1073" s="129">
        <v>-431079.58</v>
      </c>
      <c r="N1073" s="129">
        <v>-434069.15</v>
      </c>
      <c r="O1073" s="129">
        <v>-419753.2</v>
      </c>
      <c r="P1073" s="129">
        <v>-296737.57</v>
      </c>
      <c r="Q1073" s="126">
        <v>-296737.57</v>
      </c>
    </row>
    <row r="1074" spans="1:17" ht="13" thickBot="1" x14ac:dyDescent="0.3">
      <c r="A1074" s="32">
        <v>242145</v>
      </c>
      <c r="B1074" s="135" t="s">
        <v>482</v>
      </c>
      <c r="C1074" s="146" t="s">
        <v>668</v>
      </c>
      <c r="D1074" s="133" t="s">
        <v>2078</v>
      </c>
      <c r="E1074" s="143">
        <v>0</v>
      </c>
      <c r="F1074" s="131">
        <v>0</v>
      </c>
      <c r="G1074" s="131">
        <v>2563.92</v>
      </c>
      <c r="H1074" s="131">
        <v>-0.1</v>
      </c>
      <c r="I1074" s="131">
        <v>0</v>
      </c>
      <c r="J1074" s="131">
        <v>0</v>
      </c>
      <c r="K1074" s="131">
        <v>0</v>
      </c>
      <c r="L1074" s="131">
        <v>0</v>
      </c>
      <c r="M1074" s="131">
        <v>0.01</v>
      </c>
      <c r="N1074" s="131">
        <v>0.02</v>
      </c>
      <c r="O1074" s="131">
        <v>-0.98</v>
      </c>
      <c r="P1074" s="131">
        <v>0</v>
      </c>
      <c r="Q1074" s="126">
        <v>0</v>
      </c>
    </row>
    <row r="1075" spans="1:17" ht="13" thickBot="1" x14ac:dyDescent="0.3">
      <c r="A1075" s="32">
        <v>242910</v>
      </c>
      <c r="B1075" s="135" t="s">
        <v>483</v>
      </c>
      <c r="C1075" s="146" t="s">
        <v>667</v>
      </c>
      <c r="D1075" s="133" t="s">
        <v>2078</v>
      </c>
      <c r="E1075" s="142">
        <v>0</v>
      </c>
      <c r="F1075" s="129">
        <v>0</v>
      </c>
      <c r="G1075" s="129">
        <v>0</v>
      </c>
      <c r="H1075" s="129">
        <v>0</v>
      </c>
      <c r="I1075" s="129">
        <v>0</v>
      </c>
      <c r="J1075" s="129">
        <v>0</v>
      </c>
      <c r="K1075" s="129">
        <v>0</v>
      </c>
      <c r="L1075" s="129">
        <v>0</v>
      </c>
      <c r="M1075" s="129">
        <v>0</v>
      </c>
      <c r="N1075" s="129">
        <v>0</v>
      </c>
      <c r="O1075" s="129">
        <v>0</v>
      </c>
      <c r="P1075" s="129">
        <v>0</v>
      </c>
      <c r="Q1075" s="126">
        <v>0</v>
      </c>
    </row>
    <row r="1076" spans="1:17" ht="13" thickBot="1" x14ac:dyDescent="0.3">
      <c r="A1076" s="32">
        <v>242916</v>
      </c>
      <c r="B1076" s="135" t="s">
        <v>484</v>
      </c>
      <c r="C1076" s="146" t="s">
        <v>666</v>
      </c>
      <c r="D1076" s="133" t="s">
        <v>2078</v>
      </c>
      <c r="E1076" s="143">
        <v>0</v>
      </c>
      <c r="F1076" s="131">
        <v>0</v>
      </c>
      <c r="G1076" s="131">
        <v>0</v>
      </c>
      <c r="H1076" s="131">
        <v>0</v>
      </c>
      <c r="I1076" s="131">
        <v>0</v>
      </c>
      <c r="J1076" s="131">
        <v>0</v>
      </c>
      <c r="K1076" s="131">
        <v>0</v>
      </c>
      <c r="L1076" s="131">
        <v>0</v>
      </c>
      <c r="M1076" s="131">
        <v>0</v>
      </c>
      <c r="N1076" s="131">
        <v>0</v>
      </c>
      <c r="O1076" s="131">
        <v>0</v>
      </c>
      <c r="P1076" s="131">
        <v>0</v>
      </c>
      <c r="Q1076" s="126">
        <v>0</v>
      </c>
    </row>
    <row r="1077" spans="1:17" ht="13" thickBot="1" x14ac:dyDescent="0.3">
      <c r="A1077" s="32">
        <v>242920</v>
      </c>
      <c r="B1077" s="135" t="s">
        <v>485</v>
      </c>
      <c r="C1077" s="146" t="s">
        <v>665</v>
      </c>
      <c r="D1077" s="133" t="s">
        <v>2078</v>
      </c>
      <c r="E1077" s="142">
        <v>0</v>
      </c>
      <c r="F1077" s="129">
        <v>0</v>
      </c>
      <c r="G1077" s="129">
        <v>0</v>
      </c>
      <c r="H1077" s="129">
        <v>0</v>
      </c>
      <c r="I1077" s="129">
        <v>0</v>
      </c>
      <c r="J1077" s="129">
        <v>0</v>
      </c>
      <c r="K1077" s="129">
        <v>0</v>
      </c>
      <c r="L1077" s="129">
        <v>0</v>
      </c>
      <c r="M1077" s="129">
        <v>0</v>
      </c>
      <c r="N1077" s="129">
        <v>0</v>
      </c>
      <c r="O1077" s="129">
        <v>0</v>
      </c>
      <c r="P1077" s="129">
        <v>0</v>
      </c>
      <c r="Q1077" s="126">
        <v>0</v>
      </c>
    </row>
    <row r="1078" spans="1:17" ht="13" thickBot="1" x14ac:dyDescent="0.3">
      <c r="A1078" s="32">
        <v>242926</v>
      </c>
      <c r="B1078" s="135" t="s">
        <v>486</v>
      </c>
      <c r="C1078" s="146" t="s">
        <v>664</v>
      </c>
      <c r="D1078" s="133" t="s">
        <v>2078</v>
      </c>
      <c r="E1078" s="143">
        <v>0</v>
      </c>
      <c r="F1078" s="131">
        <v>0</v>
      </c>
      <c r="G1078" s="131">
        <v>0</v>
      </c>
      <c r="H1078" s="131">
        <v>0</v>
      </c>
      <c r="I1078" s="131">
        <v>0</v>
      </c>
      <c r="J1078" s="131">
        <v>0</v>
      </c>
      <c r="K1078" s="131">
        <v>0</v>
      </c>
      <c r="L1078" s="131">
        <v>0</v>
      </c>
      <c r="M1078" s="131">
        <v>0</v>
      </c>
      <c r="N1078" s="131">
        <v>0</v>
      </c>
      <c r="O1078" s="131">
        <v>0</v>
      </c>
      <c r="P1078" s="131">
        <v>0</v>
      </c>
      <c r="Q1078" s="126">
        <v>0</v>
      </c>
    </row>
    <row r="1079" spans="1:17" ht="13" thickBot="1" x14ac:dyDescent="0.3">
      <c r="A1079" s="32">
        <v>242980</v>
      </c>
      <c r="B1079" s="135" t="s">
        <v>487</v>
      </c>
      <c r="C1079" s="146" t="s">
        <v>663</v>
      </c>
      <c r="D1079" s="133" t="s">
        <v>2078</v>
      </c>
      <c r="E1079" s="142">
        <v>0</v>
      </c>
      <c r="F1079" s="129">
        <v>0</v>
      </c>
      <c r="G1079" s="129">
        <v>0</v>
      </c>
      <c r="H1079" s="129">
        <v>0</v>
      </c>
      <c r="I1079" s="129">
        <v>0</v>
      </c>
      <c r="J1079" s="129">
        <v>0</v>
      </c>
      <c r="K1079" s="129">
        <v>0</v>
      </c>
      <c r="L1079" s="129">
        <v>0</v>
      </c>
      <c r="M1079" s="129">
        <v>0</v>
      </c>
      <c r="N1079" s="129">
        <v>0</v>
      </c>
      <c r="O1079" s="129">
        <v>0</v>
      </c>
      <c r="P1079" s="129">
        <v>0</v>
      </c>
      <c r="Q1079" s="126">
        <v>0</v>
      </c>
    </row>
    <row r="1080" spans="1:17" ht="13" thickBot="1" x14ac:dyDescent="0.3">
      <c r="A1080" s="32">
        <v>242990</v>
      </c>
      <c r="B1080" s="135" t="s">
        <v>488</v>
      </c>
      <c r="C1080" s="146" t="s">
        <v>662</v>
      </c>
      <c r="D1080" s="133" t="s">
        <v>2078</v>
      </c>
      <c r="E1080" s="143">
        <v>0</v>
      </c>
      <c r="F1080" s="131">
        <v>0</v>
      </c>
      <c r="G1080" s="131">
        <v>0</v>
      </c>
      <c r="H1080" s="131">
        <v>0</v>
      </c>
      <c r="I1080" s="131">
        <v>0</v>
      </c>
      <c r="J1080" s="131">
        <v>0</v>
      </c>
      <c r="K1080" s="131">
        <v>0</v>
      </c>
      <c r="L1080" s="131">
        <v>0</v>
      </c>
      <c r="M1080" s="131">
        <v>0</v>
      </c>
      <c r="N1080" s="131">
        <v>0</v>
      </c>
      <c r="O1080" s="131">
        <v>0</v>
      </c>
      <c r="P1080" s="131">
        <v>0</v>
      </c>
      <c r="Q1080" s="126">
        <v>0</v>
      </c>
    </row>
    <row r="1081" spans="1:17" ht="13" thickBot="1" x14ac:dyDescent="0.3">
      <c r="A1081" s="32">
        <v>242999</v>
      </c>
      <c r="B1081" s="135" t="s">
        <v>489</v>
      </c>
      <c r="C1081" s="146" t="s">
        <v>661</v>
      </c>
      <c r="D1081" s="133" t="s">
        <v>2078</v>
      </c>
      <c r="E1081" s="142">
        <v>-1161.4000000000001</v>
      </c>
      <c r="F1081" s="129">
        <v>-1761.41</v>
      </c>
      <c r="G1081" s="129">
        <v>-1761.41</v>
      </c>
      <c r="H1081" s="129">
        <v>-11059.44</v>
      </c>
      <c r="I1081" s="129">
        <v>-11059.44</v>
      </c>
      <c r="J1081" s="129">
        <v>-11174.5</v>
      </c>
      <c r="K1081" s="129">
        <v>13519.49</v>
      </c>
      <c r="L1081" s="129">
        <v>263.99</v>
      </c>
      <c r="M1081" s="129">
        <v>326.99</v>
      </c>
      <c r="N1081" s="129">
        <v>350.99</v>
      </c>
      <c r="O1081" s="129">
        <v>383.99</v>
      </c>
      <c r="P1081" s="129">
        <v>-0.01</v>
      </c>
      <c r="Q1081" s="126">
        <v>-0.01</v>
      </c>
    </row>
    <row r="1082" spans="1:17" ht="13" thickBot="1" x14ac:dyDescent="0.3">
      <c r="A1082" s="32">
        <v>243000</v>
      </c>
      <c r="B1082" s="135" t="s">
        <v>490</v>
      </c>
      <c r="C1082" s="146" t="s">
        <v>660</v>
      </c>
      <c r="D1082" s="133" t="s">
        <v>2078</v>
      </c>
      <c r="E1082" s="143">
        <v>0</v>
      </c>
      <c r="F1082" s="131">
        <v>0</v>
      </c>
      <c r="G1082" s="131">
        <v>0</v>
      </c>
      <c r="H1082" s="131">
        <v>0</v>
      </c>
      <c r="I1082" s="131">
        <v>0</v>
      </c>
      <c r="J1082" s="131">
        <v>0</v>
      </c>
      <c r="K1082" s="131">
        <v>0</v>
      </c>
      <c r="L1082" s="131">
        <v>0</v>
      </c>
      <c r="M1082" s="131">
        <v>0</v>
      </c>
      <c r="N1082" s="131">
        <v>0</v>
      </c>
      <c r="O1082" s="131">
        <v>0</v>
      </c>
      <c r="P1082" s="131">
        <v>0</v>
      </c>
      <c r="Q1082" s="126">
        <v>0</v>
      </c>
    </row>
    <row r="1083" spans="1:17" ht="13" thickBot="1" x14ac:dyDescent="0.3">
      <c r="A1083" s="32">
        <v>500157</v>
      </c>
      <c r="B1083" s="130" t="s">
        <v>1563</v>
      </c>
      <c r="C1083" s="145">
        <v>500157</v>
      </c>
      <c r="D1083" s="140"/>
      <c r="E1083" s="142">
        <v>-1236317042.6500001</v>
      </c>
      <c r="F1083" s="129">
        <v>-1245791969.01</v>
      </c>
      <c r="G1083" s="129">
        <v>-1260712075.72</v>
      </c>
      <c r="H1083" s="129">
        <v>-1251711473.26</v>
      </c>
      <c r="I1083" s="129">
        <v>-1255605520.3900001</v>
      </c>
      <c r="J1083" s="129">
        <v>-1261722692.99</v>
      </c>
      <c r="K1083" s="129">
        <v>-1253858072.46</v>
      </c>
      <c r="L1083" s="129">
        <v>-1255179722.26</v>
      </c>
      <c r="M1083" s="129">
        <v>-1253177436.75</v>
      </c>
      <c r="N1083" s="129">
        <v>-1249426644.3199999</v>
      </c>
      <c r="O1083" s="129">
        <v>-1253963675.1900001</v>
      </c>
      <c r="P1083" s="129">
        <v>-1267544042.21</v>
      </c>
      <c r="Q1083" s="126">
        <v>-1267544042.21</v>
      </c>
    </row>
    <row r="1084" spans="1:17" ht="13" thickBot="1" x14ac:dyDescent="0.3">
      <c r="A1084" s="32">
        <v>500182</v>
      </c>
      <c r="B1084" s="132" t="s">
        <v>1564</v>
      </c>
      <c r="C1084" s="146">
        <v>500182</v>
      </c>
      <c r="D1084" s="141"/>
      <c r="E1084" s="143">
        <v>-293248581.85000002</v>
      </c>
      <c r="F1084" s="131">
        <v>-298668080.85000002</v>
      </c>
      <c r="G1084" s="131">
        <v>-299123079.85000002</v>
      </c>
      <c r="H1084" s="131">
        <v>-298709355.85000002</v>
      </c>
      <c r="I1084" s="131">
        <v>-298715504.85000002</v>
      </c>
      <c r="J1084" s="131">
        <v>-297381321.85000002</v>
      </c>
      <c r="K1084" s="131">
        <v>-296167702.85000002</v>
      </c>
      <c r="L1084" s="131">
        <v>-295019278.85000002</v>
      </c>
      <c r="M1084" s="131">
        <v>-291347702.85000002</v>
      </c>
      <c r="N1084" s="131">
        <v>-291587417.85000002</v>
      </c>
      <c r="O1084" s="131">
        <v>-291046919.85000002</v>
      </c>
      <c r="P1084" s="131">
        <v>-296080805.49000001</v>
      </c>
      <c r="Q1084" s="126">
        <v>-296080805.49000001</v>
      </c>
    </row>
    <row r="1085" spans="1:17" ht="13" thickBot="1" x14ac:dyDescent="0.3">
      <c r="A1085" s="32">
        <v>500187</v>
      </c>
      <c r="B1085" s="134" t="s">
        <v>1565</v>
      </c>
      <c r="C1085" s="146">
        <v>500187</v>
      </c>
      <c r="D1085" s="141"/>
      <c r="E1085" s="142">
        <v>-2.23</v>
      </c>
      <c r="F1085" s="129">
        <v>-2.23</v>
      </c>
      <c r="G1085" s="129">
        <v>-2.23</v>
      </c>
      <c r="H1085" s="129">
        <v>-2.23</v>
      </c>
      <c r="I1085" s="129">
        <v>-2.23</v>
      </c>
      <c r="J1085" s="129">
        <v>-2.23</v>
      </c>
      <c r="K1085" s="129">
        <v>-2.23</v>
      </c>
      <c r="L1085" s="129">
        <v>-2.23</v>
      </c>
      <c r="M1085" s="129">
        <v>-2.23</v>
      </c>
      <c r="N1085" s="129">
        <v>-2.23</v>
      </c>
      <c r="O1085" s="129">
        <v>-2.23</v>
      </c>
      <c r="P1085" s="129">
        <v>-2.23</v>
      </c>
      <c r="Q1085" s="126">
        <v>-2.23</v>
      </c>
    </row>
    <row r="1086" spans="1:17" ht="13" thickBot="1" x14ac:dyDescent="0.3">
      <c r="A1086" s="32">
        <v>255084</v>
      </c>
      <c r="B1086" s="135" t="s">
        <v>491</v>
      </c>
      <c r="C1086" s="146" t="s">
        <v>659</v>
      </c>
      <c r="D1086" s="133" t="s">
        <v>2078</v>
      </c>
      <c r="E1086" s="143">
        <v>-2.23</v>
      </c>
      <c r="F1086" s="131">
        <v>-2.23</v>
      </c>
      <c r="G1086" s="131">
        <v>-2.23</v>
      </c>
      <c r="H1086" s="131">
        <v>-2.23</v>
      </c>
      <c r="I1086" s="131">
        <v>-2.23</v>
      </c>
      <c r="J1086" s="131">
        <v>-2.23</v>
      </c>
      <c r="K1086" s="131">
        <v>-2.23</v>
      </c>
      <c r="L1086" s="131">
        <v>-2.23</v>
      </c>
      <c r="M1086" s="131">
        <v>-2.23</v>
      </c>
      <c r="N1086" s="131">
        <v>-2.23</v>
      </c>
      <c r="O1086" s="131">
        <v>-2.23</v>
      </c>
      <c r="P1086" s="131">
        <v>-2.23</v>
      </c>
      <c r="Q1086" s="126">
        <v>-2.23</v>
      </c>
    </row>
    <row r="1087" spans="1:17" ht="13" thickBot="1" x14ac:dyDescent="0.3">
      <c r="A1087" s="32">
        <v>500188</v>
      </c>
      <c r="B1087" s="134" t="s">
        <v>1566</v>
      </c>
      <c r="C1087" s="146">
        <v>500188</v>
      </c>
      <c r="D1087" s="141"/>
      <c r="E1087" s="142">
        <v>-293248579.62</v>
      </c>
      <c r="F1087" s="129">
        <v>-298668078.62</v>
      </c>
      <c r="G1087" s="129">
        <v>-299123077.62</v>
      </c>
      <c r="H1087" s="129">
        <v>-298709353.62</v>
      </c>
      <c r="I1087" s="129">
        <v>-298715502.62</v>
      </c>
      <c r="J1087" s="129">
        <v>-297381319.62</v>
      </c>
      <c r="K1087" s="129">
        <v>-296167700.62</v>
      </c>
      <c r="L1087" s="129">
        <v>-295019276.62</v>
      </c>
      <c r="M1087" s="129">
        <v>-291347700.62</v>
      </c>
      <c r="N1087" s="129">
        <v>-291587415.62</v>
      </c>
      <c r="O1087" s="129">
        <v>-291046917.62</v>
      </c>
      <c r="P1087" s="129">
        <v>-296080803.25999999</v>
      </c>
      <c r="Q1087" s="126">
        <v>-296080803.25999999</v>
      </c>
    </row>
    <row r="1088" spans="1:17" ht="13" thickBot="1" x14ac:dyDescent="0.3">
      <c r="A1088" s="32">
        <v>283012</v>
      </c>
      <c r="B1088" s="135" t="s">
        <v>2196</v>
      </c>
      <c r="C1088" s="146" t="s">
        <v>2197</v>
      </c>
      <c r="D1088" s="133" t="s">
        <v>2078</v>
      </c>
      <c r="E1088" s="143">
        <v>56470134</v>
      </c>
      <c r="F1088" s="131">
        <v>56470134</v>
      </c>
      <c r="G1088" s="131">
        <v>56470134</v>
      </c>
      <c r="H1088" s="131">
        <v>56470134</v>
      </c>
      <c r="I1088" s="131">
        <v>56470134</v>
      </c>
      <c r="J1088" s="131">
        <v>56470134</v>
      </c>
      <c r="K1088" s="131">
        <v>56470134</v>
      </c>
      <c r="L1088" s="131">
        <v>56470134</v>
      </c>
      <c r="M1088" s="131">
        <v>57343678</v>
      </c>
      <c r="N1088" s="131">
        <v>57343678</v>
      </c>
      <c r="O1088" s="131">
        <v>57343678</v>
      </c>
      <c r="P1088" s="131">
        <v>57468818</v>
      </c>
      <c r="Q1088" s="126">
        <v>57468818</v>
      </c>
    </row>
    <row r="1089" spans="1:17" ht="13" thickBot="1" x14ac:dyDescent="0.3">
      <c r="A1089" s="32">
        <v>283013</v>
      </c>
      <c r="B1089" s="135" t="s">
        <v>492</v>
      </c>
      <c r="C1089" s="146" t="s">
        <v>658</v>
      </c>
      <c r="D1089" s="133" t="s">
        <v>2078</v>
      </c>
      <c r="E1089" s="142">
        <v>-9229.16</v>
      </c>
      <c r="F1089" s="129">
        <v>-9229.16</v>
      </c>
      <c r="G1089" s="129">
        <v>-3229.16</v>
      </c>
      <c r="H1089" s="129">
        <v>-3229.16</v>
      </c>
      <c r="I1089" s="129">
        <v>-3229.16</v>
      </c>
      <c r="J1089" s="129">
        <v>-3229.16</v>
      </c>
      <c r="K1089" s="129">
        <v>-3229.16</v>
      </c>
      <c r="L1089" s="129">
        <v>-3229.16</v>
      </c>
      <c r="M1089" s="129">
        <v>-3229.16</v>
      </c>
      <c r="N1089" s="129">
        <v>-3229.16</v>
      </c>
      <c r="O1089" s="129">
        <v>-3229.16</v>
      </c>
      <c r="P1089" s="129">
        <v>-0.16</v>
      </c>
      <c r="Q1089" s="126">
        <v>-0.16</v>
      </c>
    </row>
    <row r="1090" spans="1:17" ht="13" thickBot="1" x14ac:dyDescent="0.3">
      <c r="A1090" s="32">
        <v>283014</v>
      </c>
      <c r="B1090" s="135" t="s">
        <v>493</v>
      </c>
      <c r="C1090" s="146" t="s">
        <v>657</v>
      </c>
      <c r="D1090" s="133" t="s">
        <v>2078</v>
      </c>
      <c r="E1090" s="143">
        <v>0</v>
      </c>
      <c r="F1090" s="131">
        <v>0</v>
      </c>
      <c r="G1090" s="131">
        <v>0</v>
      </c>
      <c r="H1090" s="131">
        <v>0</v>
      </c>
      <c r="I1090" s="131">
        <v>0</v>
      </c>
      <c r="J1090" s="131">
        <v>0</v>
      </c>
      <c r="K1090" s="131">
        <v>0</v>
      </c>
      <c r="L1090" s="131">
        <v>0</v>
      </c>
      <c r="M1090" s="131">
        <v>0</v>
      </c>
      <c r="N1090" s="131">
        <v>0</v>
      </c>
      <c r="O1090" s="131">
        <v>0</v>
      </c>
      <c r="P1090" s="131">
        <v>0</v>
      </c>
      <c r="Q1090" s="126">
        <v>0</v>
      </c>
    </row>
    <row r="1091" spans="1:17" ht="13" thickBot="1" x14ac:dyDescent="0.3">
      <c r="A1091" s="32">
        <v>283015</v>
      </c>
      <c r="B1091" s="135" t="s">
        <v>494</v>
      </c>
      <c r="C1091" s="146" t="s">
        <v>656</v>
      </c>
      <c r="D1091" s="133" t="s">
        <v>2078</v>
      </c>
      <c r="E1091" s="142">
        <v>-2126538.14</v>
      </c>
      <c r="F1091" s="129">
        <v>-2126538.14</v>
      </c>
      <c r="G1091" s="129">
        <v>-1983038.14</v>
      </c>
      <c r="H1091" s="129">
        <v>-1983038.14</v>
      </c>
      <c r="I1091" s="129">
        <v>-1983038.14</v>
      </c>
      <c r="J1091" s="129">
        <v>-1983038.14</v>
      </c>
      <c r="K1091" s="129">
        <v>-1983038.14</v>
      </c>
      <c r="L1091" s="129">
        <v>-1983038.14</v>
      </c>
      <c r="M1091" s="129">
        <v>-1983038.14</v>
      </c>
      <c r="N1091" s="129">
        <v>-1983038.14</v>
      </c>
      <c r="O1091" s="129">
        <v>-1983038.14</v>
      </c>
      <c r="P1091" s="129">
        <v>-1905695.14</v>
      </c>
      <c r="Q1091" s="126">
        <v>-1905695.14</v>
      </c>
    </row>
    <row r="1092" spans="1:17" ht="13" thickBot="1" x14ac:dyDescent="0.3">
      <c r="A1092" s="32">
        <v>283016</v>
      </c>
      <c r="B1092" s="135" t="s">
        <v>494</v>
      </c>
      <c r="C1092" s="146" t="s">
        <v>655</v>
      </c>
      <c r="D1092" s="133" t="s">
        <v>2078</v>
      </c>
      <c r="E1092" s="143">
        <v>-19138846.239999998</v>
      </c>
      <c r="F1092" s="131">
        <v>-19138846.239999998</v>
      </c>
      <c r="G1092" s="131">
        <v>-17846946.239999998</v>
      </c>
      <c r="H1092" s="131">
        <v>-17846946.239999998</v>
      </c>
      <c r="I1092" s="131">
        <v>-17846946.239999998</v>
      </c>
      <c r="J1092" s="131">
        <v>-17846946.239999998</v>
      </c>
      <c r="K1092" s="131">
        <v>-17846946.239999998</v>
      </c>
      <c r="L1092" s="131">
        <v>-17846946.239999998</v>
      </c>
      <c r="M1092" s="131">
        <v>-17846946.239999998</v>
      </c>
      <c r="N1092" s="131">
        <v>-17846946.239999998</v>
      </c>
      <c r="O1092" s="131">
        <v>-17846946.239999998</v>
      </c>
      <c r="P1092" s="131">
        <v>-17151263.239999998</v>
      </c>
      <c r="Q1092" s="126">
        <v>-17151263.239999998</v>
      </c>
    </row>
    <row r="1093" spans="1:17" ht="13" thickBot="1" x14ac:dyDescent="0.3">
      <c r="A1093" s="32">
        <v>283018</v>
      </c>
      <c r="B1093" s="135" t="s">
        <v>2198</v>
      </c>
      <c r="C1093" s="146" t="s">
        <v>2199</v>
      </c>
      <c r="D1093" s="133" t="s">
        <v>2078</v>
      </c>
      <c r="E1093" s="142">
        <v>-689483</v>
      </c>
      <c r="F1093" s="129">
        <v>-689483</v>
      </c>
      <c r="G1093" s="129">
        <v>-1219491</v>
      </c>
      <c r="H1093" s="129">
        <v>-1219491</v>
      </c>
      <c r="I1093" s="129">
        <v>-1219491</v>
      </c>
      <c r="J1093" s="129">
        <v>-1219491</v>
      </c>
      <c r="K1093" s="129">
        <v>-1219491</v>
      </c>
      <c r="L1093" s="129">
        <v>-1219491</v>
      </c>
      <c r="M1093" s="129">
        <v>-1219491</v>
      </c>
      <c r="N1093" s="129">
        <v>-1219491</v>
      </c>
      <c r="O1093" s="129">
        <v>-1219491</v>
      </c>
      <c r="P1093" s="129">
        <v>-1731416.37</v>
      </c>
      <c r="Q1093" s="126">
        <v>-1731416.37</v>
      </c>
    </row>
    <row r="1094" spans="1:17" ht="13" thickBot="1" x14ac:dyDescent="0.3">
      <c r="A1094" s="32">
        <v>283019</v>
      </c>
      <c r="B1094" s="135" t="s">
        <v>2200</v>
      </c>
      <c r="C1094" s="146" t="s">
        <v>2201</v>
      </c>
      <c r="D1094" s="133" t="s">
        <v>2078</v>
      </c>
      <c r="E1094" s="143">
        <v>-244426</v>
      </c>
      <c r="F1094" s="131">
        <v>-244426</v>
      </c>
      <c r="G1094" s="131">
        <v>-432328</v>
      </c>
      <c r="H1094" s="131">
        <v>-432328</v>
      </c>
      <c r="I1094" s="131">
        <v>-432328</v>
      </c>
      <c r="J1094" s="131">
        <v>-432328</v>
      </c>
      <c r="K1094" s="131">
        <v>-432328</v>
      </c>
      <c r="L1094" s="131">
        <v>-432328</v>
      </c>
      <c r="M1094" s="131">
        <v>-432328</v>
      </c>
      <c r="N1094" s="131">
        <v>-432328</v>
      </c>
      <c r="O1094" s="131">
        <v>-432328</v>
      </c>
      <c r="P1094" s="131">
        <v>-613796.27</v>
      </c>
      <c r="Q1094" s="126">
        <v>-613796.27</v>
      </c>
    </row>
    <row r="1095" spans="1:17" ht="13" thickBot="1" x14ac:dyDescent="0.3">
      <c r="A1095" s="32">
        <v>283021</v>
      </c>
      <c r="B1095" s="135" t="s">
        <v>495</v>
      </c>
      <c r="C1095" s="146" t="s">
        <v>654</v>
      </c>
      <c r="D1095" s="133" t="s">
        <v>2078</v>
      </c>
      <c r="E1095" s="142">
        <v>930753.27</v>
      </c>
      <c r="F1095" s="129">
        <v>326584.27</v>
      </c>
      <c r="G1095" s="129">
        <v>2001821.27</v>
      </c>
      <c r="H1095" s="129">
        <v>3871071.27</v>
      </c>
      <c r="I1095" s="129">
        <v>3803075.27</v>
      </c>
      <c r="J1095" s="129">
        <v>3280715.27</v>
      </c>
      <c r="K1095" s="129">
        <v>3024644.27</v>
      </c>
      <c r="L1095" s="129">
        <v>2775816.27</v>
      </c>
      <c r="M1095" s="129">
        <v>1746455.27</v>
      </c>
      <c r="N1095" s="129">
        <v>1749753.27</v>
      </c>
      <c r="O1095" s="129">
        <v>1779227.27</v>
      </c>
      <c r="P1095" s="129">
        <v>1729066.27</v>
      </c>
      <c r="Q1095" s="126">
        <v>1729066.27</v>
      </c>
    </row>
    <row r="1096" spans="1:17" ht="13" thickBot="1" x14ac:dyDescent="0.3">
      <c r="A1096" s="32">
        <v>283022</v>
      </c>
      <c r="B1096" s="135" t="s">
        <v>495</v>
      </c>
      <c r="C1096" s="146" t="s">
        <v>653</v>
      </c>
      <c r="D1096" s="133" t="s">
        <v>2078</v>
      </c>
      <c r="E1096" s="143">
        <v>329959.09000000003</v>
      </c>
      <c r="F1096" s="131">
        <v>115778.09</v>
      </c>
      <c r="G1096" s="131">
        <v>709659.09</v>
      </c>
      <c r="H1096" s="131">
        <v>1372319.09</v>
      </c>
      <c r="I1096" s="131">
        <v>1348214.09</v>
      </c>
      <c r="J1096" s="131">
        <v>1163035.0900000001</v>
      </c>
      <c r="K1096" s="131">
        <v>1072256.0900000001</v>
      </c>
      <c r="L1096" s="131">
        <v>984045.09</v>
      </c>
      <c r="M1096" s="131">
        <v>619131.09</v>
      </c>
      <c r="N1096" s="131">
        <v>620300.09</v>
      </c>
      <c r="O1096" s="131">
        <v>630749.09</v>
      </c>
      <c r="P1096" s="131">
        <v>612967.09</v>
      </c>
      <c r="Q1096" s="126">
        <v>612967.09</v>
      </c>
    </row>
    <row r="1097" spans="1:17" ht="13" thickBot="1" x14ac:dyDescent="0.3">
      <c r="A1097" s="32">
        <v>283031</v>
      </c>
      <c r="B1097" s="135" t="s">
        <v>496</v>
      </c>
      <c r="C1097" s="146" t="s">
        <v>652</v>
      </c>
      <c r="D1097" s="133" t="s">
        <v>2078</v>
      </c>
      <c r="E1097" s="142">
        <v>-260175.66</v>
      </c>
      <c r="F1097" s="129">
        <v>-260731.66</v>
      </c>
      <c r="G1097" s="129">
        <v>-261114.66</v>
      </c>
      <c r="H1097" s="129">
        <v>-260974.66</v>
      </c>
      <c r="I1097" s="129">
        <v>-261090.66</v>
      </c>
      <c r="J1097" s="129">
        <v>-261273.66</v>
      </c>
      <c r="K1097" s="129">
        <v>-259673.66</v>
      </c>
      <c r="L1097" s="129">
        <v>-262756.65999999997</v>
      </c>
      <c r="M1097" s="129">
        <v>-261750.66</v>
      </c>
      <c r="N1097" s="129">
        <v>-261329.66</v>
      </c>
      <c r="O1097" s="129">
        <v>-257071.66</v>
      </c>
      <c r="P1097" s="129">
        <v>-249200.66</v>
      </c>
      <c r="Q1097" s="126">
        <v>-249200.66</v>
      </c>
    </row>
    <row r="1098" spans="1:17" ht="13" thickBot="1" x14ac:dyDescent="0.3">
      <c r="A1098" s="32">
        <v>283032</v>
      </c>
      <c r="B1098" s="135" t="s">
        <v>496</v>
      </c>
      <c r="C1098" s="146" t="s">
        <v>651</v>
      </c>
      <c r="D1098" s="133" t="s">
        <v>2078</v>
      </c>
      <c r="E1098" s="143">
        <v>-83990.55</v>
      </c>
      <c r="F1098" s="131">
        <v>-83753.55</v>
      </c>
      <c r="G1098" s="131">
        <v>-83590.55</v>
      </c>
      <c r="H1098" s="131">
        <v>-83650.55</v>
      </c>
      <c r="I1098" s="131">
        <v>-83600.55</v>
      </c>
      <c r="J1098" s="131">
        <v>-83522.55</v>
      </c>
      <c r="K1098" s="131">
        <v>-84205.55</v>
      </c>
      <c r="L1098" s="131">
        <v>-82889.55</v>
      </c>
      <c r="M1098" s="131">
        <v>-83318.55</v>
      </c>
      <c r="N1098" s="131">
        <v>-83498.55</v>
      </c>
      <c r="O1098" s="131">
        <v>-85316.55</v>
      </c>
      <c r="P1098" s="131">
        <v>-81241.55</v>
      </c>
      <c r="Q1098" s="126">
        <v>-81241.55</v>
      </c>
    </row>
    <row r="1099" spans="1:17" ht="13" thickBot="1" x14ac:dyDescent="0.3">
      <c r="A1099" s="32">
        <v>283061</v>
      </c>
      <c r="B1099" s="135" t="s">
        <v>497</v>
      </c>
      <c r="C1099" s="146" t="s">
        <v>650</v>
      </c>
      <c r="D1099" s="133" t="s">
        <v>2078</v>
      </c>
      <c r="E1099" s="142">
        <v>-218038320.12</v>
      </c>
      <c r="F1099" s="129">
        <v>-221093490.12</v>
      </c>
      <c r="G1099" s="129">
        <v>-223224075.12</v>
      </c>
      <c r="H1099" s="129">
        <v>-224069839.12</v>
      </c>
      <c r="I1099" s="129">
        <v>-223761128.12</v>
      </c>
      <c r="J1099" s="129">
        <v>-222572594.12</v>
      </c>
      <c r="K1099" s="129">
        <v>-221219161.12</v>
      </c>
      <c r="L1099" s="129">
        <v>-219904008.12</v>
      </c>
      <c r="M1099" s="129">
        <v>-217460814.12</v>
      </c>
      <c r="N1099" s="129">
        <v>-217438438.12</v>
      </c>
      <c r="O1099" s="129">
        <v>-217238490.12</v>
      </c>
      <c r="P1099" s="129">
        <v>-218986010.12</v>
      </c>
      <c r="Q1099" s="126">
        <v>-218986010.12</v>
      </c>
    </row>
    <row r="1100" spans="1:17" ht="13" thickBot="1" x14ac:dyDescent="0.3">
      <c r="A1100" s="32">
        <v>283062</v>
      </c>
      <c r="B1100" s="135" t="s">
        <v>497</v>
      </c>
      <c r="C1100" s="146" t="s">
        <v>649</v>
      </c>
      <c r="D1100" s="133" t="s">
        <v>2078</v>
      </c>
      <c r="E1100" s="143">
        <v>-75281319.579999998</v>
      </c>
      <c r="F1100" s="131">
        <v>-76421569.579999998</v>
      </c>
      <c r="G1100" s="131">
        <v>-77207863.579999998</v>
      </c>
      <c r="H1100" s="131">
        <v>-77522688.579999998</v>
      </c>
      <c r="I1100" s="131">
        <v>-77407774.579999998</v>
      </c>
      <c r="J1100" s="131">
        <v>-76966559.579999998</v>
      </c>
      <c r="K1100" s="131">
        <v>-76462567.579999998</v>
      </c>
      <c r="L1100" s="131">
        <v>-75972829.579999998</v>
      </c>
      <c r="M1100" s="131">
        <v>-75091272.579999998</v>
      </c>
      <c r="N1100" s="131">
        <v>-75088726.579999998</v>
      </c>
      <c r="O1100" s="131">
        <v>-75065978.579999998</v>
      </c>
      <c r="P1100" s="131">
        <v>-75768552.579999998</v>
      </c>
      <c r="Q1100" s="126">
        <v>-75768552.579999998</v>
      </c>
    </row>
    <row r="1101" spans="1:17" ht="13" thickBot="1" x14ac:dyDescent="0.3">
      <c r="A1101" s="32">
        <v>283071</v>
      </c>
      <c r="B1101" s="135" t="s">
        <v>498</v>
      </c>
      <c r="C1101" s="146" t="s">
        <v>648</v>
      </c>
      <c r="D1101" s="133" t="s">
        <v>2078</v>
      </c>
      <c r="E1101" s="142">
        <v>-22825998.84</v>
      </c>
      <c r="F1101" s="129">
        <v>-23092321.84</v>
      </c>
      <c r="G1101" s="129">
        <v>-23451885.84</v>
      </c>
      <c r="H1101" s="129">
        <v>-24126499.84</v>
      </c>
      <c r="I1101" s="129">
        <v>-24339851.84</v>
      </c>
      <c r="J1101" s="129">
        <v>-23999702.84</v>
      </c>
      <c r="K1101" s="129">
        <v>-24184972.84</v>
      </c>
      <c r="L1101" s="129">
        <v>-24386357.84</v>
      </c>
      <c r="M1101" s="129">
        <v>-23715062.84</v>
      </c>
      <c r="N1101" s="129">
        <v>-23881738.84</v>
      </c>
      <c r="O1101" s="129">
        <v>-23652708.84</v>
      </c>
      <c r="P1101" s="129">
        <v>-25576507.84</v>
      </c>
      <c r="Q1101" s="126">
        <v>-25576507.84</v>
      </c>
    </row>
    <row r="1102" spans="1:17" ht="13" thickBot="1" x14ac:dyDescent="0.3">
      <c r="A1102" s="32">
        <v>283072</v>
      </c>
      <c r="B1102" s="135" t="s">
        <v>498</v>
      </c>
      <c r="C1102" s="146" t="s">
        <v>647</v>
      </c>
      <c r="D1102" s="133" t="s">
        <v>2078</v>
      </c>
      <c r="E1102" s="143">
        <v>-8085704.96</v>
      </c>
      <c r="F1102" s="131">
        <v>-8180093.96</v>
      </c>
      <c r="G1102" s="131">
        <v>-8307615.96</v>
      </c>
      <c r="H1102" s="131">
        <v>-8546770.9600000009</v>
      </c>
      <c r="I1102" s="131">
        <v>-8622405.9600000009</v>
      </c>
      <c r="J1102" s="131">
        <v>-8501820.9600000009</v>
      </c>
      <c r="K1102" s="131">
        <v>-8567499.9600000009</v>
      </c>
      <c r="L1102" s="131">
        <v>-8638891.9600000009</v>
      </c>
      <c r="M1102" s="131">
        <v>-8400913.9600000009</v>
      </c>
      <c r="N1102" s="131">
        <v>-8460000.9600000009</v>
      </c>
      <c r="O1102" s="131">
        <v>-8378807.96</v>
      </c>
      <c r="P1102" s="131">
        <v>-9062067.9600000009</v>
      </c>
      <c r="Q1102" s="126">
        <v>-9062067.9600000009</v>
      </c>
    </row>
    <row r="1103" spans="1:17" ht="13" thickBot="1" x14ac:dyDescent="0.3">
      <c r="A1103" s="32">
        <v>283081</v>
      </c>
      <c r="B1103" s="135" t="s">
        <v>499</v>
      </c>
      <c r="C1103" s="146" t="s">
        <v>646</v>
      </c>
      <c r="D1103" s="133" t="s">
        <v>2078</v>
      </c>
      <c r="E1103" s="142">
        <v>-5749276.8200000003</v>
      </c>
      <c r="F1103" s="129">
        <v>-5768763.8200000003</v>
      </c>
      <c r="G1103" s="129">
        <v>-5786544.8200000003</v>
      </c>
      <c r="H1103" s="129">
        <v>-5805216.8200000003</v>
      </c>
      <c r="I1103" s="129">
        <v>-5827340.8200000003</v>
      </c>
      <c r="J1103" s="129">
        <v>-5849491.8200000003</v>
      </c>
      <c r="K1103" s="129">
        <v>-5870373.8200000003</v>
      </c>
      <c r="L1103" s="129">
        <v>-5889760.8200000003</v>
      </c>
      <c r="M1103" s="129">
        <v>-5907249.8200000003</v>
      </c>
      <c r="N1103" s="129">
        <v>-5925682.8200000003</v>
      </c>
      <c r="O1103" s="129">
        <v>-5937669.8200000003</v>
      </c>
      <c r="P1103" s="129">
        <v>-5964180.8200000003</v>
      </c>
      <c r="Q1103" s="126">
        <v>-5964180.8200000003</v>
      </c>
    </row>
    <row r="1104" spans="1:17" ht="13" thickBot="1" x14ac:dyDescent="0.3">
      <c r="A1104" s="32">
        <v>283082</v>
      </c>
      <c r="B1104" s="135" t="s">
        <v>499</v>
      </c>
      <c r="C1104" s="146" t="s">
        <v>645</v>
      </c>
      <c r="D1104" s="133" t="s">
        <v>2078</v>
      </c>
      <c r="E1104" s="143">
        <v>-2023305.58</v>
      </c>
      <c r="F1104" s="131">
        <v>-2030412.58</v>
      </c>
      <c r="G1104" s="131">
        <v>-2036905.58</v>
      </c>
      <c r="H1104" s="131">
        <v>-2043717.58</v>
      </c>
      <c r="I1104" s="131">
        <v>-2051789.58</v>
      </c>
      <c r="J1104" s="131">
        <v>-2059870.58</v>
      </c>
      <c r="K1104" s="131">
        <v>-2067488.58</v>
      </c>
      <c r="L1104" s="131">
        <v>-2074561.58</v>
      </c>
      <c r="M1104" s="131">
        <v>-2080942.58</v>
      </c>
      <c r="N1104" s="131">
        <v>-2087667.58</v>
      </c>
      <c r="O1104" s="131">
        <v>-2092040.58</v>
      </c>
      <c r="P1104" s="131">
        <v>-2101554.58</v>
      </c>
      <c r="Q1104" s="126">
        <v>-2101554.58</v>
      </c>
    </row>
    <row r="1105" spans="1:17" ht="13" thickBot="1" x14ac:dyDescent="0.3">
      <c r="A1105" s="32">
        <v>283096</v>
      </c>
      <c r="B1105" s="135" t="s">
        <v>500</v>
      </c>
      <c r="C1105" s="146" t="s">
        <v>644</v>
      </c>
      <c r="D1105" s="133" t="s">
        <v>2078</v>
      </c>
      <c r="E1105" s="142">
        <v>37447737.049999997</v>
      </c>
      <c r="F1105" s="129">
        <v>37152756.049999997</v>
      </c>
      <c r="G1105" s="129">
        <v>36857775.049999997</v>
      </c>
      <c r="H1105" s="129">
        <v>36562794.049999997</v>
      </c>
      <c r="I1105" s="129">
        <v>36267813.049999997</v>
      </c>
      <c r="J1105" s="129">
        <v>35972832.049999997</v>
      </c>
      <c r="K1105" s="129">
        <v>35677851.049999997</v>
      </c>
      <c r="L1105" s="129">
        <v>35382870.049999997</v>
      </c>
      <c r="M1105" s="129">
        <v>34867654.049999997</v>
      </c>
      <c r="N1105" s="129">
        <v>34548202.049999997</v>
      </c>
      <c r="O1105" s="129">
        <v>34228750.049999997</v>
      </c>
      <c r="P1105" s="129">
        <v>33866073.049999997</v>
      </c>
      <c r="Q1105" s="126">
        <v>33866073.049999997</v>
      </c>
    </row>
    <row r="1106" spans="1:17" ht="13" thickBot="1" x14ac:dyDescent="0.3">
      <c r="A1106" s="32">
        <v>283097</v>
      </c>
      <c r="B1106" s="135" t="s">
        <v>2202</v>
      </c>
      <c r="C1106" s="146" t="s">
        <v>643</v>
      </c>
      <c r="D1106" s="133" t="s">
        <v>2078</v>
      </c>
      <c r="E1106" s="143">
        <v>13275429.16</v>
      </c>
      <c r="F1106" s="131">
        <v>13170857.16</v>
      </c>
      <c r="G1106" s="131">
        <v>13066285.16</v>
      </c>
      <c r="H1106" s="131">
        <v>12961713.16</v>
      </c>
      <c r="I1106" s="131">
        <v>12857141.16</v>
      </c>
      <c r="J1106" s="131">
        <v>12752569.16</v>
      </c>
      <c r="K1106" s="131">
        <v>12647997.16</v>
      </c>
      <c r="L1106" s="131">
        <v>12543425.16</v>
      </c>
      <c r="M1106" s="131">
        <v>12360778.16</v>
      </c>
      <c r="N1106" s="131">
        <v>12247531.16</v>
      </c>
      <c r="O1106" s="131">
        <v>12134284.16</v>
      </c>
      <c r="P1106" s="131">
        <v>12005713.16</v>
      </c>
      <c r="Q1106" s="126">
        <v>12005713.16</v>
      </c>
    </row>
    <row r="1107" spans="1:17" ht="13" thickBot="1" x14ac:dyDescent="0.3">
      <c r="A1107" s="32">
        <v>283300</v>
      </c>
      <c r="B1107" s="135" t="s">
        <v>501</v>
      </c>
      <c r="C1107" s="146" t="s">
        <v>642</v>
      </c>
      <c r="D1107" s="133" t="s">
        <v>2078</v>
      </c>
      <c r="E1107" s="142">
        <v>83764</v>
      </c>
      <c r="F1107" s="129">
        <v>84084</v>
      </c>
      <c r="G1107" s="129">
        <v>83360</v>
      </c>
      <c r="H1107" s="129">
        <v>83360</v>
      </c>
      <c r="I1107" s="129">
        <v>83360</v>
      </c>
      <c r="J1107" s="129">
        <v>83360</v>
      </c>
      <c r="K1107" s="129">
        <v>83360</v>
      </c>
      <c r="L1107" s="129">
        <v>83360</v>
      </c>
      <c r="M1107" s="129">
        <v>83360</v>
      </c>
      <c r="N1107" s="129">
        <v>83360</v>
      </c>
      <c r="O1107" s="129">
        <v>83360</v>
      </c>
      <c r="P1107" s="129">
        <v>66392</v>
      </c>
      <c r="Q1107" s="126">
        <v>66392</v>
      </c>
    </row>
    <row r="1108" spans="1:17" ht="13" thickBot="1" x14ac:dyDescent="0.3">
      <c r="A1108" s="32">
        <v>283304</v>
      </c>
      <c r="B1108" s="135" t="s">
        <v>502</v>
      </c>
      <c r="C1108" s="146" t="s">
        <v>641</v>
      </c>
      <c r="D1108" s="133" t="s">
        <v>2078</v>
      </c>
      <c r="E1108" s="143">
        <v>-33938420.270000003</v>
      </c>
      <c r="F1108" s="131">
        <v>-33656630.270000003</v>
      </c>
      <c r="G1108" s="131">
        <v>-33374840.27</v>
      </c>
      <c r="H1108" s="131">
        <v>-33093050.27</v>
      </c>
      <c r="I1108" s="131">
        <v>-32811260.27</v>
      </c>
      <c r="J1108" s="131">
        <v>-32529470.27</v>
      </c>
      <c r="K1108" s="131">
        <v>-32247680.27</v>
      </c>
      <c r="L1108" s="131">
        <v>-31965890.27</v>
      </c>
      <c r="M1108" s="131">
        <v>-31463865.27</v>
      </c>
      <c r="N1108" s="131">
        <v>-31157604.27</v>
      </c>
      <c r="O1108" s="131">
        <v>-30851343.27</v>
      </c>
      <c r="P1108" s="131">
        <v>-30545083.27</v>
      </c>
      <c r="Q1108" s="126">
        <v>-30545083.27</v>
      </c>
    </row>
    <row r="1109" spans="1:17" ht="13" thickBot="1" x14ac:dyDescent="0.3">
      <c r="A1109" s="32">
        <v>283305</v>
      </c>
      <c r="B1109" s="135" t="s">
        <v>503</v>
      </c>
      <c r="C1109" s="146" t="s">
        <v>640</v>
      </c>
      <c r="D1109" s="133" t="s">
        <v>2078</v>
      </c>
      <c r="E1109" s="142">
        <v>-12031356.77</v>
      </c>
      <c r="F1109" s="129">
        <v>-11931460.77</v>
      </c>
      <c r="G1109" s="129">
        <v>-11831564.77</v>
      </c>
      <c r="H1109" s="129">
        <v>-11731668.77</v>
      </c>
      <c r="I1109" s="129">
        <v>-11631772.77</v>
      </c>
      <c r="J1109" s="129">
        <v>-11531876.77</v>
      </c>
      <c r="K1109" s="129">
        <v>-11431980.77</v>
      </c>
      <c r="L1109" s="129">
        <v>-11332084.77</v>
      </c>
      <c r="M1109" s="129">
        <v>-11154113.77</v>
      </c>
      <c r="N1109" s="129">
        <v>-11045542.77</v>
      </c>
      <c r="O1109" s="129">
        <v>-10936971.77</v>
      </c>
      <c r="P1109" s="129">
        <v>-10828400.77</v>
      </c>
      <c r="Q1109" s="126">
        <v>-10828400.77</v>
      </c>
    </row>
    <row r="1110" spans="1:17" ht="13" thickBot="1" x14ac:dyDescent="0.3">
      <c r="A1110" s="32">
        <v>283306</v>
      </c>
      <c r="B1110" s="135" t="s">
        <v>504</v>
      </c>
      <c r="C1110" s="146" t="s">
        <v>639</v>
      </c>
      <c r="D1110" s="133" t="s">
        <v>2078</v>
      </c>
      <c r="E1110" s="143">
        <v>-930202.35</v>
      </c>
      <c r="F1110" s="131">
        <v>-930613.35</v>
      </c>
      <c r="G1110" s="131">
        <v>-931024.35</v>
      </c>
      <c r="H1110" s="131">
        <v>-931435.35</v>
      </c>
      <c r="I1110" s="131">
        <v>-931846.35</v>
      </c>
      <c r="J1110" s="131">
        <v>-932257.35</v>
      </c>
      <c r="K1110" s="131">
        <v>-932668.35</v>
      </c>
      <c r="L1110" s="131">
        <v>-933079.35</v>
      </c>
      <c r="M1110" s="131">
        <v>-933490.35</v>
      </c>
      <c r="N1110" s="131">
        <v>-933901.35</v>
      </c>
      <c r="O1110" s="131">
        <v>-934312.35</v>
      </c>
      <c r="P1110" s="131">
        <v>-933815.35</v>
      </c>
      <c r="Q1110" s="126">
        <v>-933815.35</v>
      </c>
    </row>
    <row r="1111" spans="1:17" ht="13" thickBot="1" x14ac:dyDescent="0.3">
      <c r="A1111" s="32">
        <v>283307</v>
      </c>
      <c r="B1111" s="135" t="s">
        <v>505</v>
      </c>
      <c r="C1111" s="146" t="s">
        <v>638</v>
      </c>
      <c r="D1111" s="133" t="s">
        <v>2078</v>
      </c>
      <c r="E1111" s="142">
        <v>-329762.15000000002</v>
      </c>
      <c r="F1111" s="129">
        <v>-329908.15000000002</v>
      </c>
      <c r="G1111" s="129">
        <v>-330054.15000000002</v>
      </c>
      <c r="H1111" s="129">
        <v>-330200.15000000002</v>
      </c>
      <c r="I1111" s="129">
        <v>-330346.15000000002</v>
      </c>
      <c r="J1111" s="129">
        <v>-330492.15000000002</v>
      </c>
      <c r="K1111" s="129">
        <v>-330638.15000000002</v>
      </c>
      <c r="L1111" s="129">
        <v>-330784.15000000002</v>
      </c>
      <c r="M1111" s="129">
        <v>-330930.15000000002</v>
      </c>
      <c r="N1111" s="129">
        <v>-331076.15000000002</v>
      </c>
      <c r="O1111" s="129">
        <v>-331222.15000000002</v>
      </c>
      <c r="P1111" s="129">
        <v>-331046.15000000002</v>
      </c>
      <c r="Q1111" s="126">
        <v>-331046.15000000002</v>
      </c>
    </row>
    <row r="1112" spans="1:17" ht="13" thickBot="1" x14ac:dyDescent="0.3">
      <c r="A1112" s="32">
        <v>500183</v>
      </c>
      <c r="B1112" s="132" t="s">
        <v>1567</v>
      </c>
      <c r="C1112" s="146">
        <v>500183</v>
      </c>
      <c r="D1112" s="141"/>
      <c r="E1112" s="143">
        <v>-584478302.53999996</v>
      </c>
      <c r="F1112" s="131">
        <v>-588214220.07000005</v>
      </c>
      <c r="G1112" s="131">
        <v>-600442085.49000001</v>
      </c>
      <c r="H1112" s="131">
        <v>-597360927.88</v>
      </c>
      <c r="I1112" s="131">
        <v>-601415458.01999998</v>
      </c>
      <c r="J1112" s="131">
        <v>-602294185.12</v>
      </c>
      <c r="K1112" s="131">
        <v>-601638589.30999994</v>
      </c>
      <c r="L1112" s="131">
        <v>-604214407.47000003</v>
      </c>
      <c r="M1112" s="131">
        <v>-606174685.44000006</v>
      </c>
      <c r="N1112" s="131">
        <v>-607799780.12</v>
      </c>
      <c r="O1112" s="131">
        <v>-613020110.22000003</v>
      </c>
      <c r="P1112" s="131">
        <v>-612012706.29999995</v>
      </c>
      <c r="Q1112" s="126">
        <v>-612012706.29999995</v>
      </c>
    </row>
    <row r="1113" spans="1:17" ht="13" thickBot="1" x14ac:dyDescent="0.3">
      <c r="A1113" s="32">
        <v>1100</v>
      </c>
      <c r="B1113" s="134" t="s">
        <v>1568</v>
      </c>
      <c r="C1113" s="146">
        <v>5001100</v>
      </c>
      <c r="D1113" s="141"/>
      <c r="E1113" s="142">
        <v>-216841113.12</v>
      </c>
      <c r="F1113" s="129">
        <v>-218964308.16999999</v>
      </c>
      <c r="G1113" s="129">
        <v>-229843969.47999999</v>
      </c>
      <c r="H1113" s="129">
        <v>-225139713.44</v>
      </c>
      <c r="I1113" s="129">
        <v>-227238757.16999999</v>
      </c>
      <c r="J1113" s="129">
        <v>-226605583.25</v>
      </c>
      <c r="K1113" s="129">
        <v>-224379590.52000001</v>
      </c>
      <c r="L1113" s="129">
        <v>-224975629.06</v>
      </c>
      <c r="M1113" s="129">
        <v>-225369983.03</v>
      </c>
      <c r="N1113" s="129">
        <v>-225581078.34</v>
      </c>
      <c r="O1113" s="129">
        <v>-229096984.19</v>
      </c>
      <c r="P1113" s="129">
        <v>-226413230.86000001</v>
      </c>
      <c r="Q1113" s="126">
        <v>-226413230.86000001</v>
      </c>
    </row>
    <row r="1114" spans="1:17" ht="13" thickBot="1" x14ac:dyDescent="0.3">
      <c r="A1114" s="32">
        <v>254001</v>
      </c>
      <c r="B1114" s="135" t="s">
        <v>433</v>
      </c>
      <c r="C1114" s="146" t="s">
        <v>637</v>
      </c>
      <c r="D1114" s="133" t="s">
        <v>2078</v>
      </c>
      <c r="E1114" s="143">
        <v>0</v>
      </c>
      <c r="F1114" s="131">
        <v>0</v>
      </c>
      <c r="G1114" s="131">
        <v>-6898303.5800000001</v>
      </c>
      <c r="H1114" s="131">
        <v>0</v>
      </c>
      <c r="I1114" s="131">
        <v>0</v>
      </c>
      <c r="J1114" s="131">
        <v>-2816993.51</v>
      </c>
      <c r="K1114" s="131">
        <v>0</v>
      </c>
      <c r="L1114" s="131">
        <v>0</v>
      </c>
      <c r="M1114" s="131">
        <v>-465859.94</v>
      </c>
      <c r="N1114" s="131">
        <v>0</v>
      </c>
      <c r="O1114" s="131">
        <v>0</v>
      </c>
      <c r="P1114" s="131">
        <v>578253.14</v>
      </c>
      <c r="Q1114" s="126">
        <v>578253.14</v>
      </c>
    </row>
    <row r="1115" spans="1:17" ht="13" thickBot="1" x14ac:dyDescent="0.3">
      <c r="A1115" s="32">
        <v>254002</v>
      </c>
      <c r="B1115" s="135" t="s">
        <v>1984</v>
      </c>
      <c r="C1115" s="146" t="s">
        <v>1985</v>
      </c>
      <c r="D1115" s="133" t="s">
        <v>2078</v>
      </c>
      <c r="E1115" s="142">
        <v>-990158.12</v>
      </c>
      <c r="F1115" s="129">
        <v>-1009974.86</v>
      </c>
      <c r="G1115" s="129">
        <v>-1040444.51</v>
      </c>
      <c r="H1115" s="129">
        <v>-1045621.04</v>
      </c>
      <c r="I1115" s="129">
        <v>-1053499.17</v>
      </c>
      <c r="J1115" s="129">
        <v>-1054598.44</v>
      </c>
      <c r="K1115" s="129">
        <v>-1058412.01</v>
      </c>
      <c r="L1115" s="129">
        <v>-1066242.26</v>
      </c>
      <c r="M1115" s="129">
        <v>-1063016.46</v>
      </c>
      <c r="N1115" s="129">
        <v>-963975.69</v>
      </c>
      <c r="O1115" s="129">
        <v>-931860.18</v>
      </c>
      <c r="P1115" s="129">
        <v>-1130743.79</v>
      </c>
      <c r="Q1115" s="126">
        <v>-1130743.79</v>
      </c>
    </row>
    <row r="1116" spans="1:17" ht="13" thickBot="1" x14ac:dyDescent="0.3">
      <c r="A1116" s="32">
        <v>254100</v>
      </c>
      <c r="B1116" s="135" t="s">
        <v>2203</v>
      </c>
      <c r="C1116" s="146" t="s">
        <v>2204</v>
      </c>
      <c r="D1116" s="133" t="s">
        <v>2078</v>
      </c>
      <c r="E1116" s="143">
        <v>-191300509</v>
      </c>
      <c r="F1116" s="131">
        <v>-191300509</v>
      </c>
      <c r="G1116" s="131">
        <v>-191300509</v>
      </c>
      <c r="H1116" s="131">
        <v>-191300509</v>
      </c>
      <c r="I1116" s="131">
        <v>-191300509</v>
      </c>
      <c r="J1116" s="131">
        <v>-191300509</v>
      </c>
      <c r="K1116" s="131">
        <v>-191300509</v>
      </c>
      <c r="L1116" s="131">
        <v>-191300509</v>
      </c>
      <c r="M1116" s="131">
        <v>-194600170</v>
      </c>
      <c r="N1116" s="131">
        <v>-194600170</v>
      </c>
      <c r="O1116" s="131">
        <v>-194600170</v>
      </c>
      <c r="P1116" s="131">
        <v>-194845817</v>
      </c>
      <c r="Q1116" s="126">
        <v>-194845817</v>
      </c>
    </row>
    <row r="1117" spans="1:17" ht="13" thickBot="1" x14ac:dyDescent="0.3">
      <c r="A1117" s="32">
        <v>254105</v>
      </c>
      <c r="B1117" s="135" t="s">
        <v>2205</v>
      </c>
      <c r="C1117" s="146" t="s">
        <v>2206</v>
      </c>
      <c r="D1117" s="133" t="s">
        <v>2078</v>
      </c>
      <c r="E1117" s="142">
        <v>-7362115</v>
      </c>
      <c r="F1117" s="129">
        <v>-7362115</v>
      </c>
      <c r="G1117" s="129">
        <v>-7362115</v>
      </c>
      <c r="H1117" s="129">
        <v>-7362115</v>
      </c>
      <c r="I1117" s="129">
        <v>-7362115</v>
      </c>
      <c r="J1117" s="129">
        <v>-7362115</v>
      </c>
      <c r="K1117" s="129">
        <v>-7362115</v>
      </c>
      <c r="L1117" s="129">
        <v>-7362115</v>
      </c>
      <c r="M1117" s="129">
        <v>-7362115</v>
      </c>
      <c r="N1117" s="129">
        <v>-7362115</v>
      </c>
      <c r="O1117" s="129">
        <v>-7362115</v>
      </c>
      <c r="P1117" s="129">
        <v>-7589163</v>
      </c>
      <c r="Q1117" s="126">
        <v>-7589163</v>
      </c>
    </row>
    <row r="1118" spans="1:17" ht="13" thickBot="1" x14ac:dyDescent="0.3">
      <c r="A1118" s="32">
        <v>254110</v>
      </c>
      <c r="B1118" s="135" t="s">
        <v>2207</v>
      </c>
      <c r="C1118" s="146" t="s">
        <v>2208</v>
      </c>
      <c r="D1118" s="133" t="s">
        <v>2078</v>
      </c>
      <c r="E1118" s="143">
        <v>-14643540</v>
      </c>
      <c r="F1118" s="131">
        <v>-14643540</v>
      </c>
      <c r="G1118" s="131">
        <v>-14643540</v>
      </c>
      <c r="H1118" s="131">
        <v>-14643540</v>
      </c>
      <c r="I1118" s="131">
        <v>-14643540</v>
      </c>
      <c r="J1118" s="131">
        <v>-14643540</v>
      </c>
      <c r="K1118" s="131">
        <v>-14643540</v>
      </c>
      <c r="L1118" s="131">
        <v>-14643540</v>
      </c>
      <c r="M1118" s="131">
        <v>-14643540</v>
      </c>
      <c r="N1118" s="131">
        <v>-14643540</v>
      </c>
      <c r="O1118" s="131">
        <v>-14643540</v>
      </c>
      <c r="P1118" s="131">
        <v>-14643540</v>
      </c>
      <c r="Q1118" s="126">
        <v>-14643540</v>
      </c>
    </row>
    <row r="1119" spans="1:17" ht="13" thickBot="1" x14ac:dyDescent="0.3">
      <c r="A1119" s="32">
        <v>254115</v>
      </c>
      <c r="B1119" s="135" t="s">
        <v>2209</v>
      </c>
      <c r="C1119" s="146" t="s">
        <v>2210</v>
      </c>
      <c r="D1119" s="133" t="s">
        <v>2078</v>
      </c>
      <c r="E1119" s="142">
        <v>-2544791</v>
      </c>
      <c r="F1119" s="129">
        <v>-4648169.3099999996</v>
      </c>
      <c r="G1119" s="129">
        <v>-3348184.54</v>
      </c>
      <c r="H1119" s="129">
        <v>-4063810.99</v>
      </c>
      <c r="I1119" s="129">
        <v>-4543215.83</v>
      </c>
      <c r="J1119" s="129">
        <v>-4874051.04</v>
      </c>
      <c r="K1119" s="129">
        <v>-5182133.18</v>
      </c>
      <c r="L1119" s="129">
        <v>-5491209.9699999997</v>
      </c>
      <c r="M1119" s="129">
        <v>-5817121</v>
      </c>
      <c r="N1119" s="129">
        <v>-6438471.0300000003</v>
      </c>
      <c r="O1119" s="129">
        <v>-7116839.2599999998</v>
      </c>
      <c r="P1119" s="129">
        <v>-7160234.1900000004</v>
      </c>
      <c r="Q1119" s="126">
        <v>-7160234.1900000004</v>
      </c>
    </row>
    <row r="1120" spans="1:17" ht="13" thickBot="1" x14ac:dyDescent="0.3">
      <c r="A1120" s="32">
        <v>254120</v>
      </c>
      <c r="B1120" s="135" t="s">
        <v>2211</v>
      </c>
      <c r="C1120" s="146" t="s">
        <v>2212</v>
      </c>
      <c r="D1120" s="133" t="s">
        <v>2078</v>
      </c>
      <c r="E1120" s="143">
        <v>0</v>
      </c>
      <c r="F1120" s="131">
        <v>0</v>
      </c>
      <c r="G1120" s="131">
        <v>-627847.71</v>
      </c>
      <c r="H1120" s="131">
        <v>-759340.85</v>
      </c>
      <c r="I1120" s="131">
        <v>-842893.63</v>
      </c>
      <c r="J1120" s="131">
        <v>-899029.93</v>
      </c>
      <c r="K1120" s="131">
        <v>-948388.05</v>
      </c>
      <c r="L1120" s="131">
        <v>-997157.56</v>
      </c>
      <c r="M1120" s="131">
        <v>-1052713.54</v>
      </c>
      <c r="N1120" s="131">
        <v>-1167508.54</v>
      </c>
      <c r="O1120" s="131">
        <v>-1355558.12</v>
      </c>
      <c r="P1120" s="131">
        <v>-1621986.02</v>
      </c>
      <c r="Q1120" s="126">
        <v>-1621986.02</v>
      </c>
    </row>
    <row r="1121" spans="1:17" ht="13" thickBot="1" x14ac:dyDescent="0.3">
      <c r="A1121" s="32">
        <v>254125</v>
      </c>
      <c r="B1121" s="135" t="s">
        <v>2213</v>
      </c>
      <c r="C1121" s="146" t="s">
        <v>2214</v>
      </c>
      <c r="D1121" s="133" t="s">
        <v>2078</v>
      </c>
      <c r="E1121" s="142">
        <v>0</v>
      </c>
      <c r="F1121" s="129">
        <v>0</v>
      </c>
      <c r="G1121" s="129">
        <v>-2405987.0299999998</v>
      </c>
      <c r="H1121" s="129">
        <v>-2920231.66</v>
      </c>
      <c r="I1121" s="129">
        <v>-3264729.34</v>
      </c>
      <c r="J1121" s="129">
        <v>-3502465.85</v>
      </c>
      <c r="K1121" s="129">
        <v>-3723852.49</v>
      </c>
      <c r="L1121" s="129">
        <v>-3945953.76</v>
      </c>
      <c r="M1121" s="129">
        <v>0</v>
      </c>
      <c r="N1121" s="129">
        <v>0</v>
      </c>
      <c r="O1121" s="129">
        <v>0</v>
      </c>
      <c r="P1121" s="129">
        <v>0</v>
      </c>
      <c r="Q1121" s="126">
        <v>0</v>
      </c>
    </row>
    <row r="1122" spans="1:17" ht="13" thickBot="1" x14ac:dyDescent="0.3">
      <c r="A1122" s="32">
        <v>254130</v>
      </c>
      <c r="B1122" s="135" t="s">
        <v>2215</v>
      </c>
      <c r="C1122" s="146" t="s">
        <v>2216</v>
      </c>
      <c r="D1122" s="133" t="s">
        <v>2078</v>
      </c>
      <c r="E1122" s="143">
        <v>0</v>
      </c>
      <c r="F1122" s="131">
        <v>0</v>
      </c>
      <c r="G1122" s="131">
        <v>-106347.55</v>
      </c>
      <c r="H1122" s="131">
        <v>-128619.9</v>
      </c>
      <c r="I1122" s="131">
        <v>-142771.97</v>
      </c>
      <c r="J1122" s="131">
        <v>-152280.48000000001</v>
      </c>
      <c r="K1122" s="131">
        <v>-160640.79</v>
      </c>
      <c r="L1122" s="131">
        <v>-168901.51</v>
      </c>
      <c r="M1122" s="131">
        <v>-365447.09</v>
      </c>
      <c r="N1122" s="131">
        <v>-405298.08</v>
      </c>
      <c r="O1122" s="131">
        <v>0</v>
      </c>
      <c r="P1122" s="131">
        <v>0</v>
      </c>
      <c r="Q1122" s="126">
        <v>0</v>
      </c>
    </row>
    <row r="1123" spans="1:17" ht="13" thickBot="1" x14ac:dyDescent="0.3">
      <c r="A1123" s="32">
        <v>254311</v>
      </c>
      <c r="B1123" s="135" t="s">
        <v>1569</v>
      </c>
      <c r="C1123" s="146" t="s">
        <v>1570</v>
      </c>
      <c r="D1123" s="133" t="s">
        <v>2078</v>
      </c>
      <c r="E1123" s="142">
        <v>0</v>
      </c>
      <c r="F1123" s="129">
        <v>0</v>
      </c>
      <c r="G1123" s="129">
        <v>-2110690.56</v>
      </c>
      <c r="H1123" s="129">
        <v>-2915925</v>
      </c>
      <c r="I1123" s="129">
        <v>-4085483.23</v>
      </c>
      <c r="J1123" s="129">
        <v>0</v>
      </c>
      <c r="K1123" s="129">
        <v>0</v>
      </c>
      <c r="L1123" s="129">
        <v>0</v>
      </c>
      <c r="M1123" s="129">
        <v>0</v>
      </c>
      <c r="N1123" s="129">
        <v>0</v>
      </c>
      <c r="O1123" s="129">
        <v>-3086901.63</v>
      </c>
      <c r="P1123" s="129">
        <v>0</v>
      </c>
      <c r="Q1123" s="126">
        <v>0</v>
      </c>
    </row>
    <row r="1124" spans="1:17" ht="13" thickBot="1" x14ac:dyDescent="0.3">
      <c r="A1124" s="32">
        <v>500189</v>
      </c>
      <c r="B1124" s="134" t="s">
        <v>1571</v>
      </c>
      <c r="C1124" s="146">
        <v>500189</v>
      </c>
      <c r="D1124" s="141"/>
      <c r="E1124" s="143">
        <v>-362289698.93000001</v>
      </c>
      <c r="F1124" s="131">
        <v>-363836027.63999999</v>
      </c>
      <c r="G1124" s="131">
        <v>-365363037.79000002</v>
      </c>
      <c r="H1124" s="131">
        <v>-366909880.44999999</v>
      </c>
      <c r="I1124" s="131">
        <v>-368760078.58999997</v>
      </c>
      <c r="J1124" s="131">
        <v>-370244577.14999998</v>
      </c>
      <c r="K1124" s="131">
        <v>-371687805.06999999</v>
      </c>
      <c r="L1124" s="131">
        <v>-373553228.69</v>
      </c>
      <c r="M1124" s="131">
        <v>-375256906.17000002</v>
      </c>
      <c r="N1124" s="131">
        <v>-377151173.54000002</v>
      </c>
      <c r="O1124" s="131">
        <v>-378756475.45999998</v>
      </c>
      <c r="P1124" s="131">
        <v>-380463920.69</v>
      </c>
      <c r="Q1124" s="126">
        <v>-380463920.69</v>
      </c>
    </row>
    <row r="1125" spans="1:17" ht="13" thickBot="1" x14ac:dyDescent="0.3">
      <c r="A1125" s="32">
        <v>108100</v>
      </c>
      <c r="B1125" s="135" t="s">
        <v>506</v>
      </c>
      <c r="C1125" s="146" t="s">
        <v>636</v>
      </c>
      <c r="D1125" s="133" t="s">
        <v>2078</v>
      </c>
      <c r="E1125" s="142">
        <v>0</v>
      </c>
      <c r="F1125" s="129">
        <v>0</v>
      </c>
      <c r="G1125" s="129">
        <v>0</v>
      </c>
      <c r="H1125" s="129">
        <v>0</v>
      </c>
      <c r="I1125" s="129">
        <v>0</v>
      </c>
      <c r="J1125" s="129">
        <v>0</v>
      </c>
      <c r="K1125" s="129">
        <v>0</v>
      </c>
      <c r="L1125" s="129">
        <v>0</v>
      </c>
      <c r="M1125" s="129">
        <v>0</v>
      </c>
      <c r="N1125" s="129">
        <v>0</v>
      </c>
      <c r="O1125" s="129">
        <v>0</v>
      </c>
      <c r="P1125" s="129">
        <v>0</v>
      </c>
      <c r="Q1125" s="126">
        <v>0</v>
      </c>
    </row>
    <row r="1126" spans="1:17" ht="13" thickBot="1" x14ac:dyDescent="0.3">
      <c r="A1126" s="32">
        <v>108102</v>
      </c>
      <c r="B1126" s="135" t="s">
        <v>1571</v>
      </c>
      <c r="C1126" s="146" t="s">
        <v>1572</v>
      </c>
      <c r="D1126" s="133" t="s">
        <v>2078</v>
      </c>
      <c r="E1126" s="143">
        <v>-360967485.81999999</v>
      </c>
      <c r="F1126" s="131">
        <v>-362505334.16000003</v>
      </c>
      <c r="G1126" s="131">
        <v>-364023864.07999998</v>
      </c>
      <c r="H1126" s="131">
        <v>-365562226.5</v>
      </c>
      <c r="I1126" s="131">
        <v>-367403938.95999998</v>
      </c>
      <c r="J1126" s="131">
        <v>-368879953.64999998</v>
      </c>
      <c r="K1126" s="131">
        <v>-370314697.70999998</v>
      </c>
      <c r="L1126" s="131">
        <v>-372171637.50999999</v>
      </c>
      <c r="M1126" s="131">
        <v>-373866737.73000002</v>
      </c>
      <c r="N1126" s="131">
        <v>-375752325.69999999</v>
      </c>
      <c r="O1126" s="131">
        <v>-377351785.74000001</v>
      </c>
      <c r="P1126" s="131">
        <v>-379053389.19</v>
      </c>
      <c r="Q1126" s="126">
        <v>-379053389.19</v>
      </c>
    </row>
    <row r="1127" spans="1:17" ht="13" thickBot="1" x14ac:dyDescent="0.3">
      <c r="A1127" s="32">
        <v>122100</v>
      </c>
      <c r="B1127" s="135" t="s">
        <v>507</v>
      </c>
      <c r="C1127" s="146" t="s">
        <v>635</v>
      </c>
      <c r="D1127" s="133" t="s">
        <v>2078</v>
      </c>
      <c r="E1127" s="142">
        <v>0</v>
      </c>
      <c r="F1127" s="129">
        <v>0</v>
      </c>
      <c r="G1127" s="129">
        <v>0</v>
      </c>
      <c r="H1127" s="129">
        <v>0</v>
      </c>
      <c r="I1127" s="129">
        <v>0</v>
      </c>
      <c r="J1127" s="129">
        <v>0</v>
      </c>
      <c r="K1127" s="129">
        <v>0</v>
      </c>
      <c r="L1127" s="129">
        <v>0</v>
      </c>
      <c r="M1127" s="129">
        <v>0</v>
      </c>
      <c r="N1127" s="129">
        <v>0</v>
      </c>
      <c r="O1127" s="129">
        <v>0</v>
      </c>
      <c r="P1127" s="129">
        <v>0</v>
      </c>
      <c r="Q1127" s="126">
        <v>0</v>
      </c>
    </row>
    <row r="1128" spans="1:17" ht="13" thickBot="1" x14ac:dyDescent="0.3">
      <c r="A1128" s="32">
        <v>122102</v>
      </c>
      <c r="B1128" s="135" t="s">
        <v>507</v>
      </c>
      <c r="C1128" s="146" t="s">
        <v>1573</v>
      </c>
      <c r="D1128" s="133" t="s">
        <v>2078</v>
      </c>
      <c r="E1128" s="143">
        <v>-1322213.1100000001</v>
      </c>
      <c r="F1128" s="131">
        <v>-1330693.48</v>
      </c>
      <c r="G1128" s="131">
        <v>-1339173.71</v>
      </c>
      <c r="H1128" s="131">
        <v>-1347653.95</v>
      </c>
      <c r="I1128" s="131">
        <v>-1356139.63</v>
      </c>
      <c r="J1128" s="131">
        <v>-1364623.5</v>
      </c>
      <c r="K1128" s="131">
        <v>-1373107.36</v>
      </c>
      <c r="L1128" s="131">
        <v>-1381591.18</v>
      </c>
      <c r="M1128" s="131">
        <v>-1390168.44</v>
      </c>
      <c r="N1128" s="131">
        <v>-1398847.84</v>
      </c>
      <c r="O1128" s="131">
        <v>-1404689.72</v>
      </c>
      <c r="P1128" s="131">
        <v>-1410531.5</v>
      </c>
      <c r="Q1128" s="126">
        <v>-1410531.5</v>
      </c>
    </row>
    <row r="1129" spans="1:17" ht="13" thickBot="1" x14ac:dyDescent="0.3">
      <c r="A1129" s="32">
        <v>500190</v>
      </c>
      <c r="B1129" s="134" t="s">
        <v>1574</v>
      </c>
      <c r="C1129" s="146">
        <v>500190</v>
      </c>
      <c r="D1129" s="141"/>
      <c r="E1129" s="142">
        <v>-1306000</v>
      </c>
      <c r="F1129" s="129">
        <v>-1306000</v>
      </c>
      <c r="G1129" s="129">
        <v>-1148000</v>
      </c>
      <c r="H1129" s="129">
        <v>-1148000</v>
      </c>
      <c r="I1129" s="129">
        <v>-1148000</v>
      </c>
      <c r="J1129" s="129">
        <v>-1077000</v>
      </c>
      <c r="K1129" s="129">
        <v>-1077000</v>
      </c>
      <c r="L1129" s="129">
        <v>-1077000</v>
      </c>
      <c r="M1129" s="129">
        <v>-861000</v>
      </c>
      <c r="N1129" s="129">
        <v>-861000</v>
      </c>
      <c r="O1129" s="129">
        <v>-861000</v>
      </c>
      <c r="P1129" s="129">
        <v>-725000</v>
      </c>
      <c r="Q1129" s="126">
        <v>-725000</v>
      </c>
    </row>
    <row r="1130" spans="1:17" ht="13" thickBot="1" x14ac:dyDescent="0.3">
      <c r="A1130" s="32">
        <v>254630</v>
      </c>
      <c r="B1130" s="135" t="s">
        <v>508</v>
      </c>
      <c r="C1130" s="146" t="s">
        <v>634</v>
      </c>
      <c r="D1130" s="133" t="s">
        <v>2078</v>
      </c>
      <c r="E1130" s="143">
        <v>-1000</v>
      </c>
      <c r="F1130" s="131">
        <v>-1000</v>
      </c>
      <c r="G1130" s="131">
        <v>-33000</v>
      </c>
      <c r="H1130" s="131">
        <v>-33000</v>
      </c>
      <c r="I1130" s="131">
        <v>-33000</v>
      </c>
      <c r="J1130" s="131">
        <v>-105000</v>
      </c>
      <c r="K1130" s="131">
        <v>-105000</v>
      </c>
      <c r="L1130" s="131">
        <v>-105000</v>
      </c>
      <c r="M1130" s="131">
        <v>-106000</v>
      </c>
      <c r="N1130" s="131">
        <v>-106000</v>
      </c>
      <c r="O1130" s="131">
        <v>-106000</v>
      </c>
      <c r="P1130" s="131">
        <v>-105000</v>
      </c>
      <c r="Q1130" s="126">
        <v>-105000</v>
      </c>
    </row>
    <row r="1131" spans="1:17" ht="13" thickBot="1" x14ac:dyDescent="0.3">
      <c r="A1131" s="32">
        <v>254635</v>
      </c>
      <c r="B1131" s="135" t="s">
        <v>508</v>
      </c>
      <c r="C1131" s="146" t="s">
        <v>633</v>
      </c>
      <c r="D1131" s="133" t="s">
        <v>2078</v>
      </c>
      <c r="E1131" s="142">
        <v>-1293000</v>
      </c>
      <c r="F1131" s="129">
        <v>-1293000</v>
      </c>
      <c r="G1131" s="129">
        <v>-1106000</v>
      </c>
      <c r="H1131" s="129">
        <v>-1106000</v>
      </c>
      <c r="I1131" s="129">
        <v>-1106000</v>
      </c>
      <c r="J1131" s="129">
        <v>-972000</v>
      </c>
      <c r="K1131" s="129">
        <v>-972000</v>
      </c>
      <c r="L1131" s="129">
        <v>-972000</v>
      </c>
      <c r="M1131" s="129">
        <v>-755000</v>
      </c>
      <c r="N1131" s="129">
        <v>-755000</v>
      </c>
      <c r="O1131" s="129">
        <v>-755000</v>
      </c>
      <c r="P1131" s="129">
        <v>-620000</v>
      </c>
      <c r="Q1131" s="126">
        <v>-620000</v>
      </c>
    </row>
    <row r="1132" spans="1:17" ht="13" thickBot="1" x14ac:dyDescent="0.3">
      <c r="A1132" s="32">
        <v>254637</v>
      </c>
      <c r="B1132" s="135" t="s">
        <v>2059</v>
      </c>
      <c r="C1132" s="146" t="s">
        <v>2060</v>
      </c>
      <c r="D1132" s="133" t="s">
        <v>2078</v>
      </c>
      <c r="E1132" s="143">
        <v>-12000</v>
      </c>
      <c r="F1132" s="131">
        <v>-12000</v>
      </c>
      <c r="G1132" s="131">
        <v>-9000</v>
      </c>
      <c r="H1132" s="131">
        <v>-9000</v>
      </c>
      <c r="I1132" s="131">
        <v>-9000</v>
      </c>
      <c r="J1132" s="131">
        <v>0</v>
      </c>
      <c r="K1132" s="131">
        <v>0</v>
      </c>
      <c r="L1132" s="131">
        <v>0</v>
      </c>
      <c r="M1132" s="131">
        <v>0</v>
      </c>
      <c r="N1132" s="131">
        <v>0</v>
      </c>
      <c r="O1132" s="131">
        <v>0</v>
      </c>
      <c r="P1132" s="131">
        <v>0</v>
      </c>
      <c r="Q1132" s="126">
        <v>0</v>
      </c>
    </row>
    <row r="1133" spans="1:17" ht="13" thickBot="1" x14ac:dyDescent="0.3">
      <c r="A1133" s="32">
        <v>500191</v>
      </c>
      <c r="B1133" s="134" t="s">
        <v>1575</v>
      </c>
      <c r="C1133" s="146">
        <v>500191</v>
      </c>
      <c r="D1133" s="141"/>
      <c r="E1133" s="142">
        <v>-4041490.49</v>
      </c>
      <c r="F1133" s="129">
        <v>-4107884.26</v>
      </c>
      <c r="G1133" s="129">
        <v>-4087078.22</v>
      </c>
      <c r="H1133" s="129">
        <v>-4163333.99</v>
      </c>
      <c r="I1133" s="129">
        <v>-4268622.26</v>
      </c>
      <c r="J1133" s="129">
        <v>-4367024.72</v>
      </c>
      <c r="K1133" s="129">
        <v>-4494193.72</v>
      </c>
      <c r="L1133" s="129">
        <v>-4608549.72</v>
      </c>
      <c r="M1133" s="129">
        <v>-4686796.24</v>
      </c>
      <c r="N1133" s="129">
        <v>-4206528.24</v>
      </c>
      <c r="O1133" s="129">
        <v>-4305650.57</v>
      </c>
      <c r="P1133" s="129">
        <v>-4410554.75</v>
      </c>
      <c r="Q1133" s="126">
        <v>-4410554.75</v>
      </c>
    </row>
    <row r="1134" spans="1:17" ht="13" thickBot="1" x14ac:dyDescent="0.3">
      <c r="A1134" s="32">
        <v>252011</v>
      </c>
      <c r="B1134" s="135" t="s">
        <v>509</v>
      </c>
      <c r="C1134" s="146" t="s">
        <v>632</v>
      </c>
      <c r="D1134" s="133" t="s">
        <v>2078</v>
      </c>
      <c r="E1134" s="143">
        <v>-762905.58</v>
      </c>
      <c r="F1134" s="131">
        <v>-764183.58</v>
      </c>
      <c r="G1134" s="131">
        <v>-744137.58</v>
      </c>
      <c r="H1134" s="131">
        <v>-757105.58</v>
      </c>
      <c r="I1134" s="131">
        <v>-765174.58</v>
      </c>
      <c r="J1134" s="131">
        <v>-782562.58</v>
      </c>
      <c r="K1134" s="131">
        <v>-826715.58</v>
      </c>
      <c r="L1134" s="131">
        <v>-834382.58</v>
      </c>
      <c r="M1134" s="131">
        <v>-844548.58</v>
      </c>
      <c r="N1134" s="131">
        <v>-753836.58</v>
      </c>
      <c r="O1134" s="131">
        <v>-778550.08</v>
      </c>
      <c r="P1134" s="131">
        <v>-815652.08</v>
      </c>
      <c r="Q1134" s="126">
        <v>-815652.08</v>
      </c>
    </row>
    <row r="1135" spans="1:17" ht="13" thickBot="1" x14ac:dyDescent="0.3">
      <c r="A1135" s="32">
        <v>252012</v>
      </c>
      <c r="B1135" s="135" t="s">
        <v>509</v>
      </c>
      <c r="C1135" s="146" t="s">
        <v>631</v>
      </c>
      <c r="D1135" s="133" t="s">
        <v>2078</v>
      </c>
      <c r="E1135" s="142">
        <v>-168537</v>
      </c>
      <c r="F1135" s="129">
        <v>-170627</v>
      </c>
      <c r="G1135" s="129">
        <v>-173304</v>
      </c>
      <c r="H1135" s="129">
        <v>-173304</v>
      </c>
      <c r="I1135" s="129">
        <v>-176724</v>
      </c>
      <c r="J1135" s="129">
        <v>-193447</v>
      </c>
      <c r="K1135" s="129">
        <v>-209219</v>
      </c>
      <c r="L1135" s="129">
        <v>-215302</v>
      </c>
      <c r="M1135" s="129">
        <v>-226745</v>
      </c>
      <c r="N1135" s="129">
        <v>-214659</v>
      </c>
      <c r="O1135" s="129">
        <v>-217258</v>
      </c>
      <c r="P1135" s="129">
        <v>-216510</v>
      </c>
      <c r="Q1135" s="126">
        <v>-216510</v>
      </c>
    </row>
    <row r="1136" spans="1:17" ht="13" thickBot="1" x14ac:dyDescent="0.3">
      <c r="A1136" s="32">
        <v>252013</v>
      </c>
      <c r="B1136" s="135" t="s">
        <v>510</v>
      </c>
      <c r="C1136" s="146" t="s">
        <v>630</v>
      </c>
      <c r="D1136" s="133" t="s">
        <v>2078</v>
      </c>
      <c r="E1136" s="143">
        <v>-1732503.14</v>
      </c>
      <c r="F1136" s="131">
        <v>-1772085.91</v>
      </c>
      <c r="G1136" s="131">
        <v>-1759670.87</v>
      </c>
      <c r="H1136" s="131">
        <v>-1783724.64</v>
      </c>
      <c r="I1136" s="131">
        <v>-1830400.91</v>
      </c>
      <c r="J1136" s="131">
        <v>-1867258.37</v>
      </c>
      <c r="K1136" s="131">
        <v>-1895829.37</v>
      </c>
      <c r="L1136" s="131">
        <v>-1954142.37</v>
      </c>
      <c r="M1136" s="131">
        <v>-1986574.89</v>
      </c>
      <c r="N1136" s="131">
        <v>-1859201.89</v>
      </c>
      <c r="O1136" s="131">
        <v>-1910934.89</v>
      </c>
      <c r="P1136" s="131">
        <v>-1946817.07</v>
      </c>
      <c r="Q1136" s="126">
        <v>-1946817.07</v>
      </c>
    </row>
    <row r="1137" spans="1:17" ht="13" thickBot="1" x14ac:dyDescent="0.3">
      <c r="A1137" s="32">
        <v>252014</v>
      </c>
      <c r="B1137" s="135" t="s">
        <v>510</v>
      </c>
      <c r="C1137" s="146" t="s">
        <v>629</v>
      </c>
      <c r="D1137" s="133" t="s">
        <v>2078</v>
      </c>
      <c r="E1137" s="142">
        <v>-440665.59999999998</v>
      </c>
      <c r="F1137" s="129">
        <v>-451668.6</v>
      </c>
      <c r="G1137" s="129">
        <v>-454243.6</v>
      </c>
      <c r="H1137" s="129">
        <v>-467261.6</v>
      </c>
      <c r="I1137" s="129">
        <v>-479409.6</v>
      </c>
      <c r="J1137" s="129">
        <v>-490823.6</v>
      </c>
      <c r="K1137" s="129">
        <v>-503452.6</v>
      </c>
      <c r="L1137" s="129">
        <v>-519109.6</v>
      </c>
      <c r="M1137" s="129">
        <v>-531032.6</v>
      </c>
      <c r="N1137" s="129">
        <v>-513796.6</v>
      </c>
      <c r="O1137" s="129">
        <v>-520028.6</v>
      </c>
      <c r="P1137" s="129">
        <v>-524398.6</v>
      </c>
      <c r="Q1137" s="126">
        <v>-524398.6</v>
      </c>
    </row>
    <row r="1138" spans="1:17" ht="13" thickBot="1" x14ac:dyDescent="0.3">
      <c r="A1138" s="32">
        <v>252021</v>
      </c>
      <c r="B1138" s="135" t="s">
        <v>511</v>
      </c>
      <c r="C1138" s="146" t="s">
        <v>628</v>
      </c>
      <c r="D1138" s="133" t="s">
        <v>2078</v>
      </c>
      <c r="E1138" s="143">
        <v>-29576</v>
      </c>
      <c r="F1138" s="131">
        <v>-29576</v>
      </c>
      <c r="G1138" s="131">
        <v>-27219</v>
      </c>
      <c r="H1138" s="131">
        <v>-31625</v>
      </c>
      <c r="I1138" s="131">
        <v>-25568</v>
      </c>
      <c r="J1138" s="131">
        <v>-25568</v>
      </c>
      <c r="K1138" s="131">
        <v>-25568</v>
      </c>
      <c r="L1138" s="131">
        <v>-41026</v>
      </c>
      <c r="M1138" s="131">
        <v>-41026</v>
      </c>
      <c r="N1138" s="131">
        <v>-41026</v>
      </c>
      <c r="O1138" s="131">
        <v>-42189</v>
      </c>
      <c r="P1138" s="131">
        <v>-52008</v>
      </c>
      <c r="Q1138" s="126">
        <v>-52008</v>
      </c>
    </row>
    <row r="1139" spans="1:17" ht="13" thickBot="1" x14ac:dyDescent="0.3">
      <c r="A1139" s="32">
        <v>252022</v>
      </c>
      <c r="B1139" s="135" t="s">
        <v>511</v>
      </c>
      <c r="C1139" s="146" t="s">
        <v>627</v>
      </c>
      <c r="D1139" s="133" t="s">
        <v>2078</v>
      </c>
      <c r="E1139" s="142">
        <v>-3733</v>
      </c>
      <c r="F1139" s="129">
        <v>-3733</v>
      </c>
      <c r="G1139" s="129">
        <v>-3733</v>
      </c>
      <c r="H1139" s="129">
        <v>-3733</v>
      </c>
      <c r="I1139" s="129">
        <v>-8739</v>
      </c>
      <c r="J1139" s="129">
        <v>-10739</v>
      </c>
      <c r="K1139" s="129">
        <v>-12318</v>
      </c>
      <c r="L1139" s="129">
        <v>-12318</v>
      </c>
      <c r="M1139" s="129">
        <v>-12318</v>
      </c>
      <c r="N1139" s="129">
        <v>-12219</v>
      </c>
      <c r="O1139" s="129">
        <v>-12219</v>
      </c>
      <c r="P1139" s="129">
        <v>-12219</v>
      </c>
      <c r="Q1139" s="126">
        <v>-12219</v>
      </c>
    </row>
    <row r="1140" spans="1:17" ht="13" thickBot="1" x14ac:dyDescent="0.3">
      <c r="A1140" s="32">
        <v>252023</v>
      </c>
      <c r="B1140" s="135" t="s">
        <v>1576</v>
      </c>
      <c r="C1140" s="146" t="s">
        <v>626</v>
      </c>
      <c r="D1140" s="133" t="s">
        <v>2078</v>
      </c>
      <c r="E1140" s="143">
        <v>-22521</v>
      </c>
      <c r="F1140" s="131">
        <v>-23088</v>
      </c>
      <c r="G1140" s="131">
        <v>-23088</v>
      </c>
      <c r="H1140" s="131">
        <v>-23655</v>
      </c>
      <c r="I1140" s="131">
        <v>-23655</v>
      </c>
      <c r="J1140" s="131">
        <v>-24222</v>
      </c>
      <c r="K1140" s="131">
        <v>-24222</v>
      </c>
      <c r="L1140" s="131">
        <v>-24222</v>
      </c>
      <c r="M1140" s="131">
        <v>-24789</v>
      </c>
      <c r="N1140" s="131">
        <v>-23172</v>
      </c>
      <c r="O1140" s="131">
        <v>-23739</v>
      </c>
      <c r="P1140" s="131">
        <v>-24306</v>
      </c>
      <c r="Q1140" s="126">
        <v>-24306</v>
      </c>
    </row>
    <row r="1141" spans="1:17" ht="13" thickBot="1" x14ac:dyDescent="0.3">
      <c r="A1141" s="32">
        <v>252024</v>
      </c>
      <c r="B1141" s="135" t="s">
        <v>512</v>
      </c>
      <c r="C1141" s="146" t="s">
        <v>625</v>
      </c>
      <c r="D1141" s="133" t="s">
        <v>2078</v>
      </c>
      <c r="E1141" s="142">
        <v>-4528</v>
      </c>
      <c r="F1141" s="129">
        <v>-4528</v>
      </c>
      <c r="G1141" s="129">
        <v>-4528</v>
      </c>
      <c r="H1141" s="129">
        <v>-4528</v>
      </c>
      <c r="I1141" s="129">
        <v>-4528</v>
      </c>
      <c r="J1141" s="129">
        <v>-4528</v>
      </c>
      <c r="K1141" s="129">
        <v>-4528</v>
      </c>
      <c r="L1141" s="129">
        <v>-4528</v>
      </c>
      <c r="M1141" s="129">
        <v>-4528</v>
      </c>
      <c r="N1141" s="129">
        <v>-2968</v>
      </c>
      <c r="O1141" s="129">
        <v>-2968</v>
      </c>
      <c r="P1141" s="129">
        <v>-2968</v>
      </c>
      <c r="Q1141" s="126">
        <v>-2968</v>
      </c>
    </row>
    <row r="1142" spans="1:17" ht="13" thickBot="1" x14ac:dyDescent="0.3">
      <c r="A1142" s="32">
        <v>252031</v>
      </c>
      <c r="B1142" s="135" t="s">
        <v>513</v>
      </c>
      <c r="C1142" s="146" t="s">
        <v>624</v>
      </c>
      <c r="D1142" s="133" t="s">
        <v>2078</v>
      </c>
      <c r="E1142" s="143">
        <v>-493591</v>
      </c>
      <c r="F1142" s="131">
        <v>-498980</v>
      </c>
      <c r="G1142" s="131">
        <v>-487222</v>
      </c>
      <c r="H1142" s="131">
        <v>-506135</v>
      </c>
      <c r="I1142" s="131">
        <v>-527599</v>
      </c>
      <c r="J1142" s="131">
        <v>-536563</v>
      </c>
      <c r="K1142" s="131">
        <v>-539799</v>
      </c>
      <c r="L1142" s="131">
        <v>-539899</v>
      </c>
      <c r="M1142" s="131">
        <v>-543292</v>
      </c>
      <c r="N1142" s="131">
        <v>-435960</v>
      </c>
      <c r="O1142" s="131">
        <v>-438133</v>
      </c>
      <c r="P1142" s="131">
        <v>-449069</v>
      </c>
      <c r="Q1142" s="126">
        <v>-449069</v>
      </c>
    </row>
    <row r="1143" spans="1:17" ht="13" thickBot="1" x14ac:dyDescent="0.3">
      <c r="A1143" s="32">
        <v>252032</v>
      </c>
      <c r="B1143" s="135" t="s">
        <v>513</v>
      </c>
      <c r="C1143" s="146" t="s">
        <v>623</v>
      </c>
      <c r="D1143" s="133" t="s">
        <v>2078</v>
      </c>
      <c r="E1143" s="142">
        <v>-41477</v>
      </c>
      <c r="F1143" s="129">
        <v>-41477</v>
      </c>
      <c r="G1143" s="129">
        <v>-38044</v>
      </c>
      <c r="H1143" s="129">
        <v>-37279</v>
      </c>
      <c r="I1143" s="129">
        <v>-38326</v>
      </c>
      <c r="J1143" s="129">
        <v>-38326</v>
      </c>
      <c r="K1143" s="129">
        <v>-38326</v>
      </c>
      <c r="L1143" s="129">
        <v>-39431</v>
      </c>
      <c r="M1143" s="129">
        <v>-44842</v>
      </c>
      <c r="N1143" s="129">
        <v>-35474</v>
      </c>
      <c r="O1143" s="129">
        <v>-40483</v>
      </c>
      <c r="P1143" s="129">
        <v>-43419</v>
      </c>
      <c r="Q1143" s="126">
        <v>-43419</v>
      </c>
    </row>
    <row r="1144" spans="1:17" ht="13" thickBot="1" x14ac:dyDescent="0.3">
      <c r="A1144" s="32">
        <v>252033</v>
      </c>
      <c r="B1144" s="135" t="s">
        <v>514</v>
      </c>
      <c r="C1144" s="146" t="s">
        <v>622</v>
      </c>
      <c r="D1144" s="133" t="s">
        <v>2078</v>
      </c>
      <c r="E1144" s="143">
        <v>-229108</v>
      </c>
      <c r="F1144" s="131">
        <v>-235592</v>
      </c>
      <c r="G1144" s="131">
        <v>-259090</v>
      </c>
      <c r="H1144" s="131">
        <v>-259090</v>
      </c>
      <c r="I1144" s="131">
        <v>-272605</v>
      </c>
      <c r="J1144" s="131">
        <v>-277094</v>
      </c>
      <c r="K1144" s="131">
        <v>-298323</v>
      </c>
      <c r="L1144" s="131">
        <v>-308296</v>
      </c>
      <c r="M1144" s="131">
        <v>-311207</v>
      </c>
      <c r="N1144" s="131">
        <v>-270974</v>
      </c>
      <c r="O1144" s="131">
        <v>-275560</v>
      </c>
      <c r="P1144" s="131">
        <v>-279600</v>
      </c>
      <c r="Q1144" s="126">
        <v>-279600</v>
      </c>
    </row>
    <row r="1145" spans="1:17" ht="13" thickBot="1" x14ac:dyDescent="0.3">
      <c r="A1145" s="32">
        <v>252034</v>
      </c>
      <c r="B1145" s="135" t="s">
        <v>514</v>
      </c>
      <c r="C1145" s="146" t="s">
        <v>621</v>
      </c>
      <c r="D1145" s="133" t="s">
        <v>2078</v>
      </c>
      <c r="E1145" s="142">
        <v>-24212</v>
      </c>
      <c r="F1145" s="129">
        <v>-24212</v>
      </c>
      <c r="G1145" s="129">
        <v>-24665</v>
      </c>
      <c r="H1145" s="129">
        <v>-27760</v>
      </c>
      <c r="I1145" s="129">
        <v>-27760</v>
      </c>
      <c r="J1145" s="129">
        <v>-27760</v>
      </c>
      <c r="K1145" s="129">
        <v>-27760</v>
      </c>
      <c r="L1145" s="129">
        <v>-27760</v>
      </c>
      <c r="M1145" s="129">
        <v>-27760</v>
      </c>
      <c r="N1145" s="129">
        <v>-8954</v>
      </c>
      <c r="O1145" s="129">
        <v>-9397</v>
      </c>
      <c r="P1145" s="129">
        <v>-9397</v>
      </c>
      <c r="Q1145" s="126">
        <v>-9397</v>
      </c>
    </row>
    <row r="1146" spans="1:17" ht="13" thickBot="1" x14ac:dyDescent="0.3">
      <c r="A1146" s="32">
        <v>252041</v>
      </c>
      <c r="B1146" s="135" t="s">
        <v>515</v>
      </c>
      <c r="C1146" s="146" t="s">
        <v>1577</v>
      </c>
      <c r="D1146" s="133" t="s">
        <v>2078</v>
      </c>
      <c r="E1146" s="143">
        <v>-31372.17</v>
      </c>
      <c r="F1146" s="131">
        <v>-31372.17</v>
      </c>
      <c r="G1146" s="131">
        <v>-31372.17</v>
      </c>
      <c r="H1146" s="131">
        <v>-31372.17</v>
      </c>
      <c r="I1146" s="131">
        <v>-31372.17</v>
      </c>
      <c r="J1146" s="131">
        <v>-31372.17</v>
      </c>
      <c r="K1146" s="131">
        <v>-31372.17</v>
      </c>
      <c r="L1146" s="131">
        <v>-31372.17</v>
      </c>
      <c r="M1146" s="131">
        <v>-31372.17</v>
      </c>
      <c r="N1146" s="131">
        <v>22473.83</v>
      </c>
      <c r="O1146" s="131">
        <v>22570</v>
      </c>
      <c r="P1146" s="131">
        <v>22570</v>
      </c>
      <c r="Q1146" s="126">
        <v>22570</v>
      </c>
    </row>
    <row r="1147" spans="1:17" ht="13" thickBot="1" x14ac:dyDescent="0.3">
      <c r="A1147" s="32">
        <v>252043</v>
      </c>
      <c r="B1147" s="135" t="s">
        <v>515</v>
      </c>
      <c r="C1147" s="146" t="s">
        <v>620</v>
      </c>
      <c r="D1147" s="133" t="s">
        <v>2078</v>
      </c>
      <c r="E1147" s="142">
        <v>-56761</v>
      </c>
      <c r="F1147" s="129">
        <v>-56761</v>
      </c>
      <c r="G1147" s="129">
        <v>-56761</v>
      </c>
      <c r="H1147" s="129">
        <v>-56761</v>
      </c>
      <c r="I1147" s="129">
        <v>-56761</v>
      </c>
      <c r="J1147" s="129">
        <v>-56761</v>
      </c>
      <c r="K1147" s="129">
        <v>-56761</v>
      </c>
      <c r="L1147" s="129">
        <v>-56761</v>
      </c>
      <c r="M1147" s="129">
        <v>-56761</v>
      </c>
      <c r="N1147" s="129">
        <v>-56761</v>
      </c>
      <c r="O1147" s="129">
        <v>-56761</v>
      </c>
      <c r="P1147" s="129">
        <v>-56761</v>
      </c>
      <c r="Q1147" s="126">
        <v>-56761</v>
      </c>
    </row>
    <row r="1148" spans="1:17" ht="13" thickBot="1" x14ac:dyDescent="0.3">
      <c r="A1148" s="32">
        <v>500184</v>
      </c>
      <c r="B1148" s="132" t="s">
        <v>1365</v>
      </c>
      <c r="C1148" s="146">
        <v>500184</v>
      </c>
      <c r="D1148" s="141"/>
      <c r="E1148" s="143">
        <v>-4649000</v>
      </c>
      <c r="F1148" s="131">
        <v>-4649000</v>
      </c>
      <c r="G1148" s="131">
        <v>-2355000</v>
      </c>
      <c r="H1148" s="131">
        <v>-2355000</v>
      </c>
      <c r="I1148" s="131">
        <v>-2355000</v>
      </c>
      <c r="J1148" s="131">
        <v>-3913000</v>
      </c>
      <c r="K1148" s="131">
        <v>-3913000</v>
      </c>
      <c r="L1148" s="131">
        <v>-3913000</v>
      </c>
      <c r="M1148" s="131">
        <v>-3016000</v>
      </c>
      <c r="N1148" s="131">
        <v>-3016000</v>
      </c>
      <c r="O1148" s="131">
        <v>-3016000</v>
      </c>
      <c r="P1148" s="131">
        <v>-3025000</v>
      </c>
      <c r="Q1148" s="126">
        <v>-3025000</v>
      </c>
    </row>
    <row r="1149" spans="1:17" ht="13" thickBot="1" x14ac:dyDescent="0.3">
      <c r="A1149" s="32">
        <v>262630</v>
      </c>
      <c r="B1149" s="134" t="s">
        <v>516</v>
      </c>
      <c r="C1149" s="146" t="s">
        <v>619</v>
      </c>
      <c r="D1149" s="133" t="s">
        <v>2078</v>
      </c>
      <c r="E1149" s="142">
        <v>-4649000</v>
      </c>
      <c r="F1149" s="129">
        <v>-4649000</v>
      </c>
      <c r="G1149" s="129">
        <v>-2355000</v>
      </c>
      <c r="H1149" s="129">
        <v>-2355000</v>
      </c>
      <c r="I1149" s="129">
        <v>-2355000</v>
      </c>
      <c r="J1149" s="129">
        <v>-3719000</v>
      </c>
      <c r="K1149" s="129">
        <v>-3719000</v>
      </c>
      <c r="L1149" s="129">
        <v>-3719000</v>
      </c>
      <c r="M1149" s="129">
        <v>-2962000</v>
      </c>
      <c r="N1149" s="129">
        <v>-2962000</v>
      </c>
      <c r="O1149" s="129">
        <v>-2962000</v>
      </c>
      <c r="P1149" s="129">
        <v>-3025000</v>
      </c>
      <c r="Q1149" s="126">
        <v>-3025000</v>
      </c>
    </row>
    <row r="1150" spans="1:17" ht="13" thickBot="1" x14ac:dyDescent="0.3">
      <c r="A1150" s="32">
        <v>262635</v>
      </c>
      <c r="B1150" s="134" t="s">
        <v>517</v>
      </c>
      <c r="C1150" s="146" t="s">
        <v>618</v>
      </c>
      <c r="D1150" s="133" t="s">
        <v>2078</v>
      </c>
      <c r="E1150" s="143">
        <v>0</v>
      </c>
      <c r="F1150" s="131">
        <v>0</v>
      </c>
      <c r="G1150" s="131">
        <v>0</v>
      </c>
      <c r="H1150" s="131">
        <v>0</v>
      </c>
      <c r="I1150" s="131">
        <v>0</v>
      </c>
      <c r="J1150" s="131">
        <v>-48000</v>
      </c>
      <c r="K1150" s="131">
        <v>-48000</v>
      </c>
      <c r="L1150" s="131">
        <v>-48000</v>
      </c>
      <c r="M1150" s="131">
        <v>-19000</v>
      </c>
      <c r="N1150" s="131">
        <v>-19000</v>
      </c>
      <c r="O1150" s="131">
        <v>-19000</v>
      </c>
      <c r="P1150" s="131">
        <v>0</v>
      </c>
      <c r="Q1150" s="126">
        <v>0</v>
      </c>
    </row>
    <row r="1151" spans="1:17" ht="13" thickBot="1" x14ac:dyDescent="0.3">
      <c r="A1151" s="32">
        <v>262638</v>
      </c>
      <c r="B1151" s="134" t="s">
        <v>518</v>
      </c>
      <c r="C1151" s="146" t="s">
        <v>1578</v>
      </c>
      <c r="D1151" s="133" t="s">
        <v>2078</v>
      </c>
      <c r="E1151" s="142">
        <v>0</v>
      </c>
      <c r="F1151" s="129">
        <v>0</v>
      </c>
      <c r="G1151" s="129">
        <v>0</v>
      </c>
      <c r="H1151" s="129">
        <v>0</v>
      </c>
      <c r="I1151" s="129">
        <v>0</v>
      </c>
      <c r="J1151" s="129">
        <v>-146000</v>
      </c>
      <c r="K1151" s="129">
        <v>-146000</v>
      </c>
      <c r="L1151" s="129">
        <v>-146000</v>
      </c>
      <c r="M1151" s="129">
        <v>-35000</v>
      </c>
      <c r="N1151" s="129">
        <v>-35000</v>
      </c>
      <c r="O1151" s="129">
        <v>-35000</v>
      </c>
      <c r="P1151" s="129">
        <v>0</v>
      </c>
      <c r="Q1151" s="126">
        <v>0</v>
      </c>
    </row>
    <row r="1152" spans="1:17" ht="13" thickBot="1" x14ac:dyDescent="0.3">
      <c r="A1152" s="32">
        <v>500185</v>
      </c>
      <c r="B1152" s="132" t="s">
        <v>1579</v>
      </c>
      <c r="C1152" s="146">
        <v>500185</v>
      </c>
      <c r="D1152" s="141"/>
      <c r="E1152" s="143">
        <v>-221671573.72</v>
      </c>
      <c r="F1152" s="131">
        <v>-221712648.18000001</v>
      </c>
      <c r="G1152" s="131">
        <v>-221732419.02000001</v>
      </c>
      <c r="H1152" s="131">
        <v>-217939283.38999999</v>
      </c>
      <c r="I1152" s="131">
        <v>-217998287.61000001</v>
      </c>
      <c r="J1152" s="131">
        <v>-218061231.96000001</v>
      </c>
      <c r="K1152" s="131">
        <v>-214350385.53</v>
      </c>
      <c r="L1152" s="131">
        <v>-214333042.63</v>
      </c>
      <c r="M1152" s="131">
        <v>-212248838.69999999</v>
      </c>
      <c r="N1152" s="131">
        <v>-208496541.36000001</v>
      </c>
      <c r="O1152" s="131">
        <v>-208565771.83000001</v>
      </c>
      <c r="P1152" s="131">
        <v>-208757226.62</v>
      </c>
      <c r="Q1152" s="126">
        <v>-208757226.62</v>
      </c>
    </row>
    <row r="1153" spans="1:17" ht="13" thickBot="1" x14ac:dyDescent="0.3">
      <c r="A1153" s="32">
        <v>228300</v>
      </c>
      <c r="B1153" s="134" t="s">
        <v>519</v>
      </c>
      <c r="C1153" s="146" t="s">
        <v>617</v>
      </c>
      <c r="D1153" s="133" t="s">
        <v>2078</v>
      </c>
      <c r="E1153" s="142">
        <v>-28515707.670000002</v>
      </c>
      <c r="F1153" s="129">
        <v>-28420734.34</v>
      </c>
      <c r="G1153" s="129">
        <v>-28325761.010000002</v>
      </c>
      <c r="H1153" s="129">
        <v>-28230787.68</v>
      </c>
      <c r="I1153" s="129">
        <v>-28135814.350000001</v>
      </c>
      <c r="J1153" s="129">
        <v>-28040841.02</v>
      </c>
      <c r="K1153" s="129">
        <v>-27945867.690000001</v>
      </c>
      <c r="L1153" s="129">
        <v>-27850894.359999999</v>
      </c>
      <c r="M1153" s="129">
        <v>-27755921.030000001</v>
      </c>
      <c r="N1153" s="129">
        <v>-27660947.699999999</v>
      </c>
      <c r="O1153" s="129">
        <v>-27565974.370000001</v>
      </c>
      <c r="P1153" s="129">
        <v>-27473180.039999999</v>
      </c>
      <c r="Q1153" s="126">
        <v>-27473180.039999999</v>
      </c>
    </row>
    <row r="1154" spans="1:17" ht="13" thickBot="1" x14ac:dyDescent="0.3">
      <c r="A1154" s="32">
        <v>228302</v>
      </c>
      <c r="B1154" s="134" t="s">
        <v>520</v>
      </c>
      <c r="C1154" s="146" t="s">
        <v>616</v>
      </c>
      <c r="D1154" s="133" t="s">
        <v>2078</v>
      </c>
      <c r="E1154" s="143">
        <v>-5941844.9100000001</v>
      </c>
      <c r="F1154" s="131">
        <v>-5988908.8200000003</v>
      </c>
      <c r="G1154" s="131">
        <v>-6035972.7300000004</v>
      </c>
      <c r="H1154" s="131">
        <v>-6083036.6399999997</v>
      </c>
      <c r="I1154" s="131">
        <v>-6130100.5499999998</v>
      </c>
      <c r="J1154" s="131">
        <v>-6177164.46</v>
      </c>
      <c r="K1154" s="131">
        <v>-6224228.3700000001</v>
      </c>
      <c r="L1154" s="131">
        <v>-6271292.2800000003</v>
      </c>
      <c r="M1154" s="131">
        <v>-6318356.1900000004</v>
      </c>
      <c r="N1154" s="131">
        <v>-6365420.0999999996</v>
      </c>
      <c r="O1154" s="131">
        <v>-6412484.0099999998</v>
      </c>
      <c r="P1154" s="131">
        <v>-6538632.9199999999</v>
      </c>
      <c r="Q1154" s="126">
        <v>-6538632.9199999999</v>
      </c>
    </row>
    <row r="1155" spans="1:17" ht="13" thickBot="1" x14ac:dyDescent="0.3">
      <c r="A1155" s="32">
        <v>228304</v>
      </c>
      <c r="B1155" s="134" t="s">
        <v>521</v>
      </c>
      <c r="C1155" s="146" t="s">
        <v>615</v>
      </c>
      <c r="D1155" s="133" t="s">
        <v>2078</v>
      </c>
      <c r="E1155" s="142">
        <v>-160169719.08000001</v>
      </c>
      <c r="F1155" s="129">
        <v>-160322828.16</v>
      </c>
      <c r="G1155" s="129">
        <v>-160475937.24000001</v>
      </c>
      <c r="H1155" s="129">
        <v>-156779046.31999999</v>
      </c>
      <c r="I1155" s="129">
        <v>-156932155.40000001</v>
      </c>
      <c r="J1155" s="129">
        <v>-157085264.47999999</v>
      </c>
      <c r="K1155" s="129">
        <v>-153388373.56</v>
      </c>
      <c r="L1155" s="129">
        <v>-153541482.63999999</v>
      </c>
      <c r="M1155" s="129">
        <v>-151535608.72</v>
      </c>
      <c r="N1155" s="129">
        <v>-147851051.80000001</v>
      </c>
      <c r="O1155" s="129">
        <v>-148016496.88</v>
      </c>
      <c r="P1155" s="129">
        <v>-148181940.96000001</v>
      </c>
      <c r="Q1155" s="126">
        <v>-148181940.96000001</v>
      </c>
    </row>
    <row r="1156" spans="1:17" ht="13" thickBot="1" x14ac:dyDescent="0.3">
      <c r="A1156" s="32">
        <v>228306</v>
      </c>
      <c r="B1156" s="134" t="s">
        <v>522</v>
      </c>
      <c r="C1156" s="146" t="s">
        <v>614</v>
      </c>
      <c r="D1156" s="133" t="s">
        <v>2078</v>
      </c>
      <c r="E1156" s="143">
        <v>-27044302.059999999</v>
      </c>
      <c r="F1156" s="131">
        <v>-26980176.859999999</v>
      </c>
      <c r="G1156" s="131">
        <v>-26894748.039999999</v>
      </c>
      <c r="H1156" s="131">
        <v>-26846412.75</v>
      </c>
      <c r="I1156" s="131">
        <v>-26800217.309999999</v>
      </c>
      <c r="J1156" s="131">
        <v>-26757962</v>
      </c>
      <c r="K1156" s="131">
        <v>-26791915.91</v>
      </c>
      <c r="L1156" s="131">
        <v>-26669373.350000001</v>
      </c>
      <c r="M1156" s="131">
        <v>-26638952.760000002</v>
      </c>
      <c r="N1156" s="131">
        <v>-26619121.760000002</v>
      </c>
      <c r="O1156" s="131">
        <v>-26570816.57</v>
      </c>
      <c r="P1156" s="131">
        <v>-26563472.699999999</v>
      </c>
      <c r="Q1156" s="126">
        <v>-26563472.699999999</v>
      </c>
    </row>
    <row r="1157" spans="1:17" ht="13" thickBot="1" x14ac:dyDescent="0.3">
      <c r="A1157" s="32">
        <v>500186</v>
      </c>
      <c r="B1157" s="132" t="s">
        <v>1580</v>
      </c>
      <c r="C1157" s="146">
        <v>500186</v>
      </c>
      <c r="D1157" s="141"/>
      <c r="E1157" s="142">
        <v>-132269584.54000001</v>
      </c>
      <c r="F1157" s="129">
        <v>-132548019.91</v>
      </c>
      <c r="G1157" s="129">
        <v>-137059491.36000001</v>
      </c>
      <c r="H1157" s="129">
        <v>-135346906.13999999</v>
      </c>
      <c r="I1157" s="129">
        <v>-135121269.91</v>
      </c>
      <c r="J1157" s="129">
        <v>-140072954.06</v>
      </c>
      <c r="K1157" s="129">
        <v>-137788394.77000001</v>
      </c>
      <c r="L1157" s="129">
        <v>-137699993.31</v>
      </c>
      <c r="M1157" s="129">
        <v>-140390209.75999999</v>
      </c>
      <c r="N1157" s="129">
        <v>-138526904.99000001</v>
      </c>
      <c r="O1157" s="129">
        <v>-138314873.28999999</v>
      </c>
      <c r="P1157" s="129">
        <v>-147668303.80000001</v>
      </c>
      <c r="Q1157" s="126">
        <v>-147668303.80000001</v>
      </c>
    </row>
    <row r="1158" spans="1:17" ht="13" thickBot="1" x14ac:dyDescent="0.3">
      <c r="A1158" s="32">
        <v>500192</v>
      </c>
      <c r="B1158" s="134" t="s">
        <v>1581</v>
      </c>
      <c r="C1158" s="146">
        <v>500192</v>
      </c>
      <c r="D1158" s="141"/>
      <c r="E1158" s="143">
        <v>0</v>
      </c>
      <c r="F1158" s="131">
        <v>0</v>
      </c>
      <c r="G1158" s="131">
        <v>0</v>
      </c>
      <c r="H1158" s="131">
        <v>0</v>
      </c>
      <c r="I1158" s="131">
        <v>0</v>
      </c>
      <c r="J1158" s="131">
        <v>0</v>
      </c>
      <c r="K1158" s="131">
        <v>0</v>
      </c>
      <c r="L1158" s="131">
        <v>0</v>
      </c>
      <c r="M1158" s="131">
        <v>0</v>
      </c>
      <c r="N1158" s="131">
        <v>0</v>
      </c>
      <c r="O1158" s="131">
        <v>0</v>
      </c>
      <c r="P1158" s="131">
        <v>0</v>
      </c>
      <c r="Q1158" s="126">
        <v>0</v>
      </c>
    </row>
    <row r="1159" spans="1:17" ht="13" thickBot="1" x14ac:dyDescent="0.3">
      <c r="A1159" s="32">
        <v>186130</v>
      </c>
      <c r="B1159" s="135" t="s">
        <v>1582</v>
      </c>
      <c r="C1159" s="146" t="s">
        <v>1583</v>
      </c>
      <c r="D1159" s="133" t="s">
        <v>2078</v>
      </c>
      <c r="E1159" s="142">
        <v>-3301341.48</v>
      </c>
      <c r="F1159" s="129">
        <v>-3301341.48</v>
      </c>
      <c r="G1159" s="129">
        <v>-3301341.48</v>
      </c>
      <c r="H1159" s="129">
        <v>-3301341.48</v>
      </c>
      <c r="I1159" s="129">
        <v>-3301341.48</v>
      </c>
      <c r="J1159" s="129">
        <v>-3301341.48</v>
      </c>
      <c r="K1159" s="129">
        <v>-3301341.48</v>
      </c>
      <c r="L1159" s="129">
        <v>-3301341.48</v>
      </c>
      <c r="M1159" s="129">
        <v>-3301341.48</v>
      </c>
      <c r="N1159" s="129">
        <v>-3301341.48</v>
      </c>
      <c r="O1159" s="129">
        <v>-3301341.48</v>
      </c>
      <c r="P1159" s="129">
        <v>-3301341.48</v>
      </c>
      <c r="Q1159" s="126">
        <v>-3301341.48</v>
      </c>
    </row>
    <row r="1160" spans="1:17" ht="13" thickBot="1" x14ac:dyDescent="0.3">
      <c r="A1160" s="32">
        <v>186133</v>
      </c>
      <c r="B1160" s="135" t="s">
        <v>1584</v>
      </c>
      <c r="C1160" s="146" t="s">
        <v>1585</v>
      </c>
      <c r="D1160" s="133" t="s">
        <v>2078</v>
      </c>
      <c r="E1160" s="143">
        <v>-263163.86</v>
      </c>
      <c r="F1160" s="131">
        <v>-263163.86</v>
      </c>
      <c r="G1160" s="131">
        <v>-263163.86</v>
      </c>
      <c r="H1160" s="131">
        <v>-263163.86</v>
      </c>
      <c r="I1160" s="131">
        <v>-263163.86</v>
      </c>
      <c r="J1160" s="131">
        <v>-263163.86</v>
      </c>
      <c r="K1160" s="131">
        <v>-263163.86</v>
      </c>
      <c r="L1160" s="131">
        <v>-263163.86</v>
      </c>
      <c r="M1160" s="131">
        <v>-263163.86</v>
      </c>
      <c r="N1160" s="131">
        <v>-263163.86</v>
      </c>
      <c r="O1160" s="131">
        <v>-263163.86</v>
      </c>
      <c r="P1160" s="131">
        <v>-263163.86</v>
      </c>
      <c r="Q1160" s="126">
        <v>-263163.86</v>
      </c>
    </row>
    <row r="1161" spans="1:17" ht="13" thickBot="1" x14ac:dyDescent="0.3">
      <c r="A1161" s="32">
        <v>186134</v>
      </c>
      <c r="B1161" s="135" t="s">
        <v>1586</v>
      </c>
      <c r="C1161" s="146" t="s">
        <v>1587</v>
      </c>
      <c r="D1161" s="133" t="s">
        <v>2078</v>
      </c>
      <c r="E1161" s="142">
        <v>-1297179.48</v>
      </c>
      <c r="F1161" s="129">
        <v>-1297179.48</v>
      </c>
      <c r="G1161" s="129">
        <v>-1297179.48</v>
      </c>
      <c r="H1161" s="129">
        <v>-1297179.48</v>
      </c>
      <c r="I1161" s="129">
        <v>-1297179.48</v>
      </c>
      <c r="J1161" s="129">
        <v>-1297179.48</v>
      </c>
      <c r="K1161" s="129">
        <v>-1297179.48</v>
      </c>
      <c r="L1161" s="129">
        <v>-1297179.48</v>
      </c>
      <c r="M1161" s="129">
        <v>-1297179.48</v>
      </c>
      <c r="N1161" s="129">
        <v>-1297179.48</v>
      </c>
      <c r="O1161" s="129">
        <v>-1297179.48</v>
      </c>
      <c r="P1161" s="129">
        <v>-1297179.48</v>
      </c>
      <c r="Q1161" s="126">
        <v>-1297179.48</v>
      </c>
    </row>
    <row r="1162" spans="1:17" ht="13" thickBot="1" x14ac:dyDescent="0.3">
      <c r="A1162" s="32">
        <v>186140</v>
      </c>
      <c r="B1162" s="135" t="s">
        <v>523</v>
      </c>
      <c r="C1162" s="146" t="s">
        <v>613</v>
      </c>
      <c r="D1162" s="133" t="s">
        <v>2078</v>
      </c>
      <c r="E1162" s="143">
        <v>3301341.48</v>
      </c>
      <c r="F1162" s="131">
        <v>3301341.48</v>
      </c>
      <c r="G1162" s="131">
        <v>3301341.48</v>
      </c>
      <c r="H1162" s="131">
        <v>3301341.48</v>
      </c>
      <c r="I1162" s="131">
        <v>3301341.48</v>
      </c>
      <c r="J1162" s="131">
        <v>3301341.48</v>
      </c>
      <c r="K1162" s="131">
        <v>3301341.48</v>
      </c>
      <c r="L1162" s="131">
        <v>3301341.48</v>
      </c>
      <c r="M1162" s="131">
        <v>3301341.48</v>
      </c>
      <c r="N1162" s="131">
        <v>3301341.48</v>
      </c>
      <c r="O1162" s="131">
        <v>3301341.48</v>
      </c>
      <c r="P1162" s="131">
        <v>3301341.48</v>
      </c>
      <c r="Q1162" s="126">
        <v>3301341.48</v>
      </c>
    </row>
    <row r="1163" spans="1:17" ht="13" thickBot="1" x14ac:dyDescent="0.3">
      <c r="A1163" s="32">
        <v>186143</v>
      </c>
      <c r="B1163" s="135" t="s">
        <v>524</v>
      </c>
      <c r="C1163" s="146" t="s">
        <v>612</v>
      </c>
      <c r="D1163" s="133" t="s">
        <v>2078</v>
      </c>
      <c r="E1163" s="142">
        <v>263163.86</v>
      </c>
      <c r="F1163" s="129">
        <v>263163.86</v>
      </c>
      <c r="G1163" s="129">
        <v>263163.86</v>
      </c>
      <c r="H1163" s="129">
        <v>263163.86</v>
      </c>
      <c r="I1163" s="129">
        <v>263163.86</v>
      </c>
      <c r="J1163" s="129">
        <v>263163.86</v>
      </c>
      <c r="K1163" s="129">
        <v>263163.86</v>
      </c>
      <c r="L1163" s="129">
        <v>263163.86</v>
      </c>
      <c r="M1163" s="129">
        <v>263163.86</v>
      </c>
      <c r="N1163" s="129">
        <v>263163.86</v>
      </c>
      <c r="O1163" s="129">
        <v>263163.86</v>
      </c>
      <c r="P1163" s="129">
        <v>263163.86</v>
      </c>
      <c r="Q1163" s="126">
        <v>263163.86</v>
      </c>
    </row>
    <row r="1164" spans="1:17" ht="13" thickBot="1" x14ac:dyDescent="0.3">
      <c r="A1164" s="32">
        <v>186144</v>
      </c>
      <c r="B1164" s="135" t="s">
        <v>525</v>
      </c>
      <c r="C1164" s="146" t="s">
        <v>611</v>
      </c>
      <c r="D1164" s="133" t="s">
        <v>2078</v>
      </c>
      <c r="E1164" s="143">
        <v>1297179.48</v>
      </c>
      <c r="F1164" s="131">
        <v>1297179.48</v>
      </c>
      <c r="G1164" s="131">
        <v>1297179.48</v>
      </c>
      <c r="H1164" s="131">
        <v>1297179.48</v>
      </c>
      <c r="I1164" s="131">
        <v>1297179.48</v>
      </c>
      <c r="J1164" s="131">
        <v>1297179.48</v>
      </c>
      <c r="K1164" s="131">
        <v>1297179.48</v>
      </c>
      <c r="L1164" s="131">
        <v>1297179.48</v>
      </c>
      <c r="M1164" s="131">
        <v>1297179.48</v>
      </c>
      <c r="N1164" s="131">
        <v>1297179.48</v>
      </c>
      <c r="O1164" s="131">
        <v>1297179.48</v>
      </c>
      <c r="P1164" s="131">
        <v>1297179.48</v>
      </c>
      <c r="Q1164" s="126">
        <v>1297179.48</v>
      </c>
    </row>
    <row r="1165" spans="1:17" ht="13" thickBot="1" x14ac:dyDescent="0.3">
      <c r="A1165" s="32">
        <v>500193</v>
      </c>
      <c r="B1165" s="134" t="s">
        <v>1588</v>
      </c>
      <c r="C1165" s="146">
        <v>500193</v>
      </c>
      <c r="D1165" s="141"/>
      <c r="E1165" s="142">
        <v>0</v>
      </c>
      <c r="F1165" s="129">
        <v>0</v>
      </c>
      <c r="G1165" s="129">
        <v>0</v>
      </c>
      <c r="H1165" s="129">
        <v>19298</v>
      </c>
      <c r="I1165" s="129">
        <v>0</v>
      </c>
      <c r="J1165" s="129">
        <v>0</v>
      </c>
      <c r="K1165" s="129">
        <v>0</v>
      </c>
      <c r="L1165" s="129">
        <v>0</v>
      </c>
      <c r="M1165" s="129">
        <v>0</v>
      </c>
      <c r="N1165" s="129">
        <v>0</v>
      </c>
      <c r="O1165" s="129">
        <v>0</v>
      </c>
      <c r="P1165" s="129">
        <v>0</v>
      </c>
      <c r="Q1165" s="126">
        <v>0</v>
      </c>
    </row>
    <row r="1166" spans="1:17" ht="13" thickBot="1" x14ac:dyDescent="0.3">
      <c r="A1166" s="32">
        <v>227586</v>
      </c>
      <c r="B1166" s="135" t="s">
        <v>2217</v>
      </c>
      <c r="C1166" s="146" t="s">
        <v>2218</v>
      </c>
      <c r="D1166" s="133" t="s">
        <v>2078</v>
      </c>
      <c r="E1166" s="143">
        <v>0</v>
      </c>
      <c r="F1166" s="131">
        <v>0</v>
      </c>
      <c r="G1166" s="131">
        <v>0</v>
      </c>
      <c r="H1166" s="131">
        <v>19298</v>
      </c>
      <c r="I1166" s="131">
        <v>0</v>
      </c>
      <c r="J1166" s="131">
        <v>0</v>
      </c>
      <c r="K1166" s="131">
        <v>0</v>
      </c>
      <c r="L1166" s="131">
        <v>0</v>
      </c>
      <c r="M1166" s="131">
        <v>0</v>
      </c>
      <c r="N1166" s="131">
        <v>0</v>
      </c>
      <c r="O1166" s="131">
        <v>0</v>
      </c>
      <c r="P1166" s="131">
        <v>0</v>
      </c>
      <c r="Q1166" s="126">
        <v>0</v>
      </c>
    </row>
    <row r="1167" spans="1:17" ht="13" thickBot="1" x14ac:dyDescent="0.3">
      <c r="A1167" s="32">
        <v>500194</v>
      </c>
      <c r="B1167" s="134" t="s">
        <v>1589</v>
      </c>
      <c r="C1167" s="146">
        <v>500194</v>
      </c>
      <c r="D1167" s="141"/>
      <c r="E1167" s="142">
        <v>-132269584.54000001</v>
      </c>
      <c r="F1167" s="129">
        <v>-132548019.91</v>
      </c>
      <c r="G1167" s="129">
        <v>-137059491.36000001</v>
      </c>
      <c r="H1167" s="129">
        <v>-135366204.13999999</v>
      </c>
      <c r="I1167" s="129">
        <v>-135121269.91</v>
      </c>
      <c r="J1167" s="129">
        <v>-140072954.06</v>
      </c>
      <c r="K1167" s="129">
        <v>-137788394.77000001</v>
      </c>
      <c r="L1167" s="129">
        <v>-137699993.31</v>
      </c>
      <c r="M1167" s="129">
        <v>-140390209.75999999</v>
      </c>
      <c r="N1167" s="129">
        <v>-138526904.99000001</v>
      </c>
      <c r="O1167" s="129">
        <v>-138314873.28999999</v>
      </c>
      <c r="P1167" s="129">
        <v>-147668303.80000001</v>
      </c>
      <c r="Q1167" s="126">
        <v>-147668303.80000001</v>
      </c>
    </row>
    <row r="1168" spans="1:17" ht="13" thickBot="1" x14ac:dyDescent="0.3">
      <c r="A1168" s="32">
        <v>228200</v>
      </c>
      <c r="B1168" s="135" t="s">
        <v>2061</v>
      </c>
      <c r="C1168" s="146" t="s">
        <v>2062</v>
      </c>
      <c r="D1168" s="133" t="s">
        <v>2078</v>
      </c>
      <c r="E1168" s="143">
        <v>0</v>
      </c>
      <c r="F1168" s="131">
        <v>0</v>
      </c>
      <c r="G1168" s="131">
        <v>-1985374</v>
      </c>
      <c r="H1168" s="131">
        <v>0</v>
      </c>
      <c r="I1168" s="131">
        <v>0</v>
      </c>
      <c r="J1168" s="131">
        <v>-2130917</v>
      </c>
      <c r="K1168" s="131">
        <v>0</v>
      </c>
      <c r="L1168" s="131">
        <v>0</v>
      </c>
      <c r="M1168" s="131">
        <v>-2074661</v>
      </c>
      <c r="N1168" s="131">
        <v>0</v>
      </c>
      <c r="O1168" s="131">
        <v>0</v>
      </c>
      <c r="P1168" s="131">
        <v>-2054482</v>
      </c>
      <c r="Q1168" s="126">
        <v>-2054482</v>
      </c>
    </row>
    <row r="1169" spans="1:17" ht="13" thickBot="1" x14ac:dyDescent="0.3">
      <c r="A1169" s="32">
        <v>228400</v>
      </c>
      <c r="B1169" s="135" t="s">
        <v>1590</v>
      </c>
      <c r="C1169" s="146" t="s">
        <v>610</v>
      </c>
      <c r="D1169" s="133" t="s">
        <v>2078</v>
      </c>
      <c r="E1169" s="142">
        <v>-7258897.5199999996</v>
      </c>
      <c r="F1169" s="129">
        <v>-7206037.6600000001</v>
      </c>
      <c r="G1169" s="129">
        <v>-7697707.4000000004</v>
      </c>
      <c r="H1169" s="129">
        <v>-7723248.8600000003</v>
      </c>
      <c r="I1169" s="129">
        <v>-7456929.75</v>
      </c>
      <c r="J1169" s="129">
        <v>-7518666.4299999997</v>
      </c>
      <c r="K1169" s="129">
        <v>-7605554.5800000001</v>
      </c>
      <c r="L1169" s="129">
        <v>-7610545.75</v>
      </c>
      <c r="M1169" s="129">
        <v>-7696239.5300000003</v>
      </c>
      <c r="N1169" s="129">
        <v>-7782468.1500000004</v>
      </c>
      <c r="O1169" s="129">
        <v>-7790329.4199999999</v>
      </c>
      <c r="P1169" s="129">
        <v>-7899581.0499999998</v>
      </c>
      <c r="Q1169" s="126">
        <v>-7899581.0499999998</v>
      </c>
    </row>
    <row r="1170" spans="1:17" ht="13" thickBot="1" x14ac:dyDescent="0.3">
      <c r="A1170" s="32">
        <v>228402</v>
      </c>
      <c r="B1170" s="135" t="s">
        <v>1591</v>
      </c>
      <c r="C1170" s="146" t="s">
        <v>609</v>
      </c>
      <c r="D1170" s="133" t="s">
        <v>2078</v>
      </c>
      <c r="E1170" s="143">
        <v>-5021419.88</v>
      </c>
      <c r="F1170" s="131">
        <v>-5031565.96</v>
      </c>
      <c r="G1170" s="131">
        <v>-5047834.96</v>
      </c>
      <c r="H1170" s="131">
        <v>-5126304.78</v>
      </c>
      <c r="I1170" s="131">
        <v>-5145941.78</v>
      </c>
      <c r="J1170" s="131">
        <v>-5163394.78</v>
      </c>
      <c r="K1170" s="131">
        <v>-5210782.3099999996</v>
      </c>
      <c r="L1170" s="131">
        <v>-5230247.3099999996</v>
      </c>
      <c r="M1170" s="131">
        <v>-5252032.3099999996</v>
      </c>
      <c r="N1170" s="131">
        <v>-5296507.0199999996</v>
      </c>
      <c r="O1170" s="131">
        <v>-5316369.0199999996</v>
      </c>
      <c r="P1170" s="131">
        <v>-5337802.0199999996</v>
      </c>
      <c r="Q1170" s="126">
        <v>-5337802.0199999996</v>
      </c>
    </row>
    <row r="1171" spans="1:17" ht="13" thickBot="1" x14ac:dyDescent="0.3">
      <c r="A1171" s="32">
        <v>253000</v>
      </c>
      <c r="B1171" s="135" t="s">
        <v>526</v>
      </c>
      <c r="C1171" s="146" t="s">
        <v>608</v>
      </c>
      <c r="D1171" s="133" t="s">
        <v>2078</v>
      </c>
      <c r="E1171" s="142">
        <v>19087947</v>
      </c>
      <c r="F1171" s="129">
        <v>19087947</v>
      </c>
      <c r="G1171" s="129">
        <v>16763812</v>
      </c>
      <c r="H1171" s="129">
        <v>16763812</v>
      </c>
      <c r="I1171" s="129">
        <v>16763812</v>
      </c>
      <c r="J1171" s="129">
        <v>14495507</v>
      </c>
      <c r="K1171" s="129">
        <v>14495507</v>
      </c>
      <c r="L1171" s="129">
        <v>14495507</v>
      </c>
      <c r="M1171" s="129">
        <v>18745582</v>
      </c>
      <c r="N1171" s="129">
        <v>18745582</v>
      </c>
      <c r="O1171" s="129">
        <v>18745582</v>
      </c>
      <c r="P1171" s="129">
        <v>33111094</v>
      </c>
      <c r="Q1171" s="126">
        <v>33111094</v>
      </c>
    </row>
    <row r="1172" spans="1:17" ht="13" thickBot="1" x14ac:dyDescent="0.3">
      <c r="A1172" s="32">
        <v>253201</v>
      </c>
      <c r="B1172" s="135" t="s">
        <v>1592</v>
      </c>
      <c r="C1172" s="146" t="s">
        <v>1593</v>
      </c>
      <c r="D1172" s="133" t="s">
        <v>2078</v>
      </c>
      <c r="E1172" s="143">
        <v>-7142848</v>
      </c>
      <c r="F1172" s="131">
        <v>-7142848</v>
      </c>
      <c r="G1172" s="131">
        <v>-7061505</v>
      </c>
      <c r="H1172" s="131">
        <v>-7061505</v>
      </c>
      <c r="I1172" s="131">
        <v>-7061505</v>
      </c>
      <c r="J1172" s="131">
        <v>-6979430</v>
      </c>
      <c r="K1172" s="131">
        <v>-6979430</v>
      </c>
      <c r="L1172" s="131">
        <v>-6979430</v>
      </c>
      <c r="M1172" s="131">
        <v>-6896616</v>
      </c>
      <c r="N1172" s="131">
        <v>-6896616</v>
      </c>
      <c r="O1172" s="131">
        <v>-6896616</v>
      </c>
      <c r="P1172" s="131">
        <v>-6813057</v>
      </c>
      <c r="Q1172" s="126">
        <v>-6813057</v>
      </c>
    </row>
    <row r="1173" spans="1:17" ht="13" thickBot="1" x14ac:dyDescent="0.3">
      <c r="A1173" s="32">
        <v>253205</v>
      </c>
      <c r="B1173" s="135" t="s">
        <v>1594</v>
      </c>
      <c r="C1173" s="146" t="s">
        <v>1595</v>
      </c>
      <c r="D1173" s="133" t="s">
        <v>2078</v>
      </c>
      <c r="E1173" s="142">
        <v>329793</v>
      </c>
      <c r="F1173" s="129">
        <v>329793</v>
      </c>
      <c r="G1173" s="129">
        <v>332761</v>
      </c>
      <c r="H1173" s="129">
        <v>332761</v>
      </c>
      <c r="I1173" s="129">
        <v>332761</v>
      </c>
      <c r="J1173" s="129">
        <v>335756</v>
      </c>
      <c r="K1173" s="129">
        <v>335756</v>
      </c>
      <c r="L1173" s="129">
        <v>335756</v>
      </c>
      <c r="M1173" s="129">
        <v>338778</v>
      </c>
      <c r="N1173" s="129">
        <v>338778</v>
      </c>
      <c r="O1173" s="129">
        <v>338778</v>
      </c>
      <c r="P1173" s="129">
        <v>341827</v>
      </c>
      <c r="Q1173" s="126">
        <v>341827</v>
      </c>
    </row>
    <row r="1174" spans="1:17" ht="13" thickBot="1" x14ac:dyDescent="0.3">
      <c r="A1174" s="32">
        <v>253700</v>
      </c>
      <c r="B1174" s="135" t="s">
        <v>2063</v>
      </c>
      <c r="C1174" s="146" t="s">
        <v>2064</v>
      </c>
      <c r="D1174" s="133" t="s">
        <v>2078</v>
      </c>
      <c r="E1174" s="143">
        <v>-509971.52</v>
      </c>
      <c r="F1174" s="131">
        <v>-509971.52</v>
      </c>
      <c r="G1174" s="131">
        <v>-4130329.68</v>
      </c>
      <c r="H1174" s="131">
        <v>-4130329.68</v>
      </c>
      <c r="I1174" s="131">
        <v>-4130329.68</v>
      </c>
      <c r="J1174" s="131">
        <v>-7619813.8600000003</v>
      </c>
      <c r="K1174" s="131">
        <v>-7619813.8600000003</v>
      </c>
      <c r="L1174" s="131">
        <v>-7619813.8600000003</v>
      </c>
      <c r="M1174" s="131">
        <v>-15952432.529999999</v>
      </c>
      <c r="N1174" s="131">
        <v>-15952432.529999999</v>
      </c>
      <c r="O1174" s="131">
        <v>-15952432.529999999</v>
      </c>
      <c r="P1174" s="131">
        <v>-26047071.260000002</v>
      </c>
      <c r="Q1174" s="126">
        <v>-26047071.260000002</v>
      </c>
    </row>
    <row r="1175" spans="1:17" ht="13" thickBot="1" x14ac:dyDescent="0.3">
      <c r="A1175" s="32">
        <v>261001</v>
      </c>
      <c r="B1175" s="135" t="s">
        <v>527</v>
      </c>
      <c r="C1175" s="146" t="s">
        <v>607</v>
      </c>
      <c r="D1175" s="133" t="s">
        <v>2078</v>
      </c>
      <c r="E1175" s="142">
        <v>-103983.26</v>
      </c>
      <c r="F1175" s="129">
        <v>-96221.46</v>
      </c>
      <c r="G1175" s="129">
        <v>-135000</v>
      </c>
      <c r="H1175" s="129">
        <v>-101653.22</v>
      </c>
      <c r="I1175" s="129">
        <v>-99754.37</v>
      </c>
      <c r="J1175" s="129">
        <v>-149000</v>
      </c>
      <c r="K1175" s="129">
        <v>-145635.54999999999</v>
      </c>
      <c r="L1175" s="129">
        <v>-144899.82</v>
      </c>
      <c r="M1175" s="129">
        <v>-224000</v>
      </c>
      <c r="N1175" s="129">
        <v>-70575.38</v>
      </c>
      <c r="O1175" s="129">
        <v>11529.53</v>
      </c>
      <c r="P1175" s="129">
        <v>-49000</v>
      </c>
      <c r="Q1175" s="126">
        <v>-49000</v>
      </c>
    </row>
    <row r="1176" spans="1:17" ht="13" thickBot="1" x14ac:dyDescent="0.3">
      <c r="A1176" s="32">
        <v>262001</v>
      </c>
      <c r="B1176" s="135" t="s">
        <v>528</v>
      </c>
      <c r="C1176" s="146" t="s">
        <v>606</v>
      </c>
      <c r="D1176" s="133" t="s">
        <v>2078</v>
      </c>
      <c r="E1176" s="143">
        <v>-14219.74</v>
      </c>
      <c r="F1176" s="131">
        <v>-13050.74</v>
      </c>
      <c r="G1176" s="131">
        <v>-17000</v>
      </c>
      <c r="H1176" s="131">
        <v>-14305.67</v>
      </c>
      <c r="I1176" s="131">
        <v>-13162.3</v>
      </c>
      <c r="J1176" s="131">
        <v>-27000</v>
      </c>
      <c r="K1176" s="131">
        <v>-26803.5</v>
      </c>
      <c r="L1176" s="131">
        <v>-21573.48</v>
      </c>
      <c r="M1176" s="131">
        <v>-27000</v>
      </c>
      <c r="N1176" s="131">
        <v>-21550.39</v>
      </c>
      <c r="O1176" s="131">
        <v>-18135.13</v>
      </c>
      <c r="P1176" s="131">
        <v>-34500</v>
      </c>
      <c r="Q1176" s="126">
        <v>-34500</v>
      </c>
    </row>
    <row r="1177" spans="1:17" ht="13" thickBot="1" x14ac:dyDescent="0.3">
      <c r="A1177" s="32">
        <v>262002</v>
      </c>
      <c r="B1177" s="135" t="s">
        <v>529</v>
      </c>
      <c r="C1177" s="146" t="s">
        <v>605</v>
      </c>
      <c r="D1177" s="133" t="s">
        <v>2078</v>
      </c>
      <c r="E1177" s="142">
        <v>-38300.14</v>
      </c>
      <c r="F1177" s="129">
        <v>-37726.14</v>
      </c>
      <c r="G1177" s="129">
        <v>-53000</v>
      </c>
      <c r="H1177" s="129">
        <v>-46913.85</v>
      </c>
      <c r="I1177" s="129">
        <v>-35673.49</v>
      </c>
      <c r="J1177" s="129">
        <v>-53000</v>
      </c>
      <c r="K1177" s="129">
        <v>-41742.15</v>
      </c>
      <c r="L1177" s="129">
        <v>-12683.98</v>
      </c>
      <c r="M1177" s="129">
        <v>-78000</v>
      </c>
      <c r="N1177" s="129">
        <v>-44284.67</v>
      </c>
      <c r="O1177" s="129">
        <v>-41046.080000000002</v>
      </c>
      <c r="P1177" s="129">
        <v>-53000</v>
      </c>
      <c r="Q1177" s="126">
        <v>-53000</v>
      </c>
    </row>
    <row r="1178" spans="1:17" ht="13" thickBot="1" x14ac:dyDescent="0.3">
      <c r="A1178" s="32">
        <v>262003</v>
      </c>
      <c r="B1178" s="135" t="s">
        <v>530</v>
      </c>
      <c r="C1178" s="146" t="s">
        <v>604</v>
      </c>
      <c r="D1178" s="133" t="s">
        <v>2078</v>
      </c>
      <c r="E1178" s="143">
        <v>-20000</v>
      </c>
      <c r="F1178" s="131">
        <v>-20000</v>
      </c>
      <c r="G1178" s="131">
        <v>-20000</v>
      </c>
      <c r="H1178" s="131">
        <v>-20000</v>
      </c>
      <c r="I1178" s="131">
        <v>-20000</v>
      </c>
      <c r="J1178" s="131">
        <v>-20000</v>
      </c>
      <c r="K1178" s="131">
        <v>-20000</v>
      </c>
      <c r="L1178" s="131">
        <v>-20000</v>
      </c>
      <c r="M1178" s="131">
        <v>-20000</v>
      </c>
      <c r="N1178" s="131">
        <v>-20000</v>
      </c>
      <c r="O1178" s="131">
        <v>-20000</v>
      </c>
      <c r="P1178" s="131">
        <v>-20000</v>
      </c>
      <c r="Q1178" s="126">
        <v>-20000</v>
      </c>
    </row>
    <row r="1179" spans="1:17" ht="13" thickBot="1" x14ac:dyDescent="0.3">
      <c r="A1179" s="32">
        <v>262004</v>
      </c>
      <c r="B1179" s="135" t="s">
        <v>531</v>
      </c>
      <c r="C1179" s="146" t="s">
        <v>603</v>
      </c>
      <c r="D1179" s="133" t="s">
        <v>2078</v>
      </c>
      <c r="E1179" s="142">
        <v>-15000</v>
      </c>
      <c r="F1179" s="129">
        <v>-15000</v>
      </c>
      <c r="G1179" s="129">
        <v>-15000</v>
      </c>
      <c r="H1179" s="129">
        <v>-15000</v>
      </c>
      <c r="I1179" s="129">
        <v>-15000</v>
      </c>
      <c r="J1179" s="129">
        <v>-15000</v>
      </c>
      <c r="K1179" s="129">
        <v>-15000</v>
      </c>
      <c r="L1179" s="129">
        <v>-15000</v>
      </c>
      <c r="M1179" s="129">
        <v>-15000</v>
      </c>
      <c r="N1179" s="129">
        <v>-15000</v>
      </c>
      <c r="O1179" s="129">
        <v>-15000</v>
      </c>
      <c r="P1179" s="129">
        <v>-15000</v>
      </c>
      <c r="Q1179" s="126">
        <v>-15000</v>
      </c>
    </row>
    <row r="1180" spans="1:17" ht="13" thickBot="1" x14ac:dyDescent="0.3">
      <c r="A1180" s="32">
        <v>262140</v>
      </c>
      <c r="B1180" s="135" t="s">
        <v>532</v>
      </c>
      <c r="C1180" s="146" t="s">
        <v>602</v>
      </c>
      <c r="D1180" s="133" t="s">
        <v>2078</v>
      </c>
      <c r="E1180" s="143">
        <v>-180167355.08000001</v>
      </c>
      <c r="F1180" s="131">
        <v>-180167355.08000001</v>
      </c>
      <c r="G1180" s="131">
        <v>-180142626.81999999</v>
      </c>
      <c r="H1180" s="131">
        <v>-180142626.81999999</v>
      </c>
      <c r="I1180" s="131">
        <v>-180142626.81999999</v>
      </c>
      <c r="J1180" s="131">
        <v>-180643710.12</v>
      </c>
      <c r="K1180" s="131">
        <v>-180643710.12</v>
      </c>
      <c r="L1180" s="131">
        <v>-180643710.12</v>
      </c>
      <c r="M1180" s="131">
        <v>-180505796.15000001</v>
      </c>
      <c r="N1180" s="131">
        <v>-180505796.15000001</v>
      </c>
      <c r="O1180" s="131">
        <v>-180505796.15000001</v>
      </c>
      <c r="P1180" s="131">
        <v>-192587122.41999999</v>
      </c>
      <c r="Q1180" s="126">
        <v>-192587122.41999999</v>
      </c>
    </row>
    <row r="1181" spans="1:17" ht="13" thickBot="1" x14ac:dyDescent="0.3">
      <c r="A1181" s="32">
        <v>262142</v>
      </c>
      <c r="B1181" s="135" t="s">
        <v>1596</v>
      </c>
      <c r="C1181" s="146" t="s">
        <v>1597</v>
      </c>
      <c r="D1181" s="133" t="s">
        <v>2078</v>
      </c>
      <c r="E1181" s="142">
        <v>-95652.5</v>
      </c>
      <c r="F1181" s="129">
        <v>-95652.5</v>
      </c>
      <c r="G1181" s="129">
        <v>-95652.5</v>
      </c>
      <c r="H1181" s="129">
        <v>-95652.5</v>
      </c>
      <c r="I1181" s="129">
        <v>-95652.5</v>
      </c>
      <c r="J1181" s="129">
        <v>-95652.5</v>
      </c>
      <c r="K1181" s="129">
        <v>-95652.5</v>
      </c>
      <c r="L1181" s="129">
        <v>-95652.5</v>
      </c>
      <c r="M1181" s="129">
        <v>-95652.5</v>
      </c>
      <c r="N1181" s="129">
        <v>-95652.5</v>
      </c>
      <c r="O1181" s="129">
        <v>-95652.5</v>
      </c>
      <c r="P1181" s="129">
        <v>-95652.5</v>
      </c>
      <c r="Q1181" s="126">
        <v>-95652.5</v>
      </c>
    </row>
    <row r="1182" spans="1:17" ht="13" thickBot="1" x14ac:dyDescent="0.3">
      <c r="A1182" s="32">
        <v>262143</v>
      </c>
      <c r="B1182" s="135" t="s">
        <v>533</v>
      </c>
      <c r="C1182" s="146" t="s">
        <v>601</v>
      </c>
      <c r="D1182" s="133" t="s">
        <v>2078</v>
      </c>
      <c r="E1182" s="143">
        <v>-3799801.65</v>
      </c>
      <c r="F1182" s="131">
        <v>-3799801.65</v>
      </c>
      <c r="G1182" s="131">
        <v>-3799801.65</v>
      </c>
      <c r="H1182" s="131">
        <v>-3799801.65</v>
      </c>
      <c r="I1182" s="131">
        <v>-3799801.65</v>
      </c>
      <c r="J1182" s="131">
        <v>-3799801.65</v>
      </c>
      <c r="K1182" s="131">
        <v>-3799801.65</v>
      </c>
      <c r="L1182" s="131">
        <v>-3799801.65</v>
      </c>
      <c r="M1182" s="131">
        <v>-3799801.65</v>
      </c>
      <c r="N1182" s="131">
        <v>-3799801.65</v>
      </c>
      <c r="O1182" s="131">
        <v>-3799801.65</v>
      </c>
      <c r="P1182" s="131">
        <v>-3799801.65</v>
      </c>
      <c r="Q1182" s="126">
        <v>-3799801.65</v>
      </c>
    </row>
    <row r="1183" spans="1:17" ht="13" thickBot="1" x14ac:dyDescent="0.3">
      <c r="A1183" s="32">
        <v>262144</v>
      </c>
      <c r="B1183" s="135" t="s">
        <v>534</v>
      </c>
      <c r="C1183" s="146" t="s">
        <v>600</v>
      </c>
      <c r="D1183" s="133" t="s">
        <v>2078</v>
      </c>
      <c r="E1183" s="142">
        <v>-24752873.489999998</v>
      </c>
      <c r="F1183" s="129">
        <v>-24752873.489999998</v>
      </c>
      <c r="G1183" s="129">
        <v>-24526881.629999999</v>
      </c>
      <c r="H1183" s="129">
        <v>-24526881.629999999</v>
      </c>
      <c r="I1183" s="129">
        <v>-24526881.629999999</v>
      </c>
      <c r="J1183" s="129">
        <v>-24370720.699999999</v>
      </c>
      <c r="K1183" s="129">
        <v>-24370720.699999999</v>
      </c>
      <c r="L1183" s="129">
        <v>-24370720.699999999</v>
      </c>
      <c r="M1183" s="129">
        <v>-24207046.300000001</v>
      </c>
      <c r="N1183" s="129">
        <v>-24207046.300000001</v>
      </c>
      <c r="O1183" s="129">
        <v>-24207046.300000001</v>
      </c>
      <c r="P1183" s="129">
        <v>-28166748.32</v>
      </c>
      <c r="Q1183" s="126">
        <v>-28166748.32</v>
      </c>
    </row>
    <row r="1184" spans="1:17" ht="13" thickBot="1" x14ac:dyDescent="0.3">
      <c r="A1184" s="32">
        <v>262145</v>
      </c>
      <c r="B1184" s="135" t="s">
        <v>535</v>
      </c>
      <c r="C1184" s="146" t="s">
        <v>599</v>
      </c>
      <c r="D1184" s="133" t="s">
        <v>2078</v>
      </c>
      <c r="E1184" s="143">
        <v>-194059.54</v>
      </c>
      <c r="F1184" s="131">
        <v>-194059.54</v>
      </c>
      <c r="G1184" s="131">
        <v>-194059.54</v>
      </c>
      <c r="H1184" s="131">
        <v>-194059.54</v>
      </c>
      <c r="I1184" s="131">
        <v>-194059.54</v>
      </c>
      <c r="J1184" s="131">
        <v>-194059.54</v>
      </c>
      <c r="K1184" s="131">
        <v>-194059.54</v>
      </c>
      <c r="L1184" s="131">
        <v>-194059.54</v>
      </c>
      <c r="M1184" s="131">
        <v>-194059.54</v>
      </c>
      <c r="N1184" s="131">
        <v>-194059.54</v>
      </c>
      <c r="O1184" s="131">
        <v>-194059.54</v>
      </c>
      <c r="P1184" s="131">
        <v>-194059.54</v>
      </c>
      <c r="Q1184" s="126">
        <v>-194059.54</v>
      </c>
    </row>
    <row r="1185" spans="1:17" ht="13" thickBot="1" x14ac:dyDescent="0.3">
      <c r="A1185" s="32">
        <v>262146</v>
      </c>
      <c r="B1185" s="135" t="s">
        <v>536</v>
      </c>
      <c r="C1185" s="146" t="s">
        <v>598</v>
      </c>
      <c r="D1185" s="133" t="s">
        <v>2078</v>
      </c>
      <c r="E1185" s="142">
        <v>-10532100.300000001</v>
      </c>
      <c r="F1185" s="129">
        <v>-10532100.300000001</v>
      </c>
      <c r="G1185" s="129">
        <v>-10532100.300000001</v>
      </c>
      <c r="H1185" s="129">
        <v>-10532100.300000001</v>
      </c>
      <c r="I1185" s="129">
        <v>-10532100.300000001</v>
      </c>
      <c r="J1185" s="129">
        <v>-10532100.300000001</v>
      </c>
      <c r="K1185" s="129">
        <v>-10532100.300000001</v>
      </c>
      <c r="L1185" s="129">
        <v>-10532100.300000001</v>
      </c>
      <c r="M1185" s="129">
        <v>-10532100.300000001</v>
      </c>
      <c r="N1185" s="129">
        <v>-10532100.300000001</v>
      </c>
      <c r="O1185" s="129">
        <v>-10532100.300000001</v>
      </c>
      <c r="P1185" s="129">
        <v>-10532100.300000001</v>
      </c>
      <c r="Q1185" s="126">
        <v>-10532100.300000001</v>
      </c>
    </row>
    <row r="1186" spans="1:17" ht="13" thickBot="1" x14ac:dyDescent="0.3">
      <c r="A1186" s="32">
        <v>262147</v>
      </c>
      <c r="B1186" s="135" t="s">
        <v>537</v>
      </c>
      <c r="C1186" s="146" t="s">
        <v>597</v>
      </c>
      <c r="D1186" s="133" t="s">
        <v>2078</v>
      </c>
      <c r="E1186" s="143">
        <v>-789061.79</v>
      </c>
      <c r="F1186" s="131">
        <v>-789061.79</v>
      </c>
      <c r="G1186" s="131">
        <v>-790576.99</v>
      </c>
      <c r="H1186" s="131">
        <v>-790576.99</v>
      </c>
      <c r="I1186" s="131">
        <v>-790576.99</v>
      </c>
      <c r="J1186" s="131">
        <v>-790576.99</v>
      </c>
      <c r="K1186" s="131">
        <v>-790576.99</v>
      </c>
      <c r="L1186" s="131">
        <v>-790576.99</v>
      </c>
      <c r="M1186" s="131">
        <v>-790576.99</v>
      </c>
      <c r="N1186" s="131">
        <v>-790576.99</v>
      </c>
      <c r="O1186" s="131">
        <v>-790576.99</v>
      </c>
      <c r="P1186" s="131">
        <v>-787654.24</v>
      </c>
      <c r="Q1186" s="126">
        <v>-787654.24</v>
      </c>
    </row>
    <row r="1187" spans="1:17" ht="13" thickBot="1" x14ac:dyDescent="0.3">
      <c r="A1187" s="32">
        <v>262148</v>
      </c>
      <c r="B1187" s="135" t="s">
        <v>1598</v>
      </c>
      <c r="C1187" s="146" t="s">
        <v>596</v>
      </c>
      <c r="D1187" s="133" t="s">
        <v>2078</v>
      </c>
      <c r="E1187" s="142">
        <v>-16379573.050000001</v>
      </c>
      <c r="F1187" s="129">
        <v>-16379573.050000001</v>
      </c>
      <c r="G1187" s="129">
        <v>-16248157.539999999</v>
      </c>
      <c r="H1187" s="129">
        <v>-16248157.539999999</v>
      </c>
      <c r="I1187" s="129">
        <v>-16248157.539999999</v>
      </c>
      <c r="J1187" s="129">
        <v>-16602561.58</v>
      </c>
      <c r="K1187" s="129">
        <v>-16602561.58</v>
      </c>
      <c r="L1187" s="129">
        <v>-16602561.58</v>
      </c>
      <c r="M1187" s="129">
        <v>-16516100.449999999</v>
      </c>
      <c r="N1187" s="129">
        <v>-16516100.449999999</v>
      </c>
      <c r="O1187" s="129">
        <v>-16516100.449999999</v>
      </c>
      <c r="P1187" s="129">
        <v>-16887639.510000002</v>
      </c>
      <c r="Q1187" s="126">
        <v>-16887639.510000002</v>
      </c>
    </row>
    <row r="1188" spans="1:17" ht="13" thickBot="1" x14ac:dyDescent="0.3">
      <c r="A1188" s="32">
        <v>262149</v>
      </c>
      <c r="B1188" s="135" t="s">
        <v>538</v>
      </c>
      <c r="C1188" s="146" t="s">
        <v>595</v>
      </c>
      <c r="D1188" s="133" t="s">
        <v>2078</v>
      </c>
      <c r="E1188" s="143">
        <v>-158120.4</v>
      </c>
      <c r="F1188" s="131">
        <v>-158120.4</v>
      </c>
      <c r="G1188" s="131">
        <v>-158120.4</v>
      </c>
      <c r="H1188" s="131">
        <v>-158120.4</v>
      </c>
      <c r="I1188" s="131">
        <v>-158120.4</v>
      </c>
      <c r="J1188" s="131">
        <v>-158120.4</v>
      </c>
      <c r="K1188" s="131">
        <v>-158120.4</v>
      </c>
      <c r="L1188" s="131">
        <v>-158120.4</v>
      </c>
      <c r="M1188" s="131">
        <v>-158120.4</v>
      </c>
      <c r="N1188" s="131">
        <v>-158120.4</v>
      </c>
      <c r="O1188" s="131">
        <v>-158120.4</v>
      </c>
      <c r="P1188" s="131">
        <v>-158120.4</v>
      </c>
      <c r="Q1188" s="126">
        <v>-158120.4</v>
      </c>
    </row>
    <row r="1189" spans="1:17" ht="13" thickBot="1" x14ac:dyDescent="0.3">
      <c r="A1189" s="32">
        <v>262150</v>
      </c>
      <c r="B1189" s="135" t="s">
        <v>539</v>
      </c>
      <c r="C1189" s="146" t="s">
        <v>594</v>
      </c>
      <c r="D1189" s="133" t="s">
        <v>2078</v>
      </c>
      <c r="E1189" s="142">
        <v>70486848.079999998</v>
      </c>
      <c r="F1189" s="129">
        <v>70486848.079999998</v>
      </c>
      <c r="G1189" s="129">
        <v>73763334.819999993</v>
      </c>
      <c r="H1189" s="129">
        <v>73763334.819999993</v>
      </c>
      <c r="I1189" s="129">
        <v>73763334.819999993</v>
      </c>
      <c r="J1189" s="129">
        <v>77225493.120000005</v>
      </c>
      <c r="K1189" s="129">
        <v>77225493.120000005</v>
      </c>
      <c r="L1189" s="129">
        <v>77225493.120000005</v>
      </c>
      <c r="M1189" s="129">
        <v>80078057.150000006</v>
      </c>
      <c r="N1189" s="129">
        <v>80078057.150000006</v>
      </c>
      <c r="O1189" s="129">
        <v>80078057.150000006</v>
      </c>
      <c r="P1189" s="129">
        <v>83744501.420000002</v>
      </c>
      <c r="Q1189" s="126">
        <v>83744501.420000002</v>
      </c>
    </row>
    <row r="1190" spans="1:17" ht="13" thickBot="1" x14ac:dyDescent="0.3">
      <c r="A1190" s="32">
        <v>262151</v>
      </c>
      <c r="B1190" s="135" t="s">
        <v>540</v>
      </c>
      <c r="C1190" s="146" t="s">
        <v>593</v>
      </c>
      <c r="D1190" s="133" t="s">
        <v>2078</v>
      </c>
      <c r="E1190" s="143">
        <v>3799801.65</v>
      </c>
      <c r="F1190" s="131">
        <v>3799801.65</v>
      </c>
      <c r="G1190" s="131">
        <v>3799801.65</v>
      </c>
      <c r="H1190" s="131">
        <v>3799801.65</v>
      </c>
      <c r="I1190" s="131">
        <v>3799801.65</v>
      </c>
      <c r="J1190" s="131">
        <v>3799801.65</v>
      </c>
      <c r="K1190" s="131">
        <v>3799801.65</v>
      </c>
      <c r="L1190" s="131">
        <v>3799801.65</v>
      </c>
      <c r="M1190" s="131">
        <v>3799801.65</v>
      </c>
      <c r="N1190" s="131">
        <v>3799801.65</v>
      </c>
      <c r="O1190" s="131">
        <v>3799801.65</v>
      </c>
      <c r="P1190" s="131">
        <v>3799801.65</v>
      </c>
      <c r="Q1190" s="126">
        <v>3799801.65</v>
      </c>
    </row>
    <row r="1191" spans="1:17" ht="13" thickBot="1" x14ac:dyDescent="0.3">
      <c r="A1191" s="32">
        <v>262152</v>
      </c>
      <c r="B1191" s="135" t="s">
        <v>541</v>
      </c>
      <c r="C1191" s="146" t="s">
        <v>592</v>
      </c>
      <c r="D1191" s="133" t="s">
        <v>2078</v>
      </c>
      <c r="E1191" s="142">
        <v>19035873.489999998</v>
      </c>
      <c r="F1191" s="129">
        <v>19035873.489999998</v>
      </c>
      <c r="G1191" s="129">
        <v>19219131.629999999</v>
      </c>
      <c r="H1191" s="129">
        <v>19219131.629999999</v>
      </c>
      <c r="I1191" s="129">
        <v>19219131.629999999</v>
      </c>
      <c r="J1191" s="129">
        <v>19444720.699999999</v>
      </c>
      <c r="K1191" s="129">
        <v>19444720.699999999</v>
      </c>
      <c r="L1191" s="129">
        <v>19444720.699999999</v>
      </c>
      <c r="M1191" s="129">
        <v>19665296.300000001</v>
      </c>
      <c r="N1191" s="129">
        <v>19665296.300000001</v>
      </c>
      <c r="O1191" s="129">
        <v>19665296.300000001</v>
      </c>
      <c r="P1191" s="129">
        <v>19856005.32</v>
      </c>
      <c r="Q1191" s="126">
        <v>19856005.32</v>
      </c>
    </row>
    <row r="1192" spans="1:17" ht="13" thickBot="1" x14ac:dyDescent="0.3">
      <c r="A1192" s="32">
        <v>262153</v>
      </c>
      <c r="B1192" s="135" t="s">
        <v>542</v>
      </c>
      <c r="C1192" s="146" t="s">
        <v>591</v>
      </c>
      <c r="D1192" s="133" t="s">
        <v>2078</v>
      </c>
      <c r="E1192" s="143">
        <v>10532100.300000001</v>
      </c>
      <c r="F1192" s="131">
        <v>10532100.300000001</v>
      </c>
      <c r="G1192" s="131">
        <v>10532100.300000001</v>
      </c>
      <c r="H1192" s="131">
        <v>10532100.300000001</v>
      </c>
      <c r="I1192" s="131">
        <v>10532100.300000001</v>
      </c>
      <c r="J1192" s="131">
        <v>10532100.300000001</v>
      </c>
      <c r="K1192" s="131">
        <v>10532100.300000001</v>
      </c>
      <c r="L1192" s="131">
        <v>10532100.300000001</v>
      </c>
      <c r="M1192" s="131">
        <v>10532100.300000001</v>
      </c>
      <c r="N1192" s="131">
        <v>10532100.300000001</v>
      </c>
      <c r="O1192" s="131">
        <v>10532100.300000001</v>
      </c>
      <c r="P1192" s="131">
        <v>10532100.300000001</v>
      </c>
      <c r="Q1192" s="126">
        <v>10532100.300000001</v>
      </c>
    </row>
    <row r="1193" spans="1:17" ht="13" thickBot="1" x14ac:dyDescent="0.3">
      <c r="A1193" s="32">
        <v>262154</v>
      </c>
      <c r="B1193" s="135" t="s">
        <v>543</v>
      </c>
      <c r="C1193" s="146" t="s">
        <v>590</v>
      </c>
      <c r="D1193" s="133" t="s">
        <v>2078</v>
      </c>
      <c r="E1193" s="142">
        <v>95652.5</v>
      </c>
      <c r="F1193" s="129">
        <v>95652.5</v>
      </c>
      <c r="G1193" s="129">
        <v>95652.5</v>
      </c>
      <c r="H1193" s="129">
        <v>95652.5</v>
      </c>
      <c r="I1193" s="129">
        <v>95652.5</v>
      </c>
      <c r="J1193" s="129">
        <v>95652.5</v>
      </c>
      <c r="K1193" s="129">
        <v>95652.5</v>
      </c>
      <c r="L1193" s="129">
        <v>95652.5</v>
      </c>
      <c r="M1193" s="129">
        <v>95652.5</v>
      </c>
      <c r="N1193" s="129">
        <v>95652.5</v>
      </c>
      <c r="O1193" s="129">
        <v>95652.5</v>
      </c>
      <c r="P1193" s="129">
        <v>95652.5</v>
      </c>
      <c r="Q1193" s="126">
        <v>95652.5</v>
      </c>
    </row>
    <row r="1194" spans="1:17" ht="13" thickBot="1" x14ac:dyDescent="0.3">
      <c r="A1194" s="32">
        <v>262155</v>
      </c>
      <c r="B1194" s="135" t="s">
        <v>544</v>
      </c>
      <c r="C1194" s="146" t="s">
        <v>589</v>
      </c>
      <c r="D1194" s="133" t="s">
        <v>2078</v>
      </c>
      <c r="E1194" s="143">
        <v>4613523.05</v>
      </c>
      <c r="F1194" s="131">
        <v>4613523.05</v>
      </c>
      <c r="G1194" s="131">
        <v>4763855.54</v>
      </c>
      <c r="H1194" s="131">
        <v>4763855.54</v>
      </c>
      <c r="I1194" s="131">
        <v>4763855.54</v>
      </c>
      <c r="J1194" s="131">
        <v>5013787.58</v>
      </c>
      <c r="K1194" s="131">
        <v>5013787.58</v>
      </c>
      <c r="L1194" s="131">
        <v>5013787.58</v>
      </c>
      <c r="M1194" s="131">
        <v>5162686.45</v>
      </c>
      <c r="N1194" s="131">
        <v>5162686.45</v>
      </c>
      <c r="O1194" s="131">
        <v>5162686.45</v>
      </c>
      <c r="P1194" s="131">
        <v>5482775.5099999998</v>
      </c>
      <c r="Q1194" s="126">
        <v>5482775.5099999998</v>
      </c>
    </row>
    <row r="1195" spans="1:17" ht="13" thickBot="1" x14ac:dyDescent="0.3">
      <c r="A1195" s="32">
        <v>262156</v>
      </c>
      <c r="B1195" s="135" t="s">
        <v>545</v>
      </c>
      <c r="C1195" s="146" t="s">
        <v>588</v>
      </c>
      <c r="D1195" s="133" t="s">
        <v>2078</v>
      </c>
      <c r="E1195" s="142">
        <v>14982.33</v>
      </c>
      <c r="F1195" s="129">
        <v>14982.33</v>
      </c>
      <c r="G1195" s="129">
        <v>14982.33</v>
      </c>
      <c r="H1195" s="129">
        <v>14982.33</v>
      </c>
      <c r="I1195" s="129">
        <v>14982.33</v>
      </c>
      <c r="J1195" s="129">
        <v>14982.33</v>
      </c>
      <c r="K1195" s="129">
        <v>14982.33</v>
      </c>
      <c r="L1195" s="129">
        <v>14982.33</v>
      </c>
      <c r="M1195" s="129">
        <v>14982.33</v>
      </c>
      <c r="N1195" s="129">
        <v>14982.33</v>
      </c>
      <c r="O1195" s="129">
        <v>14982.33</v>
      </c>
      <c r="P1195" s="129">
        <v>14982.33</v>
      </c>
      <c r="Q1195" s="126">
        <v>14982.33</v>
      </c>
    </row>
    <row r="1196" spans="1:17" ht="13" thickBot="1" x14ac:dyDescent="0.3">
      <c r="A1196" s="32">
        <v>262157</v>
      </c>
      <c r="B1196" s="135" t="s">
        <v>546</v>
      </c>
      <c r="C1196" s="146" t="s">
        <v>587</v>
      </c>
      <c r="D1196" s="133" t="s">
        <v>2078</v>
      </c>
      <c r="E1196" s="143">
        <v>764061.79</v>
      </c>
      <c r="F1196" s="131">
        <v>764061.79</v>
      </c>
      <c r="G1196" s="131">
        <v>765576.99</v>
      </c>
      <c r="H1196" s="131">
        <v>765576.99</v>
      </c>
      <c r="I1196" s="131">
        <v>765576.99</v>
      </c>
      <c r="J1196" s="131">
        <v>765576.99</v>
      </c>
      <c r="K1196" s="131">
        <v>765576.99</v>
      </c>
      <c r="L1196" s="131">
        <v>765576.99</v>
      </c>
      <c r="M1196" s="131">
        <v>765576.99</v>
      </c>
      <c r="N1196" s="131">
        <v>765576.99</v>
      </c>
      <c r="O1196" s="131">
        <v>765576.99</v>
      </c>
      <c r="P1196" s="131">
        <v>777654.24</v>
      </c>
      <c r="Q1196" s="126">
        <v>777654.24</v>
      </c>
    </row>
    <row r="1197" spans="1:17" ht="13" thickBot="1" x14ac:dyDescent="0.3">
      <c r="A1197" s="32">
        <v>262159</v>
      </c>
      <c r="B1197" s="135" t="s">
        <v>1599</v>
      </c>
      <c r="C1197" s="146" t="s">
        <v>586</v>
      </c>
      <c r="D1197" s="133" t="s">
        <v>2078</v>
      </c>
      <c r="E1197" s="142">
        <v>158120.4</v>
      </c>
      <c r="F1197" s="129">
        <v>158120.4</v>
      </c>
      <c r="G1197" s="129">
        <v>158120.4</v>
      </c>
      <c r="H1197" s="129">
        <v>158120.4</v>
      </c>
      <c r="I1197" s="129">
        <v>158120.4</v>
      </c>
      <c r="J1197" s="129">
        <v>158120.4</v>
      </c>
      <c r="K1197" s="129">
        <v>158120.4</v>
      </c>
      <c r="L1197" s="129">
        <v>158120.4</v>
      </c>
      <c r="M1197" s="129">
        <v>158120.4</v>
      </c>
      <c r="N1197" s="129">
        <v>158120.4</v>
      </c>
      <c r="O1197" s="129">
        <v>158120.4</v>
      </c>
      <c r="P1197" s="129">
        <v>158120.4</v>
      </c>
      <c r="Q1197" s="126">
        <v>158120.4</v>
      </c>
    </row>
    <row r="1198" spans="1:17" ht="13" thickBot="1" x14ac:dyDescent="0.3">
      <c r="A1198" s="32">
        <v>263002</v>
      </c>
      <c r="B1198" s="135" t="s">
        <v>547</v>
      </c>
      <c r="C1198" s="146" t="s">
        <v>585</v>
      </c>
      <c r="D1198" s="133" t="s">
        <v>2078</v>
      </c>
      <c r="E1198" s="143">
        <v>-4195050.2699999996</v>
      </c>
      <c r="F1198" s="131">
        <v>-4525704.22</v>
      </c>
      <c r="G1198" s="131">
        <v>-4617892.1100000003</v>
      </c>
      <c r="H1198" s="131">
        <v>-4848094.87</v>
      </c>
      <c r="I1198" s="131">
        <v>-4864125.33</v>
      </c>
      <c r="J1198" s="131">
        <v>-5090926.78</v>
      </c>
      <c r="K1198" s="131">
        <v>-4817827.6100000003</v>
      </c>
      <c r="L1198" s="131">
        <v>-4739993.9000000004</v>
      </c>
      <c r="M1198" s="131">
        <v>-4711608.18</v>
      </c>
      <c r="N1198" s="131">
        <v>-4984850.6399999997</v>
      </c>
      <c r="O1198" s="131">
        <v>-4833854.43</v>
      </c>
      <c r="P1198" s="131">
        <v>-4050426.26</v>
      </c>
      <c r="Q1198" s="126">
        <v>-4050426.26</v>
      </c>
    </row>
    <row r="1199" spans="1:17" ht="13" thickBot="1" x14ac:dyDescent="0.3">
      <c r="A1199" s="32">
        <v>263012</v>
      </c>
      <c r="B1199" s="135" t="s">
        <v>547</v>
      </c>
      <c r="C1199" s="146" t="s">
        <v>584</v>
      </c>
      <c r="D1199" s="133" t="s">
        <v>2078</v>
      </c>
      <c r="E1199" s="142">
        <v>0</v>
      </c>
      <c r="F1199" s="129">
        <v>0</v>
      </c>
      <c r="G1199" s="129">
        <v>0</v>
      </c>
      <c r="H1199" s="129">
        <v>0</v>
      </c>
      <c r="I1199" s="129">
        <v>0</v>
      </c>
      <c r="J1199" s="129">
        <v>0</v>
      </c>
      <c r="K1199" s="129">
        <v>0</v>
      </c>
      <c r="L1199" s="129">
        <v>0</v>
      </c>
      <c r="M1199" s="129">
        <v>0</v>
      </c>
      <c r="N1199" s="129">
        <v>0</v>
      </c>
      <c r="O1199" s="129">
        <v>0</v>
      </c>
      <c r="P1199" s="129">
        <v>0</v>
      </c>
      <c r="Q1199" s="126">
        <v>0</v>
      </c>
    </row>
  </sheetData>
  <mergeCells count="3">
    <mergeCell ref="B3:C4"/>
    <mergeCell ref="B5:C5"/>
    <mergeCell ref="B6:D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2020-04-30T07:00:00+00:00</OpenedDate>
    <SignificantOrder xmlns="dc463f71-b30c-4ab2-9473-d307f9d35888">false</SignificantOrder>
    <Date1 xmlns="dc463f71-b30c-4ab2-9473-d307f9d35888">2020-04-30T07:00:00+00:00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200396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01C00D1AEBA543B0B5EE795B1CBA33" ma:contentTypeVersion="52" ma:contentTypeDescription="" ma:contentTypeScope="" ma:versionID="f4d66116a86d517a56ad0d842b13d8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BBB1DF-BDC0-4995-88E9-AEAC5B97E015}"/>
</file>

<file path=customXml/itemProps2.xml><?xml version="1.0" encoding="utf-8"?>
<ds:datastoreItem xmlns:ds="http://schemas.openxmlformats.org/officeDocument/2006/customXml" ds:itemID="{A61AFACF-B60F-4B5E-B819-487C12F137AD}"/>
</file>

<file path=customXml/itemProps3.xml><?xml version="1.0" encoding="utf-8"?>
<ds:datastoreItem xmlns:ds="http://schemas.openxmlformats.org/officeDocument/2006/customXml" ds:itemID="{12E50DF6-1223-4BAB-8E22-571194C264E6}"/>
</file>

<file path=customXml/itemProps4.xml><?xml version="1.0" encoding="utf-8"?>
<ds:datastoreItem xmlns:ds="http://schemas.openxmlformats.org/officeDocument/2006/customXml" ds:itemID="{1FCDFAC3-726F-4DEF-AC7B-951F0BB1F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2019 WA</vt:lpstr>
      <vt:lpstr>2018 OR</vt:lpstr>
      <vt:lpstr>2018 WA</vt:lpstr>
      <vt:lpstr>2018 Balance Sheet</vt:lpstr>
      <vt:lpstr>'2018 OR'!Print_Area</vt:lpstr>
      <vt:lpstr>'2018 WA'!Print_Area</vt:lpstr>
      <vt:lpstr>'2019 WA'!Print_Area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Bourdo, Lora</cp:lastModifiedBy>
  <cp:lastPrinted>2020-04-29T03:36:20Z</cp:lastPrinted>
  <dcterms:created xsi:type="dcterms:W3CDTF">2011-12-30T02:06:56Z</dcterms:created>
  <dcterms:modified xsi:type="dcterms:W3CDTF">2020-04-29T22:32:52Z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0x0101006E56B4D1795A2E4DB2F0B01679ED314A00B601C00D1AEBA543B0B5EE795B1CBA33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