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5" yWindow="165" windowWidth="20190" windowHeight="8970" tabRatio="902" activeTab="4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/>
  <calcPr calcId="162913"/>
</workbook>
</file>

<file path=xl/calcChain.xml><?xml version="1.0" encoding="utf-8"?>
<calcChain xmlns="http://schemas.openxmlformats.org/spreadsheetml/2006/main">
  <c r="H13" i="13" l="1"/>
  <c r="H12" i="13"/>
  <c r="H11" i="13"/>
  <c r="H10" i="13"/>
  <c r="H9" i="13"/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I233" i="17" s="1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H227" i="17"/>
  <c r="G227" i="17"/>
  <c r="H226" i="17"/>
  <c r="G226" i="17"/>
  <c r="H223" i="17"/>
  <c r="G223" i="17"/>
  <c r="I223" i="17" s="1"/>
  <c r="H220" i="17"/>
  <c r="G220" i="17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H211" i="17"/>
  <c r="G211" i="17"/>
  <c r="H210" i="17"/>
  <c r="G210" i="17"/>
  <c r="H209" i="17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I157" i="17" s="1"/>
  <c r="G157" i="17"/>
  <c r="H156" i="17"/>
  <c r="G156" i="17"/>
  <c r="H155" i="17"/>
  <c r="G155" i="17"/>
  <c r="H154" i="17"/>
  <c r="G154" i="17"/>
  <c r="I154" i="17" s="1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I122" i="17" s="1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94" i="17" l="1"/>
  <c r="I177" i="17"/>
  <c r="I87" i="17"/>
  <c r="I126" i="17"/>
  <c r="I209" i="17"/>
  <c r="I106" i="17"/>
  <c r="I161" i="17"/>
  <c r="I173" i="17"/>
  <c r="I259" i="17"/>
  <c r="I101" i="17"/>
  <c r="I141" i="17"/>
  <c r="I147" i="17"/>
  <c r="I149" i="17"/>
  <c r="I151" i="17"/>
  <c r="I153" i="17"/>
  <c r="I214" i="17"/>
  <c r="I220" i="17"/>
  <c r="I226" i="17"/>
  <c r="I228" i="17"/>
  <c r="I250" i="17"/>
  <c r="I292" i="17"/>
  <c r="I308" i="17"/>
  <c r="I55" i="17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G59" i="13" l="1"/>
  <c r="F59" i="13"/>
  <c r="H59" i="13"/>
  <c r="H58" i="13"/>
  <c r="H53" i="13"/>
  <c r="H57" i="13"/>
  <c r="D59" i="13" l="1"/>
  <c r="C59" i="13"/>
  <c r="H60" i="13"/>
  <c r="H49" i="13" l="1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G46" i="17"/>
  <c r="H45" i="17"/>
  <c r="G45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C63" i="17" s="1"/>
  <c r="D47" i="17"/>
  <c r="D63" i="17" s="1"/>
  <c r="E47" i="17"/>
  <c r="E63" i="17" s="1"/>
  <c r="F47" i="17"/>
  <c r="B47" i="17"/>
  <c r="G33" i="17"/>
  <c r="I33" i="17" s="1"/>
  <c r="G27" i="17"/>
  <c r="H27" i="17"/>
  <c r="G28" i="17"/>
  <c r="I28" i="17" s="1"/>
  <c r="H28" i="17"/>
  <c r="G29" i="17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H37" i="17"/>
  <c r="G38" i="17"/>
  <c r="H38" i="17"/>
  <c r="G39" i="17"/>
  <c r="H39" i="17"/>
  <c r="C40" i="17"/>
  <c r="D40" i="17"/>
  <c r="E40" i="17"/>
  <c r="F40" i="17"/>
  <c r="B40" i="17"/>
  <c r="H24" i="17"/>
  <c r="G24" i="17"/>
  <c r="H23" i="17"/>
  <c r="G23" i="17"/>
  <c r="C25" i="17"/>
  <c r="D25" i="17"/>
  <c r="E25" i="17"/>
  <c r="F25" i="17"/>
  <c r="B25" i="17"/>
  <c r="H20" i="17"/>
  <c r="H21" i="17" s="1"/>
  <c r="G20" i="17"/>
  <c r="I20" i="17" s="1"/>
  <c r="I21" i="17" s="1"/>
  <c r="C21" i="17"/>
  <c r="D21" i="17"/>
  <c r="E21" i="17"/>
  <c r="F21" i="17"/>
  <c r="G21" i="17"/>
  <c r="I29" i="17" l="1"/>
  <c r="I46" i="17"/>
  <c r="I24" i="17"/>
  <c r="I25" i="17" s="1"/>
  <c r="I39" i="17"/>
  <c r="I37" i="17"/>
  <c r="G47" i="17"/>
  <c r="F63" i="17"/>
  <c r="G25" i="17"/>
  <c r="I36" i="17"/>
  <c r="I34" i="17"/>
  <c r="I32" i="17"/>
  <c r="H47" i="17"/>
  <c r="H63" i="17" s="1"/>
  <c r="I23" i="17"/>
  <c r="B63" i="17"/>
  <c r="H40" i="17"/>
  <c r="I30" i="17"/>
  <c r="I27" i="17"/>
  <c r="I38" i="17"/>
  <c r="I35" i="17"/>
  <c r="I31" i="17"/>
  <c r="G63" i="17"/>
  <c r="I45" i="17"/>
  <c r="I47" i="17" s="1"/>
  <c r="I63" i="17" s="1"/>
  <c r="G40" i="17"/>
  <c r="H25" i="17"/>
  <c r="I40" i="17" l="1"/>
  <c r="B21" i="17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H16" i="17"/>
  <c r="G16" i="17"/>
  <c r="I16" i="17" s="1"/>
  <c r="H15" i="17"/>
  <c r="G15" i="17"/>
  <c r="H14" i="17"/>
  <c r="G14" i="17"/>
  <c r="H13" i="17"/>
  <c r="G13" i="17"/>
  <c r="H12" i="17"/>
  <c r="I12" i="17" s="1"/>
  <c r="G18" i="17" l="1"/>
  <c r="G41" i="17" s="1"/>
  <c r="G65" i="17" s="1"/>
  <c r="G282" i="17" s="1"/>
  <c r="G329" i="17" s="1"/>
  <c r="I17" i="17"/>
  <c r="H18" i="17"/>
  <c r="H41" i="17" s="1"/>
  <c r="H65" i="17" s="1"/>
  <c r="H282" i="17" s="1"/>
  <c r="H329" i="17" s="1"/>
  <c r="I15" i="17"/>
  <c r="I14" i="17"/>
  <c r="I13" i="17"/>
  <c r="G53" i="13"/>
  <c r="D53" i="13" s="1"/>
  <c r="F53" i="13"/>
  <c r="C53" i="13" s="1"/>
  <c r="C54" i="13" s="1"/>
  <c r="G58" i="13"/>
  <c r="D58" i="13" s="1"/>
  <c r="F58" i="13"/>
  <c r="C58" i="13" s="1"/>
  <c r="G57" i="13"/>
  <c r="D57" i="13" s="1"/>
  <c r="D60" i="13" s="1"/>
  <c r="F57" i="13"/>
  <c r="C57" i="13" s="1"/>
  <c r="C60" i="13" s="1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G28" i="13"/>
  <c r="D28" i="13" s="1"/>
  <c r="F28" i="13"/>
  <c r="C28" i="13" s="1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 s="1"/>
</calcChain>
</file>

<file path=xl/sharedStrings.xml><?xml version="1.0" encoding="utf-8"?>
<sst xmlns="http://schemas.openxmlformats.org/spreadsheetml/2006/main" count="501" uniqueCount="421">
  <si>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</si>
  <si>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</si>
  <si>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</si>
  <si>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</si>
  <si>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</si>
  <si>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</si>
  <si>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</si>
  <si>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</si>
  <si>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</si>
  <si>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</si>
  <si>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</si>
  <si>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</si>
  <si>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</si>
  <si>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</si>
  <si>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</si>
  <si>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</si>
  <si>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</si>
  <si>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</si>
  <si>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</si>
  <si>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</si>
  <si>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</si>
  <si>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</si>
  <si>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</si>
  <si>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</si>
  <si>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</si>
  <si>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</si>
  <si>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</si>
  <si>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</si>
  <si>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</si>
  <si>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</si>
  <si>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</si>
  <si>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</si>
  <si>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</si>
  <si>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</si>
  <si>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</si>
  <si>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</si>
  <si>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</si>
  <si>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</si>
  <si>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</si>
  <si>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</si>
  <si>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</si>
  <si>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</si>
  <si>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</si>
  <si>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</si>
  <si>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</si>
  <si>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</si>
  <si>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</si>
  <si>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</si>
  <si>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</si>
  <si>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</si>
  <si>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</si>
  <si>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</si>
  <si>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</si>
  <si>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</si>
  <si>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</si>
  <si>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</si>
  <si>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</si>
  <si>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</si>
  <si>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</si>
  <si>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</si>
  <si>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</si>
  <si>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</si>
  <si>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</si>
  <si>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</si>
  <si>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</si>
  <si>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</si>
  <si>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</si>
  <si>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</si>
  <si>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</si>
  <si>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</si>
  <si>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</si>
  <si>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</si>
  <si>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</si>
  <si>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</si>
  <si>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</si>
  <si>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</si>
  <si>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</si>
  <si>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</si>
  <si>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</si>
  <si>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</si>
  <si>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</si>
  <si>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</si>
  <si>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</si>
  <si>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</si>
  <si>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</si>
  <si>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</si>
  <si>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</si>
  <si>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</si>
  <si>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</si>
  <si>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</si>
  <si>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</si>
  <si>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</si>
  <si>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</si>
  <si>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</si>
  <si>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</si>
  <si>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</si>
  <si>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</si>
  <si>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</si>
  <si>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</si>
  <si>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</si>
  <si>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</si>
  <si>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</si>
  <si>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</si>
  <si>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</si>
  <si>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</si>
  <si>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</si>
  <si>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</si>
  <si>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</si>
  <si>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</si>
  <si>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</si>
  <si>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</si>
  <si>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</si>
  <si>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</si>
  <si>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</si>
  <si>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</si>
  <si>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</si>
  <si>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</si>
  <si>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</si>
  <si>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</si>
  <si>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</si>
  <si>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</si>
  <si>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</si>
  <si>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</si>
  <si>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</si>
  <si>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</si>
  <si>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</si>
  <si>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</si>
  <si>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</si>
  <si>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</si>
  <si>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</si>
  <si>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</si>
  <si>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</si>
  <si>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</si>
  <si>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</si>
  <si>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</si>
  <si>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</si>
  <si>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</si>
  <si>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</si>
  <si>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</si>
  <si>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</si>
  <si>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</si>
  <si>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</si>
  <si>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</si>
  <si>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</si>
  <si>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</si>
  <si>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</si>
  <si>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</si>
  <si>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</si>
  <si>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</si>
  <si>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</si>
  <si>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</si>
  <si>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</si>
  <si>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</si>
  <si>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</si>
  <si>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</si>
  <si>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</si>
  <si>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</si>
  <si>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</si>
  <si>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</si>
  <si>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</si>
  <si>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</si>
  <si>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</si>
  <si>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</si>
  <si>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</si>
  <si>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</si>
  <si>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</si>
  <si>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</si>
  <si>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</si>
  <si>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</si>
  <si>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</si>
  <si>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</si>
  <si>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</si>
  <si>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</si>
  <si>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</si>
  <si>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</si>
  <si>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</si>
  <si>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</si>
  <si>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</si>
  <si>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</si>
  <si>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</si>
  <si>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</si>
  <si>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</si>
  <si>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</si>
  <si>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</si>
  <si>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</si>
  <si>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</si>
  <si>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</si>
  <si>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</si>
  <si>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</si>
  <si>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</si>
  <si>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</si>
  <si>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</si>
  <si>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</si>
  <si>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</si>
  <si>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</si>
  <si>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</si>
  <si>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</si>
  <si>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</si>
  <si>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</si>
  <si>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</si>
  <si>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</si>
  <si>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</si>
  <si>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</si>
  <si>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</si>
  <si>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</si>
  <si>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</si>
  <si>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</si>
  <si>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</si>
  <si>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</si>
  <si>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</si>
  <si>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</si>
  <si>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</si>
  <si>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</si>
  <si>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</si>
  <si>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</si>
  <si>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</si>
  <si>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</si>
  <si>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</si>
  <si>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</si>
  <si>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</si>
  <si>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</si>
  <si>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</si>
  <si>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</si>
  <si>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</si>
  <si>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</si>
  <si>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</si>
  <si>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</si>
  <si>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</si>
  <si>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</si>
  <si>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</si>
  <si>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</si>
  <si>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</si>
  <si>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</si>
  <si>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</si>
  <si>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</si>
  <si>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</si>
  <si>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</si>
  <si>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</si>
  <si>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</si>
  <si>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</si>
  <si>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</si>
  <si>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</si>
  <si>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</si>
  <si>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</si>
  <si>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</si>
  <si>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</si>
  <si>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</si>
  <si>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</si>
  <si>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</si>
  <si>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</si>
  <si>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</si>
  <si>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</si>
  <si>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</si>
  <si>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</si>
  <si>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</si>
  <si>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</si>
  <si>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</si>
  <si>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</si>
  <si>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</si>
  <si>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</si>
  <si>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</si>
  <si>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</si>
  <si>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</si>
  <si>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</si>
  <si>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</si>
  <si>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</si>
  <si>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</si>
  <si>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</si>
  <si>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</si>
  <si>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</si>
  <si>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</si>
  <si>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</si>
  <si>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</si>
  <si>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</si>
  <si>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</si>
  <si>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</si>
  <si>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</si>
  <si>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</si>
  <si>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</si>
  <si>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</si>
  <si>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</si>
  <si>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</si>
  <si>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</si>
  <si>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</si>
  <si>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</si>
  <si>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</si>
  <si>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</si>
  <si>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</si>
  <si>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</si>
  <si>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</si>
  <si>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</si>
  <si>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</si>
  <si>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</si>
  <si>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</si>
  <si>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</si>
  <si>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</si>
  <si>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</si>
  <si>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</si>
  <si>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</si>
  <si>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</si>
  <si>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</si>
  <si>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</si>
  <si>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</si>
  <si>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</si>
  <si>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</si>
  <si>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</si>
  <si>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</si>
  <si>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</si>
  <si>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</si>
  <si>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</si>
  <si>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</si>
  <si>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</si>
  <si>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</si>
  <si>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</si>
  <si>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</si>
  <si>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</si>
  <si>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</si>
  <si>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</si>
  <si>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</si>
  <si>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</si>
  <si>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</si>
  <si>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</si>
  <si>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</si>
  <si>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</si>
  <si>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</si>
  <si>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</si>
  <si>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</si>
  <si>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</si>
  <si>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</si>
  <si>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</si>
  <si>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</si>
  <si>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</si>
  <si>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</si>
  <si>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</si>
  <si>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</si>
  <si>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</si>
  <si>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</si>
  <si>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</si>
  <si>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</si>
  <si>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</si>
  <si>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</si>
  <si>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</si>
  <si>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</si>
  <si>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</si>
  <si>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</si>
  <si>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</si>
  <si>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</si>
  <si>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</si>
  <si>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</si>
  <si>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</si>
  <si>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</si>
  <si>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</si>
  <si>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</si>
  <si>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</si>
  <si>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</si>
  <si>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</si>
  <si>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</si>
  <si>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</si>
  <si>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</si>
  <si>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</si>
  <si>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</si>
  <si>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</si>
  <si>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</si>
  <si>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</si>
  <si>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</si>
  <si>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</si>
  <si>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</si>
  <si>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</si>
  <si>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</si>
  <si>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</si>
  <si>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</si>
  <si>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</si>
  <si>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</si>
  <si>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</si>
  <si>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</si>
  <si>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</si>
  <si>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</si>
  <si>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</si>
  <si>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</si>
  <si>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</si>
  <si>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</si>
  <si>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</si>
  <si>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</si>
  <si>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</si>
  <si>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</si>
  <si>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</si>
  <si>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</si>
  <si>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</si>
  <si>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</si>
  <si>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</si>
  <si>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</si>
  <si>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</si>
  <si>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</si>
  <si>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</si>
  <si>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</si>
  <si>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</si>
  <si>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</si>
  <si>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</si>
  <si>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</si>
  <si>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</si>
  <si>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</si>
  <si>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</si>
  <si>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</si>
  <si>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</si>
  <si>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</si>
  <si>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</si>
  <si>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</si>
  <si>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</si>
  <si>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</si>
  <si>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</si>
  <si>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</si>
  <si>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</si>
  <si>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</si>
  <si>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</si>
  <si>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</si>
  <si>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</si>
  <si>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</si>
  <si>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</si>
  <si>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</si>
  <si>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FOR THE MONTH ENDED NOVEMBER 30, 2019</t>
  </si>
  <si>
    <t>(Spread is based on allocation factors developed for the 12 ME 12/31/2018)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</si>
</sst>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10" fontId="0" fillId="0" borderId="0" xfId="0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0" applyNumberFormat="1" applyFont="1" applyFill="1" applyBorder="1"/>
    <xf numFmtId="166" fontId="0" fillId="127" borderId="79" xfId="0" applyNumberFormat="1" applyFont="1" applyFill="1" applyBorder="1"/>
    <xf numFmtId="166" fontId="0" fillId="127" borderId="80" xfId="0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0" applyFont="1" applyFill="1"/>
    <xf numFmtId="0" fontId="5" fillId="145" borderId="0" xfId="0" applyFill="1"/>
    <xf numFmtId="0" fontId="5" fillId="0" borderId="0" xfId="0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41" fontId="5" fillId="127" borderId="98" xfId="0" applyNumberFormat="1" applyFont="1" applyFill="1" applyBorder="1"/>
    <xf numFmtId="41" fontId="5" fillId="127" borderId="99" xfId="0" applyNumberFormat="1" applyFont="1" applyFill="1" applyBorder="1"/>
    <xf numFmtId="41" fontId="5" fillId="127" borderId="100" xfId="0" applyNumberFormat="1" applyFont="1" applyFill="1" applyBorder="1"/>
    <xf numFmtId="42" fontId="8" fillId="127" borderId="101" xfId="0" applyNumberFormat="1" applyFont="1" applyFill="1" applyBorder="1"/>
    <xf numFmtId="10" fontId="5" fillId="0" borderId="7" xfId="0" applyNumberFormat="1" applyFont="1" applyFill="1" applyBorder="1"/>
    <xf numFmtId="10" fontId="5" fillId="0" borderId="93" xfId="0" applyNumberFormat="1" applyFont="1" applyFill="1" applyBorder="1"/>
    <xf numFmtId="10" fontId="5" fillId="0" borderId="89" xfId="0" applyNumberFormat="1" applyFont="1" applyFill="1" applyBorder="1"/>
    <xf numFmtId="0" fontId="119" fillId="0" borderId="0" xfId="0" quotePrefix="1" applyFont="1" applyFill="1"/>
    <xf numFmtId="0" fontId="5" fillId="0" borderId="90" xfId="0" applyNumberFormat="1" applyFont="1" applyFill="1" applyBorder="1" applyAlignment="1">
      <alignment horizontal="left" indent="6"/>
    </xf>
    <xf numFmtId="0" fontId="5" fillId="0" borderId="16" xfId="0" applyNumberFormat="1" applyFont="1" applyFill="1" applyBorder="1" applyAlignment="1">
      <alignment horizontal="left" indent="6"/>
    </xf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967740</xdr:colOff>
      <xdr:row>46</xdr:row>
      <xdr:rowOff>0</xdr:rowOff>
    </xdr:from>
    <xdr:to>
      <xdr:col>4</xdr:col>
      <xdr:colOff>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914900" y="10302240"/>
          <a:ext cx="11430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365760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884420" y="102489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388620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892040" y="1098042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63</xdr:row>
      <xdr:rowOff>1</xdr:rowOff>
    </xdr:from>
    <xdr:to>
      <xdr:col>3</xdr:col>
      <xdr:colOff>381000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892040" y="11529061"/>
          <a:ext cx="10744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262</xdr:row>
      <xdr:rowOff>0</xdr:rowOff>
    </xdr:from>
    <xdr:to>
      <xdr:col>3</xdr:col>
      <xdr:colOff>472440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991100" y="479526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350520</xdr:colOff>
      <xdr:row>269</xdr:row>
      <xdr:rowOff>0</xdr:rowOff>
    </xdr:from>
    <xdr:to>
      <xdr:col>3</xdr:col>
      <xdr:colOff>480060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998720" y="49248060"/>
          <a:ext cx="10668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10</xdr:row>
      <xdr:rowOff>0</xdr:rowOff>
    </xdr:from>
    <xdr:to>
      <xdr:col>3</xdr:col>
      <xdr:colOff>815340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655820" y="2377440"/>
          <a:ext cx="15392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17</xdr:row>
      <xdr:rowOff>0</xdr:rowOff>
    </xdr:from>
    <xdr:to>
      <xdr:col>3</xdr:col>
      <xdr:colOff>830580</xdr:colOff>
      <xdr:row>18</xdr:row>
      <xdr:rowOff>135255</xdr:rowOff>
    </xdr:to>
    <xdr:sp macro="" textlink="">
      <xdr:nvSpPr>
        <xdr:cNvPr id="4" name="TextBox 3"/>
        <xdr:cNvSpPr txBox="1"/>
      </xdr:nvSpPr>
      <xdr:spPr>
        <a:xfrm>
          <a:off x="4716780" y="3764280"/>
          <a:ext cx="14935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586740</xdr:colOff>
      <xdr:row>27</xdr:row>
      <xdr:rowOff>0</xdr:rowOff>
    </xdr:from>
    <xdr:to>
      <xdr:col>3</xdr:col>
      <xdr:colOff>838200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777740" y="5745480"/>
          <a:ext cx="14401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624840</xdr:colOff>
      <xdr:row>38</xdr:row>
      <xdr:rowOff>53340</xdr:rowOff>
    </xdr:from>
    <xdr:to>
      <xdr:col>3</xdr:col>
      <xdr:colOff>883920</xdr:colOff>
      <xdr:row>40</xdr:row>
      <xdr:rowOff>38100</xdr:rowOff>
    </xdr:to>
    <xdr:sp macro="" textlink="">
      <xdr:nvSpPr>
        <xdr:cNvPr id="6" name="TextBox 5"/>
        <xdr:cNvSpPr txBox="1"/>
      </xdr:nvSpPr>
      <xdr:spPr>
        <a:xfrm>
          <a:off x="4815840" y="7978140"/>
          <a:ext cx="14478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43</xdr:row>
      <xdr:rowOff>0</xdr:rowOff>
    </xdr:from>
    <xdr:to>
      <xdr:col>3</xdr:col>
      <xdr:colOff>891540</xdr:colOff>
      <xdr:row>44</xdr:row>
      <xdr:rowOff>182880</xdr:rowOff>
    </xdr:to>
    <xdr:sp macro="" textlink="">
      <xdr:nvSpPr>
        <xdr:cNvPr id="7" name="TextBox 6"/>
        <xdr:cNvSpPr txBox="1"/>
      </xdr:nvSpPr>
      <xdr:spPr>
        <a:xfrm>
          <a:off x="4861560" y="8915400"/>
          <a:ext cx="14097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701040</xdr:colOff>
      <xdr:row>46</xdr:row>
      <xdr:rowOff>152400</xdr:rowOff>
    </xdr:from>
    <xdr:to>
      <xdr:col>3</xdr:col>
      <xdr:colOff>899160</xdr:colOff>
      <xdr:row>48</xdr:row>
      <xdr:rowOff>129540</xdr:rowOff>
    </xdr:to>
    <xdr:sp macro="" textlink="">
      <xdr:nvSpPr>
        <xdr:cNvPr id="8" name="TextBox 7"/>
        <xdr:cNvSpPr txBox="1"/>
      </xdr:nvSpPr>
      <xdr:spPr>
        <a:xfrm>
          <a:off x="4892040" y="9662160"/>
          <a:ext cx="138684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716280</xdr:colOff>
      <xdr:row>50</xdr:row>
      <xdr:rowOff>129540</xdr:rowOff>
    </xdr:from>
    <xdr:to>
      <xdr:col>3</xdr:col>
      <xdr:colOff>899160</xdr:colOff>
      <xdr:row>52</xdr:row>
      <xdr:rowOff>106680</xdr:rowOff>
    </xdr:to>
    <xdr:sp macro="" textlink="">
      <xdr:nvSpPr>
        <xdr:cNvPr id="9" name="TextBox 8"/>
        <xdr:cNvSpPr txBox="1"/>
      </xdr:nvSpPr>
      <xdr:spPr>
        <a:xfrm>
          <a:off x="4907280" y="10431780"/>
          <a:ext cx="13716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777240</xdr:colOff>
      <xdr:row>56</xdr:row>
      <xdr:rowOff>0</xdr:rowOff>
    </xdr:from>
    <xdr:to>
      <xdr:col>3</xdr:col>
      <xdr:colOff>845820</xdr:colOff>
      <xdr:row>57</xdr:row>
      <xdr:rowOff>175260</xdr:rowOff>
    </xdr:to>
    <xdr:sp macro="" textlink="">
      <xdr:nvSpPr>
        <xdr:cNvPr id="10" name="TextBox 9"/>
        <xdr:cNvSpPr txBox="1"/>
      </xdr:nvSpPr>
      <xdr:spPr>
        <a:xfrm>
          <a:off x="4968240" y="11490960"/>
          <a:ext cx="125730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800100</xdr:colOff>
      <xdr:row>59</xdr:row>
      <xdr:rowOff>99060</xdr:rowOff>
    </xdr:from>
    <xdr:to>
      <xdr:col>3</xdr:col>
      <xdr:colOff>815340</xdr:colOff>
      <xdr:row>61</xdr:row>
      <xdr:rowOff>99060</xdr:rowOff>
    </xdr:to>
    <xdr:sp macro="" textlink="">
      <xdr:nvSpPr>
        <xdr:cNvPr id="11" name="TextBox 10"/>
        <xdr:cNvSpPr txBox="1"/>
      </xdr:nvSpPr>
      <xdr:spPr>
        <a:xfrm>
          <a:off x="4991100" y="12184380"/>
          <a:ext cx="1203960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38099</xdr:colOff>
      <xdr:row>9</xdr:row>
      <xdr:rowOff>152401</xdr:rowOff>
    </xdr:from>
    <xdr:to>
      <xdr:col>7</xdr:col>
      <xdr:colOff>1196340</xdr:colOff>
      <xdr:row>11</xdr:row>
      <xdr:rowOff>53341</xdr:rowOff>
    </xdr:to>
    <xdr:sp macro="" textlink="">
      <xdr:nvSpPr>
        <xdr:cNvPr id="13" name="TextBox 12"/>
        <xdr:cNvSpPr txBox="1"/>
      </xdr:nvSpPr>
      <xdr:spPr>
        <a:xfrm>
          <a:off x="9966959" y="2331721"/>
          <a:ext cx="1158241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16</xdr:row>
      <xdr:rowOff>137160</xdr:rowOff>
    </xdr:from>
    <xdr:to>
      <xdr:col>7</xdr:col>
      <xdr:colOff>1158241</xdr:colOff>
      <xdr:row>18</xdr:row>
      <xdr:rowOff>121920</xdr:rowOff>
    </xdr:to>
    <xdr:sp macro="" textlink="">
      <xdr:nvSpPr>
        <xdr:cNvPr id="14" name="TextBox 13"/>
        <xdr:cNvSpPr txBox="1"/>
      </xdr:nvSpPr>
      <xdr:spPr>
        <a:xfrm>
          <a:off x="9989820" y="3703320"/>
          <a:ext cx="1097281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27</xdr:row>
      <xdr:rowOff>0</xdr:rowOff>
    </xdr:from>
    <xdr:to>
      <xdr:col>7</xdr:col>
      <xdr:colOff>1196340</xdr:colOff>
      <xdr:row>28</xdr:row>
      <xdr:rowOff>182880</xdr:rowOff>
    </xdr:to>
    <xdr:sp macro="" textlink="">
      <xdr:nvSpPr>
        <xdr:cNvPr id="15" name="TextBox 14"/>
        <xdr:cNvSpPr txBox="1"/>
      </xdr:nvSpPr>
      <xdr:spPr>
        <a:xfrm>
          <a:off x="10012680" y="5745480"/>
          <a:ext cx="11125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38</xdr:row>
      <xdr:rowOff>38100</xdr:rowOff>
    </xdr:from>
    <xdr:to>
      <xdr:col>7</xdr:col>
      <xdr:colOff>1188720</xdr:colOff>
      <xdr:row>40</xdr:row>
      <xdr:rowOff>60960</xdr:rowOff>
    </xdr:to>
    <xdr:sp macro="" textlink="">
      <xdr:nvSpPr>
        <xdr:cNvPr id="16" name="TextBox 15"/>
        <xdr:cNvSpPr txBox="1"/>
      </xdr:nvSpPr>
      <xdr:spPr>
        <a:xfrm>
          <a:off x="9989820" y="796290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1181100</xdr:colOff>
      <xdr:row>45</xdr:row>
      <xdr:rowOff>22860</xdr:rowOff>
    </xdr:to>
    <xdr:sp macro="" textlink="">
      <xdr:nvSpPr>
        <xdr:cNvPr id="17" name="TextBox 16"/>
        <xdr:cNvSpPr txBox="1"/>
      </xdr:nvSpPr>
      <xdr:spPr>
        <a:xfrm>
          <a:off x="9989820" y="8915400"/>
          <a:ext cx="112014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46</xdr:row>
      <xdr:rowOff>99060</xdr:rowOff>
    </xdr:from>
    <xdr:to>
      <xdr:col>7</xdr:col>
      <xdr:colOff>1173480</xdr:colOff>
      <xdr:row>48</xdr:row>
      <xdr:rowOff>121920</xdr:rowOff>
    </xdr:to>
    <xdr:sp macro="" textlink="">
      <xdr:nvSpPr>
        <xdr:cNvPr id="18" name="TextBox 17"/>
        <xdr:cNvSpPr txBox="1"/>
      </xdr:nvSpPr>
      <xdr:spPr>
        <a:xfrm>
          <a:off x="9974580" y="9608820"/>
          <a:ext cx="112776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50</xdr:row>
      <xdr:rowOff>91440</xdr:rowOff>
    </xdr:from>
    <xdr:to>
      <xdr:col>7</xdr:col>
      <xdr:colOff>1165860</xdr:colOff>
      <xdr:row>52</xdr:row>
      <xdr:rowOff>91440</xdr:rowOff>
    </xdr:to>
    <xdr:sp macro="" textlink="">
      <xdr:nvSpPr>
        <xdr:cNvPr id="19" name="TextBox 18"/>
        <xdr:cNvSpPr txBox="1"/>
      </xdr:nvSpPr>
      <xdr:spPr>
        <a:xfrm>
          <a:off x="10012680" y="10393680"/>
          <a:ext cx="1082040" cy="396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55</xdr:row>
      <xdr:rowOff>160020</xdr:rowOff>
    </xdr:from>
    <xdr:to>
      <xdr:col>7</xdr:col>
      <xdr:colOff>1181100</xdr:colOff>
      <xdr:row>57</xdr:row>
      <xdr:rowOff>144780</xdr:rowOff>
    </xdr:to>
    <xdr:sp macro="" textlink="">
      <xdr:nvSpPr>
        <xdr:cNvPr id="20" name="TextBox 19"/>
        <xdr:cNvSpPr txBox="1"/>
      </xdr:nvSpPr>
      <xdr:spPr>
        <a:xfrm>
          <a:off x="10005060" y="11452860"/>
          <a:ext cx="11049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83820</xdr:colOff>
      <xdr:row>59</xdr:row>
      <xdr:rowOff>121920</xdr:rowOff>
    </xdr:from>
    <xdr:to>
      <xdr:col>7</xdr:col>
      <xdr:colOff>1158240</xdr:colOff>
      <xdr:row>61</xdr:row>
      <xdr:rowOff>152400</xdr:rowOff>
    </xdr:to>
    <xdr:sp macro="" textlink="">
      <xdr:nvSpPr>
        <xdr:cNvPr id="21" name="TextBox 20"/>
        <xdr:cNvSpPr txBox="1"/>
      </xdr:nvSpPr>
      <xdr:spPr>
        <a:xfrm>
          <a:off x="10012680" y="12207240"/>
          <a:ext cx="107442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E1" sqref="E1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>
      <selection activeCell="H7" sqref="H7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419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420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>
      <selection activeCell="F42" sqref="F42"/>
    </sheetView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NOVEMBER 30, 2019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NOVEMBER 30, 2019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414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415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416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58" zoomScaleNormal="100" workbookViewId="0">
      <selection activeCell="B77" sqref="B76:B77"/>
    </sheetView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8" style="35" customWidth="1"/>
    <col min="9" max="9" width="4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NOVEMBER 30, 2019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12/31/2018)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411</v>
      </c>
      <c r="F7" s="78" t="s">
        <v>412</v>
      </c>
      <c r="G7" s="78" t="s">
        <v>413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0.58050000000000002</v>
      </c>
      <c r="G9" s="174">
        <f>VLOOKUP($E9,$B$65:$G$70,6,FALSE)</f>
        <v>0.41949999999999998</v>
      </c>
      <c r="H9" s="182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0.62209999999999999</v>
      </c>
      <c r="G10" s="174">
        <f>VLOOKUP($E10,$B$65:$G$70,6,FALSE)</f>
        <v>0.37790000000000001</v>
      </c>
      <c r="H10" s="183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0.58050000000000002</v>
      </c>
      <c r="G11" s="174">
        <f>VLOOKUP($E11,$B$65:$G$70,6,FALSE)</f>
        <v>0.41949999999999998</v>
      </c>
      <c r="H11" s="183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0.66190000000000004</v>
      </c>
      <c r="G12" s="174">
        <f>VLOOKUP($E12,$B$65:$G$70,6,FALSE)</f>
        <v>0.33810000000000001</v>
      </c>
      <c r="H12" s="183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5">
        <f>VLOOKUP($E13,$B$65:$G$70,5,FALSE)</f>
        <v>0.58050000000000002</v>
      </c>
      <c r="G13" s="176">
        <f>VLOOKUP($E13,$B$65:$G$70,6,FALSE)</f>
        <v>0.41949999999999998</v>
      </c>
      <c r="H13" s="184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77"/>
      <c r="G14" s="152"/>
      <c r="H14" s="183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78"/>
      <c r="G15" s="152"/>
      <c r="H15" s="183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0.58050000000000002</v>
      </c>
      <c r="G16" s="174">
        <f t="shared" ref="G16:G22" si="5">VLOOKUP($E16,$B$65:$G$70,6,FALSE)</f>
        <v>0.41949999999999998</v>
      </c>
      <c r="H16" s="183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0.58050000000000002</v>
      </c>
      <c r="G17" s="174">
        <f t="shared" si="5"/>
        <v>0.41949999999999998</v>
      </c>
      <c r="H17" s="183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0.58050000000000002</v>
      </c>
      <c r="G18" s="174">
        <f t="shared" si="5"/>
        <v>0.41949999999999998</v>
      </c>
      <c r="H18" s="183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0.58050000000000002</v>
      </c>
      <c r="G19" s="174">
        <f t="shared" si="5"/>
        <v>0.41949999999999998</v>
      </c>
      <c r="H19" s="183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0.58050000000000002</v>
      </c>
      <c r="G20" s="174">
        <f t="shared" si="5"/>
        <v>0.41949999999999998</v>
      </c>
      <c r="H20" s="183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0.58050000000000002</v>
      </c>
      <c r="G21" s="174">
        <f t="shared" si="5"/>
        <v>0.41949999999999998</v>
      </c>
      <c r="H21" s="183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5">
        <f t="shared" si="4"/>
        <v>0.58050000000000002</v>
      </c>
      <c r="G22" s="176">
        <f t="shared" si="5"/>
        <v>0.41949999999999998</v>
      </c>
      <c r="H22" s="184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77"/>
      <c r="G23" s="152"/>
      <c r="H23" s="183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78"/>
      <c r="G24" s="152"/>
      <c r="H24" s="183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0.66190000000000004</v>
      </c>
      <c r="G25" s="174">
        <f t="shared" ref="G25:G37" si="9">VLOOKUP($E25,$B$65:$G$70,6,FALSE)</f>
        <v>0.33810000000000001</v>
      </c>
      <c r="H25" s="183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0.66190000000000004</v>
      </c>
      <c r="G26" s="174">
        <f t="shared" si="9"/>
        <v>0.33810000000000001</v>
      </c>
      <c r="H26" s="183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0.66190000000000004</v>
      </c>
      <c r="G27" s="174">
        <f t="shared" si="9"/>
        <v>0.33810000000000001</v>
      </c>
      <c r="H27" s="183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65">
        <v>4</v>
      </c>
      <c r="F28" s="173">
        <f t="shared" si="8"/>
        <v>0.66190000000000004</v>
      </c>
      <c r="G28" s="174">
        <f t="shared" si="9"/>
        <v>0.33810000000000001</v>
      </c>
      <c r="H28" s="183">
        <f>'Unallocated Detail (R)'!D229</f>
        <v>0</v>
      </c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0.6038</v>
      </c>
      <c r="G29" s="174">
        <f t="shared" si="9"/>
        <v>0.3962</v>
      </c>
      <c r="H29" s="183">
        <f>'Unallocated Detail (R)'!D230</f>
        <v>0</v>
      </c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0.58050000000000002</v>
      </c>
      <c r="G30" s="174">
        <f t="shared" si="9"/>
        <v>0.41949999999999998</v>
      </c>
      <c r="H30" s="183">
        <f>'Unallocated Detail (R)'!D231</f>
        <v>0</v>
      </c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3">
        <v>5</v>
      </c>
      <c r="F31" s="173">
        <v>0.63337191439397589</v>
      </c>
      <c r="G31" s="174">
        <v>0.36662808560602417</v>
      </c>
      <c r="H31" s="183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0.66190000000000004</v>
      </c>
      <c r="G32" s="174">
        <f t="shared" si="9"/>
        <v>0.33810000000000001</v>
      </c>
      <c r="H32" s="183">
        <f>'Unallocated Detail (R)'!D233</f>
        <v>0</v>
      </c>
    </row>
    <row r="33" spans="1:8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0.66190000000000004</v>
      </c>
      <c r="G33" s="174">
        <f t="shared" si="9"/>
        <v>0.33810000000000001</v>
      </c>
      <c r="H33" s="183">
        <f>'Unallocated Detail (R)'!D234</f>
        <v>0</v>
      </c>
    </row>
    <row r="34" spans="1:8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0.66190000000000004</v>
      </c>
      <c r="G34" s="174">
        <f t="shared" si="9"/>
        <v>0.33810000000000001</v>
      </c>
      <c r="H34" s="183">
        <f>'Unallocated Detail (R)'!D235</f>
        <v>0</v>
      </c>
    </row>
    <row r="35" spans="1:8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0.66190000000000004</v>
      </c>
      <c r="G35" s="174">
        <f t="shared" si="9"/>
        <v>0.33810000000000001</v>
      </c>
      <c r="H35" s="183">
        <f>'Unallocated Detail (R)'!D236</f>
        <v>0</v>
      </c>
    </row>
    <row r="36" spans="1:8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0.66190000000000004</v>
      </c>
      <c r="G36" s="174">
        <f t="shared" si="9"/>
        <v>0.33810000000000001</v>
      </c>
      <c r="H36" s="183">
        <f>'Unallocated Detail (R)'!D237</f>
        <v>0</v>
      </c>
    </row>
    <row r="37" spans="1:8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5">
        <f t="shared" si="8"/>
        <v>0.66190000000000004</v>
      </c>
      <c r="G37" s="176">
        <f t="shared" si="9"/>
        <v>0.33810000000000001</v>
      </c>
      <c r="H37" s="184">
        <f>'Unallocated Detail (R)'!D238</f>
        <v>0</v>
      </c>
    </row>
    <row r="38" spans="1:8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77"/>
      <c r="G38" s="152"/>
      <c r="H38" s="183">
        <f>SUM(H25:H37)</f>
        <v>0</v>
      </c>
    </row>
    <row r="39" spans="1:8" ht="15.95" customHeight="1">
      <c r="A39" s="40" t="s">
        <v>389</v>
      </c>
      <c r="B39" s="48"/>
      <c r="C39" s="157"/>
      <c r="D39" s="158"/>
      <c r="E39" s="165"/>
      <c r="F39" s="178"/>
      <c r="G39" s="152"/>
      <c r="H39" s="183"/>
    </row>
    <row r="40" spans="1:8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0.66190000000000004</v>
      </c>
      <c r="G40" s="174">
        <f>VLOOKUP($E40,$B$65:$G$70,6,FALSE)</f>
        <v>0.33810000000000001</v>
      </c>
      <c r="H40" s="183">
        <f>'Unallocated Detail (R)'!D244</f>
        <v>0</v>
      </c>
    </row>
    <row r="41" spans="1:8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5">
        <f>VLOOKUP($E41,$B$65:$G$70,5,FALSE)</f>
        <v>0.66190000000000004</v>
      </c>
      <c r="G41" s="176">
        <f>VLOOKUP($E41,$B$65:$G$70,6,FALSE)</f>
        <v>0.33810000000000001</v>
      </c>
      <c r="H41" s="184">
        <f>'Unallocated Detail (R)'!D245</f>
        <v>0</v>
      </c>
    </row>
    <row r="42" spans="1:8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78"/>
      <c r="G42" s="152"/>
      <c r="H42" s="183">
        <f>SUM(H40:H41)</f>
        <v>0</v>
      </c>
    </row>
    <row r="43" spans="1:8" ht="15.95" customHeight="1">
      <c r="A43" s="40" t="s">
        <v>13</v>
      </c>
      <c r="B43" s="46"/>
      <c r="C43" s="157"/>
      <c r="D43" s="158"/>
      <c r="E43" s="165"/>
      <c r="F43" s="178"/>
      <c r="G43" s="152"/>
      <c r="H43" s="183"/>
    </row>
    <row r="44" spans="1:8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0.66190000000000004</v>
      </c>
      <c r="G44" s="174">
        <f>VLOOKUP($E44,$B$65:$G$70,6,FALSE)</f>
        <v>0.33810000000000001</v>
      </c>
      <c r="H44" s="183">
        <f>'Unallocated Detail (R)'!D248</f>
        <v>0</v>
      </c>
    </row>
    <row r="45" spans="1:8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0.66190000000000004</v>
      </c>
      <c r="G45" s="174">
        <f>VLOOKUP($E45,$B$65:$G$70,6,FALSE)</f>
        <v>0.33810000000000001</v>
      </c>
      <c r="H45" s="183">
        <f>'Unallocated Detail (R)'!D249</f>
        <v>0</v>
      </c>
    </row>
    <row r="46" spans="1:8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5">
        <f>VLOOKUP($E46,$B$65:$G$70,5,FALSE)</f>
        <v>0.66190000000000004</v>
      </c>
      <c r="G46" s="176">
        <f>VLOOKUP($E46,$B$65:$G$70,6,FALSE)</f>
        <v>0.33810000000000001</v>
      </c>
      <c r="H46" s="183">
        <f>'Unallocated Detail (R)'!D250</f>
        <v>0</v>
      </c>
    </row>
    <row r="47" spans="1:8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78"/>
      <c r="G47" s="152"/>
      <c r="H47" s="185">
        <f>SUM(H44:H46)</f>
        <v>0</v>
      </c>
    </row>
    <row r="48" spans="1:8" ht="15.95" customHeight="1">
      <c r="A48" s="40" t="s">
        <v>395</v>
      </c>
      <c r="B48" s="48"/>
      <c r="C48" s="157"/>
      <c r="D48" s="158"/>
      <c r="E48" s="165"/>
      <c r="F48" s="178"/>
      <c r="G48" s="152"/>
      <c r="H48" s="183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2">
        <v>4</v>
      </c>
      <c r="F49" s="175">
        <v>0.63663675227799432</v>
      </c>
      <c r="G49" s="176">
        <v>0.36336324772200573</v>
      </c>
      <c r="H49" s="183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78"/>
      <c r="G50" s="152"/>
      <c r="H50" s="185">
        <f>SUM(H49)</f>
        <v>0</v>
      </c>
    </row>
    <row r="51" spans="1:9" ht="15.95" customHeight="1">
      <c r="A51" s="40"/>
      <c r="B51" s="48"/>
      <c r="C51" s="157"/>
      <c r="D51" s="158"/>
      <c r="E51" s="165"/>
      <c r="F51" s="178"/>
      <c r="G51" s="152"/>
      <c r="H51" s="183"/>
    </row>
    <row r="52" spans="1:9" ht="15.95" customHeight="1">
      <c r="A52" s="49" t="s">
        <v>396</v>
      </c>
      <c r="B52" s="48"/>
      <c r="C52" s="157"/>
      <c r="D52" s="158"/>
      <c r="E52" s="48"/>
      <c r="F52" s="179"/>
      <c r="G52" s="50"/>
      <c r="H52" s="183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0.66190000000000004</v>
      </c>
      <c r="G53" s="174">
        <f>VLOOKUP($E53,$B$65:$G$70,6,FALSE)</f>
        <v>0.33810000000000001</v>
      </c>
      <c r="H53" s="183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0"/>
      <c r="G54" s="181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78"/>
      <c r="G55" s="152"/>
      <c r="H55" s="183"/>
    </row>
    <row r="56" spans="1:9" ht="15.95" customHeight="1">
      <c r="A56" s="50" t="s">
        <v>398</v>
      </c>
      <c r="B56" s="48"/>
      <c r="C56" s="157"/>
      <c r="D56" s="158"/>
      <c r="E56" s="165"/>
      <c r="F56" s="178"/>
      <c r="G56" s="152"/>
      <c r="H56" s="183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0.66190000000000004</v>
      </c>
      <c r="G57" s="174">
        <f>VLOOKUP($E57,$B$65:$G$70,6,FALSE)</f>
        <v>0.33810000000000001</v>
      </c>
      <c r="H57" s="183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0.66190000000000004</v>
      </c>
      <c r="G58" s="174">
        <f>VLOOKUP($E58,$B$65:$G$70,6,FALSE)</f>
        <v>0.33810000000000001</v>
      </c>
      <c r="H58" s="183">
        <f>'Unallocated Detail (R)'!D278</f>
        <v>0</v>
      </c>
    </row>
    <row r="59" spans="1:9" s="75" customFormat="1" ht="15.95" customHeight="1">
      <c r="A59" s="50"/>
      <c r="B59" s="47" t="s">
        <v>417</v>
      </c>
      <c r="C59" s="159">
        <f t="shared" si="18"/>
        <v>0</v>
      </c>
      <c r="D59" s="160">
        <f t="shared" si="19"/>
        <v>0</v>
      </c>
      <c r="E59" s="168">
        <v>4</v>
      </c>
      <c r="F59" s="175">
        <f>VLOOKUP($E59,$B$65:$G$70,5,FALSE)</f>
        <v>0.66190000000000004</v>
      </c>
      <c r="G59" s="176">
        <f>VLOOKUP($E59,$B$65:$G$70,6,FALSE)</f>
        <v>0.33810000000000001</v>
      </c>
      <c r="H59" s="184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8"/>
      <c r="G60" s="189"/>
      <c r="H60" s="184">
        <f>SUM(H57:H59)</f>
        <v>0</v>
      </c>
    </row>
    <row r="61" spans="1:9" ht="12" customHeight="1">
      <c r="A61" s="40"/>
      <c r="B61" s="48"/>
      <c r="C61" s="157"/>
      <c r="D61" s="158"/>
      <c r="E61" s="58"/>
      <c r="F61" s="73"/>
      <c r="G61" s="190"/>
      <c r="H61" s="183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69"/>
      <c r="G62" s="169"/>
      <c r="H62" s="187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0.58050000000000002</v>
      </c>
      <c r="G66" s="72">
        <v>0.41949999999999998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0.62209999999999999</v>
      </c>
      <c r="G67" s="73">
        <v>0.37790000000000001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0.6038</v>
      </c>
      <c r="G68" s="73">
        <v>0.3962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0.66190000000000004</v>
      </c>
      <c r="G69" s="73">
        <v>0.33810000000000001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0.69140000000000001</v>
      </c>
      <c r="G70" s="74">
        <v>0.30859999999999999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4"/>
      <c r="C72" s="59"/>
      <c r="D72" s="59"/>
      <c r="E72" s="59"/>
      <c r="F72" s="59"/>
      <c r="G72" s="59"/>
      <c r="H72" s="59"/>
    </row>
    <row r="73" spans="1:8">
      <c r="B73" s="195"/>
    </row>
    <row r="74" spans="1:8">
      <c r="B74" s="195"/>
    </row>
    <row r="75" spans="1:8">
      <c r="B75" s="195"/>
    </row>
  </sheetData>
  <mergeCells count="3">
    <mergeCell ref="B1:H1"/>
    <mergeCell ref="B2:H2"/>
    <mergeCell ref="A3:H3"/>
  </mergeCells>
  <pageMargins left="0.7" right="0.7" top="0.75" bottom="0.75" header="0.3" footer="0.3"/>
  <pageSetup scale="54" fitToWidth="0" fitToHeight="0" orientation="portrait" r:id="rId1"/>
  <headerFooter>
    <oddHeader>&amp;RRedacted Version</oddHeader>
    <oddFooter>&amp;R&amp;A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391822-FE99-450E-9802-B2869AC097E4}"/>
</file>

<file path=customXml/itemProps2.xml><?xml version="1.0" encoding="utf-8"?>
<ds:datastoreItem xmlns:ds="http://schemas.openxmlformats.org/officeDocument/2006/customXml" ds:itemID="{79750A75-9464-42A3-BB92-00FDAD4A376D}"/>
</file>

<file path=customXml/itemProps3.xml><?xml version="1.0" encoding="utf-8"?>
<ds:datastoreItem xmlns:ds="http://schemas.openxmlformats.org/officeDocument/2006/customXml" ds:itemID="{FAC32B5F-0192-4114-BDB1-859BE2C93CD6}"/>
</file>

<file path=customXml/itemProps4.xml><?xml version="1.0" encoding="utf-8"?>
<ds:datastoreItem xmlns:ds="http://schemas.openxmlformats.org/officeDocument/2006/customXml" ds:itemID="{E25E38A3-C940-4B9B-B332-BC9C472CE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2019-02-12T21:20:06Z</cp:lastPrinted>
  <dcterms:created xsi:type="dcterms:W3CDTF">2017-10-30T16:51:04Z</dcterms:created>
  <dcterms:modified xsi:type="dcterms:W3CDTF">2020-02-11T20:59:27Z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