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256" windowHeight="9132"/>
  </bookViews>
  <sheets>
    <sheet name="Sheet1" sheetId="1" r:id="rId1"/>
    <sheet name="Sheet2" sheetId="2" r:id="rId2"/>
  </sheets>
  <definedNames>
    <definedName name="_xlnm.Print_Area" localSheetId="0">Sheet1!$A$1:$Z$37</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4" i="2" l="1"/>
  <c r="Z15" i="2" s="1"/>
  <c r="N14" i="2"/>
  <c r="N15" i="2" s="1"/>
  <c r="V25" i="1"/>
  <c r="W25" i="1" s="1"/>
  <c r="X25" i="1" s="1"/>
  <c r="Y25" i="1" s="1"/>
  <c r="Z25" i="1" s="1"/>
  <c r="Z14" i="1"/>
  <c r="Z15" i="1" s="1"/>
  <c r="Y14" i="1"/>
  <c r="Y15" i="1" s="1"/>
  <c r="Y18" i="1" s="1"/>
  <c r="Y14" i="2" s="1"/>
  <c r="Y15" i="2" s="1"/>
  <c r="X14" i="1"/>
  <c r="X15" i="1" s="1"/>
  <c r="X18" i="1" s="1"/>
  <c r="X14" i="2" s="1"/>
  <c r="X15" i="2" s="1"/>
  <c r="W14" i="1"/>
  <c r="W15" i="1" s="1"/>
  <c r="W18" i="1" s="1"/>
  <c r="W14" i="2" s="1"/>
  <c r="W15" i="2" s="1"/>
  <c r="V14" i="1"/>
  <c r="V15" i="1" s="1"/>
  <c r="V18" i="1" s="1"/>
  <c r="V14" i="2" s="1"/>
  <c r="V15" i="2" s="1"/>
  <c r="U14" i="1"/>
  <c r="U15" i="1" s="1"/>
  <c r="U18" i="1" s="1"/>
  <c r="U14" i="2" s="1"/>
  <c r="U15" i="2" s="1"/>
  <c r="T14" i="1"/>
  <c r="T15" i="1" s="1"/>
  <c r="T18" i="1" s="1"/>
  <c r="T14" i="2" s="1"/>
  <c r="T15" i="2" s="1"/>
  <c r="S14" i="1"/>
  <c r="S15" i="1" s="1"/>
  <c r="S18" i="1" s="1"/>
  <c r="S14" i="2" s="1"/>
  <c r="S15" i="2" s="1"/>
  <c r="R14" i="1"/>
  <c r="R15" i="1" s="1"/>
  <c r="R18" i="1" s="1"/>
  <c r="R14" i="2" s="1"/>
  <c r="R15" i="2" s="1"/>
  <c r="Z29" i="1"/>
  <c r="Y29" i="1"/>
  <c r="X29" i="1"/>
  <c r="W29" i="1"/>
  <c r="V29" i="1"/>
  <c r="U29" i="1"/>
  <c r="T29" i="1"/>
  <c r="S29" i="1"/>
  <c r="R29" i="1"/>
  <c r="Q29" i="1"/>
  <c r="Q14" i="1"/>
  <c r="Q15" i="1" s="1"/>
  <c r="Q18" i="1" s="1"/>
  <c r="Q14" i="2" s="1"/>
  <c r="Q15" i="2" s="1"/>
  <c r="P17" i="1"/>
  <c r="P14" i="1"/>
  <c r="P15" i="1" s="1"/>
  <c r="P18" i="1" s="1"/>
  <c r="P14" i="2" s="1"/>
  <c r="P15" i="2" s="1"/>
  <c r="P29" i="1"/>
  <c r="N14" i="1"/>
  <c r="N15" i="1" s="1"/>
  <c r="M14" i="1"/>
  <c r="M15" i="1" s="1"/>
  <c r="M18" i="1" s="1"/>
  <c r="M14" i="2" s="1"/>
  <c r="M15" i="2" s="1"/>
  <c r="L14" i="1"/>
  <c r="L15" i="1" s="1"/>
  <c r="L18" i="1" s="1"/>
  <c r="L14" i="2" s="1"/>
  <c r="L15" i="2" s="1"/>
  <c r="K14" i="1"/>
  <c r="K15" i="1" s="1"/>
  <c r="K18" i="1" s="1"/>
  <c r="K14" i="2" s="1"/>
  <c r="K15" i="2" s="1"/>
  <c r="J14" i="1"/>
  <c r="J15" i="1" s="1"/>
  <c r="J18" i="1" s="1"/>
  <c r="J14" i="2" s="1"/>
  <c r="J15" i="2" s="1"/>
  <c r="I14" i="1"/>
  <c r="I15" i="1" s="1"/>
  <c r="I18" i="1" s="1"/>
  <c r="I14" i="2" s="1"/>
  <c r="I15" i="2" s="1"/>
  <c r="H14" i="1"/>
  <c r="H15" i="1" s="1"/>
  <c r="H18" i="1" s="1"/>
  <c r="H14" i="2" s="1"/>
  <c r="H15" i="2" s="1"/>
  <c r="G14" i="1"/>
  <c r="G15" i="1" s="1"/>
  <c r="G18" i="1" s="1"/>
  <c r="G14" i="2" s="1"/>
  <c r="G15" i="2" s="1"/>
  <c r="F14" i="1"/>
  <c r="F15" i="1" s="1"/>
  <c r="F18" i="1" s="1"/>
  <c r="F14" i="2" s="1"/>
  <c r="F15" i="2" s="1"/>
  <c r="D25" i="1"/>
  <c r="P25" i="1" s="1"/>
  <c r="Q25" i="1" s="1"/>
  <c r="R25" i="1" s="1"/>
  <c r="S25" i="1" s="1"/>
  <c r="T25" i="1" s="1"/>
  <c r="E14" i="1"/>
  <c r="E15" i="1" s="1"/>
  <c r="E18" i="1" s="1"/>
  <c r="E14" i="2" s="1"/>
  <c r="E15" i="2" s="1"/>
  <c r="D17" i="1"/>
  <c r="D14" i="1"/>
  <c r="D15" i="1" s="1"/>
  <c r="D18" i="1" s="1"/>
  <c r="D14" i="2" s="1"/>
  <c r="D15" i="2" s="1"/>
  <c r="Q16" i="1" l="1"/>
  <c r="Q17" i="1" s="1"/>
  <c r="Q19" i="1" s="1"/>
  <c r="Q21" i="1" s="1"/>
  <c r="Q31" i="1" s="1"/>
  <c r="E25" i="1"/>
  <c r="F25" i="1" s="1"/>
  <c r="G25" i="1" s="1"/>
  <c r="H25" i="1" s="1"/>
  <c r="I25" i="1" s="1"/>
  <c r="J25" i="1" s="1"/>
  <c r="K25" i="1" s="1"/>
  <c r="L25" i="1" s="1"/>
  <c r="M25" i="1" s="1"/>
  <c r="N25" i="1" s="1"/>
  <c r="E16" i="1"/>
  <c r="P19" i="1"/>
  <c r="P21" i="1" s="1"/>
  <c r="D19" i="1"/>
  <c r="D21" i="1" s="1"/>
  <c r="R16" i="1" l="1"/>
  <c r="R17" i="1" s="1"/>
  <c r="R19" i="1" s="1"/>
  <c r="R21" i="1" s="1"/>
  <c r="R32" i="1" s="1"/>
  <c r="P31" i="1"/>
  <c r="P32" i="1"/>
  <c r="E17" i="1"/>
  <c r="E19" i="1" s="1"/>
  <c r="E21" i="1" s="1"/>
  <c r="E28" i="1" s="1"/>
  <c r="E31" i="1" s="1"/>
  <c r="F16" i="1"/>
  <c r="D28" i="1"/>
  <c r="D29" i="1" s="1"/>
  <c r="D32" i="1" s="1"/>
  <c r="Q32" i="1"/>
  <c r="Q34" i="1" s="1"/>
  <c r="R31" i="1"/>
  <c r="S16" i="1" l="1"/>
  <c r="D31" i="1"/>
  <c r="D34" i="1" s="1"/>
  <c r="E29" i="1"/>
  <c r="E32" i="1" s="1"/>
  <c r="E34" i="1" s="1"/>
  <c r="Q36" i="1" s="1"/>
  <c r="Q37" i="1" s="1"/>
  <c r="R34" i="1"/>
  <c r="G16" i="1"/>
  <c r="F17" i="1"/>
  <c r="F19" i="1" s="1"/>
  <c r="F21" i="1" s="1"/>
  <c r="F28" i="1" s="1"/>
  <c r="P34" i="1"/>
  <c r="T16" i="1" l="1"/>
  <c r="S17" i="1"/>
  <c r="S19" i="1" s="1"/>
  <c r="S21" i="1" s="1"/>
  <c r="S32" i="1" s="1"/>
  <c r="P36" i="1"/>
  <c r="P37" i="1" s="1"/>
  <c r="F29" i="1"/>
  <c r="F32" i="1" s="1"/>
  <c r="F31" i="1"/>
  <c r="G17" i="1"/>
  <c r="G19" i="1" s="1"/>
  <c r="G21" i="1" s="1"/>
  <c r="G28" i="1" s="1"/>
  <c r="H16" i="1"/>
  <c r="S31" i="1"/>
  <c r="U16" i="1" l="1"/>
  <c r="T17" i="1"/>
  <c r="T19" i="1" s="1"/>
  <c r="T21" i="1" s="1"/>
  <c r="T31" i="1" s="1"/>
  <c r="F34" i="1"/>
  <c r="R36" i="1" s="1"/>
  <c r="R37" i="1" s="1"/>
  <c r="H17" i="1"/>
  <c r="I16" i="1"/>
  <c r="G29" i="1"/>
  <c r="G32" i="1" s="1"/>
  <c r="G31" i="1"/>
  <c r="S34" i="1"/>
  <c r="T32" i="1" l="1"/>
  <c r="U17" i="1"/>
  <c r="U19" i="1" s="1"/>
  <c r="U21" i="1" s="1"/>
  <c r="U32" i="1" s="1"/>
  <c r="V16" i="1"/>
  <c r="T34" i="1"/>
  <c r="G34" i="1"/>
  <c r="S36" i="1" s="1"/>
  <c r="S37" i="1" s="1"/>
  <c r="I17" i="1"/>
  <c r="J16" i="1"/>
  <c r="H19" i="1"/>
  <c r="H21" i="1" s="1"/>
  <c r="H28" i="1" s="1"/>
  <c r="U31" i="1" l="1"/>
  <c r="U34" i="1" s="1"/>
  <c r="V17" i="1"/>
  <c r="V19" i="1" s="1"/>
  <c r="V21" i="1" s="1"/>
  <c r="V32" i="1" s="1"/>
  <c r="W16" i="1"/>
  <c r="H31" i="1"/>
  <c r="H29" i="1"/>
  <c r="H32" i="1" s="1"/>
  <c r="J17" i="1"/>
  <c r="K16" i="1"/>
  <c r="I19" i="1"/>
  <c r="I21" i="1" s="1"/>
  <c r="I28" i="1" s="1"/>
  <c r="V31" i="1" l="1"/>
  <c r="W17" i="1"/>
  <c r="W19" i="1" s="1"/>
  <c r="W21" i="1" s="1"/>
  <c r="W31" i="1" s="1"/>
  <c r="X16" i="1"/>
  <c r="I29" i="1"/>
  <c r="I32" i="1" s="1"/>
  <c r="I31" i="1"/>
  <c r="L16" i="1"/>
  <c r="K17" i="1"/>
  <c r="V34" i="1"/>
  <c r="J19" i="1"/>
  <c r="J21" i="1" s="1"/>
  <c r="J28" i="1" s="1"/>
  <c r="H34" i="1"/>
  <c r="T36" i="1" s="1"/>
  <c r="T37" i="1" s="1"/>
  <c r="I34" i="1" l="1"/>
  <c r="U36" i="1" s="1"/>
  <c r="U37" i="1" s="1"/>
  <c r="W32" i="1"/>
  <c r="X17" i="1"/>
  <c r="X19" i="1" s="1"/>
  <c r="X21" i="1" s="1"/>
  <c r="X32" i="1" s="1"/>
  <c r="Y16" i="1"/>
  <c r="J29" i="1"/>
  <c r="J32" i="1" s="1"/>
  <c r="J31" i="1"/>
  <c r="K19" i="1"/>
  <c r="K21" i="1" s="1"/>
  <c r="K28" i="1" s="1"/>
  <c r="L17" i="1"/>
  <c r="L19" i="1" s="1"/>
  <c r="L21" i="1" s="1"/>
  <c r="L28" i="1" s="1"/>
  <c r="M16" i="1"/>
  <c r="W34" i="1"/>
  <c r="X31" i="1"/>
  <c r="Y17" i="1" l="1"/>
  <c r="Y19" i="1" s="1"/>
  <c r="Y21" i="1" s="1"/>
  <c r="Y31" i="1" s="1"/>
  <c r="Z16" i="1"/>
  <c r="Z17" i="1" s="1"/>
  <c r="Z19" i="1" s="1"/>
  <c r="Z21" i="1" s="1"/>
  <c r="Z31" i="1" s="1"/>
  <c r="J34" i="1"/>
  <c r="V36" i="1" s="1"/>
  <c r="V37" i="1" s="1"/>
  <c r="K29" i="1"/>
  <c r="K32" i="1" s="1"/>
  <c r="K31" i="1"/>
  <c r="X34" i="1"/>
  <c r="M17" i="1"/>
  <c r="M19" i="1" s="1"/>
  <c r="M21" i="1" s="1"/>
  <c r="M28" i="1" s="1"/>
  <c r="N16" i="1"/>
  <c r="N17" i="1" s="1"/>
  <c r="L31" i="1"/>
  <c r="L29" i="1"/>
  <c r="L32" i="1" s="1"/>
  <c r="Y32" i="1"/>
  <c r="Z32" i="1" l="1"/>
  <c r="Z34" i="1"/>
  <c r="L34" i="1"/>
  <c r="X36" i="1" s="1"/>
  <c r="X37" i="1" s="1"/>
  <c r="K34" i="1"/>
  <c r="W36" i="1" s="1"/>
  <c r="W37" i="1" s="1"/>
  <c r="M29" i="1"/>
  <c r="M32" i="1" s="1"/>
  <c r="M31" i="1"/>
  <c r="Y34" i="1"/>
  <c r="N19" i="1"/>
  <c r="N21" i="1" s="1"/>
  <c r="N28" i="1" s="1"/>
  <c r="M34" i="1" l="1"/>
  <c r="Y36" i="1" s="1"/>
  <c r="Y37" i="1" s="1"/>
  <c r="N29" i="1"/>
  <c r="N32" i="1" s="1"/>
  <c r="N31" i="1"/>
  <c r="N34" i="1" l="1"/>
  <c r="Z36" i="1" s="1"/>
  <c r="Z37" i="1" s="1"/>
</calcChain>
</file>

<file path=xl/sharedStrings.xml><?xml version="1.0" encoding="utf-8"?>
<sst xmlns="http://schemas.openxmlformats.org/spreadsheetml/2006/main" count="74" uniqueCount="44">
  <si>
    <t>Cost</t>
  </si>
  <si>
    <t>Salvage value</t>
  </si>
  <si>
    <t>Depreciable basis</t>
  </si>
  <si>
    <t>Interest rate</t>
  </si>
  <si>
    <t>Debt percentage</t>
  </si>
  <si>
    <t>Equity percentage</t>
  </si>
  <si>
    <t>Return on Equity</t>
  </si>
  <si>
    <t>Return on debt portion</t>
  </si>
  <si>
    <t>Return on equity portion</t>
  </si>
  <si>
    <t>Operating costs:</t>
  </si>
  <si>
    <t>Tires</t>
  </si>
  <si>
    <t>Fuel</t>
  </si>
  <si>
    <t>Maintenance</t>
  </si>
  <si>
    <t>Insurance</t>
  </si>
  <si>
    <t>License</t>
  </si>
  <si>
    <t>Total allowable expense</t>
  </si>
  <si>
    <t>Prior depreciation</t>
  </si>
  <si>
    <t>Financing - 5 years</t>
  </si>
  <si>
    <t>yr 1</t>
  </si>
  <si>
    <t>yr 2</t>
  </si>
  <si>
    <t>yr 3</t>
  </si>
  <si>
    <t>yr 4</t>
  </si>
  <si>
    <t>yr 5</t>
  </si>
  <si>
    <t>yr 6</t>
  </si>
  <si>
    <t>yr 7</t>
  </si>
  <si>
    <t>yr 8</t>
  </si>
  <si>
    <t>yr 9</t>
  </si>
  <si>
    <t>yr 10</t>
  </si>
  <si>
    <t>yr 11</t>
  </si>
  <si>
    <t>Subtotal return on investment</t>
  </si>
  <si>
    <t>Depreciation</t>
  </si>
  <si>
    <t>Difference from 1 to 2</t>
  </si>
  <si>
    <t>Percentage difference</t>
  </si>
  <si>
    <t>Balance at year end</t>
  </si>
  <si>
    <t>Exhibit JD 5</t>
  </si>
  <si>
    <t>Spare Truck Rental Asset Return Analysis</t>
  </si>
  <si>
    <t>EXAMPLE 1</t>
  </si>
  <si>
    <t>EXAMPLE 2</t>
  </si>
  <si>
    <t>This example illustrates the effect of using an affiliated companies capital structure.  In example one the actual debt associated with the purchase is used.  In example 2 the entire affiliated entity debt is used.  We have used the affiliated entity debt structure for Heirborne which just built a transfer station for use by a separate affiliated company using bond financing.  If the transfer station transaction had not occurred and the capital structure was not so greatly effected the rent allowed on the spare truck in this example would be far more.  The method for calculating allowable rent is to treat the asset as if it were owned by the regulated company in which case you would get the actual return allowed using the actual debt.</t>
  </si>
  <si>
    <t>Depreciation expense</t>
  </si>
  <si>
    <t>Basis, End of year</t>
  </si>
  <si>
    <t>Basis, Beginning of year</t>
  </si>
  <si>
    <t>Average Investment</t>
  </si>
  <si>
    <t>Exhibit No. (JD-5)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</si>
</sst>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2"/>
      <color theme="1"/>
      <name val="Times New Roman"/>
      <family val="1"/>
    </font>
    <font>
      <b/>
      <sz val="12"/>
      <color theme="1"/>
      <name val="Times New Roman"/>
      <family val="1"/>
    </font>
    <font>
      <sz val="14"/>
      <color theme="1"/>
      <name val="Times New Roman"/>
      <family val="1"/>
    </font>
    <font>
      <b/>
      <sz val="11"/>
      <color theme="1"/>
      <name val="Calibri"/>
      <family val="2"/>
      <scheme val="minor"/>
    </font>
  </fonts>
  <fills count="2">
    <fill>
      <patternFill patternType="none"/>
    </fill>
    <fill>
      <patternFill patternType="gray125"/>
    </fill>
  </fills>
  <borders count="5">
    <border>
      <left/>
      <right/>
      <top/>
      <bottom/>
      <diagonal/>
    </border>
    <border>
      <left/>
      <right/>
      <top/>
      <bottom style="double">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s>
  <cellStyleXfs count="1">
    <xf numFmtId="0" fontId="0" fillId="0" borderId="0"/>
  </cellStyleXfs>
  <cellXfs count="18">
    <xf numFmtId="0" fontId="0" fillId="0" borderId="0" xfId="0"/>
    <xf numFmtId="3" fontId="0" fillId="0" borderId="0" xfId="0" applyNumberFormat="1"/>
    <xf numFmtId="0" fontId="1" fillId="0" borderId="0" xfId="0" applyFont="1"/>
    <xf numFmtId="0" fontId="1" fillId="0" borderId="0" xfId="0" applyFont="1" applyAlignment="1">
      <alignment vertical="center" wrapText="1"/>
    </xf>
    <xf numFmtId="0" fontId="1" fillId="0" borderId="3" xfId="0" applyFont="1" applyBorder="1" applyAlignment="1">
      <alignment horizontal="center"/>
    </xf>
    <xf numFmtId="0" fontId="1" fillId="0" borderId="0" xfId="0" applyFont="1" applyAlignment="1">
      <alignment horizontal="center"/>
    </xf>
    <xf numFmtId="3" fontId="1" fillId="0" borderId="0" xfId="0" applyNumberFormat="1" applyFont="1"/>
    <xf numFmtId="3" fontId="1" fillId="0" borderId="2" xfId="0" applyNumberFormat="1" applyFont="1" applyBorder="1"/>
    <xf numFmtId="3" fontId="1" fillId="0" borderId="4" xfId="0" applyNumberFormat="1" applyFont="1" applyBorder="1"/>
    <xf numFmtId="3" fontId="1" fillId="0" borderId="1" xfId="0" applyNumberFormat="1" applyFont="1" applyBorder="1"/>
    <xf numFmtId="14" fontId="1" fillId="0" borderId="0" xfId="0" applyNumberFormat="1" applyFont="1"/>
    <xf numFmtId="9" fontId="1" fillId="0" borderId="0" xfId="0" applyNumberFormat="1" applyFont="1"/>
    <xf numFmtId="10" fontId="1" fillId="0" borderId="0" xfId="0" applyNumberFormat="1" applyFont="1"/>
    <xf numFmtId="3" fontId="1" fillId="0" borderId="0" xfId="0" applyNumberFormat="1" applyFont="1" applyBorder="1"/>
    <xf numFmtId="0" fontId="3" fillId="0" borderId="0" xfId="0" applyFont="1"/>
    <xf numFmtId="0" fontId="4" fillId="0" borderId="0" xfId="0" applyFont="1"/>
    <xf numFmtId="0" fontId="2" fillId="0" borderId="0" xfId="0" applyFont="1" applyAlignment="1">
      <alignment horizontal="center" vertical="center"/>
    </xf>
    <xf numFmtId="0" fontId="3"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tabSelected="1" zoomScaleNormal="100" workbookViewId="0">
      <selection activeCell="L1" sqref="L1"/>
    </sheetView>
  </sheetViews>
  <sheetFormatPr defaultRowHeight="14.4" x14ac:dyDescent="0.3"/>
  <cols>
    <col min="3" max="3" width="23.6640625" customWidth="1"/>
    <col min="15" max="15" width="30.44140625" customWidth="1"/>
  </cols>
  <sheetData>
    <row r="1" spans="1:27" ht="15.75" x14ac:dyDescent="0.25">
      <c r="A1" s="2" t="s">
        <v>34</v>
      </c>
      <c r="L1" s="15" t="s">
        <v>43</v>
      </c>
      <c r="O1" s="2" t="s">
        <v>34</v>
      </c>
    </row>
    <row r="2" spans="1:27" ht="15.75" x14ac:dyDescent="0.25">
      <c r="A2" s="2" t="s">
        <v>35</v>
      </c>
      <c r="B2" s="2"/>
      <c r="C2" s="2"/>
      <c r="D2" s="2"/>
      <c r="E2" s="2"/>
      <c r="F2" s="2"/>
      <c r="G2" s="2"/>
      <c r="H2" s="2"/>
      <c r="I2" s="2"/>
      <c r="J2" s="2"/>
      <c r="K2" s="2"/>
      <c r="L2" s="2"/>
      <c r="M2" s="2"/>
      <c r="N2" s="2"/>
      <c r="O2" s="2" t="s">
        <v>35</v>
      </c>
      <c r="P2" s="2"/>
      <c r="Q2" s="2"/>
      <c r="R2" s="2"/>
      <c r="S2" s="2"/>
      <c r="T2" s="2"/>
      <c r="U2" s="2"/>
      <c r="V2" s="2"/>
      <c r="W2" s="2"/>
      <c r="X2" s="2"/>
      <c r="Y2" s="2"/>
      <c r="Z2" s="2"/>
      <c r="AA2" s="2"/>
    </row>
    <row r="3" spans="1:27" ht="15.75" x14ac:dyDescent="0.25">
      <c r="A3" s="2"/>
      <c r="B3" s="2"/>
      <c r="C3" s="2"/>
      <c r="D3" s="2"/>
      <c r="E3" s="2"/>
      <c r="F3" s="2"/>
      <c r="G3" s="2"/>
      <c r="H3" s="2"/>
      <c r="I3" s="2"/>
      <c r="J3" s="2"/>
      <c r="K3" s="2"/>
      <c r="L3" s="2"/>
      <c r="M3" s="2"/>
      <c r="N3" s="2"/>
      <c r="O3" s="2"/>
      <c r="P3" s="2"/>
      <c r="Q3" s="2"/>
      <c r="R3" s="2"/>
      <c r="S3" s="2"/>
      <c r="T3" s="2"/>
      <c r="U3" s="2"/>
      <c r="V3" s="2"/>
      <c r="W3" s="2"/>
      <c r="X3" s="2"/>
      <c r="Y3" s="2"/>
      <c r="Z3" s="2"/>
      <c r="AA3" s="2"/>
    </row>
    <row r="4" spans="1:27" ht="15.6" x14ac:dyDescent="0.3">
      <c r="A4" s="17" t="s">
        <v>38</v>
      </c>
      <c r="B4" s="17"/>
      <c r="C4" s="17"/>
      <c r="D4" s="17"/>
      <c r="E4" s="17"/>
      <c r="F4" s="17"/>
      <c r="G4" s="17"/>
      <c r="H4" s="17"/>
      <c r="I4" s="17"/>
      <c r="J4" s="17"/>
      <c r="K4" s="17"/>
      <c r="L4" s="17"/>
      <c r="M4" s="17"/>
      <c r="N4" s="17"/>
      <c r="O4" s="2"/>
      <c r="P4" s="2"/>
      <c r="Q4" s="2"/>
      <c r="R4" s="2"/>
      <c r="S4" s="2"/>
      <c r="T4" s="2"/>
      <c r="U4" s="2"/>
      <c r="V4" s="2"/>
      <c r="W4" s="2"/>
      <c r="X4" s="2"/>
      <c r="Y4" s="2"/>
      <c r="Z4" s="2"/>
      <c r="AA4" s="2"/>
    </row>
    <row r="5" spans="1:27" ht="15.6" x14ac:dyDescent="0.3">
      <c r="A5" s="17"/>
      <c r="B5" s="17"/>
      <c r="C5" s="17"/>
      <c r="D5" s="17"/>
      <c r="E5" s="17"/>
      <c r="F5" s="17"/>
      <c r="G5" s="17"/>
      <c r="H5" s="17"/>
      <c r="I5" s="17"/>
      <c r="J5" s="17"/>
      <c r="K5" s="17"/>
      <c r="L5" s="17"/>
      <c r="M5" s="17"/>
      <c r="N5" s="17"/>
      <c r="O5" s="2"/>
      <c r="P5" s="2"/>
      <c r="Q5" s="2"/>
      <c r="R5" s="2"/>
      <c r="S5" s="2"/>
      <c r="T5" s="2"/>
      <c r="U5" s="2"/>
      <c r="V5" s="2"/>
      <c r="W5" s="2"/>
      <c r="X5" s="2"/>
      <c r="Y5" s="2"/>
      <c r="Z5" s="2"/>
      <c r="AA5" s="2"/>
    </row>
    <row r="6" spans="1:27" ht="15.6" x14ac:dyDescent="0.3">
      <c r="A6" s="17"/>
      <c r="B6" s="17"/>
      <c r="C6" s="17"/>
      <c r="D6" s="17"/>
      <c r="E6" s="17"/>
      <c r="F6" s="17"/>
      <c r="G6" s="17"/>
      <c r="H6" s="17"/>
      <c r="I6" s="17"/>
      <c r="J6" s="17"/>
      <c r="K6" s="17"/>
      <c r="L6" s="17"/>
      <c r="M6" s="17"/>
      <c r="N6" s="17"/>
      <c r="O6" s="2"/>
      <c r="P6" s="2"/>
      <c r="Q6" s="2"/>
      <c r="R6" s="2"/>
      <c r="S6" s="2"/>
      <c r="T6" s="2"/>
      <c r="U6" s="2"/>
      <c r="V6" s="2"/>
      <c r="W6" s="2"/>
      <c r="X6" s="2"/>
      <c r="Y6" s="2"/>
      <c r="Z6" s="2"/>
      <c r="AA6" s="2"/>
    </row>
    <row r="7" spans="1:27" ht="15.6" x14ac:dyDescent="0.3">
      <c r="A7" s="17"/>
      <c r="B7" s="17"/>
      <c r="C7" s="17"/>
      <c r="D7" s="17"/>
      <c r="E7" s="17"/>
      <c r="F7" s="17"/>
      <c r="G7" s="17"/>
      <c r="H7" s="17"/>
      <c r="I7" s="17"/>
      <c r="J7" s="17"/>
      <c r="K7" s="17"/>
      <c r="L7" s="17"/>
      <c r="M7" s="17"/>
      <c r="N7" s="17"/>
      <c r="O7" s="2"/>
      <c r="P7" s="2"/>
      <c r="Q7" s="2"/>
      <c r="R7" s="2"/>
      <c r="S7" s="2"/>
      <c r="T7" s="2"/>
      <c r="U7" s="2"/>
      <c r="V7" s="2"/>
      <c r="W7" s="2"/>
      <c r="X7" s="2"/>
      <c r="Y7" s="2"/>
      <c r="Z7" s="2"/>
      <c r="AA7" s="2"/>
    </row>
    <row r="8" spans="1:27" ht="15.6" x14ac:dyDescent="0.3">
      <c r="A8" s="17"/>
      <c r="B8" s="17"/>
      <c r="C8" s="17"/>
      <c r="D8" s="17"/>
      <c r="E8" s="17"/>
      <c r="F8" s="17"/>
      <c r="G8" s="17"/>
      <c r="H8" s="17"/>
      <c r="I8" s="17"/>
      <c r="J8" s="17"/>
      <c r="K8" s="17"/>
      <c r="L8" s="17"/>
      <c r="M8" s="17"/>
      <c r="N8" s="17"/>
      <c r="O8" s="2"/>
      <c r="P8" s="2"/>
      <c r="Q8" s="2"/>
      <c r="R8" s="2"/>
      <c r="S8" s="2"/>
      <c r="T8" s="2"/>
      <c r="U8" s="2"/>
      <c r="V8" s="2"/>
      <c r="W8" s="2"/>
      <c r="X8" s="2"/>
      <c r="Y8" s="2"/>
      <c r="Z8" s="2"/>
      <c r="AA8" s="2"/>
    </row>
    <row r="9" spans="1:27" ht="15.6" x14ac:dyDescent="0.3">
      <c r="A9" s="17"/>
      <c r="B9" s="17"/>
      <c r="C9" s="17"/>
      <c r="D9" s="17"/>
      <c r="E9" s="17"/>
      <c r="F9" s="17"/>
      <c r="G9" s="17"/>
      <c r="H9" s="17"/>
      <c r="I9" s="17"/>
      <c r="J9" s="17"/>
      <c r="K9" s="17"/>
      <c r="L9" s="17"/>
      <c r="M9" s="17"/>
      <c r="N9" s="17"/>
      <c r="O9" s="2"/>
      <c r="P9" s="2"/>
      <c r="Q9" s="2"/>
      <c r="R9" s="2"/>
      <c r="S9" s="2"/>
      <c r="T9" s="2"/>
      <c r="U9" s="2"/>
      <c r="V9" s="2"/>
      <c r="W9" s="2"/>
      <c r="X9" s="2"/>
      <c r="Y9" s="2"/>
      <c r="Z9" s="2"/>
      <c r="AA9" s="2"/>
    </row>
    <row r="10" spans="1:27" ht="15.6" x14ac:dyDescent="0.3">
      <c r="A10" s="17"/>
      <c r="B10" s="17"/>
      <c r="C10" s="17"/>
      <c r="D10" s="17"/>
      <c r="E10" s="17"/>
      <c r="F10" s="17"/>
      <c r="G10" s="17"/>
      <c r="H10" s="17"/>
      <c r="I10" s="17"/>
      <c r="J10" s="17"/>
      <c r="K10" s="17"/>
      <c r="L10" s="17"/>
      <c r="M10" s="17"/>
      <c r="N10" s="17"/>
      <c r="O10" s="2"/>
      <c r="P10" s="2"/>
      <c r="Q10" s="2"/>
      <c r="R10" s="2"/>
      <c r="S10" s="2"/>
      <c r="T10" s="2"/>
      <c r="U10" s="2"/>
      <c r="V10" s="2"/>
      <c r="W10" s="2"/>
      <c r="X10" s="2"/>
      <c r="Y10" s="2"/>
      <c r="Z10" s="2"/>
      <c r="AA10" s="2"/>
    </row>
    <row r="11" spans="1:27" ht="15.75" x14ac:dyDescent="0.25">
      <c r="A11" s="3"/>
      <c r="B11" s="3"/>
      <c r="C11" s="3"/>
      <c r="D11" s="16" t="s">
        <v>36</v>
      </c>
      <c r="E11" s="16"/>
      <c r="F11" s="16"/>
      <c r="G11" s="16"/>
      <c r="H11" s="16"/>
      <c r="I11" s="16"/>
      <c r="J11" s="16"/>
      <c r="K11" s="16"/>
      <c r="L11" s="16"/>
      <c r="M11" s="16"/>
      <c r="N11" s="16"/>
      <c r="O11" s="2"/>
      <c r="P11" s="16" t="s">
        <v>37</v>
      </c>
      <c r="Q11" s="16"/>
      <c r="R11" s="16"/>
      <c r="S11" s="16"/>
      <c r="T11" s="16"/>
      <c r="U11" s="16"/>
      <c r="V11" s="16"/>
      <c r="W11" s="16"/>
      <c r="X11" s="16"/>
      <c r="Y11" s="16"/>
      <c r="Z11" s="16"/>
      <c r="AA11" s="2"/>
    </row>
    <row r="12" spans="1:27" ht="16.5" thickBot="1" x14ac:dyDescent="0.3">
      <c r="A12" s="2"/>
      <c r="B12" s="2"/>
      <c r="C12" s="2"/>
      <c r="D12" s="4" t="s">
        <v>18</v>
      </c>
      <c r="E12" s="4" t="s">
        <v>19</v>
      </c>
      <c r="F12" s="4" t="s">
        <v>20</v>
      </c>
      <c r="G12" s="4" t="s">
        <v>21</v>
      </c>
      <c r="H12" s="4" t="s">
        <v>22</v>
      </c>
      <c r="I12" s="4" t="s">
        <v>23</v>
      </c>
      <c r="J12" s="4" t="s">
        <v>24</v>
      </c>
      <c r="K12" s="4" t="s">
        <v>25</v>
      </c>
      <c r="L12" s="4" t="s">
        <v>26</v>
      </c>
      <c r="M12" s="4" t="s">
        <v>27</v>
      </c>
      <c r="N12" s="4" t="s">
        <v>28</v>
      </c>
      <c r="O12" s="5"/>
      <c r="P12" s="4" t="s">
        <v>18</v>
      </c>
      <c r="Q12" s="4" t="s">
        <v>19</v>
      </c>
      <c r="R12" s="4" t="s">
        <v>20</v>
      </c>
      <c r="S12" s="4" t="s">
        <v>21</v>
      </c>
      <c r="T12" s="4" t="s">
        <v>22</v>
      </c>
      <c r="U12" s="4" t="s">
        <v>23</v>
      </c>
      <c r="V12" s="4" t="s">
        <v>24</v>
      </c>
      <c r="W12" s="4" t="s">
        <v>25</v>
      </c>
      <c r="X12" s="4" t="s">
        <v>26</v>
      </c>
      <c r="Y12" s="4" t="s">
        <v>27</v>
      </c>
      <c r="Z12" s="4" t="s">
        <v>28</v>
      </c>
      <c r="AA12" s="2"/>
    </row>
    <row r="13" spans="1:27" ht="15.75" x14ac:dyDescent="0.25">
      <c r="A13" s="2"/>
      <c r="B13" s="2"/>
      <c r="C13" s="2" t="s">
        <v>0</v>
      </c>
      <c r="D13" s="6">
        <v>240000</v>
      </c>
      <c r="E13" s="6">
        <v>240000</v>
      </c>
      <c r="F13" s="6">
        <v>240000</v>
      </c>
      <c r="G13" s="6">
        <v>240000</v>
      </c>
      <c r="H13" s="6">
        <v>240000</v>
      </c>
      <c r="I13" s="6">
        <v>240000</v>
      </c>
      <c r="J13" s="6">
        <v>240000</v>
      </c>
      <c r="K13" s="6">
        <v>240000</v>
      </c>
      <c r="L13" s="6">
        <v>240000</v>
      </c>
      <c r="M13" s="6">
        <v>240000</v>
      </c>
      <c r="N13" s="6">
        <v>240000</v>
      </c>
      <c r="O13" s="2" t="s">
        <v>0</v>
      </c>
      <c r="P13" s="6">
        <v>240000</v>
      </c>
      <c r="Q13" s="6">
        <v>240000</v>
      </c>
      <c r="R13" s="6">
        <v>240000</v>
      </c>
      <c r="S13" s="6">
        <v>240000</v>
      </c>
      <c r="T13" s="6">
        <v>240000</v>
      </c>
      <c r="U13" s="6">
        <v>240000</v>
      </c>
      <c r="V13" s="6">
        <v>240000</v>
      </c>
      <c r="W13" s="6">
        <v>240000</v>
      </c>
      <c r="X13" s="6">
        <v>240000</v>
      </c>
      <c r="Y13" s="6">
        <v>240000</v>
      </c>
      <c r="Z13" s="6">
        <v>240000</v>
      </c>
      <c r="AA13" s="2"/>
    </row>
    <row r="14" spans="1:27" ht="15.75" x14ac:dyDescent="0.25">
      <c r="A14" s="2"/>
      <c r="B14" s="2"/>
      <c r="C14" s="2" t="s">
        <v>1</v>
      </c>
      <c r="D14" s="7">
        <f t="shared" ref="D14:N14" si="0">+D13*0.2</f>
        <v>48000</v>
      </c>
      <c r="E14" s="7">
        <f t="shared" si="0"/>
        <v>48000</v>
      </c>
      <c r="F14" s="7">
        <f t="shared" si="0"/>
        <v>48000</v>
      </c>
      <c r="G14" s="7">
        <f t="shared" si="0"/>
        <v>48000</v>
      </c>
      <c r="H14" s="7">
        <f t="shared" si="0"/>
        <v>48000</v>
      </c>
      <c r="I14" s="7">
        <f t="shared" si="0"/>
        <v>48000</v>
      </c>
      <c r="J14" s="7">
        <f t="shared" si="0"/>
        <v>48000</v>
      </c>
      <c r="K14" s="7">
        <f t="shared" si="0"/>
        <v>48000</v>
      </c>
      <c r="L14" s="7">
        <f t="shared" si="0"/>
        <v>48000</v>
      </c>
      <c r="M14" s="7">
        <f t="shared" si="0"/>
        <v>48000</v>
      </c>
      <c r="N14" s="7">
        <f t="shared" si="0"/>
        <v>48000</v>
      </c>
      <c r="O14" s="2" t="s">
        <v>1</v>
      </c>
      <c r="P14" s="7">
        <f t="shared" ref="P14:Z14" si="1">+P13*0.2</f>
        <v>48000</v>
      </c>
      <c r="Q14" s="7">
        <f t="shared" si="1"/>
        <v>48000</v>
      </c>
      <c r="R14" s="7">
        <f t="shared" si="1"/>
        <v>48000</v>
      </c>
      <c r="S14" s="7">
        <f t="shared" si="1"/>
        <v>48000</v>
      </c>
      <c r="T14" s="7">
        <f t="shared" si="1"/>
        <v>48000</v>
      </c>
      <c r="U14" s="7">
        <f t="shared" si="1"/>
        <v>48000</v>
      </c>
      <c r="V14" s="7">
        <f t="shared" si="1"/>
        <v>48000</v>
      </c>
      <c r="W14" s="7">
        <f t="shared" si="1"/>
        <v>48000</v>
      </c>
      <c r="X14" s="7">
        <f t="shared" si="1"/>
        <v>48000</v>
      </c>
      <c r="Y14" s="7">
        <f t="shared" si="1"/>
        <v>48000</v>
      </c>
      <c r="Z14" s="7">
        <f t="shared" si="1"/>
        <v>48000</v>
      </c>
      <c r="AA14" s="2"/>
    </row>
    <row r="15" spans="1:27" ht="15.6" x14ac:dyDescent="0.3">
      <c r="A15" s="2"/>
      <c r="B15" s="2"/>
      <c r="C15" s="2" t="s">
        <v>2</v>
      </c>
      <c r="D15" s="6">
        <f t="shared" ref="D15:N15" si="2">+D13-D14</f>
        <v>192000</v>
      </c>
      <c r="E15" s="6">
        <f t="shared" si="2"/>
        <v>192000</v>
      </c>
      <c r="F15" s="6">
        <f t="shared" si="2"/>
        <v>192000</v>
      </c>
      <c r="G15" s="6">
        <f t="shared" si="2"/>
        <v>192000</v>
      </c>
      <c r="H15" s="6">
        <f t="shared" si="2"/>
        <v>192000</v>
      </c>
      <c r="I15" s="6">
        <f t="shared" si="2"/>
        <v>192000</v>
      </c>
      <c r="J15" s="6">
        <f t="shared" si="2"/>
        <v>192000</v>
      </c>
      <c r="K15" s="6">
        <f t="shared" si="2"/>
        <v>192000</v>
      </c>
      <c r="L15" s="6">
        <f t="shared" si="2"/>
        <v>192000</v>
      </c>
      <c r="M15" s="6">
        <f t="shared" si="2"/>
        <v>192000</v>
      </c>
      <c r="N15" s="6">
        <f t="shared" si="2"/>
        <v>192000</v>
      </c>
      <c r="O15" s="2" t="s">
        <v>2</v>
      </c>
      <c r="P15" s="6">
        <f t="shared" ref="P15:Z15" si="3">+P13-P14</f>
        <v>192000</v>
      </c>
      <c r="Q15" s="6">
        <f t="shared" si="3"/>
        <v>192000</v>
      </c>
      <c r="R15" s="6">
        <f t="shared" si="3"/>
        <v>192000</v>
      </c>
      <c r="S15" s="6">
        <f t="shared" si="3"/>
        <v>192000</v>
      </c>
      <c r="T15" s="6">
        <f t="shared" si="3"/>
        <v>192000</v>
      </c>
      <c r="U15" s="6">
        <f t="shared" si="3"/>
        <v>192000</v>
      </c>
      <c r="V15" s="6">
        <f t="shared" si="3"/>
        <v>192000</v>
      </c>
      <c r="W15" s="6">
        <f t="shared" si="3"/>
        <v>192000</v>
      </c>
      <c r="X15" s="6">
        <f t="shared" si="3"/>
        <v>192000</v>
      </c>
      <c r="Y15" s="6">
        <f t="shared" si="3"/>
        <v>192000</v>
      </c>
      <c r="Z15" s="6">
        <f t="shared" si="3"/>
        <v>192000</v>
      </c>
      <c r="AA15" s="2"/>
    </row>
    <row r="16" spans="1:27" ht="15.6" x14ac:dyDescent="0.3">
      <c r="A16" s="2"/>
      <c r="B16" s="2"/>
      <c r="C16" s="2" t="s">
        <v>16</v>
      </c>
      <c r="D16" s="7"/>
      <c r="E16" s="7">
        <f t="shared" ref="E16:N16" si="4">+D16+D18</f>
        <v>19200</v>
      </c>
      <c r="F16" s="7">
        <f t="shared" si="4"/>
        <v>38400</v>
      </c>
      <c r="G16" s="7">
        <f t="shared" si="4"/>
        <v>57600</v>
      </c>
      <c r="H16" s="7">
        <f t="shared" si="4"/>
        <v>76800</v>
      </c>
      <c r="I16" s="7">
        <f t="shared" si="4"/>
        <v>96000</v>
      </c>
      <c r="J16" s="7">
        <f t="shared" si="4"/>
        <v>115200</v>
      </c>
      <c r="K16" s="7">
        <f t="shared" si="4"/>
        <v>134400</v>
      </c>
      <c r="L16" s="7">
        <f t="shared" si="4"/>
        <v>153600</v>
      </c>
      <c r="M16" s="7">
        <f t="shared" si="4"/>
        <v>172800</v>
      </c>
      <c r="N16" s="7">
        <f t="shared" si="4"/>
        <v>192000</v>
      </c>
      <c r="O16" s="2" t="s">
        <v>16</v>
      </c>
      <c r="P16" s="7"/>
      <c r="Q16" s="7">
        <f t="shared" ref="Q16:Z16" si="5">+P16+P18</f>
        <v>19200</v>
      </c>
      <c r="R16" s="7">
        <f t="shared" si="5"/>
        <v>38400</v>
      </c>
      <c r="S16" s="7">
        <f t="shared" si="5"/>
        <v>57600</v>
      </c>
      <c r="T16" s="7">
        <f t="shared" si="5"/>
        <v>76800</v>
      </c>
      <c r="U16" s="7">
        <f t="shared" si="5"/>
        <v>96000</v>
      </c>
      <c r="V16" s="7">
        <f t="shared" si="5"/>
        <v>115200</v>
      </c>
      <c r="W16" s="7">
        <f t="shared" si="5"/>
        <v>134400</v>
      </c>
      <c r="X16" s="7">
        <f t="shared" si="5"/>
        <v>153600</v>
      </c>
      <c r="Y16" s="7">
        <f t="shared" si="5"/>
        <v>172800</v>
      </c>
      <c r="Z16" s="7">
        <f t="shared" si="5"/>
        <v>192000</v>
      </c>
      <c r="AA16" s="2"/>
    </row>
    <row r="17" spans="1:27" ht="16.2" thickBot="1" x14ac:dyDescent="0.35">
      <c r="A17" s="2"/>
      <c r="B17" s="2"/>
      <c r="C17" s="2" t="s">
        <v>41</v>
      </c>
      <c r="D17" s="8">
        <f t="shared" ref="D17:N17" si="6">+D13-D16</f>
        <v>240000</v>
      </c>
      <c r="E17" s="8">
        <f t="shared" si="6"/>
        <v>220800</v>
      </c>
      <c r="F17" s="8">
        <f t="shared" si="6"/>
        <v>201600</v>
      </c>
      <c r="G17" s="8">
        <f t="shared" si="6"/>
        <v>182400</v>
      </c>
      <c r="H17" s="8">
        <f t="shared" si="6"/>
        <v>163200</v>
      </c>
      <c r="I17" s="8">
        <f t="shared" si="6"/>
        <v>144000</v>
      </c>
      <c r="J17" s="8">
        <f t="shared" si="6"/>
        <v>124800</v>
      </c>
      <c r="K17" s="8">
        <f t="shared" si="6"/>
        <v>105600</v>
      </c>
      <c r="L17" s="8">
        <f t="shared" si="6"/>
        <v>86400</v>
      </c>
      <c r="M17" s="8">
        <f t="shared" si="6"/>
        <v>67200</v>
      </c>
      <c r="N17" s="8">
        <f t="shared" si="6"/>
        <v>48000</v>
      </c>
      <c r="O17" s="2" t="s">
        <v>41</v>
      </c>
      <c r="P17" s="8">
        <f t="shared" ref="P17:Z17" si="7">+P13-P16</f>
        <v>240000</v>
      </c>
      <c r="Q17" s="8">
        <f t="shared" si="7"/>
        <v>220800</v>
      </c>
      <c r="R17" s="8">
        <f t="shared" si="7"/>
        <v>201600</v>
      </c>
      <c r="S17" s="8">
        <f t="shared" si="7"/>
        <v>182400</v>
      </c>
      <c r="T17" s="8">
        <f t="shared" si="7"/>
        <v>163200</v>
      </c>
      <c r="U17" s="8">
        <f t="shared" si="7"/>
        <v>144000</v>
      </c>
      <c r="V17" s="8">
        <f t="shared" si="7"/>
        <v>124800</v>
      </c>
      <c r="W17" s="8">
        <f t="shared" si="7"/>
        <v>105600</v>
      </c>
      <c r="X17" s="8">
        <f t="shared" si="7"/>
        <v>86400</v>
      </c>
      <c r="Y17" s="8">
        <f t="shared" si="7"/>
        <v>67200</v>
      </c>
      <c r="Z17" s="8">
        <f t="shared" si="7"/>
        <v>48000</v>
      </c>
      <c r="AA17" s="2"/>
    </row>
    <row r="18" spans="1:27" ht="16.2" thickTop="1" x14ac:dyDescent="0.3">
      <c r="A18" s="2"/>
      <c r="B18" s="2"/>
      <c r="C18" s="2" t="s">
        <v>39</v>
      </c>
      <c r="D18" s="7">
        <f t="shared" ref="D18:M18" si="8">+D15/10</f>
        <v>19200</v>
      </c>
      <c r="E18" s="7">
        <f t="shared" si="8"/>
        <v>19200</v>
      </c>
      <c r="F18" s="7">
        <f t="shared" si="8"/>
        <v>19200</v>
      </c>
      <c r="G18" s="7">
        <f t="shared" si="8"/>
        <v>19200</v>
      </c>
      <c r="H18" s="7">
        <f t="shared" si="8"/>
        <v>19200</v>
      </c>
      <c r="I18" s="7">
        <f t="shared" si="8"/>
        <v>19200</v>
      </c>
      <c r="J18" s="7">
        <f t="shared" si="8"/>
        <v>19200</v>
      </c>
      <c r="K18" s="7">
        <f t="shared" si="8"/>
        <v>19200</v>
      </c>
      <c r="L18" s="7">
        <f t="shared" si="8"/>
        <v>19200</v>
      </c>
      <c r="M18" s="7">
        <f t="shared" si="8"/>
        <v>19200</v>
      </c>
      <c r="N18" s="7"/>
      <c r="O18" s="2" t="s">
        <v>39</v>
      </c>
      <c r="P18" s="7">
        <f t="shared" ref="P18:Y18" si="9">+P15/10</f>
        <v>19200</v>
      </c>
      <c r="Q18" s="7">
        <f t="shared" si="9"/>
        <v>19200</v>
      </c>
      <c r="R18" s="7">
        <f t="shared" si="9"/>
        <v>19200</v>
      </c>
      <c r="S18" s="7">
        <f t="shared" si="9"/>
        <v>19200</v>
      </c>
      <c r="T18" s="7">
        <f t="shared" si="9"/>
        <v>19200</v>
      </c>
      <c r="U18" s="7">
        <f t="shared" si="9"/>
        <v>19200</v>
      </c>
      <c r="V18" s="7">
        <f t="shared" si="9"/>
        <v>19200</v>
      </c>
      <c r="W18" s="7">
        <f t="shared" si="9"/>
        <v>19200</v>
      </c>
      <c r="X18" s="7">
        <f t="shared" si="9"/>
        <v>19200</v>
      </c>
      <c r="Y18" s="7">
        <f t="shared" si="9"/>
        <v>19200</v>
      </c>
      <c r="Z18" s="7"/>
      <c r="AA18" s="2"/>
    </row>
    <row r="19" spans="1:27" ht="16.2" thickBot="1" x14ac:dyDescent="0.35">
      <c r="A19" s="2"/>
      <c r="B19" s="2"/>
      <c r="C19" s="2" t="s">
        <v>40</v>
      </c>
      <c r="D19" s="8">
        <f t="shared" ref="D19:N19" si="10">+D17-D18</f>
        <v>220800</v>
      </c>
      <c r="E19" s="8">
        <f t="shared" si="10"/>
        <v>201600</v>
      </c>
      <c r="F19" s="8">
        <f t="shared" si="10"/>
        <v>182400</v>
      </c>
      <c r="G19" s="8">
        <f t="shared" si="10"/>
        <v>163200</v>
      </c>
      <c r="H19" s="8">
        <f t="shared" si="10"/>
        <v>144000</v>
      </c>
      <c r="I19" s="8">
        <f t="shared" si="10"/>
        <v>124800</v>
      </c>
      <c r="J19" s="8">
        <f t="shared" si="10"/>
        <v>105600</v>
      </c>
      <c r="K19" s="8">
        <f t="shared" si="10"/>
        <v>86400</v>
      </c>
      <c r="L19" s="8">
        <f t="shared" si="10"/>
        <v>67200</v>
      </c>
      <c r="M19" s="8">
        <f t="shared" si="10"/>
        <v>48000</v>
      </c>
      <c r="N19" s="8">
        <f t="shared" si="10"/>
        <v>48000</v>
      </c>
      <c r="O19" s="2" t="s">
        <v>40</v>
      </c>
      <c r="P19" s="8">
        <f t="shared" ref="P19:Z19" si="11">+P17-P18</f>
        <v>220800</v>
      </c>
      <c r="Q19" s="8">
        <f t="shared" si="11"/>
        <v>201600</v>
      </c>
      <c r="R19" s="8">
        <f t="shared" si="11"/>
        <v>182400</v>
      </c>
      <c r="S19" s="8">
        <f t="shared" si="11"/>
        <v>163200</v>
      </c>
      <c r="T19" s="8">
        <f t="shared" si="11"/>
        <v>144000</v>
      </c>
      <c r="U19" s="8">
        <f t="shared" si="11"/>
        <v>124800</v>
      </c>
      <c r="V19" s="8">
        <f t="shared" si="11"/>
        <v>105600</v>
      </c>
      <c r="W19" s="8">
        <f t="shared" si="11"/>
        <v>86400</v>
      </c>
      <c r="X19" s="8">
        <f t="shared" si="11"/>
        <v>67200</v>
      </c>
      <c r="Y19" s="8">
        <f t="shared" si="11"/>
        <v>48000</v>
      </c>
      <c r="Z19" s="8">
        <f t="shared" si="11"/>
        <v>48000</v>
      </c>
      <c r="AA19" s="2"/>
    </row>
    <row r="20" spans="1:27" ht="16.2" thickTop="1" x14ac:dyDescent="0.3">
      <c r="A20" s="2"/>
      <c r="B20" s="2"/>
      <c r="C20" s="2"/>
      <c r="D20" s="6"/>
      <c r="E20" s="6"/>
      <c r="F20" s="6"/>
      <c r="G20" s="6"/>
      <c r="H20" s="6"/>
      <c r="I20" s="6"/>
      <c r="J20" s="6"/>
      <c r="K20" s="6"/>
      <c r="L20" s="6"/>
      <c r="M20" s="6"/>
      <c r="N20" s="6"/>
      <c r="O20" s="2"/>
      <c r="P20" s="6"/>
      <c r="Q20" s="6"/>
      <c r="R20" s="6"/>
      <c r="S20" s="6"/>
      <c r="T20" s="6"/>
      <c r="U20" s="6"/>
      <c r="V20" s="6"/>
      <c r="W20" s="6"/>
      <c r="X20" s="6"/>
      <c r="Y20" s="6"/>
      <c r="Z20" s="6"/>
      <c r="AA20" s="2"/>
    </row>
    <row r="21" spans="1:27" ht="16.2" thickBot="1" x14ac:dyDescent="0.35">
      <c r="A21" s="2"/>
      <c r="B21" s="2"/>
      <c r="C21" s="2" t="s">
        <v>42</v>
      </c>
      <c r="D21" s="9">
        <f t="shared" ref="D21:N21" si="12">+(D17+D19)/2</f>
        <v>230400</v>
      </c>
      <c r="E21" s="9">
        <f t="shared" si="12"/>
        <v>211200</v>
      </c>
      <c r="F21" s="9">
        <f t="shared" si="12"/>
        <v>192000</v>
      </c>
      <c r="G21" s="9">
        <f t="shared" si="12"/>
        <v>172800</v>
      </c>
      <c r="H21" s="9">
        <f t="shared" si="12"/>
        <v>153600</v>
      </c>
      <c r="I21" s="9">
        <f t="shared" si="12"/>
        <v>134400</v>
      </c>
      <c r="J21" s="9">
        <f t="shared" si="12"/>
        <v>115200</v>
      </c>
      <c r="K21" s="9">
        <f t="shared" si="12"/>
        <v>96000</v>
      </c>
      <c r="L21" s="9">
        <f t="shared" si="12"/>
        <v>76800</v>
      </c>
      <c r="M21" s="9">
        <f t="shared" si="12"/>
        <v>57600</v>
      </c>
      <c r="N21" s="9">
        <f t="shared" si="12"/>
        <v>48000</v>
      </c>
      <c r="O21" s="2" t="s">
        <v>42</v>
      </c>
      <c r="P21" s="9">
        <f t="shared" ref="P21:Z21" si="13">+(P17+P19)/2</f>
        <v>230400</v>
      </c>
      <c r="Q21" s="9">
        <f t="shared" si="13"/>
        <v>211200</v>
      </c>
      <c r="R21" s="9">
        <f t="shared" si="13"/>
        <v>192000</v>
      </c>
      <c r="S21" s="9">
        <f t="shared" si="13"/>
        <v>172800</v>
      </c>
      <c r="T21" s="9">
        <f t="shared" si="13"/>
        <v>153600</v>
      </c>
      <c r="U21" s="9">
        <f t="shared" si="13"/>
        <v>134400</v>
      </c>
      <c r="V21" s="9">
        <f t="shared" si="13"/>
        <v>115200</v>
      </c>
      <c r="W21" s="9">
        <f t="shared" si="13"/>
        <v>96000</v>
      </c>
      <c r="X21" s="9">
        <f t="shared" si="13"/>
        <v>76800</v>
      </c>
      <c r="Y21" s="9">
        <f t="shared" si="13"/>
        <v>57600</v>
      </c>
      <c r="Z21" s="9">
        <f t="shared" si="13"/>
        <v>48000</v>
      </c>
      <c r="AA21" s="2"/>
    </row>
    <row r="22" spans="1:27" ht="16.2" thickTop="1" x14ac:dyDescent="0.3">
      <c r="A22" s="2"/>
      <c r="B22" s="2"/>
      <c r="C22" s="2"/>
      <c r="D22" s="6"/>
      <c r="E22" s="6"/>
      <c r="F22" s="6"/>
      <c r="G22" s="6"/>
      <c r="H22" s="6"/>
      <c r="I22" s="6"/>
      <c r="J22" s="6"/>
      <c r="K22" s="6"/>
      <c r="L22" s="6"/>
      <c r="M22" s="6"/>
      <c r="N22" s="6"/>
      <c r="O22" s="2"/>
      <c r="P22" s="6"/>
      <c r="Q22" s="2"/>
      <c r="R22" s="2"/>
      <c r="S22" s="2"/>
      <c r="T22" s="2"/>
      <c r="U22" s="2"/>
      <c r="V22" s="2"/>
      <c r="W22" s="2"/>
      <c r="X22" s="2"/>
      <c r="Y22" s="2"/>
      <c r="Z22" s="2"/>
      <c r="AA22" s="2"/>
    </row>
    <row r="23" spans="1:27" ht="15.6" x14ac:dyDescent="0.3">
      <c r="A23" s="2"/>
      <c r="B23" s="2"/>
      <c r="C23" s="2"/>
      <c r="D23" s="6"/>
      <c r="E23" s="6"/>
      <c r="F23" s="6"/>
      <c r="G23" s="6"/>
      <c r="H23" s="6"/>
      <c r="I23" s="6"/>
      <c r="J23" s="6"/>
      <c r="K23" s="6"/>
      <c r="L23" s="6"/>
      <c r="M23" s="6"/>
      <c r="N23" s="6"/>
      <c r="O23" s="2"/>
      <c r="P23" s="6"/>
      <c r="Q23" s="2"/>
      <c r="R23" s="2"/>
      <c r="S23" s="2"/>
      <c r="T23" s="2"/>
      <c r="U23" s="2"/>
      <c r="V23" s="2"/>
      <c r="W23" s="2"/>
      <c r="X23" s="2"/>
      <c r="Y23" s="2"/>
      <c r="Z23" s="2"/>
      <c r="AA23" s="2"/>
    </row>
    <row r="24" spans="1:27" ht="15.6" x14ac:dyDescent="0.3">
      <c r="A24" s="2"/>
      <c r="B24" s="2"/>
      <c r="C24" s="2" t="s">
        <v>17</v>
      </c>
      <c r="D24" s="6"/>
      <c r="E24" s="6"/>
      <c r="F24" s="6"/>
      <c r="G24" s="6"/>
      <c r="H24" s="6"/>
      <c r="I24" s="6"/>
      <c r="J24" s="6"/>
      <c r="K24" s="6"/>
      <c r="L24" s="6"/>
      <c r="M24" s="6"/>
      <c r="N24" s="6"/>
      <c r="O24" s="2" t="s">
        <v>17</v>
      </c>
      <c r="P24" s="6"/>
      <c r="Q24" s="2"/>
      <c r="R24" s="2"/>
      <c r="S24" s="2"/>
      <c r="T24" s="2"/>
      <c r="U24" s="2"/>
      <c r="V24" s="2"/>
      <c r="W24" s="2"/>
      <c r="X24" s="2"/>
      <c r="Y24" s="2"/>
      <c r="Z24" s="2"/>
      <c r="AA24" s="2"/>
    </row>
    <row r="25" spans="1:27" ht="15.6" x14ac:dyDescent="0.3">
      <c r="A25" s="2"/>
      <c r="B25" s="2"/>
      <c r="C25" s="10" t="s">
        <v>33</v>
      </c>
      <c r="D25" s="6">
        <f>240000-48000</f>
        <v>192000</v>
      </c>
      <c r="E25" s="6">
        <f>+D25-48000</f>
        <v>144000</v>
      </c>
      <c r="F25" s="6">
        <f>+E25-48000</f>
        <v>96000</v>
      </c>
      <c r="G25" s="6">
        <f>+F25-48000</f>
        <v>48000</v>
      </c>
      <c r="H25" s="6">
        <f>+G25-48000</f>
        <v>0</v>
      </c>
      <c r="I25" s="6">
        <f t="shared" ref="I25:N25" si="14">+H25</f>
        <v>0</v>
      </c>
      <c r="J25" s="6">
        <f t="shared" si="14"/>
        <v>0</v>
      </c>
      <c r="K25" s="6">
        <f t="shared" si="14"/>
        <v>0</v>
      </c>
      <c r="L25" s="6">
        <f t="shared" si="14"/>
        <v>0</v>
      </c>
      <c r="M25" s="6">
        <f t="shared" si="14"/>
        <v>0</v>
      </c>
      <c r="N25" s="6">
        <f t="shared" si="14"/>
        <v>0</v>
      </c>
      <c r="O25" s="10" t="s">
        <v>33</v>
      </c>
      <c r="P25" s="6">
        <f>+D25</f>
        <v>192000</v>
      </c>
      <c r="Q25" s="6">
        <f>+P25-48000</f>
        <v>144000</v>
      </c>
      <c r="R25" s="6">
        <f>+Q25-48000</f>
        <v>96000</v>
      </c>
      <c r="S25" s="6">
        <f>+R25-48000</f>
        <v>48000</v>
      </c>
      <c r="T25" s="6">
        <f>+S25-48000</f>
        <v>0</v>
      </c>
      <c r="U25" s="6">
        <v>0</v>
      </c>
      <c r="V25" s="6">
        <f>+U25</f>
        <v>0</v>
      </c>
      <c r="W25" s="6">
        <f>+V25</f>
        <v>0</v>
      </c>
      <c r="X25" s="6">
        <f>+W25</f>
        <v>0</v>
      </c>
      <c r="Y25" s="6">
        <f>+X25</f>
        <v>0</v>
      </c>
      <c r="Z25" s="6">
        <f>+Y25</f>
        <v>0</v>
      </c>
      <c r="AA25" s="6"/>
    </row>
    <row r="26" spans="1:27" ht="15.6" x14ac:dyDescent="0.3">
      <c r="A26" s="2"/>
      <c r="B26" s="2"/>
      <c r="C26" s="2" t="s">
        <v>3</v>
      </c>
      <c r="D26" s="11">
        <v>0.05</v>
      </c>
      <c r="E26" s="11">
        <v>0.05</v>
      </c>
      <c r="F26" s="11">
        <v>0.05</v>
      </c>
      <c r="G26" s="11">
        <v>0.05</v>
      </c>
      <c r="H26" s="11">
        <v>0.05</v>
      </c>
      <c r="I26" s="11">
        <v>0.05</v>
      </c>
      <c r="J26" s="11">
        <v>0.05</v>
      </c>
      <c r="K26" s="11">
        <v>0.05</v>
      </c>
      <c r="L26" s="11">
        <v>0.05</v>
      </c>
      <c r="M26" s="11">
        <v>0.05</v>
      </c>
      <c r="N26" s="11">
        <v>0.05</v>
      </c>
      <c r="O26" s="2" t="s">
        <v>3</v>
      </c>
      <c r="P26" s="11">
        <v>0.02</v>
      </c>
      <c r="Q26" s="11">
        <v>0.02</v>
      </c>
      <c r="R26" s="11">
        <v>0.02</v>
      </c>
      <c r="S26" s="11">
        <v>0.02</v>
      </c>
      <c r="T26" s="11">
        <v>0.02</v>
      </c>
      <c r="U26" s="11">
        <v>0.02</v>
      </c>
      <c r="V26" s="11">
        <v>0.02</v>
      </c>
      <c r="W26" s="11">
        <v>0.02</v>
      </c>
      <c r="X26" s="11">
        <v>0.02</v>
      </c>
      <c r="Y26" s="11">
        <v>0.02</v>
      </c>
      <c r="Z26" s="11">
        <v>0.02</v>
      </c>
      <c r="AA26" s="2"/>
    </row>
    <row r="27" spans="1:27" ht="15.6" x14ac:dyDescent="0.3">
      <c r="A27" s="2"/>
      <c r="B27" s="2"/>
      <c r="C27" s="2" t="s">
        <v>6</v>
      </c>
      <c r="D27" s="11">
        <v>0.15</v>
      </c>
      <c r="E27" s="11">
        <v>0.15</v>
      </c>
      <c r="F27" s="11">
        <v>0.15</v>
      </c>
      <c r="G27" s="11">
        <v>0.15</v>
      </c>
      <c r="H27" s="11">
        <v>0.15</v>
      </c>
      <c r="I27" s="11">
        <v>0.15</v>
      </c>
      <c r="J27" s="11">
        <v>0.15</v>
      </c>
      <c r="K27" s="11">
        <v>0.15</v>
      </c>
      <c r="L27" s="11">
        <v>0.15</v>
      </c>
      <c r="M27" s="11">
        <v>0.15</v>
      </c>
      <c r="N27" s="11">
        <v>0.15</v>
      </c>
      <c r="O27" s="2" t="s">
        <v>6</v>
      </c>
      <c r="P27" s="11">
        <v>0.15</v>
      </c>
      <c r="Q27" s="11">
        <v>0.15</v>
      </c>
      <c r="R27" s="11">
        <v>0.15</v>
      </c>
      <c r="S27" s="11">
        <v>0.15</v>
      </c>
      <c r="T27" s="11">
        <v>0.15</v>
      </c>
      <c r="U27" s="11">
        <v>0.15</v>
      </c>
      <c r="V27" s="11">
        <v>0.15</v>
      </c>
      <c r="W27" s="11">
        <v>0.15</v>
      </c>
      <c r="X27" s="11">
        <v>0.15</v>
      </c>
      <c r="Y27" s="11">
        <v>0.15</v>
      </c>
      <c r="Z27" s="11">
        <v>0.15</v>
      </c>
      <c r="AA27" s="2"/>
    </row>
    <row r="28" spans="1:27" ht="15.6" x14ac:dyDescent="0.3">
      <c r="A28" s="2"/>
      <c r="B28" s="2"/>
      <c r="C28" s="2" t="s">
        <v>4</v>
      </c>
      <c r="D28" s="11">
        <f t="shared" ref="D28:N28" si="15">+D25/D21</f>
        <v>0.83333333333333337</v>
      </c>
      <c r="E28" s="11">
        <f t="shared" si="15"/>
        <v>0.68181818181818177</v>
      </c>
      <c r="F28" s="11">
        <f t="shared" si="15"/>
        <v>0.5</v>
      </c>
      <c r="G28" s="11">
        <f t="shared" si="15"/>
        <v>0.27777777777777779</v>
      </c>
      <c r="H28" s="11">
        <f t="shared" si="15"/>
        <v>0</v>
      </c>
      <c r="I28" s="11">
        <f t="shared" si="15"/>
        <v>0</v>
      </c>
      <c r="J28" s="11">
        <f t="shared" si="15"/>
        <v>0</v>
      </c>
      <c r="K28" s="11">
        <f t="shared" si="15"/>
        <v>0</v>
      </c>
      <c r="L28" s="11">
        <f t="shared" si="15"/>
        <v>0</v>
      </c>
      <c r="M28" s="11">
        <f t="shared" si="15"/>
        <v>0</v>
      </c>
      <c r="N28" s="11">
        <f t="shared" si="15"/>
        <v>0</v>
      </c>
      <c r="O28" s="2" t="s">
        <v>4</v>
      </c>
      <c r="P28" s="11">
        <v>0.93</v>
      </c>
      <c r="Q28" s="11">
        <v>0.93</v>
      </c>
      <c r="R28" s="11">
        <v>0.93</v>
      </c>
      <c r="S28" s="11">
        <v>0.93</v>
      </c>
      <c r="T28" s="11">
        <v>0.93</v>
      </c>
      <c r="U28" s="11">
        <v>0.93</v>
      </c>
      <c r="V28" s="11">
        <v>0.93</v>
      </c>
      <c r="W28" s="11">
        <v>0.93</v>
      </c>
      <c r="X28" s="11">
        <v>0.93</v>
      </c>
      <c r="Y28" s="11">
        <v>0.93</v>
      </c>
      <c r="Z28" s="11">
        <v>0.93</v>
      </c>
      <c r="AA28" s="2"/>
    </row>
    <row r="29" spans="1:27" ht="15.6" x14ac:dyDescent="0.3">
      <c r="A29" s="2"/>
      <c r="B29" s="2"/>
      <c r="C29" s="2" t="s">
        <v>5</v>
      </c>
      <c r="D29" s="11">
        <f t="shared" ref="D29:N29" si="16">1-D28</f>
        <v>0.16666666666666663</v>
      </c>
      <c r="E29" s="11">
        <f t="shared" si="16"/>
        <v>0.31818181818181823</v>
      </c>
      <c r="F29" s="11">
        <f t="shared" si="16"/>
        <v>0.5</v>
      </c>
      <c r="G29" s="11">
        <f t="shared" si="16"/>
        <v>0.72222222222222221</v>
      </c>
      <c r="H29" s="11">
        <f t="shared" si="16"/>
        <v>1</v>
      </c>
      <c r="I29" s="11">
        <f t="shared" si="16"/>
        <v>1</v>
      </c>
      <c r="J29" s="11">
        <f t="shared" si="16"/>
        <v>1</v>
      </c>
      <c r="K29" s="11">
        <f t="shared" si="16"/>
        <v>1</v>
      </c>
      <c r="L29" s="11">
        <f t="shared" si="16"/>
        <v>1</v>
      </c>
      <c r="M29" s="11">
        <f t="shared" si="16"/>
        <v>1</v>
      </c>
      <c r="N29" s="11">
        <f t="shared" si="16"/>
        <v>1</v>
      </c>
      <c r="O29" s="2" t="s">
        <v>5</v>
      </c>
      <c r="P29" s="11">
        <f t="shared" ref="P29:Z29" si="17">1-P28</f>
        <v>6.9999999999999951E-2</v>
      </c>
      <c r="Q29" s="11">
        <f t="shared" si="17"/>
        <v>6.9999999999999951E-2</v>
      </c>
      <c r="R29" s="11">
        <f t="shared" si="17"/>
        <v>6.9999999999999951E-2</v>
      </c>
      <c r="S29" s="11">
        <f t="shared" si="17"/>
        <v>6.9999999999999951E-2</v>
      </c>
      <c r="T29" s="11">
        <f t="shared" si="17"/>
        <v>6.9999999999999951E-2</v>
      </c>
      <c r="U29" s="11">
        <f t="shared" si="17"/>
        <v>6.9999999999999951E-2</v>
      </c>
      <c r="V29" s="11">
        <f t="shared" si="17"/>
        <v>6.9999999999999951E-2</v>
      </c>
      <c r="W29" s="11">
        <f t="shared" si="17"/>
        <v>6.9999999999999951E-2</v>
      </c>
      <c r="X29" s="11">
        <f t="shared" si="17"/>
        <v>6.9999999999999951E-2</v>
      </c>
      <c r="Y29" s="11">
        <f t="shared" si="17"/>
        <v>6.9999999999999951E-2</v>
      </c>
      <c r="Z29" s="11">
        <f t="shared" si="17"/>
        <v>6.9999999999999951E-2</v>
      </c>
      <c r="AA29" s="2"/>
    </row>
    <row r="30" spans="1:27" ht="15.6" x14ac:dyDescent="0.3">
      <c r="A30" s="2"/>
      <c r="B30" s="2"/>
      <c r="C30" s="2"/>
      <c r="D30" s="2"/>
      <c r="E30" s="2"/>
      <c r="F30" s="2"/>
      <c r="G30" s="2"/>
      <c r="H30" s="2"/>
      <c r="I30" s="2"/>
      <c r="J30" s="2"/>
      <c r="K30" s="2"/>
      <c r="L30" s="2"/>
      <c r="M30" s="2"/>
      <c r="N30" s="2"/>
      <c r="O30" s="2"/>
      <c r="P30" s="2"/>
      <c r="Q30" s="2"/>
      <c r="R30" s="2"/>
      <c r="S30" s="2"/>
      <c r="T30" s="2"/>
      <c r="U30" s="2"/>
      <c r="V30" s="2"/>
      <c r="W30" s="2"/>
      <c r="X30" s="2"/>
      <c r="Y30" s="2"/>
      <c r="Z30" s="2"/>
      <c r="AA30" s="2"/>
    </row>
    <row r="31" spans="1:27" ht="18" x14ac:dyDescent="0.35">
      <c r="A31" s="2"/>
      <c r="B31" s="14" t="s">
        <v>7</v>
      </c>
      <c r="D31" s="6">
        <f t="shared" ref="D31:N31" si="18">+D26*D28*D21</f>
        <v>9600.0000000000018</v>
      </c>
      <c r="E31" s="6">
        <f t="shared" si="18"/>
        <v>7199.9999999999991</v>
      </c>
      <c r="F31" s="6">
        <f t="shared" si="18"/>
        <v>4800</v>
      </c>
      <c r="G31" s="6">
        <f t="shared" si="18"/>
        <v>2400</v>
      </c>
      <c r="H31" s="6">
        <f t="shared" si="18"/>
        <v>0</v>
      </c>
      <c r="I31" s="6">
        <f t="shared" si="18"/>
        <v>0</v>
      </c>
      <c r="J31" s="6">
        <f t="shared" si="18"/>
        <v>0</v>
      </c>
      <c r="K31" s="6">
        <f t="shared" si="18"/>
        <v>0</v>
      </c>
      <c r="L31" s="6">
        <f t="shared" si="18"/>
        <v>0</v>
      </c>
      <c r="M31" s="6">
        <f t="shared" si="18"/>
        <v>0</v>
      </c>
      <c r="N31" s="6">
        <f t="shared" si="18"/>
        <v>0</v>
      </c>
      <c r="O31" s="14" t="s">
        <v>7</v>
      </c>
      <c r="P31" s="6">
        <f t="shared" ref="P31:Z31" si="19">+P26*P28*P21</f>
        <v>4285.4400000000005</v>
      </c>
      <c r="Q31" s="6">
        <f t="shared" si="19"/>
        <v>3928.3200000000006</v>
      </c>
      <c r="R31" s="6">
        <f t="shared" si="19"/>
        <v>3571.2000000000003</v>
      </c>
      <c r="S31" s="6">
        <f t="shared" si="19"/>
        <v>3214.0800000000004</v>
      </c>
      <c r="T31" s="6">
        <f t="shared" si="19"/>
        <v>2856.9600000000005</v>
      </c>
      <c r="U31" s="6">
        <f t="shared" si="19"/>
        <v>2499.84</v>
      </c>
      <c r="V31" s="6">
        <f t="shared" si="19"/>
        <v>2142.7200000000003</v>
      </c>
      <c r="W31" s="6">
        <f t="shared" si="19"/>
        <v>1785.6000000000001</v>
      </c>
      <c r="X31" s="6">
        <f t="shared" si="19"/>
        <v>1428.4800000000002</v>
      </c>
      <c r="Y31" s="6">
        <f t="shared" si="19"/>
        <v>1071.3600000000001</v>
      </c>
      <c r="Z31" s="6">
        <f t="shared" si="19"/>
        <v>892.80000000000007</v>
      </c>
      <c r="AA31" s="2"/>
    </row>
    <row r="32" spans="1:27" ht="18" x14ac:dyDescent="0.35">
      <c r="A32" s="2"/>
      <c r="B32" s="14" t="s">
        <v>8</v>
      </c>
      <c r="D32" s="7">
        <f t="shared" ref="D32:N32" si="20">+D27*D29*D21</f>
        <v>5759.9999999999991</v>
      </c>
      <c r="E32" s="7">
        <f t="shared" si="20"/>
        <v>10080.000000000002</v>
      </c>
      <c r="F32" s="7">
        <f t="shared" si="20"/>
        <v>14400</v>
      </c>
      <c r="G32" s="7">
        <f t="shared" si="20"/>
        <v>18720</v>
      </c>
      <c r="H32" s="7">
        <f t="shared" si="20"/>
        <v>23040</v>
      </c>
      <c r="I32" s="7">
        <f t="shared" si="20"/>
        <v>20160</v>
      </c>
      <c r="J32" s="7">
        <f t="shared" si="20"/>
        <v>17280</v>
      </c>
      <c r="K32" s="7">
        <f t="shared" si="20"/>
        <v>14400</v>
      </c>
      <c r="L32" s="7">
        <f t="shared" si="20"/>
        <v>11520</v>
      </c>
      <c r="M32" s="7">
        <f t="shared" si="20"/>
        <v>8640</v>
      </c>
      <c r="N32" s="7">
        <f t="shared" si="20"/>
        <v>7200</v>
      </c>
      <c r="O32" s="14" t="s">
        <v>8</v>
      </c>
      <c r="P32" s="7">
        <f t="shared" ref="P32:Z32" si="21">+P27*P29*P21</f>
        <v>2419.199999999998</v>
      </c>
      <c r="Q32" s="7">
        <f t="shared" si="21"/>
        <v>2217.5999999999981</v>
      </c>
      <c r="R32" s="7">
        <f t="shared" si="21"/>
        <v>2015.9999999999984</v>
      </c>
      <c r="S32" s="7">
        <f t="shared" si="21"/>
        <v>1814.3999999999987</v>
      </c>
      <c r="T32" s="7">
        <f t="shared" si="21"/>
        <v>1612.7999999999988</v>
      </c>
      <c r="U32" s="7">
        <f t="shared" si="21"/>
        <v>1411.1999999999989</v>
      </c>
      <c r="V32" s="7">
        <f t="shared" si="21"/>
        <v>1209.599999999999</v>
      </c>
      <c r="W32" s="7">
        <f t="shared" si="21"/>
        <v>1007.9999999999992</v>
      </c>
      <c r="X32" s="7">
        <f t="shared" si="21"/>
        <v>806.39999999999941</v>
      </c>
      <c r="Y32" s="7">
        <f t="shared" si="21"/>
        <v>604.7999999999995</v>
      </c>
      <c r="Z32" s="7">
        <f t="shared" si="21"/>
        <v>503.9999999999996</v>
      </c>
      <c r="AA32" s="2"/>
    </row>
    <row r="33" spans="1:27" ht="18" x14ac:dyDescent="0.35">
      <c r="A33" s="2"/>
      <c r="B33" s="14"/>
      <c r="D33" s="6"/>
      <c r="E33" s="6"/>
      <c r="F33" s="6"/>
      <c r="G33" s="6"/>
      <c r="H33" s="6"/>
      <c r="I33" s="6"/>
      <c r="J33" s="6"/>
      <c r="K33" s="6"/>
      <c r="L33" s="6"/>
      <c r="M33" s="6"/>
      <c r="N33" s="6"/>
      <c r="O33" s="14"/>
      <c r="P33" s="6"/>
      <c r="Q33" s="6"/>
      <c r="R33" s="6"/>
      <c r="S33" s="6"/>
      <c r="T33" s="6"/>
      <c r="U33" s="6"/>
      <c r="V33" s="6"/>
      <c r="W33" s="6"/>
      <c r="X33" s="6"/>
      <c r="Y33" s="6"/>
      <c r="Z33" s="6"/>
      <c r="AA33" s="2"/>
    </row>
    <row r="34" spans="1:27" ht="18.600000000000001" thickBot="1" x14ac:dyDescent="0.4">
      <c r="A34" s="2"/>
      <c r="B34" s="14" t="s">
        <v>29</v>
      </c>
      <c r="D34" s="9">
        <f t="shared" ref="D34:N34" si="22">SUM(D31:D33)</f>
        <v>15360</v>
      </c>
      <c r="E34" s="9">
        <f t="shared" si="22"/>
        <v>17280</v>
      </c>
      <c r="F34" s="9">
        <f t="shared" si="22"/>
        <v>19200</v>
      </c>
      <c r="G34" s="9">
        <f t="shared" si="22"/>
        <v>21120</v>
      </c>
      <c r="H34" s="9">
        <f t="shared" si="22"/>
        <v>23040</v>
      </c>
      <c r="I34" s="9">
        <f t="shared" si="22"/>
        <v>20160</v>
      </c>
      <c r="J34" s="9">
        <f t="shared" si="22"/>
        <v>17280</v>
      </c>
      <c r="K34" s="9">
        <f t="shared" si="22"/>
        <v>14400</v>
      </c>
      <c r="L34" s="9">
        <f t="shared" si="22"/>
        <v>11520</v>
      </c>
      <c r="M34" s="9">
        <f t="shared" si="22"/>
        <v>8640</v>
      </c>
      <c r="N34" s="9">
        <f t="shared" si="22"/>
        <v>7200</v>
      </c>
      <c r="O34" s="14" t="s">
        <v>29</v>
      </c>
      <c r="P34" s="9">
        <f t="shared" ref="P34:Z34" si="23">SUM(P31:P33)</f>
        <v>6704.6399999999985</v>
      </c>
      <c r="Q34" s="9">
        <f t="shared" si="23"/>
        <v>6145.9199999999983</v>
      </c>
      <c r="R34" s="9">
        <f t="shared" si="23"/>
        <v>5587.1999999999989</v>
      </c>
      <c r="S34" s="9">
        <f t="shared" si="23"/>
        <v>5028.4799999999996</v>
      </c>
      <c r="T34" s="9">
        <f t="shared" si="23"/>
        <v>4469.7599999999993</v>
      </c>
      <c r="U34" s="9">
        <f t="shared" si="23"/>
        <v>3911.0399999999991</v>
      </c>
      <c r="V34" s="9">
        <f t="shared" si="23"/>
        <v>3352.3199999999993</v>
      </c>
      <c r="W34" s="9">
        <f t="shared" si="23"/>
        <v>2793.5999999999995</v>
      </c>
      <c r="X34" s="9">
        <f t="shared" si="23"/>
        <v>2234.8799999999997</v>
      </c>
      <c r="Y34" s="9">
        <f t="shared" si="23"/>
        <v>1676.1599999999996</v>
      </c>
      <c r="Z34" s="9">
        <f t="shared" si="23"/>
        <v>1396.7999999999997</v>
      </c>
      <c r="AA34" s="2"/>
    </row>
    <row r="35" spans="1:27" ht="18.600000000000001" thickTop="1" x14ac:dyDescent="0.35">
      <c r="A35" s="2"/>
      <c r="B35" s="14"/>
      <c r="D35" s="13"/>
      <c r="E35" s="13"/>
      <c r="F35" s="13"/>
      <c r="G35" s="13"/>
      <c r="H35" s="13"/>
      <c r="I35" s="13"/>
      <c r="J35" s="13"/>
      <c r="K35" s="13"/>
      <c r="L35" s="13"/>
      <c r="M35" s="13"/>
      <c r="N35" s="13"/>
      <c r="O35" s="14"/>
      <c r="P35" s="13"/>
      <c r="Q35" s="13"/>
      <c r="R35" s="13"/>
      <c r="S35" s="13"/>
      <c r="T35" s="13"/>
      <c r="U35" s="13"/>
      <c r="V35" s="13"/>
      <c r="W35" s="13"/>
      <c r="X35" s="13"/>
      <c r="Y35" s="13"/>
      <c r="Z35" s="13"/>
      <c r="AA35" s="2"/>
    </row>
    <row r="36" spans="1:27" ht="18.600000000000001" thickBot="1" x14ac:dyDescent="0.4">
      <c r="A36" s="2"/>
      <c r="B36" s="14"/>
      <c r="D36" s="6"/>
      <c r="E36" s="6"/>
      <c r="F36" s="6"/>
      <c r="G36" s="6"/>
      <c r="H36" s="6"/>
      <c r="I36" s="6"/>
      <c r="J36" s="6"/>
      <c r="K36" s="6"/>
      <c r="L36" s="6"/>
      <c r="M36" s="6"/>
      <c r="N36" s="6"/>
      <c r="O36" s="14" t="s">
        <v>31</v>
      </c>
      <c r="P36" s="9">
        <f t="shared" ref="P36:Z36" si="24">+D34-P34</f>
        <v>8655.36</v>
      </c>
      <c r="Q36" s="9">
        <f t="shared" si="24"/>
        <v>11134.080000000002</v>
      </c>
      <c r="R36" s="9">
        <f t="shared" si="24"/>
        <v>13612.800000000001</v>
      </c>
      <c r="S36" s="9">
        <f t="shared" si="24"/>
        <v>16091.52</v>
      </c>
      <c r="T36" s="9">
        <f t="shared" si="24"/>
        <v>18570.240000000002</v>
      </c>
      <c r="U36" s="9">
        <f t="shared" si="24"/>
        <v>16248.960000000001</v>
      </c>
      <c r="V36" s="9">
        <f t="shared" si="24"/>
        <v>13927.68</v>
      </c>
      <c r="W36" s="9">
        <f t="shared" si="24"/>
        <v>11606.400000000001</v>
      </c>
      <c r="X36" s="9">
        <f t="shared" si="24"/>
        <v>9285.1200000000008</v>
      </c>
      <c r="Y36" s="9">
        <f t="shared" si="24"/>
        <v>6963.84</v>
      </c>
      <c r="Z36" s="9">
        <f t="shared" si="24"/>
        <v>5803.2000000000007</v>
      </c>
      <c r="AA36" s="2"/>
    </row>
    <row r="37" spans="1:27" ht="18.600000000000001" thickTop="1" x14ac:dyDescent="0.35">
      <c r="A37" s="2"/>
      <c r="B37" s="14"/>
      <c r="D37" s="6"/>
      <c r="E37" s="6"/>
      <c r="F37" s="6"/>
      <c r="G37" s="6"/>
      <c r="H37" s="6"/>
      <c r="I37" s="6"/>
      <c r="J37" s="6"/>
      <c r="K37" s="6"/>
      <c r="L37" s="6"/>
      <c r="M37" s="6"/>
      <c r="N37" s="6"/>
      <c r="O37" s="14" t="s">
        <v>32</v>
      </c>
      <c r="P37" s="12">
        <f t="shared" ref="P37:Z37" si="25">+P36/D34</f>
        <v>0.5635</v>
      </c>
      <c r="Q37" s="12">
        <f t="shared" si="25"/>
        <v>0.64433333333333342</v>
      </c>
      <c r="R37" s="12">
        <f t="shared" si="25"/>
        <v>0.70900000000000007</v>
      </c>
      <c r="S37" s="12">
        <f t="shared" si="25"/>
        <v>0.76190909090909098</v>
      </c>
      <c r="T37" s="12">
        <f t="shared" si="25"/>
        <v>0.80600000000000005</v>
      </c>
      <c r="U37" s="12">
        <f t="shared" si="25"/>
        <v>0.80600000000000005</v>
      </c>
      <c r="V37" s="12">
        <f t="shared" si="25"/>
        <v>0.80600000000000005</v>
      </c>
      <c r="W37" s="12">
        <f t="shared" si="25"/>
        <v>0.80600000000000005</v>
      </c>
      <c r="X37" s="12">
        <f t="shared" si="25"/>
        <v>0.80600000000000005</v>
      </c>
      <c r="Y37" s="12">
        <f t="shared" si="25"/>
        <v>0.80600000000000005</v>
      </c>
      <c r="Z37" s="12">
        <f t="shared" si="25"/>
        <v>0.80600000000000005</v>
      </c>
      <c r="AA37" s="2"/>
    </row>
    <row r="38" spans="1:27" ht="15.6" x14ac:dyDescent="0.3">
      <c r="A38" s="2"/>
      <c r="B38" s="2"/>
      <c r="C38" s="2"/>
      <c r="D38" s="2"/>
      <c r="E38" s="2"/>
      <c r="F38" s="2"/>
      <c r="G38" s="2"/>
      <c r="H38" s="2"/>
      <c r="I38" s="2"/>
      <c r="J38" s="2"/>
      <c r="K38" s="2"/>
      <c r="L38" s="2"/>
      <c r="M38" s="2"/>
      <c r="N38" s="2"/>
      <c r="O38" s="2"/>
      <c r="P38" s="2"/>
      <c r="Q38" s="2"/>
      <c r="R38" s="2"/>
      <c r="S38" s="2"/>
      <c r="T38" s="2"/>
      <c r="U38" s="2"/>
      <c r="V38" s="2"/>
      <c r="W38" s="2"/>
      <c r="X38" s="2"/>
      <c r="Y38" s="2"/>
      <c r="Z38" s="2"/>
      <c r="AA38" s="2"/>
    </row>
  </sheetData>
  <mergeCells count="3">
    <mergeCell ref="D11:N11"/>
    <mergeCell ref="P11:Z11"/>
    <mergeCell ref="A4:N10"/>
  </mergeCells>
  <pageMargins left="0.7" right="0.7" top="0.75" bottom="0.75" header="0.3" footer="0.3"/>
  <pageSetup scale="85" orientation="landscape" r:id="rId1"/>
  <colBreaks count="1" manualBreakCount="1">
    <brk id="14"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8:Z15"/>
  <sheetViews>
    <sheetView workbookViewId="0">
      <selection activeCell="A8" sqref="A8:XFD16"/>
    </sheetView>
  </sheetViews>
  <sheetFormatPr defaultRowHeight="14.4" x14ac:dyDescent="0.3"/>
  <sheetData>
    <row r="8" spans="3:26" x14ac:dyDescent="0.25">
      <c r="C8" t="s">
        <v>9</v>
      </c>
    </row>
    <row r="9" spans="3:26" x14ac:dyDescent="0.25">
      <c r="C9" t="s">
        <v>10</v>
      </c>
      <c r="D9">
        <v>1500</v>
      </c>
      <c r="E9">
        <v>1500</v>
      </c>
      <c r="F9">
        <v>1500</v>
      </c>
      <c r="G9">
        <v>1500</v>
      </c>
      <c r="H9">
        <v>1500</v>
      </c>
      <c r="I9">
        <v>1500</v>
      </c>
      <c r="J9">
        <v>1500</v>
      </c>
      <c r="K9">
        <v>1500</v>
      </c>
      <c r="L9">
        <v>1500</v>
      </c>
      <c r="M9">
        <v>1500</v>
      </c>
      <c r="N9">
        <v>1500</v>
      </c>
      <c r="P9">
        <v>1500</v>
      </c>
      <c r="Q9">
        <v>1500</v>
      </c>
      <c r="R9">
        <v>1500</v>
      </c>
      <c r="S9">
        <v>1500</v>
      </c>
      <c r="T9">
        <v>1500</v>
      </c>
      <c r="U9">
        <v>1500</v>
      </c>
      <c r="V9">
        <v>1500</v>
      </c>
      <c r="W9">
        <v>1500</v>
      </c>
      <c r="X9">
        <v>1500</v>
      </c>
      <c r="Y9">
        <v>1500</v>
      </c>
      <c r="Z9">
        <v>1500</v>
      </c>
    </row>
    <row r="10" spans="3:26" x14ac:dyDescent="0.25">
      <c r="C10" t="s">
        <v>11</v>
      </c>
      <c r="D10">
        <v>10000</v>
      </c>
      <c r="E10">
        <v>10000</v>
      </c>
      <c r="F10">
        <v>10000</v>
      </c>
      <c r="G10">
        <v>10000</v>
      </c>
      <c r="H10">
        <v>10000</v>
      </c>
      <c r="I10">
        <v>10000</v>
      </c>
      <c r="J10">
        <v>10000</v>
      </c>
      <c r="K10">
        <v>10000</v>
      </c>
      <c r="L10">
        <v>10000</v>
      </c>
      <c r="M10">
        <v>10000</v>
      </c>
      <c r="N10">
        <v>10000</v>
      </c>
      <c r="P10">
        <v>10000</v>
      </c>
      <c r="Q10">
        <v>10000</v>
      </c>
      <c r="R10">
        <v>10000</v>
      </c>
      <c r="S10">
        <v>10000</v>
      </c>
      <c r="T10">
        <v>10000</v>
      </c>
      <c r="U10">
        <v>10000</v>
      </c>
      <c r="V10">
        <v>10000</v>
      </c>
      <c r="W10">
        <v>10000</v>
      </c>
      <c r="X10">
        <v>10000</v>
      </c>
      <c r="Y10">
        <v>10000</v>
      </c>
      <c r="Z10">
        <v>10000</v>
      </c>
    </row>
    <row r="11" spans="3:26" x14ac:dyDescent="0.25">
      <c r="C11" t="s">
        <v>12</v>
      </c>
      <c r="D11">
        <v>3000</v>
      </c>
      <c r="E11">
        <v>3000</v>
      </c>
      <c r="F11">
        <v>3000</v>
      </c>
      <c r="G11">
        <v>3000</v>
      </c>
      <c r="H11">
        <v>3000</v>
      </c>
      <c r="I11">
        <v>3000</v>
      </c>
      <c r="J11">
        <v>3000</v>
      </c>
      <c r="K11">
        <v>3000</v>
      </c>
      <c r="L11">
        <v>3000</v>
      </c>
      <c r="M11">
        <v>3000</v>
      </c>
      <c r="N11">
        <v>3000</v>
      </c>
      <c r="P11">
        <v>3000</v>
      </c>
      <c r="Q11">
        <v>3000</v>
      </c>
      <c r="R11">
        <v>3000</v>
      </c>
      <c r="S11">
        <v>3000</v>
      </c>
      <c r="T11">
        <v>3000</v>
      </c>
      <c r="U11">
        <v>3000</v>
      </c>
      <c r="V11">
        <v>3000</v>
      </c>
      <c r="W11">
        <v>3000</v>
      </c>
      <c r="X11">
        <v>3000</v>
      </c>
      <c r="Y11">
        <v>3000</v>
      </c>
      <c r="Z11">
        <v>3000</v>
      </c>
    </row>
    <row r="12" spans="3:26" x14ac:dyDescent="0.25">
      <c r="C12" t="s">
        <v>13</v>
      </c>
      <c r="D12">
        <v>2000</v>
      </c>
      <c r="E12">
        <v>2000</v>
      </c>
      <c r="F12">
        <v>2000</v>
      </c>
      <c r="G12">
        <v>2000</v>
      </c>
      <c r="H12">
        <v>2000</v>
      </c>
      <c r="I12">
        <v>2000</v>
      </c>
      <c r="J12">
        <v>2000</v>
      </c>
      <c r="K12">
        <v>2000</v>
      </c>
      <c r="L12">
        <v>2000</v>
      </c>
      <c r="M12">
        <v>2000</v>
      </c>
      <c r="N12">
        <v>2000</v>
      </c>
      <c r="P12">
        <v>2000</v>
      </c>
      <c r="Q12">
        <v>2000</v>
      </c>
      <c r="R12">
        <v>2000</v>
      </c>
      <c r="S12">
        <v>2000</v>
      </c>
      <c r="T12">
        <v>2000</v>
      </c>
      <c r="U12">
        <v>2000</v>
      </c>
      <c r="V12">
        <v>2000</v>
      </c>
      <c r="W12">
        <v>2000</v>
      </c>
      <c r="X12">
        <v>2000</v>
      </c>
      <c r="Y12">
        <v>2000</v>
      </c>
      <c r="Z12">
        <v>2000</v>
      </c>
    </row>
    <row r="13" spans="3:26" x14ac:dyDescent="0.25">
      <c r="C13" t="s">
        <v>14</v>
      </c>
      <c r="D13">
        <v>700</v>
      </c>
      <c r="E13">
        <v>700</v>
      </c>
      <c r="F13">
        <v>700</v>
      </c>
      <c r="G13">
        <v>700</v>
      </c>
      <c r="H13">
        <v>700</v>
      </c>
      <c r="I13">
        <v>700</v>
      </c>
      <c r="J13">
        <v>700</v>
      </c>
      <c r="K13">
        <v>700</v>
      </c>
      <c r="L13">
        <v>700</v>
      </c>
      <c r="M13">
        <v>700</v>
      </c>
      <c r="N13">
        <v>700</v>
      </c>
      <c r="P13">
        <v>700</v>
      </c>
      <c r="Q13">
        <v>700</v>
      </c>
      <c r="R13">
        <v>700</v>
      </c>
      <c r="S13">
        <v>700</v>
      </c>
      <c r="T13">
        <v>700</v>
      </c>
      <c r="U13">
        <v>700</v>
      </c>
      <c r="V13">
        <v>700</v>
      </c>
      <c r="W13">
        <v>700</v>
      </c>
      <c r="X13">
        <v>700</v>
      </c>
      <c r="Y13">
        <v>700</v>
      </c>
      <c r="Z13">
        <v>700</v>
      </c>
    </row>
    <row r="14" spans="3:26" x14ac:dyDescent="0.25">
      <c r="C14" t="s">
        <v>30</v>
      </c>
      <c r="D14" s="1">
        <f>+Sheet1!D18</f>
        <v>19200</v>
      </c>
      <c r="E14" s="1">
        <f>+Sheet1!E18</f>
        <v>19200</v>
      </c>
      <c r="F14" s="1">
        <f>+Sheet1!F18</f>
        <v>19200</v>
      </c>
      <c r="G14" s="1">
        <f>+Sheet1!G18</f>
        <v>19200</v>
      </c>
      <c r="H14" s="1">
        <f>+Sheet1!H18</f>
        <v>19200</v>
      </c>
      <c r="I14" s="1">
        <f>+Sheet1!I18</f>
        <v>19200</v>
      </c>
      <c r="J14" s="1">
        <f>+Sheet1!J18</f>
        <v>19200</v>
      </c>
      <c r="K14" s="1">
        <f>+Sheet1!K18</f>
        <v>19200</v>
      </c>
      <c r="L14" s="1">
        <f>+Sheet1!L18</f>
        <v>19200</v>
      </c>
      <c r="M14" s="1">
        <f>+Sheet1!M18</f>
        <v>19200</v>
      </c>
      <c r="N14" s="1">
        <f>+Sheet1!N18</f>
        <v>0</v>
      </c>
      <c r="O14" s="1"/>
      <c r="P14" s="1">
        <f>+Sheet1!P18</f>
        <v>19200</v>
      </c>
      <c r="Q14" s="1">
        <f>+Sheet1!Q18</f>
        <v>19200</v>
      </c>
      <c r="R14" s="1">
        <f>+Sheet1!R18</f>
        <v>19200</v>
      </c>
      <c r="S14" s="1">
        <f>+Sheet1!S18</f>
        <v>19200</v>
      </c>
      <c r="T14" s="1">
        <f>+Sheet1!T18</f>
        <v>19200</v>
      </c>
      <c r="U14" s="1">
        <f>+Sheet1!U18</f>
        <v>19200</v>
      </c>
      <c r="V14" s="1">
        <f>+Sheet1!V18</f>
        <v>19200</v>
      </c>
      <c r="W14" s="1">
        <f>+Sheet1!W18</f>
        <v>19200</v>
      </c>
      <c r="X14" s="1">
        <f>+Sheet1!X18</f>
        <v>19200</v>
      </c>
      <c r="Y14" s="1">
        <f>+Sheet1!Y18</f>
        <v>19200</v>
      </c>
      <c r="Z14" s="1">
        <f>+Sheet1!Z18</f>
        <v>0</v>
      </c>
    </row>
    <row r="15" spans="3:26" x14ac:dyDescent="0.25">
      <c r="C15" t="s">
        <v>15</v>
      </c>
      <c r="D15" s="1">
        <f t="shared" ref="D15:N15" si="0">SUM(D8:D14)</f>
        <v>36400</v>
      </c>
      <c r="E15" s="1">
        <f t="shared" si="0"/>
        <v>36400</v>
      </c>
      <c r="F15" s="1">
        <f t="shared" si="0"/>
        <v>36400</v>
      </c>
      <c r="G15" s="1">
        <f t="shared" si="0"/>
        <v>36400</v>
      </c>
      <c r="H15" s="1">
        <f t="shared" si="0"/>
        <v>36400</v>
      </c>
      <c r="I15" s="1">
        <f t="shared" si="0"/>
        <v>36400</v>
      </c>
      <c r="J15" s="1">
        <f t="shared" si="0"/>
        <v>36400</v>
      </c>
      <c r="K15" s="1">
        <f t="shared" si="0"/>
        <v>36400</v>
      </c>
      <c r="L15" s="1">
        <f t="shared" si="0"/>
        <v>36400</v>
      </c>
      <c r="M15" s="1">
        <f t="shared" si="0"/>
        <v>36400</v>
      </c>
      <c r="N15" s="1">
        <f t="shared" si="0"/>
        <v>17200</v>
      </c>
      <c r="O15" s="1"/>
      <c r="P15" s="1">
        <f t="shared" ref="P15:Z15" si="1">SUM(P8:P14)</f>
        <v>36400</v>
      </c>
      <c r="Q15" s="1">
        <f t="shared" si="1"/>
        <v>36400</v>
      </c>
      <c r="R15" s="1">
        <f t="shared" si="1"/>
        <v>36400</v>
      </c>
      <c r="S15" s="1">
        <f t="shared" si="1"/>
        <v>36400</v>
      </c>
      <c r="T15" s="1">
        <f t="shared" si="1"/>
        <v>36400</v>
      </c>
      <c r="U15" s="1">
        <f t="shared" si="1"/>
        <v>36400</v>
      </c>
      <c r="V15" s="1">
        <f t="shared" si="1"/>
        <v>36400</v>
      </c>
      <c r="W15" s="1">
        <f t="shared" si="1"/>
        <v>36400</v>
      </c>
      <c r="X15" s="1">
        <f t="shared" si="1"/>
        <v>36400</v>
      </c>
      <c r="Y15" s="1">
        <f t="shared" si="1"/>
        <v>36400</v>
      </c>
      <c r="Z15" s="1">
        <f t="shared" si="1"/>
        <v>17200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2014-04-03T07:00:00+00:00</OpenedDate>
    <Date1 xmlns="dc463f71-b30c-4ab2-9473-d307f9d35888">2014-04-04T07:00:00+00:00</Date1>
    <IsDocumentOrder xmlns="dc463f71-b30c-4ab2-9473-d307f9d35888" xsi:nil="true"/>
    <IsHighlyConfidential xmlns="dc463f71-b30c-4ab2-9473-d307f9d35888">false</IsHighlyConfidential>
    <CaseCompanyNames xmlns="dc463f71-b30c-4ab2-9473-d307f9d35888">WASTE CONTROL, INC.</CaseCompanyNames>
    <DocketNumber xmlns="dc463f71-b30c-4ab2-9473-d307f9d35888">140560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2190E13D69736428DC0AA09A9BE07E0" ma:contentTypeVersion="175" ma:contentTypeDescription="" ma:contentTypeScope="" ma:versionID="ba2a7d46f7d34ffa8e36e51e3a0a1f7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E23C2-FBA3-4B9C-A987-0F1618C2A120}"/>
</file>

<file path=customXml/itemProps2.xml><?xml version="1.0" encoding="utf-8"?>
<ds:datastoreItem xmlns:ds="http://schemas.openxmlformats.org/officeDocument/2006/customXml" ds:itemID="{DB31323F-3538-40CD-B76C-90D707996CD3}"/>
</file>

<file path=customXml/itemProps3.xml><?xml version="1.0" encoding="utf-8"?>
<ds:datastoreItem xmlns:ds="http://schemas.openxmlformats.org/officeDocument/2006/customXml" ds:itemID="{318941E3-1DBB-4BA7-9D5F-DC813C72E5ED}"/>
</file>

<file path=customXml/itemProps4.xml><?xml version="1.0" encoding="utf-8"?>
<ds:datastoreItem xmlns:ds="http://schemas.openxmlformats.org/officeDocument/2006/customXml" ds:itemID="{B1BDBEDF-F06A-40F1-9A03-F2156343B5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cp:lastPrinted>2014-02-18T22:01:05Z</cp:lastPrinted>
  <dcterms:created xsi:type="dcterms:W3CDTF">2014-02-18T22:01:05Z</dcterms:created>
  <dcterms:modified xsi:type="dcterms:W3CDTF">2014-02-18T22:01:05Z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0x0101006E56B4D1795A2E4DB2F0B01679ED314A00D2190E13D69736428DC0AA09A9BE07E0</vt:lpwstr>
  </property>
  <property fmtid="{D5CDD505-2E9C-101B-9397-08002B2CF9AE}" pid="3" name="_docset_NoMedatataSyncRequired">
    <vt:lpwstr>False</vt:lpwstr>
  </property>
</Properties>
</file>