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Transmission" sheetId="1" r:id="rId1"/>
  </sheets>
  <definedNames>
    <definedName name="_xlnm.Print_Area" localSheetId="0">'Transmission'!$A$1:$Q$102</definedName>
  </definedNames>
  <calcPr calcMode="manual" fullCalcOnLoad="1"/>
</workbook>
</file>

<file path=xl/sharedStrings.xml><?xml version="1.0" encoding="utf-8"?>
<sst xmlns="http://schemas.openxmlformats.org/spreadsheetml/2006/main" count="162" uniqueCount="89">
  <si>
    <t>Control Area</t>
  </si>
  <si>
    <t>Contract</t>
  </si>
  <si>
    <t>TOTAL</t>
  </si>
  <si>
    <t>W</t>
  </si>
  <si>
    <t xml:space="preserve">  BPA CENTRALIA</t>
  </si>
  <si>
    <t xml:space="preserve">  BPA PRIEST RAPIDS</t>
  </si>
  <si>
    <t xml:space="preserve">  BPA VANTAGE</t>
  </si>
  <si>
    <t xml:space="preserve">  BPA SWIFT</t>
  </si>
  <si>
    <t xml:space="preserve">  BPA MIDPOINT MEDFORD</t>
  </si>
  <si>
    <t xml:space="preserve">  BPA MONTANA INTERTIE</t>
  </si>
  <si>
    <t xml:space="preserve">  BPA COLSTRIP</t>
  </si>
  <si>
    <t xml:space="preserve">  BPA TRAN MAIN</t>
  </si>
  <si>
    <t xml:space="preserve">  BPA WIDCO</t>
  </si>
  <si>
    <t xml:space="preserve">  BPA COOS INT U OF F</t>
  </si>
  <si>
    <t xml:space="preserve">  BPA CSPE</t>
  </si>
  <si>
    <t xml:space="preserve">  BPA SUP CAP</t>
  </si>
  <si>
    <t xml:space="preserve">  BPA HERMISTON</t>
  </si>
  <si>
    <t xml:space="preserve">  BPA COWLITZ WHEEL</t>
  </si>
  <si>
    <t xml:space="preserve">    BANDON</t>
  </si>
  <si>
    <t xml:space="preserve">    KNAPPA SVENSEN</t>
  </si>
  <si>
    <t xml:space="preserve">    KLONDIKE</t>
  </si>
  <si>
    <t xml:space="preserve">    GORDON HOLLOW</t>
  </si>
  <si>
    <t xml:space="preserve">    WOODLAND TAP</t>
  </si>
  <si>
    <t xml:space="preserve">    ALVEY</t>
  </si>
  <si>
    <t xml:space="preserve">    CONSER TAP</t>
  </si>
  <si>
    <t xml:space="preserve">    HOOD RIVER NETWORK</t>
  </si>
  <si>
    <t xml:space="preserve">    BOYER</t>
  </si>
  <si>
    <t xml:space="preserve">    REDMOND</t>
  </si>
  <si>
    <t xml:space="preserve">    PONDEROSA</t>
  </si>
  <si>
    <t xml:space="preserve">    HOOD RIVER PTP</t>
  </si>
  <si>
    <t xml:space="preserve">    DALREED</t>
  </si>
  <si>
    <t xml:space="preserve">    BPA REACTIVE CHARGES</t>
  </si>
  <si>
    <t xml:space="preserve">  BPA PARKDALE</t>
  </si>
  <si>
    <t xml:space="preserve">  COLSTRIP ET WHEELING</t>
  </si>
  <si>
    <t xml:space="preserve">  BPA 3RD AC NS DEMAND</t>
  </si>
  <si>
    <t xml:space="preserve">  BPA DC SN DEMAND</t>
  </si>
  <si>
    <t xml:space="preserve">  BPA BIG EDDY ALVEY</t>
  </si>
  <si>
    <t xml:space="preserve">  IDAHO U OF F BRIDGER</t>
  </si>
  <si>
    <t xml:space="preserve">  IDAHO RTSA INCR CAPACITY</t>
  </si>
  <si>
    <t>E</t>
  </si>
  <si>
    <t xml:space="preserve">  TRISTATE 15 YR FIRM</t>
  </si>
  <si>
    <t xml:space="preserve">  WAPA WYOMING</t>
  </si>
  <si>
    <t xml:space="preserve">  WAPA USE OF FACILITIES</t>
  </si>
  <si>
    <t xml:space="preserve">  BLANDING TRANS CHARGE</t>
  </si>
  <si>
    <t xml:space="preserve">  FERN HILL</t>
  </si>
  <si>
    <t xml:space="preserve">  PGE GRANDE RONDE BOYER</t>
  </si>
  <si>
    <t xml:space="preserve">  APS MEAD PHOENIX</t>
  </si>
  <si>
    <t xml:space="preserve">  WAPA APS EXCHANGE</t>
  </si>
  <si>
    <t xml:space="preserve">  TWWP DRY GULCH</t>
  </si>
  <si>
    <t xml:space="preserve">  SVEC CEDARVILLE</t>
  </si>
  <si>
    <t xml:space="preserve">  SCE ISO CHARGE</t>
  </si>
  <si>
    <t xml:space="preserve">  BEN LOMOND</t>
  </si>
  <si>
    <t xml:space="preserve">  PSCO</t>
  </si>
  <si>
    <t xml:space="preserve">  TRISTATE</t>
  </si>
  <si>
    <t xml:space="preserve">  SCE PV TO COB</t>
  </si>
  <si>
    <t xml:space="preserve">  SCE SCHED &amp; DISPATCH</t>
  </si>
  <si>
    <t xml:space="preserve">  APS CHOLLA 30 MW</t>
  </si>
  <si>
    <t xml:space="preserve">  APS FIRM PTP</t>
  </si>
  <si>
    <t xml:space="preserve">  APS SVC CHARGE</t>
  </si>
  <si>
    <t xml:space="preserve">  UMATILLA HERMISTON</t>
  </si>
  <si>
    <t xml:space="preserve">  SPRINGFIELD</t>
  </si>
  <si>
    <t xml:space="preserve">  IMNAHA</t>
  </si>
  <si>
    <t>Total Merchant Firm</t>
  </si>
  <si>
    <t>Transmission Function</t>
  </si>
  <si>
    <t xml:space="preserve">SALEM PGE           </t>
  </si>
  <si>
    <t xml:space="preserve">NAUGHTON WHEEL      </t>
  </si>
  <si>
    <t xml:space="preserve">BANNACK WHEEL       </t>
  </si>
  <si>
    <t>BIG HORN TRAN U OF F</t>
  </si>
  <si>
    <t xml:space="preserve">FOUR CORNERS U OF F </t>
  </si>
  <si>
    <t>MEX HAT-XFRMR U OF F</t>
  </si>
  <si>
    <t xml:space="preserve">FLOWELL WHEEL       </t>
  </si>
  <si>
    <t xml:space="preserve">NEV PHASE SHIFT CHG </t>
  </si>
  <si>
    <t xml:space="preserve">INTERTIE STABILITY  </t>
  </si>
  <si>
    <t>AC CAPACTY OWNERSHIP</t>
  </si>
  <si>
    <t xml:space="preserve">U OF F INEL         </t>
  </si>
  <si>
    <t>IDAHO RTSA-OTHR SERV</t>
  </si>
  <si>
    <t>MONT PHASE SHIFT CHG</t>
  </si>
  <si>
    <t xml:space="preserve">MOON LAKE WHEEL     </t>
  </si>
  <si>
    <t>West</t>
  </si>
  <si>
    <t>East</t>
  </si>
  <si>
    <t xml:space="preserve">W </t>
  </si>
  <si>
    <t xml:space="preserve">E </t>
  </si>
  <si>
    <t>Merchant Function</t>
  </si>
  <si>
    <t>Total Transmission Firm</t>
  </si>
  <si>
    <t>Grand Total Firm Wheeling Expense</t>
  </si>
  <si>
    <t xml:space="preserve">Total </t>
  </si>
  <si>
    <t>TRANSMISSION TOTAL W</t>
  </si>
  <si>
    <t>TRANSMISSION TOTAL E</t>
  </si>
  <si>
    <t>W/E re-split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</si>
</sst>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" fontId="1" fillId="0" borderId="0" xfId="0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15" applyNumberFormat="1" applyFont="1" applyFill="1" applyAlignment="1">
      <alignment/>
    </xf>
    <xf numFmtId="164" fontId="0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1" xfId="15" applyNumberFormat="1" applyFont="1" applyFill="1" applyBorder="1" applyAlignment="1">
      <alignment/>
    </xf>
    <xf numFmtId="0" fontId="3" fillId="2" borderId="0" xfId="0" applyFont="1" applyFill="1" applyAlignment="1">
      <alignment/>
    </xf>
    <xf numFmtId="17" fontId="3" fillId="2" borderId="0" xfId="0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5" fillId="3" borderId="0" xfId="0" applyFont="1" applyFill="1" applyAlignment="1">
      <alignment horizontal="center"/>
    </xf>
    <xf numFmtId="164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164" fontId="0" fillId="3" borderId="0" xfId="15" applyNumberForma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3" borderId="2" xfId="0" applyNumberFormat="1" applyFill="1" applyBorder="1" applyAlignment="1">
      <alignment/>
    </xf>
    <xf numFmtId="164" fontId="1" fillId="4" borderId="2" xfId="0" applyNumberFormat="1" applyFont="1" applyFill="1" applyBorder="1" applyAlignment="1">
      <alignment/>
    </xf>
    <xf numFmtId="0" fontId="0" fillId="4" borderId="0" xfId="0" applyFill="1" applyAlignment="1">
      <alignment/>
    </xf>
    <xf numFmtId="164" fontId="0" fillId="0" borderId="3" xfId="15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3" borderId="4" xfId="0" applyNumberForma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12.8515625" style="0" bestFit="1" customWidth="1"/>
    <col min="2" max="2" width="31.140625" style="0" bestFit="1" customWidth="1"/>
    <col min="3" max="4" width="12.57421875" style="0" bestFit="1" customWidth="1"/>
    <col min="5" max="5" width="11.421875" style="0" bestFit="1" customWidth="1"/>
    <col min="6" max="6" width="12.57421875" style="0" bestFit="1" customWidth="1"/>
    <col min="7" max="7" width="12.7109375" style="0" bestFit="1" customWidth="1"/>
    <col min="8" max="8" width="12.00390625" style="0" bestFit="1" customWidth="1"/>
    <col min="9" max="9" width="12.28125" style="0" bestFit="1" customWidth="1"/>
    <col min="10" max="12" width="12.57421875" style="0" bestFit="1" customWidth="1"/>
    <col min="13" max="13" width="12.28125" style="0" bestFit="1" customWidth="1"/>
    <col min="14" max="14" width="12.7109375" style="0" bestFit="1" customWidth="1"/>
    <col min="15" max="15" width="14.8515625" style="0" bestFit="1" customWidth="1"/>
    <col min="17" max="17" width="10.57421875" style="0" bestFit="1" customWidth="1"/>
    <col min="18" max="18" width="13.140625" style="0" bestFit="1" customWidth="1"/>
  </cols>
  <sheetData>
    <row r="1" spans="1:15" s="17" customFormat="1" ht="24" customHeight="1">
      <c r="A1" s="14" t="s">
        <v>0</v>
      </c>
      <c r="B1" s="14" t="s">
        <v>1</v>
      </c>
      <c r="C1" s="15">
        <v>37712</v>
      </c>
      <c r="D1" s="15">
        <v>37742</v>
      </c>
      <c r="E1" s="15">
        <v>37773</v>
      </c>
      <c r="F1" s="15">
        <v>37803</v>
      </c>
      <c r="G1" s="15">
        <v>37834</v>
      </c>
      <c r="H1" s="15">
        <v>37865</v>
      </c>
      <c r="I1" s="15">
        <v>37895</v>
      </c>
      <c r="J1" s="15">
        <v>37926</v>
      </c>
      <c r="K1" s="15">
        <v>37956</v>
      </c>
      <c r="L1" s="15">
        <v>37987</v>
      </c>
      <c r="M1" s="15">
        <v>38018</v>
      </c>
      <c r="N1" s="15">
        <v>38047</v>
      </c>
      <c r="O1" s="16" t="s">
        <v>2</v>
      </c>
    </row>
    <row r="2" spans="1:15" ht="12.75">
      <c r="A2" s="11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2"/>
    </row>
    <row r="3" spans="1:15" ht="12.75">
      <c r="A3" s="11" t="s">
        <v>82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2"/>
    </row>
    <row r="4" spans="1:15" ht="12.75">
      <c r="A4" s="1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2"/>
    </row>
    <row r="5" spans="1:15" ht="12.75">
      <c r="A5" s="18" t="s">
        <v>3</v>
      </c>
      <c r="B5" s="2" t="s">
        <v>4</v>
      </c>
      <c r="C5" s="3">
        <v>398750</v>
      </c>
      <c r="D5" s="3">
        <v>398750</v>
      </c>
      <c r="E5" s="3">
        <v>398750</v>
      </c>
      <c r="F5" s="3">
        <v>398750</v>
      </c>
      <c r="G5" s="3">
        <v>398750</v>
      </c>
      <c r="H5" s="3">
        <v>398750</v>
      </c>
      <c r="I5" s="3">
        <v>398750</v>
      </c>
      <c r="J5" s="3">
        <v>398750</v>
      </c>
      <c r="K5" s="3">
        <v>398750</v>
      </c>
      <c r="L5" s="3">
        <v>398750</v>
      </c>
      <c r="M5" s="3">
        <v>398750</v>
      </c>
      <c r="N5" s="3">
        <v>398750</v>
      </c>
      <c r="O5" s="8">
        <f aca="true" t="shared" si="0" ref="O5:O61">SUM(C5:N5)</f>
        <v>4785000</v>
      </c>
    </row>
    <row r="6" spans="1:15" ht="12.75">
      <c r="A6" s="18" t="s">
        <v>3</v>
      </c>
      <c r="B6" s="2" t="s">
        <v>5</v>
      </c>
      <c r="C6" s="3">
        <v>69325</v>
      </c>
      <c r="D6" s="3">
        <v>69325</v>
      </c>
      <c r="E6" s="3">
        <v>69325</v>
      </c>
      <c r="F6" s="3">
        <v>69325</v>
      </c>
      <c r="G6" s="3">
        <v>69325</v>
      </c>
      <c r="H6" s="3">
        <v>69325</v>
      </c>
      <c r="I6" s="3">
        <v>70364.88</v>
      </c>
      <c r="J6" s="3">
        <v>70364.88</v>
      </c>
      <c r="K6" s="3">
        <v>70364.88</v>
      </c>
      <c r="L6" s="3">
        <v>70364.88</v>
      </c>
      <c r="M6" s="3">
        <v>70364.88</v>
      </c>
      <c r="N6" s="3">
        <v>70364.88</v>
      </c>
      <c r="O6" s="8">
        <f t="shared" si="0"/>
        <v>838139.28</v>
      </c>
    </row>
    <row r="7" spans="1:15" ht="12.75">
      <c r="A7" s="18" t="s">
        <v>3</v>
      </c>
      <c r="B7" s="2" t="s">
        <v>6</v>
      </c>
      <c r="C7" s="3">
        <v>289444</v>
      </c>
      <c r="D7" s="3">
        <v>289444</v>
      </c>
      <c r="E7" s="3">
        <v>289444</v>
      </c>
      <c r="F7" s="3">
        <v>289444</v>
      </c>
      <c r="G7" s="3">
        <v>289444</v>
      </c>
      <c r="H7" s="3">
        <v>289444</v>
      </c>
      <c r="I7" s="3">
        <v>293785.66</v>
      </c>
      <c r="J7" s="3">
        <v>293785.66</v>
      </c>
      <c r="K7" s="3">
        <v>293785.66</v>
      </c>
      <c r="L7" s="3">
        <v>293785.66</v>
      </c>
      <c r="M7" s="3">
        <v>293785.66</v>
      </c>
      <c r="N7" s="3">
        <v>293785.66</v>
      </c>
      <c r="O7" s="8">
        <f t="shared" si="0"/>
        <v>3499377.9600000004</v>
      </c>
    </row>
    <row r="8" spans="1:15" ht="12.75">
      <c r="A8" s="18" t="s">
        <v>3</v>
      </c>
      <c r="B8" s="2" t="s">
        <v>7</v>
      </c>
      <c r="C8" s="3">
        <v>99678</v>
      </c>
      <c r="D8" s="3">
        <v>99678</v>
      </c>
      <c r="E8" s="3">
        <v>99678</v>
      </c>
      <c r="F8" s="3">
        <v>99678</v>
      </c>
      <c r="G8" s="3">
        <v>99678</v>
      </c>
      <c r="H8" s="3">
        <v>99678</v>
      </c>
      <c r="I8" s="3">
        <v>101173.17</v>
      </c>
      <c r="J8" s="3">
        <v>101173.17</v>
      </c>
      <c r="K8" s="3">
        <v>101173.17</v>
      </c>
      <c r="L8" s="3">
        <v>101173.17</v>
      </c>
      <c r="M8" s="3">
        <v>101173.17</v>
      </c>
      <c r="N8" s="3">
        <v>101173.17</v>
      </c>
      <c r="O8" s="8">
        <f t="shared" si="0"/>
        <v>1205107.02</v>
      </c>
    </row>
    <row r="9" spans="1:15" ht="12.75">
      <c r="A9" s="18" t="s">
        <v>3</v>
      </c>
      <c r="B9" s="28" t="s">
        <v>8</v>
      </c>
      <c r="C9" s="3">
        <v>864600</v>
      </c>
      <c r="D9" s="3">
        <v>864600</v>
      </c>
      <c r="E9" s="3">
        <v>864600</v>
      </c>
      <c r="F9" s="3">
        <v>864600</v>
      </c>
      <c r="G9" s="3">
        <v>864600</v>
      </c>
      <c r="H9" s="3">
        <v>864600</v>
      </c>
      <c r="I9" s="3">
        <v>877569</v>
      </c>
      <c r="J9" s="3">
        <v>877569</v>
      </c>
      <c r="K9" s="3">
        <v>877569</v>
      </c>
      <c r="L9" s="3">
        <v>877569</v>
      </c>
      <c r="M9" s="3">
        <v>877569</v>
      </c>
      <c r="N9" s="3">
        <v>877569</v>
      </c>
      <c r="O9" s="8">
        <f t="shared" si="0"/>
        <v>10453014</v>
      </c>
    </row>
    <row r="10" spans="1:15" ht="12.75">
      <c r="A10" s="18" t="s">
        <v>3</v>
      </c>
      <c r="B10" s="2" t="s">
        <v>9</v>
      </c>
      <c r="C10" s="3">
        <v>76370</v>
      </c>
      <c r="D10" s="3">
        <v>76370</v>
      </c>
      <c r="E10" s="3">
        <v>76370</v>
      </c>
      <c r="F10" s="3">
        <v>76370</v>
      </c>
      <c r="G10" s="3">
        <v>76370</v>
      </c>
      <c r="H10" s="3">
        <v>76370</v>
      </c>
      <c r="I10" s="3">
        <v>77515.55</v>
      </c>
      <c r="J10" s="3">
        <v>77515.55</v>
      </c>
      <c r="K10" s="3">
        <v>77515.55</v>
      </c>
      <c r="L10" s="3">
        <v>77515.55</v>
      </c>
      <c r="M10" s="3">
        <v>77515.55</v>
      </c>
      <c r="N10" s="3">
        <v>77515.55</v>
      </c>
      <c r="O10" s="8">
        <f t="shared" si="0"/>
        <v>923313.3000000003</v>
      </c>
    </row>
    <row r="11" spans="1:15" ht="12.75">
      <c r="A11" s="18" t="s">
        <v>3</v>
      </c>
      <c r="B11" s="2" t="s">
        <v>10</v>
      </c>
      <c r="C11" s="3">
        <v>284460</v>
      </c>
      <c r="D11" s="3">
        <v>284460</v>
      </c>
      <c r="E11" s="3">
        <v>284460</v>
      </c>
      <c r="F11" s="3">
        <v>284460</v>
      </c>
      <c r="G11" s="3">
        <v>284460</v>
      </c>
      <c r="H11" s="3">
        <v>284460</v>
      </c>
      <c r="I11" s="3">
        <v>288726.9</v>
      </c>
      <c r="J11" s="3">
        <v>288726.9</v>
      </c>
      <c r="K11" s="3">
        <v>288726.9</v>
      </c>
      <c r="L11" s="3">
        <v>288726.9</v>
      </c>
      <c r="M11" s="3">
        <v>288726.9</v>
      </c>
      <c r="N11" s="3">
        <v>288726.9</v>
      </c>
      <c r="O11" s="8">
        <f t="shared" si="0"/>
        <v>3439121.3999999994</v>
      </c>
    </row>
    <row r="12" spans="1:15" ht="12.75">
      <c r="A12" s="18" t="s">
        <v>3</v>
      </c>
      <c r="B12" s="2" t="s">
        <v>11</v>
      </c>
      <c r="C12" s="3">
        <v>60800</v>
      </c>
      <c r="D12" s="3">
        <v>57800</v>
      </c>
      <c r="E12" s="3">
        <v>48900</v>
      </c>
      <c r="F12" s="3">
        <v>53400</v>
      </c>
      <c r="G12" s="3">
        <v>53400</v>
      </c>
      <c r="H12" s="3">
        <v>51900</v>
      </c>
      <c r="I12" s="3">
        <v>64500</v>
      </c>
      <c r="J12" s="3">
        <v>72200</v>
      </c>
      <c r="K12" s="3">
        <v>81400</v>
      </c>
      <c r="L12" s="3">
        <v>85300</v>
      </c>
      <c r="M12" s="3">
        <v>90000</v>
      </c>
      <c r="N12" s="3">
        <v>80700</v>
      </c>
      <c r="O12" s="8">
        <f t="shared" si="0"/>
        <v>800300</v>
      </c>
    </row>
    <row r="13" spans="1:15" ht="12.75">
      <c r="A13" s="18" t="s">
        <v>3</v>
      </c>
      <c r="B13" s="2" t="s">
        <v>12</v>
      </c>
      <c r="C13" s="3">
        <v>13110</v>
      </c>
      <c r="D13" s="3">
        <v>13110</v>
      </c>
      <c r="E13" s="3">
        <v>13110</v>
      </c>
      <c r="F13" s="3">
        <v>13110</v>
      </c>
      <c r="G13" s="3">
        <v>13110</v>
      </c>
      <c r="H13" s="3">
        <v>13110</v>
      </c>
      <c r="I13" s="3">
        <v>13306.65</v>
      </c>
      <c r="J13" s="3">
        <v>13306.65</v>
      </c>
      <c r="K13" s="3">
        <v>13306.65</v>
      </c>
      <c r="L13" s="3">
        <v>13306.65</v>
      </c>
      <c r="M13" s="3">
        <v>13306.65</v>
      </c>
      <c r="N13" s="3">
        <v>13306.65</v>
      </c>
      <c r="O13" s="8">
        <f t="shared" si="0"/>
        <v>158499.89999999997</v>
      </c>
    </row>
    <row r="14" spans="1:15" ht="12.75">
      <c r="A14" s="18" t="s">
        <v>3</v>
      </c>
      <c r="B14" s="2" t="s">
        <v>13</v>
      </c>
      <c r="C14" s="3">
        <v>29517</v>
      </c>
      <c r="D14" s="3">
        <v>29517</v>
      </c>
      <c r="E14" s="3">
        <v>29517</v>
      </c>
      <c r="F14" s="3">
        <v>29517</v>
      </c>
      <c r="G14" s="3">
        <v>29517</v>
      </c>
      <c r="H14" s="3">
        <v>29517</v>
      </c>
      <c r="I14" s="3">
        <v>29959.76</v>
      </c>
      <c r="J14" s="3">
        <v>29959.76</v>
      </c>
      <c r="K14" s="3">
        <v>29959.76</v>
      </c>
      <c r="L14" s="3">
        <v>29959.76</v>
      </c>
      <c r="M14" s="3">
        <v>29959.76</v>
      </c>
      <c r="N14" s="3">
        <v>29959.76</v>
      </c>
      <c r="O14" s="8">
        <f t="shared" si="0"/>
        <v>356860.56000000006</v>
      </c>
    </row>
    <row r="15" spans="1:15" ht="12.75">
      <c r="A15" s="18" t="s">
        <v>3</v>
      </c>
      <c r="B15" s="2" t="s">
        <v>14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8">
        <f t="shared" si="0"/>
        <v>0</v>
      </c>
    </row>
    <row r="16" spans="1:15" ht="12.75">
      <c r="A16" s="18" t="s">
        <v>3</v>
      </c>
      <c r="B16" s="2" t="s">
        <v>15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8">
        <f t="shared" si="0"/>
        <v>0</v>
      </c>
    </row>
    <row r="17" spans="1:15" ht="12.75">
      <c r="A17" s="18" t="s">
        <v>3</v>
      </c>
      <c r="B17" s="2" t="s">
        <v>16</v>
      </c>
      <c r="C17" s="3">
        <v>621115</v>
      </c>
      <c r="D17" s="3">
        <v>621115</v>
      </c>
      <c r="E17" s="3">
        <v>621115</v>
      </c>
      <c r="F17" s="3">
        <v>621115</v>
      </c>
      <c r="G17" s="3">
        <v>621115</v>
      </c>
      <c r="H17" s="3">
        <v>621115</v>
      </c>
      <c r="I17" s="3">
        <v>630431.73</v>
      </c>
      <c r="J17" s="3">
        <v>630431.73</v>
      </c>
      <c r="K17" s="3">
        <v>630431.73</v>
      </c>
      <c r="L17" s="3">
        <v>630431.73</v>
      </c>
      <c r="M17" s="3">
        <v>630431.73</v>
      </c>
      <c r="N17" s="3">
        <v>630431.73</v>
      </c>
      <c r="O17" s="8">
        <f t="shared" si="0"/>
        <v>7509280.380000003</v>
      </c>
    </row>
    <row r="18" spans="1:15" ht="12.75">
      <c r="A18" s="18" t="s">
        <v>3</v>
      </c>
      <c r="B18" s="2" t="s">
        <v>17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8">
        <f t="shared" si="0"/>
        <v>0</v>
      </c>
    </row>
    <row r="19" spans="1:15" ht="12.75">
      <c r="A19" s="18" t="s">
        <v>3</v>
      </c>
      <c r="B19" s="2" t="s">
        <v>18</v>
      </c>
      <c r="C19" s="3">
        <v>5150</v>
      </c>
      <c r="D19" s="3">
        <v>5150</v>
      </c>
      <c r="E19" s="3">
        <v>5150</v>
      </c>
      <c r="F19" s="3">
        <v>5150</v>
      </c>
      <c r="G19" s="3">
        <v>5150</v>
      </c>
      <c r="H19" s="3">
        <v>5150</v>
      </c>
      <c r="I19" s="3">
        <v>5150</v>
      </c>
      <c r="J19" s="3">
        <v>5150</v>
      </c>
      <c r="K19" s="3">
        <v>5150</v>
      </c>
      <c r="L19" s="3">
        <v>5150</v>
      </c>
      <c r="M19" s="3">
        <v>5150</v>
      </c>
      <c r="N19" s="3">
        <v>5150</v>
      </c>
      <c r="O19" s="8">
        <f t="shared" si="0"/>
        <v>61800</v>
      </c>
    </row>
    <row r="20" spans="1:15" ht="12.75">
      <c r="A20" s="18" t="s">
        <v>3</v>
      </c>
      <c r="B20" s="2" t="s">
        <v>19</v>
      </c>
      <c r="C20" s="3">
        <v>1910</v>
      </c>
      <c r="D20" s="3">
        <v>1910</v>
      </c>
      <c r="E20" s="3">
        <v>1910</v>
      </c>
      <c r="F20" s="3">
        <v>1910</v>
      </c>
      <c r="G20" s="3">
        <v>1910</v>
      </c>
      <c r="H20" s="3">
        <v>1910</v>
      </c>
      <c r="I20" s="3">
        <v>1910</v>
      </c>
      <c r="J20" s="3">
        <v>1910</v>
      </c>
      <c r="K20" s="3">
        <v>1910</v>
      </c>
      <c r="L20" s="3">
        <v>1910</v>
      </c>
      <c r="M20" s="3">
        <v>1910</v>
      </c>
      <c r="N20" s="3">
        <v>1910</v>
      </c>
      <c r="O20" s="8">
        <f t="shared" si="0"/>
        <v>22920</v>
      </c>
    </row>
    <row r="21" spans="1:15" ht="12.75">
      <c r="A21" s="18" t="s">
        <v>3</v>
      </c>
      <c r="B21" s="2" t="s">
        <v>20</v>
      </c>
      <c r="C21" s="3">
        <v>10357</v>
      </c>
      <c r="D21" s="3">
        <v>10357</v>
      </c>
      <c r="E21" s="3">
        <v>10357</v>
      </c>
      <c r="F21" s="3">
        <v>10357</v>
      </c>
      <c r="G21" s="3">
        <v>10357</v>
      </c>
      <c r="H21" s="3">
        <v>10357</v>
      </c>
      <c r="I21" s="3">
        <v>10357</v>
      </c>
      <c r="J21" s="3">
        <v>10357</v>
      </c>
      <c r="K21" s="3">
        <v>10357</v>
      </c>
      <c r="L21" s="3">
        <v>10357</v>
      </c>
      <c r="M21" s="3">
        <v>10357</v>
      </c>
      <c r="N21" s="3">
        <v>10357</v>
      </c>
      <c r="O21" s="8">
        <f t="shared" si="0"/>
        <v>124284</v>
      </c>
    </row>
    <row r="22" spans="1:15" ht="12.75">
      <c r="A22" s="18" t="s">
        <v>3</v>
      </c>
      <c r="B22" s="2" t="s">
        <v>21</v>
      </c>
      <c r="C22" s="3">
        <v>7431</v>
      </c>
      <c r="D22" s="3">
        <v>7431</v>
      </c>
      <c r="E22" s="3">
        <v>7431</v>
      </c>
      <c r="F22" s="3">
        <v>7431</v>
      </c>
      <c r="G22" s="3">
        <v>7431</v>
      </c>
      <c r="H22" s="3">
        <v>7431</v>
      </c>
      <c r="I22" s="3">
        <v>7431</v>
      </c>
      <c r="J22" s="3">
        <v>7431</v>
      </c>
      <c r="K22" s="3">
        <v>7431</v>
      </c>
      <c r="L22" s="3">
        <v>7431</v>
      </c>
      <c r="M22" s="3">
        <v>7431</v>
      </c>
      <c r="N22" s="3">
        <v>7431</v>
      </c>
      <c r="O22" s="8">
        <f t="shared" si="0"/>
        <v>89172</v>
      </c>
    </row>
    <row r="23" spans="1:15" ht="12.75">
      <c r="A23" s="18" t="s">
        <v>3</v>
      </c>
      <c r="B23" s="2" t="s">
        <v>22</v>
      </c>
      <c r="C23" s="3">
        <v>3000</v>
      </c>
      <c r="D23" s="3">
        <v>3000</v>
      </c>
      <c r="E23" s="3">
        <v>3000</v>
      </c>
      <c r="F23" s="3">
        <v>3000</v>
      </c>
      <c r="G23" s="3">
        <v>3000</v>
      </c>
      <c r="H23" s="3">
        <v>3000</v>
      </c>
      <c r="I23" s="3">
        <v>3000</v>
      </c>
      <c r="J23" s="3">
        <v>3000</v>
      </c>
      <c r="K23" s="3">
        <v>3000</v>
      </c>
      <c r="L23" s="3">
        <v>3000</v>
      </c>
      <c r="M23" s="3">
        <v>3000</v>
      </c>
      <c r="N23" s="3">
        <v>3000</v>
      </c>
      <c r="O23" s="8">
        <f t="shared" si="0"/>
        <v>36000</v>
      </c>
    </row>
    <row r="24" spans="1:15" ht="12.75">
      <c r="A24" s="18" t="s">
        <v>3</v>
      </c>
      <c r="B24" s="2" t="s">
        <v>23</v>
      </c>
      <c r="C24" s="3">
        <v>11547</v>
      </c>
      <c r="D24" s="3">
        <v>11547</v>
      </c>
      <c r="E24" s="3">
        <v>11547</v>
      </c>
      <c r="F24" s="3">
        <v>11547</v>
      </c>
      <c r="G24" s="3">
        <v>11547</v>
      </c>
      <c r="H24" s="3">
        <v>11547</v>
      </c>
      <c r="I24" s="3">
        <v>11547</v>
      </c>
      <c r="J24" s="3">
        <v>11547</v>
      </c>
      <c r="K24" s="3">
        <v>11547</v>
      </c>
      <c r="L24" s="3">
        <v>11547</v>
      </c>
      <c r="M24" s="3">
        <v>11547</v>
      </c>
      <c r="N24" s="3">
        <v>11547</v>
      </c>
      <c r="O24" s="8">
        <f t="shared" si="0"/>
        <v>138564</v>
      </c>
    </row>
    <row r="25" spans="1:15" ht="12.75">
      <c r="A25" s="18" t="s">
        <v>3</v>
      </c>
      <c r="B25" s="2" t="s">
        <v>24</v>
      </c>
      <c r="C25" s="3">
        <v>663</v>
      </c>
      <c r="D25" s="3">
        <v>663</v>
      </c>
      <c r="E25" s="3">
        <v>663</v>
      </c>
      <c r="F25" s="3">
        <v>663</v>
      </c>
      <c r="G25" s="3">
        <v>663</v>
      </c>
      <c r="H25" s="3">
        <v>663</v>
      </c>
      <c r="I25" s="3">
        <v>663</v>
      </c>
      <c r="J25" s="3">
        <v>663</v>
      </c>
      <c r="K25" s="3">
        <v>663</v>
      </c>
      <c r="L25" s="3">
        <v>663</v>
      </c>
      <c r="M25" s="3">
        <v>663</v>
      </c>
      <c r="N25" s="3">
        <v>663</v>
      </c>
      <c r="O25" s="8">
        <f t="shared" si="0"/>
        <v>7956</v>
      </c>
    </row>
    <row r="26" spans="1:15" ht="12.75">
      <c r="A26" s="18" t="s">
        <v>3</v>
      </c>
      <c r="B26" s="2" t="s">
        <v>25</v>
      </c>
      <c r="C26" s="3">
        <v>40000</v>
      </c>
      <c r="D26" s="3">
        <v>40000</v>
      </c>
      <c r="E26" s="3">
        <v>40000</v>
      </c>
      <c r="F26" s="3">
        <v>40000</v>
      </c>
      <c r="G26" s="3">
        <v>40000</v>
      </c>
      <c r="H26" s="3">
        <v>40000</v>
      </c>
      <c r="I26" s="3">
        <v>40800</v>
      </c>
      <c r="J26" s="3">
        <v>51000</v>
      </c>
      <c r="K26" s="3">
        <v>51000</v>
      </c>
      <c r="L26" s="3">
        <v>51000</v>
      </c>
      <c r="M26" s="3">
        <v>51000</v>
      </c>
      <c r="N26" s="3">
        <v>40800</v>
      </c>
      <c r="O26" s="8">
        <f t="shared" si="0"/>
        <v>525600</v>
      </c>
    </row>
    <row r="27" spans="1:15" ht="12.75">
      <c r="A27" s="18" t="s">
        <v>3</v>
      </c>
      <c r="B27" s="2" t="s">
        <v>26</v>
      </c>
      <c r="C27" s="3">
        <v>14711</v>
      </c>
      <c r="D27" s="3">
        <v>14711</v>
      </c>
      <c r="E27" s="3">
        <v>14711</v>
      </c>
      <c r="F27" s="3">
        <v>14711</v>
      </c>
      <c r="G27" s="3">
        <v>14711</v>
      </c>
      <c r="H27" s="3">
        <v>14711</v>
      </c>
      <c r="I27" s="3">
        <v>14711</v>
      </c>
      <c r="J27" s="3">
        <v>14711</v>
      </c>
      <c r="K27" s="3">
        <v>14711</v>
      </c>
      <c r="L27" s="3">
        <v>14711</v>
      </c>
      <c r="M27" s="3">
        <v>14711</v>
      </c>
      <c r="N27" s="3">
        <v>14711</v>
      </c>
      <c r="O27" s="8">
        <f t="shared" si="0"/>
        <v>176532</v>
      </c>
    </row>
    <row r="28" spans="1:15" ht="12.75">
      <c r="A28" s="18" t="s">
        <v>3</v>
      </c>
      <c r="B28" s="2" t="s">
        <v>27</v>
      </c>
      <c r="C28" s="3">
        <v>2866</v>
      </c>
      <c r="D28" s="3">
        <v>2866</v>
      </c>
      <c r="E28" s="3">
        <v>2866</v>
      </c>
      <c r="F28" s="3">
        <v>2866</v>
      </c>
      <c r="G28" s="3">
        <v>2866</v>
      </c>
      <c r="H28" s="3">
        <v>2866</v>
      </c>
      <c r="I28" s="3">
        <v>2866</v>
      </c>
      <c r="J28" s="3">
        <v>2866</v>
      </c>
      <c r="K28" s="3">
        <v>2866</v>
      </c>
      <c r="L28" s="3">
        <v>2866</v>
      </c>
      <c r="M28" s="3">
        <v>2866</v>
      </c>
      <c r="N28" s="3">
        <v>2866</v>
      </c>
      <c r="O28" s="8">
        <f t="shared" si="0"/>
        <v>34392</v>
      </c>
    </row>
    <row r="29" spans="1:15" ht="12.75">
      <c r="A29" s="18" t="s">
        <v>3</v>
      </c>
      <c r="B29" s="2" t="s">
        <v>28</v>
      </c>
      <c r="C29" s="3">
        <v>109287</v>
      </c>
      <c r="D29" s="3">
        <v>109287</v>
      </c>
      <c r="E29" s="3">
        <v>109287</v>
      </c>
      <c r="F29" s="3">
        <v>109287</v>
      </c>
      <c r="G29" s="3">
        <v>109287</v>
      </c>
      <c r="H29" s="3">
        <v>109287</v>
      </c>
      <c r="I29" s="3">
        <v>109287</v>
      </c>
      <c r="J29" s="3">
        <v>109287</v>
      </c>
      <c r="K29" s="3">
        <v>109287</v>
      </c>
      <c r="L29" s="3">
        <v>109287</v>
      </c>
      <c r="M29" s="3">
        <v>109287</v>
      </c>
      <c r="N29" s="3">
        <v>109287</v>
      </c>
      <c r="O29" s="8">
        <f t="shared" si="0"/>
        <v>1311444</v>
      </c>
    </row>
    <row r="30" spans="1:15" ht="12.75">
      <c r="A30" s="18" t="s">
        <v>3</v>
      </c>
      <c r="B30" s="2" t="s">
        <v>29</v>
      </c>
      <c r="C30" s="3">
        <v>11187</v>
      </c>
      <c r="D30" s="3">
        <v>11187</v>
      </c>
      <c r="E30" s="3">
        <v>11187</v>
      </c>
      <c r="F30" s="3">
        <v>11187</v>
      </c>
      <c r="G30" s="3">
        <v>11187</v>
      </c>
      <c r="H30" s="3">
        <v>11187</v>
      </c>
      <c r="I30" s="3">
        <v>11354.81</v>
      </c>
      <c r="J30" s="3">
        <v>11354.81</v>
      </c>
      <c r="K30" s="3">
        <v>11354.81</v>
      </c>
      <c r="L30" s="3">
        <v>11354.81</v>
      </c>
      <c r="M30" s="3">
        <v>11354.81</v>
      </c>
      <c r="N30" s="3">
        <v>11354.81</v>
      </c>
      <c r="O30" s="8">
        <f t="shared" si="0"/>
        <v>135250.86</v>
      </c>
    </row>
    <row r="31" spans="1:15" ht="12.75">
      <c r="A31" s="18" t="s">
        <v>3</v>
      </c>
      <c r="B31" s="2" t="s">
        <v>30</v>
      </c>
      <c r="C31" s="3">
        <v>10323</v>
      </c>
      <c r="D31" s="3">
        <v>10323</v>
      </c>
      <c r="E31" s="3">
        <v>10323</v>
      </c>
      <c r="F31" s="3">
        <v>10323</v>
      </c>
      <c r="G31" s="3">
        <v>10323</v>
      </c>
      <c r="H31" s="3">
        <v>10323</v>
      </c>
      <c r="I31" s="3">
        <v>10323</v>
      </c>
      <c r="J31" s="3">
        <v>10323</v>
      </c>
      <c r="K31" s="3">
        <v>10323</v>
      </c>
      <c r="L31" s="3">
        <v>10323</v>
      </c>
      <c r="M31" s="3">
        <v>10323</v>
      </c>
      <c r="N31" s="3">
        <v>10323</v>
      </c>
      <c r="O31" s="8">
        <f t="shared" si="0"/>
        <v>123876</v>
      </c>
    </row>
    <row r="32" spans="1:15" ht="12.75">
      <c r="A32" s="18" t="s">
        <v>3</v>
      </c>
      <c r="B32" s="2" t="s">
        <v>31</v>
      </c>
      <c r="C32" s="3">
        <v>100000</v>
      </c>
      <c r="D32" s="3">
        <v>100000</v>
      </c>
      <c r="E32" s="3">
        <v>100000</v>
      </c>
      <c r="F32" s="3">
        <v>100000</v>
      </c>
      <c r="G32" s="3">
        <v>100000</v>
      </c>
      <c r="H32" s="3">
        <v>100000</v>
      </c>
      <c r="I32" s="3">
        <v>100000</v>
      </c>
      <c r="J32" s="3">
        <v>100000</v>
      </c>
      <c r="K32" s="3">
        <v>100000</v>
      </c>
      <c r="L32" s="3">
        <v>100000</v>
      </c>
      <c r="M32" s="3">
        <v>100000</v>
      </c>
      <c r="N32" s="3">
        <v>100000</v>
      </c>
      <c r="O32" s="8">
        <f t="shared" si="0"/>
        <v>1200000</v>
      </c>
    </row>
    <row r="33" spans="1:15" ht="12.75">
      <c r="A33" s="18" t="s">
        <v>3</v>
      </c>
      <c r="B33" s="5" t="s">
        <v>32</v>
      </c>
      <c r="C33" s="6">
        <v>3340</v>
      </c>
      <c r="D33" s="6">
        <v>3340</v>
      </c>
      <c r="E33" s="6">
        <v>3340</v>
      </c>
      <c r="F33" s="6">
        <v>3340</v>
      </c>
      <c r="G33" s="6">
        <v>3340</v>
      </c>
      <c r="H33" s="6">
        <v>3340</v>
      </c>
      <c r="I33" s="6">
        <v>3340</v>
      </c>
      <c r="J33" s="6">
        <v>3340</v>
      </c>
      <c r="K33" s="6">
        <v>3340</v>
      </c>
      <c r="L33" s="6">
        <v>3340</v>
      </c>
      <c r="M33" s="6">
        <v>3340</v>
      </c>
      <c r="N33" s="6">
        <v>3340</v>
      </c>
      <c r="O33" s="9">
        <f t="shared" si="0"/>
        <v>40080</v>
      </c>
    </row>
    <row r="34" spans="1:15" ht="12.75">
      <c r="A34" s="18" t="s">
        <v>3</v>
      </c>
      <c r="B34" s="2" t="s">
        <v>33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8">
        <f t="shared" si="0"/>
        <v>0</v>
      </c>
    </row>
    <row r="35" spans="1:15" ht="12.75">
      <c r="A35" s="18" t="s">
        <v>3</v>
      </c>
      <c r="B35" s="2" t="s">
        <v>34</v>
      </c>
      <c r="C35" s="3">
        <v>227796</v>
      </c>
      <c r="D35" s="3">
        <v>227796</v>
      </c>
      <c r="E35" s="3">
        <v>227796</v>
      </c>
      <c r="F35" s="3">
        <v>227796</v>
      </c>
      <c r="G35" s="3">
        <v>227796</v>
      </c>
      <c r="H35" s="3">
        <v>227796</v>
      </c>
      <c r="I35" s="3">
        <v>231212.94</v>
      </c>
      <c r="J35" s="3">
        <v>231212.94</v>
      </c>
      <c r="K35" s="3">
        <v>231212.94</v>
      </c>
      <c r="L35" s="3">
        <v>231212.94</v>
      </c>
      <c r="M35" s="3">
        <v>231212.94</v>
      </c>
      <c r="N35" s="3">
        <v>231212.94</v>
      </c>
      <c r="O35" s="8">
        <f t="shared" si="0"/>
        <v>2754053.6399999997</v>
      </c>
    </row>
    <row r="36" spans="1:15" ht="12.75">
      <c r="A36" s="18" t="s">
        <v>3</v>
      </c>
      <c r="B36" s="2" t="s">
        <v>35</v>
      </c>
      <c r="C36" s="3">
        <v>362000</v>
      </c>
      <c r="D36" s="3">
        <v>362000</v>
      </c>
      <c r="E36" s="3">
        <v>362000</v>
      </c>
      <c r="F36" s="3">
        <v>362000</v>
      </c>
      <c r="G36" s="3">
        <v>362000</v>
      </c>
      <c r="H36" s="3">
        <v>362000</v>
      </c>
      <c r="I36" s="3">
        <v>367430</v>
      </c>
      <c r="J36" s="3">
        <v>367430</v>
      </c>
      <c r="K36" s="3">
        <v>367430</v>
      </c>
      <c r="L36" s="3">
        <v>367430</v>
      </c>
      <c r="M36" s="3">
        <v>367430</v>
      </c>
      <c r="N36" s="3">
        <v>367430</v>
      </c>
      <c r="O36" s="8">
        <f t="shared" si="0"/>
        <v>4376580</v>
      </c>
    </row>
    <row r="37" spans="1:15" ht="12.75">
      <c r="A37" s="18" t="s">
        <v>3</v>
      </c>
      <c r="B37" s="2" t="s">
        <v>36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8">
        <f t="shared" si="0"/>
        <v>0</v>
      </c>
    </row>
    <row r="38" spans="1:18" ht="12.75">
      <c r="A38" s="18" t="s">
        <v>3</v>
      </c>
      <c r="B38" s="28" t="s">
        <v>37</v>
      </c>
      <c r="C38" s="3">
        <v>658808</v>
      </c>
      <c r="D38" s="3">
        <v>658808</v>
      </c>
      <c r="E38" s="3">
        <v>658808</v>
      </c>
      <c r="F38" s="3">
        <v>658808</v>
      </c>
      <c r="G38" s="3">
        <v>658808</v>
      </c>
      <c r="H38" s="3">
        <v>658808</v>
      </c>
      <c r="I38" s="3">
        <v>658808</v>
      </c>
      <c r="J38" s="3">
        <v>658808</v>
      </c>
      <c r="K38" s="3">
        <v>658808</v>
      </c>
      <c r="L38" s="3">
        <v>658808</v>
      </c>
      <c r="M38" s="3">
        <v>658808</v>
      </c>
      <c r="N38" s="3">
        <v>658808</v>
      </c>
      <c r="O38" s="8">
        <f t="shared" si="0"/>
        <v>7905696</v>
      </c>
      <c r="Q38" s="30">
        <f>O38/2</f>
        <v>3952848</v>
      </c>
      <c r="R38" s="32">
        <f>Q38*0.22</f>
        <v>869626.56</v>
      </c>
    </row>
    <row r="39" spans="1:15" ht="12.75">
      <c r="A39" s="18" t="s">
        <v>3</v>
      </c>
      <c r="B39" s="2" t="s">
        <v>38</v>
      </c>
      <c r="C39" s="3">
        <v>16487.53</v>
      </c>
      <c r="D39" s="3">
        <v>16487.53</v>
      </c>
      <c r="E39" s="3">
        <v>16487.53</v>
      </c>
      <c r="F39" s="3">
        <v>16487.53</v>
      </c>
      <c r="G39" s="3">
        <v>16487.53</v>
      </c>
      <c r="H39" s="3">
        <v>16487.53</v>
      </c>
      <c r="I39" s="3">
        <v>16487.53</v>
      </c>
      <c r="J39" s="3">
        <v>16487.53</v>
      </c>
      <c r="K39" s="3">
        <v>16487.53</v>
      </c>
      <c r="L39" s="3">
        <v>16487.53</v>
      </c>
      <c r="M39" s="3">
        <v>16487.53</v>
      </c>
      <c r="N39" s="3">
        <v>16487.53</v>
      </c>
      <c r="O39" s="8">
        <f t="shared" si="0"/>
        <v>197850.36</v>
      </c>
    </row>
    <row r="40" spans="1:15" ht="12.75">
      <c r="A40" s="18" t="s">
        <v>39</v>
      </c>
      <c r="B40" s="2" t="s">
        <v>40</v>
      </c>
      <c r="C40" s="3">
        <v>88290</v>
      </c>
      <c r="D40" s="3">
        <v>88290</v>
      </c>
      <c r="E40" s="3">
        <v>88290</v>
      </c>
      <c r="F40" s="3">
        <v>88290</v>
      </c>
      <c r="G40" s="3">
        <v>88290</v>
      </c>
      <c r="H40" s="3">
        <v>88290</v>
      </c>
      <c r="I40" s="3">
        <v>88290</v>
      </c>
      <c r="J40" s="3">
        <v>88290</v>
      </c>
      <c r="K40" s="3">
        <v>88290</v>
      </c>
      <c r="L40" s="3">
        <v>88290</v>
      </c>
      <c r="M40" s="3">
        <v>88290</v>
      </c>
      <c r="N40" s="3">
        <v>88290</v>
      </c>
      <c r="O40" s="8">
        <f t="shared" si="0"/>
        <v>1059480</v>
      </c>
    </row>
    <row r="41" spans="1:15" ht="12.75">
      <c r="A41" s="18" t="s">
        <v>39</v>
      </c>
      <c r="B41" s="2" t="s">
        <v>41</v>
      </c>
      <c r="C41" s="7">
        <v>395000</v>
      </c>
      <c r="D41" s="7">
        <v>380000</v>
      </c>
      <c r="E41" s="7">
        <v>401000</v>
      </c>
      <c r="F41" s="7">
        <v>386000</v>
      </c>
      <c r="G41" s="7">
        <v>383000</v>
      </c>
      <c r="H41" s="7">
        <v>391000</v>
      </c>
      <c r="I41" s="7">
        <v>388000</v>
      </c>
      <c r="J41" s="7">
        <v>388000</v>
      </c>
      <c r="K41" s="7">
        <v>388000</v>
      </c>
      <c r="L41" s="7">
        <v>396000</v>
      </c>
      <c r="M41" s="7">
        <v>396000</v>
      </c>
      <c r="N41" s="7">
        <v>396000</v>
      </c>
      <c r="O41" s="8">
        <f t="shared" si="0"/>
        <v>4688000</v>
      </c>
    </row>
    <row r="42" spans="1:15" ht="12.75">
      <c r="A42" s="18" t="s">
        <v>39</v>
      </c>
      <c r="B42" s="2" t="s">
        <v>42</v>
      </c>
      <c r="C42" s="3">
        <v>38500</v>
      </c>
      <c r="D42" s="3">
        <v>38500</v>
      </c>
      <c r="E42" s="3">
        <v>38500</v>
      </c>
      <c r="F42" s="3">
        <v>38500</v>
      </c>
      <c r="G42" s="3">
        <v>38500</v>
      </c>
      <c r="H42" s="3">
        <v>38500</v>
      </c>
      <c r="I42" s="3">
        <v>38500</v>
      </c>
      <c r="J42" s="3">
        <v>38500</v>
      </c>
      <c r="K42" s="3">
        <v>38500</v>
      </c>
      <c r="L42" s="3">
        <v>38500</v>
      </c>
      <c r="M42" s="3">
        <v>38500</v>
      </c>
      <c r="N42" s="3">
        <v>38500</v>
      </c>
      <c r="O42" s="8">
        <f t="shared" si="0"/>
        <v>462000</v>
      </c>
    </row>
    <row r="43" spans="1:15" ht="12.75">
      <c r="A43" s="18" t="s">
        <v>39</v>
      </c>
      <c r="B43" s="2" t="s">
        <v>43</v>
      </c>
      <c r="C43" s="3">
        <v>1300</v>
      </c>
      <c r="D43" s="3">
        <v>1300</v>
      </c>
      <c r="E43" s="3">
        <v>1300</v>
      </c>
      <c r="F43" s="3">
        <v>1300</v>
      </c>
      <c r="G43" s="3">
        <v>1300</v>
      </c>
      <c r="H43" s="3">
        <v>1300</v>
      </c>
      <c r="I43" s="3">
        <v>1300</v>
      </c>
      <c r="J43" s="3">
        <v>1300</v>
      </c>
      <c r="K43" s="3">
        <v>1300</v>
      </c>
      <c r="L43" s="3">
        <v>1300</v>
      </c>
      <c r="M43" s="3">
        <v>1300</v>
      </c>
      <c r="N43" s="3">
        <v>1300</v>
      </c>
      <c r="O43" s="8">
        <f t="shared" si="0"/>
        <v>15600</v>
      </c>
    </row>
    <row r="44" spans="1:15" ht="12.75">
      <c r="A44" s="18" t="s">
        <v>3</v>
      </c>
      <c r="B44" s="2" t="s">
        <v>44</v>
      </c>
      <c r="C44" s="3">
        <v>624</v>
      </c>
      <c r="D44" s="3">
        <v>624</v>
      </c>
      <c r="E44" s="3">
        <v>624</v>
      </c>
      <c r="F44" s="3">
        <v>624</v>
      </c>
      <c r="G44" s="3">
        <v>624</v>
      </c>
      <c r="H44" s="3">
        <v>624</v>
      </c>
      <c r="I44" s="3">
        <v>624</v>
      </c>
      <c r="J44" s="3">
        <v>624</v>
      </c>
      <c r="K44" s="3">
        <v>624</v>
      </c>
      <c r="L44" s="3">
        <v>624</v>
      </c>
      <c r="M44" s="3">
        <v>624</v>
      </c>
      <c r="N44" s="3">
        <v>624</v>
      </c>
      <c r="O44" s="8">
        <f t="shared" si="0"/>
        <v>7488</v>
      </c>
    </row>
    <row r="45" spans="1:15" ht="12.75">
      <c r="A45" s="18" t="s">
        <v>3</v>
      </c>
      <c r="B45" s="2" t="s">
        <v>45</v>
      </c>
      <c r="C45" s="3">
        <v>72.1</v>
      </c>
      <c r="D45" s="3">
        <v>72.1</v>
      </c>
      <c r="E45" s="3">
        <v>72.1</v>
      </c>
      <c r="F45" s="3">
        <v>72.1</v>
      </c>
      <c r="G45" s="3">
        <v>72.1</v>
      </c>
      <c r="H45" s="3">
        <v>72.1</v>
      </c>
      <c r="I45" s="3">
        <v>72.1</v>
      </c>
      <c r="J45" s="3">
        <v>72.1</v>
      </c>
      <c r="K45" s="3">
        <v>72.1</v>
      </c>
      <c r="L45" s="3">
        <v>72.1</v>
      </c>
      <c r="M45" s="3">
        <v>72.1</v>
      </c>
      <c r="N45" s="3">
        <v>72.1</v>
      </c>
      <c r="O45" s="8">
        <f t="shared" si="0"/>
        <v>865.2000000000002</v>
      </c>
    </row>
    <row r="46" spans="1:15" ht="12.75">
      <c r="A46" s="18" t="s">
        <v>39</v>
      </c>
      <c r="B46" s="2" t="s">
        <v>46</v>
      </c>
      <c r="C46" s="3">
        <v>31480</v>
      </c>
      <c r="D46" s="3">
        <v>31480</v>
      </c>
      <c r="E46" s="3">
        <v>31480</v>
      </c>
      <c r="F46" s="3">
        <v>31480</v>
      </c>
      <c r="G46" s="3">
        <v>31480</v>
      </c>
      <c r="H46" s="3">
        <v>31480</v>
      </c>
      <c r="I46" s="3">
        <v>31480</v>
      </c>
      <c r="J46" s="3">
        <v>31480</v>
      </c>
      <c r="K46" s="3">
        <v>31480</v>
      </c>
      <c r="L46" s="3">
        <v>31480</v>
      </c>
      <c r="M46" s="3">
        <v>31480</v>
      </c>
      <c r="N46" s="3">
        <v>31480</v>
      </c>
      <c r="O46" s="8">
        <f t="shared" si="0"/>
        <v>377760</v>
      </c>
    </row>
    <row r="47" spans="1:15" ht="12.75">
      <c r="A47" s="18" t="s">
        <v>39</v>
      </c>
      <c r="B47" s="2" t="s">
        <v>47</v>
      </c>
      <c r="C47" s="3">
        <v>515000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515000</v>
      </c>
      <c r="K47" s="3">
        <v>515000</v>
      </c>
      <c r="L47" s="3">
        <v>515000</v>
      </c>
      <c r="M47" s="3">
        <v>515000</v>
      </c>
      <c r="N47" s="3">
        <v>515000</v>
      </c>
      <c r="O47" s="8">
        <f t="shared" si="0"/>
        <v>3090000</v>
      </c>
    </row>
    <row r="48" spans="1:15" ht="12.75">
      <c r="A48" s="18" t="s">
        <v>3</v>
      </c>
      <c r="B48" s="2" t="s">
        <v>48</v>
      </c>
      <c r="C48" s="3">
        <v>21000</v>
      </c>
      <c r="D48" s="3">
        <v>21000</v>
      </c>
      <c r="E48" s="3">
        <v>21000</v>
      </c>
      <c r="F48" s="3">
        <v>21000</v>
      </c>
      <c r="G48" s="3">
        <v>21000</v>
      </c>
      <c r="H48" s="3">
        <v>21000</v>
      </c>
      <c r="I48" s="3">
        <v>21000</v>
      </c>
      <c r="J48" s="3">
        <v>21000</v>
      </c>
      <c r="K48" s="3">
        <v>21000</v>
      </c>
      <c r="L48" s="3">
        <v>21000</v>
      </c>
      <c r="M48" s="3">
        <v>21000</v>
      </c>
      <c r="N48" s="3">
        <v>21000</v>
      </c>
      <c r="O48" s="8">
        <f t="shared" si="0"/>
        <v>252000</v>
      </c>
    </row>
    <row r="49" spans="1:15" ht="12.75">
      <c r="A49" s="18" t="s">
        <v>3</v>
      </c>
      <c r="B49" s="2" t="s">
        <v>49</v>
      </c>
      <c r="C49" s="3">
        <v>826.22</v>
      </c>
      <c r="D49" s="3">
        <v>826.22</v>
      </c>
      <c r="E49" s="3">
        <v>826.22</v>
      </c>
      <c r="F49" s="3">
        <v>826.22</v>
      </c>
      <c r="G49" s="3">
        <v>826.22</v>
      </c>
      <c r="H49" s="3">
        <v>826.22</v>
      </c>
      <c r="I49" s="3">
        <v>826.22</v>
      </c>
      <c r="J49" s="3">
        <v>826.22</v>
      </c>
      <c r="K49" s="3">
        <v>826.22</v>
      </c>
      <c r="L49" s="3">
        <v>826.22</v>
      </c>
      <c r="M49" s="3">
        <v>826.22</v>
      </c>
      <c r="N49" s="3">
        <v>826.22</v>
      </c>
      <c r="O49" s="8">
        <f t="shared" si="0"/>
        <v>9914.64</v>
      </c>
    </row>
    <row r="50" spans="1:18" ht="12.75">
      <c r="A50" s="18" t="s">
        <v>3</v>
      </c>
      <c r="B50" s="28" t="s">
        <v>50</v>
      </c>
      <c r="C50" s="3">
        <v>400000</v>
      </c>
      <c r="D50" s="3">
        <v>400000</v>
      </c>
      <c r="E50" s="3">
        <v>700000</v>
      </c>
      <c r="F50" s="3">
        <v>1200000</v>
      </c>
      <c r="G50" s="3">
        <v>1200000</v>
      </c>
      <c r="H50" s="3">
        <v>700000</v>
      </c>
      <c r="I50" s="3">
        <v>400000</v>
      </c>
      <c r="J50" s="3">
        <v>400000</v>
      </c>
      <c r="K50" s="3">
        <v>400000</v>
      </c>
      <c r="L50" s="3">
        <v>400000</v>
      </c>
      <c r="M50" s="3">
        <v>400000</v>
      </c>
      <c r="N50" s="3">
        <v>400000</v>
      </c>
      <c r="O50" s="8">
        <f t="shared" si="0"/>
        <v>7000000</v>
      </c>
      <c r="Q50" s="30">
        <f>O50/2</f>
        <v>3500000</v>
      </c>
      <c r="R50" s="32">
        <f>Q50*0.22</f>
        <v>770000</v>
      </c>
    </row>
    <row r="51" spans="1:15" ht="12.75">
      <c r="A51" s="18" t="s">
        <v>39</v>
      </c>
      <c r="B51" s="2" t="s">
        <v>51</v>
      </c>
      <c r="C51" s="3">
        <v>11092</v>
      </c>
      <c r="D51" s="3">
        <v>11092</v>
      </c>
      <c r="E51" s="3">
        <v>11092</v>
      </c>
      <c r="F51" s="3">
        <v>11092</v>
      </c>
      <c r="G51" s="3">
        <v>11092</v>
      </c>
      <c r="H51" s="3">
        <v>11092</v>
      </c>
      <c r="I51" s="3">
        <v>11092</v>
      </c>
      <c r="J51" s="3">
        <v>11092</v>
      </c>
      <c r="K51" s="3">
        <v>11092</v>
      </c>
      <c r="L51" s="3">
        <v>11092</v>
      </c>
      <c r="M51" s="3">
        <v>11092</v>
      </c>
      <c r="N51" s="3">
        <v>11092</v>
      </c>
      <c r="O51" s="8">
        <f t="shared" si="0"/>
        <v>133104</v>
      </c>
    </row>
    <row r="52" spans="1:15" ht="12.75">
      <c r="A52" s="18" t="s">
        <v>39</v>
      </c>
      <c r="B52" s="2" t="s">
        <v>52</v>
      </c>
      <c r="C52" s="3">
        <v>65427.07</v>
      </c>
      <c r="D52" s="3">
        <v>65427.07</v>
      </c>
      <c r="E52" s="3">
        <v>65427.07</v>
      </c>
      <c r="F52" s="3">
        <v>65427.07</v>
      </c>
      <c r="G52" s="3">
        <v>65427.07</v>
      </c>
      <c r="H52" s="3">
        <v>65427.07</v>
      </c>
      <c r="I52" s="3">
        <v>65427.07</v>
      </c>
      <c r="J52" s="3">
        <v>65427.07</v>
      </c>
      <c r="K52" s="3">
        <v>65427.07</v>
      </c>
      <c r="L52" s="3">
        <v>66735.6</v>
      </c>
      <c r="M52" s="3">
        <v>66735.6</v>
      </c>
      <c r="N52" s="3">
        <v>66735.6</v>
      </c>
      <c r="O52" s="8">
        <f t="shared" si="0"/>
        <v>789050.4299999999</v>
      </c>
    </row>
    <row r="53" spans="1:15" ht="12.75">
      <c r="A53" s="18" t="s">
        <v>39</v>
      </c>
      <c r="B53" s="2" t="s">
        <v>53</v>
      </c>
      <c r="C53" s="3">
        <v>65427.07</v>
      </c>
      <c r="D53" s="3">
        <v>65427.07</v>
      </c>
      <c r="E53" s="3">
        <v>65427.07</v>
      </c>
      <c r="F53" s="3">
        <v>65427.07</v>
      </c>
      <c r="G53" s="3">
        <v>65427.07</v>
      </c>
      <c r="H53" s="3">
        <v>65427.07</v>
      </c>
      <c r="I53" s="3">
        <v>65427.07</v>
      </c>
      <c r="J53" s="3">
        <v>65427.07</v>
      </c>
      <c r="K53" s="3">
        <v>65427.07</v>
      </c>
      <c r="L53" s="3">
        <v>66735.6</v>
      </c>
      <c r="M53" s="3">
        <v>66735.6</v>
      </c>
      <c r="N53" s="3">
        <v>66735.6</v>
      </c>
      <c r="O53" s="8">
        <f t="shared" si="0"/>
        <v>789050.4299999999</v>
      </c>
    </row>
    <row r="54" spans="1:15" ht="12.75">
      <c r="A54" s="18" t="s">
        <v>3</v>
      </c>
      <c r="B54" s="2" t="s">
        <v>54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8">
        <f t="shared" si="0"/>
        <v>0</v>
      </c>
    </row>
    <row r="55" spans="1:15" ht="12.75">
      <c r="A55" s="18" t="s">
        <v>3</v>
      </c>
      <c r="B55" s="2" t="s">
        <v>55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8">
        <f t="shared" si="0"/>
        <v>0</v>
      </c>
    </row>
    <row r="56" spans="1:15" ht="12.75">
      <c r="A56" s="18" t="s">
        <v>39</v>
      </c>
      <c r="B56" s="2" t="s">
        <v>56</v>
      </c>
      <c r="C56" s="3">
        <v>45600</v>
      </c>
      <c r="D56" s="3">
        <v>45600</v>
      </c>
      <c r="E56" s="3">
        <v>45600</v>
      </c>
      <c r="F56" s="3">
        <v>45600</v>
      </c>
      <c r="G56" s="3">
        <v>45600</v>
      </c>
      <c r="H56" s="3">
        <v>45600</v>
      </c>
      <c r="I56" s="3">
        <v>45600</v>
      </c>
      <c r="J56" s="3">
        <v>45600</v>
      </c>
      <c r="K56" s="3">
        <v>45600</v>
      </c>
      <c r="L56" s="3">
        <v>45600</v>
      </c>
      <c r="M56" s="3">
        <v>45600</v>
      </c>
      <c r="N56" s="3">
        <v>45600</v>
      </c>
      <c r="O56" s="8">
        <f t="shared" si="0"/>
        <v>547200</v>
      </c>
    </row>
    <row r="57" spans="1:15" ht="12.75">
      <c r="A57" s="18" t="s">
        <v>39</v>
      </c>
      <c r="B57" s="2" t="s">
        <v>57</v>
      </c>
      <c r="C57" s="3">
        <v>95586.67</v>
      </c>
      <c r="D57" s="3">
        <v>95586.67</v>
      </c>
      <c r="E57" s="3">
        <v>95586.67</v>
      </c>
      <c r="F57" s="3">
        <v>95586.67</v>
      </c>
      <c r="G57" s="3">
        <v>95586.67</v>
      </c>
      <c r="H57" s="3">
        <v>95586.67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8">
        <f t="shared" si="0"/>
        <v>573520.02</v>
      </c>
    </row>
    <row r="58" spans="1:15" ht="12.75">
      <c r="A58" s="18" t="s">
        <v>39</v>
      </c>
      <c r="B58" s="2" t="s">
        <v>58</v>
      </c>
      <c r="C58" s="3">
        <v>1580.08</v>
      </c>
      <c r="D58" s="3">
        <v>1580.08</v>
      </c>
      <c r="E58" s="3">
        <v>1580.08</v>
      </c>
      <c r="F58" s="3">
        <v>1580.08</v>
      </c>
      <c r="G58" s="3">
        <v>1580.08</v>
      </c>
      <c r="H58" s="3">
        <v>1580.08</v>
      </c>
      <c r="I58" s="3">
        <v>1580.08</v>
      </c>
      <c r="J58" s="3">
        <v>1580.08</v>
      </c>
      <c r="K58" s="3">
        <v>1580.08</v>
      </c>
      <c r="L58" s="3">
        <v>1580.08</v>
      </c>
      <c r="M58" s="3">
        <v>1580.08</v>
      </c>
      <c r="N58" s="3">
        <v>1580.08</v>
      </c>
      <c r="O58" s="8">
        <f t="shared" si="0"/>
        <v>18960.96</v>
      </c>
    </row>
    <row r="59" spans="1:15" ht="12.75">
      <c r="A59" s="18" t="s">
        <v>3</v>
      </c>
      <c r="B59" s="2" t="s">
        <v>59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145000</v>
      </c>
      <c r="N59" s="3">
        <v>0</v>
      </c>
      <c r="O59" s="8">
        <f t="shared" si="0"/>
        <v>145000</v>
      </c>
    </row>
    <row r="60" spans="1:15" ht="12.75">
      <c r="A60" s="18" t="s">
        <v>3</v>
      </c>
      <c r="B60" s="2" t="s">
        <v>60</v>
      </c>
      <c r="C60" s="3">
        <v>27500</v>
      </c>
      <c r="D60" s="3">
        <v>27500</v>
      </c>
      <c r="E60" s="3">
        <v>27500</v>
      </c>
      <c r="F60" s="3">
        <v>27500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8">
        <f t="shared" si="0"/>
        <v>110000</v>
      </c>
    </row>
    <row r="61" spans="1:15" ht="12.75">
      <c r="A61" s="18" t="s">
        <v>3</v>
      </c>
      <c r="B61" s="5" t="s">
        <v>61</v>
      </c>
      <c r="C61" s="6">
        <v>1000</v>
      </c>
      <c r="D61" s="6">
        <v>1000</v>
      </c>
      <c r="E61" s="6">
        <v>1000</v>
      </c>
      <c r="F61" s="6">
        <v>1000</v>
      </c>
      <c r="G61" s="6">
        <v>1000</v>
      </c>
      <c r="H61" s="6">
        <v>1000</v>
      </c>
      <c r="I61" s="6">
        <v>1000</v>
      </c>
      <c r="J61" s="6">
        <v>1000</v>
      </c>
      <c r="K61" s="6">
        <v>1000</v>
      </c>
      <c r="L61" s="6">
        <v>1000</v>
      </c>
      <c r="M61" s="6">
        <v>1000</v>
      </c>
      <c r="N61" s="6">
        <v>1000</v>
      </c>
      <c r="O61" s="9">
        <f t="shared" si="0"/>
        <v>12000</v>
      </c>
    </row>
    <row r="62" spans="1:15" ht="12.75">
      <c r="A62" s="4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</row>
    <row r="63" spans="1:15" ht="12.75">
      <c r="A63" s="2"/>
      <c r="B63" s="2" t="s">
        <v>62</v>
      </c>
      <c r="C63" s="8">
        <f aca="true" t="shared" si="1" ref="C63:O63">SUM(C5:C62)</f>
        <v>6209337.74</v>
      </c>
      <c r="D63" s="8">
        <f t="shared" si="1"/>
        <v>5676337.74</v>
      </c>
      <c r="E63" s="8">
        <f t="shared" si="1"/>
        <v>5988437.74</v>
      </c>
      <c r="F63" s="8">
        <f t="shared" si="1"/>
        <v>6477937.74</v>
      </c>
      <c r="G63" s="8">
        <f t="shared" si="1"/>
        <v>6447437.74</v>
      </c>
      <c r="H63" s="8">
        <f t="shared" si="1"/>
        <v>5953937.74</v>
      </c>
      <c r="I63" s="8">
        <f t="shared" si="1"/>
        <v>5612980.12</v>
      </c>
      <c r="J63" s="8">
        <f t="shared" si="1"/>
        <v>6145880.12</v>
      </c>
      <c r="K63" s="8">
        <f t="shared" si="1"/>
        <v>6155080.12</v>
      </c>
      <c r="L63" s="8">
        <f t="shared" si="1"/>
        <v>6169597.179999999</v>
      </c>
      <c r="M63" s="8">
        <f t="shared" si="1"/>
        <v>6319297.179999999</v>
      </c>
      <c r="N63" s="8">
        <f t="shared" si="1"/>
        <v>6154797.179999999</v>
      </c>
      <c r="O63" s="8">
        <f t="shared" si="1"/>
        <v>73311058.34</v>
      </c>
    </row>
    <row r="64" spans="1:15" ht="12.75">
      <c r="A64" s="2"/>
      <c r="B64" s="2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2"/>
    </row>
    <row r="65" spans="1:15" ht="12.75">
      <c r="A65" s="2"/>
      <c r="B65" s="20" t="s">
        <v>3</v>
      </c>
      <c r="C65" s="21">
        <f aca="true" t="shared" si="2" ref="C65:N66">SUMIF($A$5:$A$61,$B65,C$5:C$61)</f>
        <v>4855054.85</v>
      </c>
      <c r="D65" s="21">
        <f t="shared" si="2"/>
        <v>4852054.85</v>
      </c>
      <c r="E65" s="21">
        <f t="shared" si="2"/>
        <v>5143154.85</v>
      </c>
      <c r="F65" s="21">
        <f t="shared" si="2"/>
        <v>5647654.85</v>
      </c>
      <c r="G65" s="21">
        <f t="shared" si="2"/>
        <v>5620154.85</v>
      </c>
      <c r="H65" s="21">
        <f t="shared" si="2"/>
        <v>5118654.85</v>
      </c>
      <c r="I65" s="21">
        <f t="shared" si="2"/>
        <v>4876283.899999999</v>
      </c>
      <c r="J65" s="21">
        <f t="shared" si="2"/>
        <v>4894183.899999999</v>
      </c>
      <c r="K65" s="21">
        <f t="shared" si="2"/>
        <v>4903383.899999999</v>
      </c>
      <c r="L65" s="21">
        <f t="shared" si="2"/>
        <v>4907283.899999999</v>
      </c>
      <c r="M65" s="21">
        <f t="shared" si="2"/>
        <v>5056983.899999999</v>
      </c>
      <c r="N65" s="21">
        <f t="shared" si="2"/>
        <v>4892483.899999999</v>
      </c>
      <c r="O65" s="21">
        <f>SUM(C65:N65)</f>
        <v>60767332.49999999</v>
      </c>
    </row>
    <row r="66" spans="1:15" ht="12.75">
      <c r="A66" s="2"/>
      <c r="B66" s="18" t="s">
        <v>39</v>
      </c>
      <c r="C66" s="10">
        <f t="shared" si="2"/>
        <v>1354282.8900000001</v>
      </c>
      <c r="D66" s="10">
        <f t="shared" si="2"/>
        <v>824282.8899999999</v>
      </c>
      <c r="E66" s="10">
        <f t="shared" si="2"/>
        <v>845282.8899999999</v>
      </c>
      <c r="F66" s="10">
        <f t="shared" si="2"/>
        <v>830282.8899999999</v>
      </c>
      <c r="G66" s="10">
        <f t="shared" si="2"/>
        <v>827282.8899999999</v>
      </c>
      <c r="H66" s="10">
        <f t="shared" si="2"/>
        <v>835282.8899999999</v>
      </c>
      <c r="I66" s="10">
        <f t="shared" si="2"/>
        <v>736696.2199999999</v>
      </c>
      <c r="J66" s="10">
        <f t="shared" si="2"/>
        <v>1251696.2200000002</v>
      </c>
      <c r="K66" s="10">
        <f t="shared" si="2"/>
        <v>1251696.2200000002</v>
      </c>
      <c r="L66" s="10">
        <f t="shared" si="2"/>
        <v>1262313.2800000003</v>
      </c>
      <c r="M66" s="10">
        <f t="shared" si="2"/>
        <v>1262313.2800000003</v>
      </c>
      <c r="N66" s="10">
        <f t="shared" si="2"/>
        <v>1262313.2800000003</v>
      </c>
      <c r="O66" s="8">
        <f>SUM(C66:N66)</f>
        <v>12543725.840000004</v>
      </c>
    </row>
    <row r="67" spans="1:15" ht="12.75">
      <c r="A67" s="2"/>
      <c r="B67" s="2" t="s">
        <v>85</v>
      </c>
      <c r="C67" s="8">
        <f>SUM(C65:C66)</f>
        <v>6209337.74</v>
      </c>
      <c r="D67" s="8">
        <f aca="true" t="shared" si="3" ref="D67:N67">SUM(D65:D66)</f>
        <v>5676337.739999999</v>
      </c>
      <c r="E67" s="8">
        <f t="shared" si="3"/>
        <v>5988437.739999999</v>
      </c>
      <c r="F67" s="8">
        <f t="shared" si="3"/>
        <v>6477937.739999999</v>
      </c>
      <c r="G67" s="8">
        <f t="shared" si="3"/>
        <v>6447437.739999999</v>
      </c>
      <c r="H67" s="8">
        <f t="shared" si="3"/>
        <v>5953937.739999999</v>
      </c>
      <c r="I67" s="8">
        <f t="shared" si="3"/>
        <v>5612980.119999999</v>
      </c>
      <c r="J67" s="8">
        <f t="shared" si="3"/>
        <v>6145880.119999999</v>
      </c>
      <c r="K67" s="8">
        <f t="shared" si="3"/>
        <v>6155080.119999999</v>
      </c>
      <c r="L67" s="8">
        <f t="shared" si="3"/>
        <v>6169597.18</v>
      </c>
      <c r="M67" s="8">
        <f t="shared" si="3"/>
        <v>6319297.18</v>
      </c>
      <c r="N67" s="8">
        <f t="shared" si="3"/>
        <v>6154797.18</v>
      </c>
      <c r="O67" s="8">
        <f>SUM(C67:N67)</f>
        <v>73311058.34</v>
      </c>
    </row>
    <row r="69" spans="1:15" s="17" customFormat="1" ht="24" customHeight="1">
      <c r="A69" s="14" t="s">
        <v>0</v>
      </c>
      <c r="B69" s="14" t="s">
        <v>1</v>
      </c>
      <c r="C69" s="15">
        <v>37712</v>
      </c>
      <c r="D69" s="15">
        <v>37742</v>
      </c>
      <c r="E69" s="15">
        <v>37773</v>
      </c>
      <c r="F69" s="15">
        <v>37803</v>
      </c>
      <c r="G69" s="15">
        <v>37834</v>
      </c>
      <c r="H69" s="15">
        <v>37865</v>
      </c>
      <c r="I69" s="15">
        <v>37895</v>
      </c>
      <c r="J69" s="15">
        <v>37926</v>
      </c>
      <c r="K69" s="15">
        <v>37956</v>
      </c>
      <c r="L69" s="15">
        <v>37987</v>
      </c>
      <c r="M69" s="15">
        <v>38018</v>
      </c>
      <c r="N69" s="15">
        <v>38047</v>
      </c>
      <c r="O69" s="16" t="s">
        <v>2</v>
      </c>
    </row>
    <row r="70" ht="12.75">
      <c r="A70" s="19" t="s">
        <v>63</v>
      </c>
    </row>
    <row r="72" spans="1:15" ht="12.75">
      <c r="A72" s="18" t="s">
        <v>80</v>
      </c>
      <c r="B72" t="s">
        <v>64</v>
      </c>
      <c r="C72" s="3">
        <v>11883</v>
      </c>
      <c r="D72" s="3">
        <v>11883</v>
      </c>
      <c r="E72" s="3">
        <v>11883</v>
      </c>
      <c r="F72" s="3">
        <v>11883</v>
      </c>
      <c r="G72" s="3">
        <v>11883</v>
      </c>
      <c r="H72" s="3">
        <v>11883</v>
      </c>
      <c r="I72" s="3">
        <v>11883</v>
      </c>
      <c r="J72" s="3">
        <v>11883</v>
      </c>
      <c r="K72" s="3">
        <v>11883</v>
      </c>
      <c r="L72" s="3">
        <v>11883</v>
      </c>
      <c r="M72" s="3">
        <v>11883</v>
      </c>
      <c r="N72" s="3">
        <v>11883</v>
      </c>
      <c r="O72" s="8">
        <f>SUM(C72:N72)</f>
        <v>142596</v>
      </c>
    </row>
    <row r="73" spans="1:15" ht="12.75">
      <c r="A73" s="18" t="s">
        <v>80</v>
      </c>
      <c r="B73" s="28" t="s">
        <v>65</v>
      </c>
      <c r="C73" s="3">
        <v>13600</v>
      </c>
      <c r="D73" s="3">
        <v>13600</v>
      </c>
      <c r="E73" s="3">
        <v>13600</v>
      </c>
      <c r="F73" s="3">
        <v>13600</v>
      </c>
      <c r="G73" s="3">
        <v>13600</v>
      </c>
      <c r="H73" s="3">
        <v>13600</v>
      </c>
      <c r="I73" s="3">
        <v>13600</v>
      </c>
      <c r="J73" s="3">
        <v>13600</v>
      </c>
      <c r="K73" s="3">
        <v>13600</v>
      </c>
      <c r="L73" s="3">
        <v>13600</v>
      </c>
      <c r="M73" s="3">
        <v>13600</v>
      </c>
      <c r="N73" s="3">
        <v>13600</v>
      </c>
      <c r="O73" s="8">
        <f aca="true" t="shared" si="4" ref="O73:O85">SUM(C73:N73)</f>
        <v>163200</v>
      </c>
    </row>
    <row r="74" spans="1:15" ht="12.75">
      <c r="A74" s="18" t="s">
        <v>80</v>
      </c>
      <c r="B74" s="28" t="s">
        <v>66</v>
      </c>
      <c r="C74" s="3">
        <v>16600</v>
      </c>
      <c r="D74" s="3">
        <v>16600</v>
      </c>
      <c r="E74" s="3">
        <v>16600</v>
      </c>
      <c r="F74" s="3">
        <v>16600</v>
      </c>
      <c r="G74" s="3">
        <v>16600</v>
      </c>
      <c r="H74" s="3">
        <v>16600</v>
      </c>
      <c r="I74" s="3">
        <v>16600</v>
      </c>
      <c r="J74" s="3">
        <v>16600</v>
      </c>
      <c r="K74" s="3">
        <v>16600</v>
      </c>
      <c r="L74" s="3">
        <v>16600</v>
      </c>
      <c r="M74" s="3">
        <v>16600</v>
      </c>
      <c r="N74" s="3">
        <v>16600</v>
      </c>
      <c r="O74" s="8">
        <f t="shared" si="4"/>
        <v>199200</v>
      </c>
    </row>
    <row r="75" spans="1:15" ht="12.75">
      <c r="A75" s="18" t="s">
        <v>81</v>
      </c>
      <c r="B75" t="s">
        <v>67</v>
      </c>
      <c r="C75" s="3">
        <v>2942.57</v>
      </c>
      <c r="D75" s="3">
        <v>2870.75</v>
      </c>
      <c r="E75" s="3">
        <v>2849.2</v>
      </c>
      <c r="F75" s="3">
        <v>3107.75</v>
      </c>
      <c r="G75" s="3">
        <v>2996.95</v>
      </c>
      <c r="H75" s="3">
        <v>2647.08</v>
      </c>
      <c r="I75" s="3">
        <v>2972.76</v>
      </c>
      <c r="J75" s="3">
        <v>3000</v>
      </c>
      <c r="K75" s="3">
        <v>3000</v>
      </c>
      <c r="L75" s="3">
        <v>3635.12</v>
      </c>
      <c r="M75" s="3">
        <v>3976.95</v>
      </c>
      <c r="N75" s="3">
        <v>3235.89</v>
      </c>
      <c r="O75" s="8">
        <f t="shared" si="4"/>
        <v>37235.020000000004</v>
      </c>
    </row>
    <row r="76" spans="1:15" ht="12.75">
      <c r="A76" s="18" t="s">
        <v>39</v>
      </c>
      <c r="B76" t="s">
        <v>68</v>
      </c>
      <c r="C76" s="3">
        <v>2586.84</v>
      </c>
      <c r="D76" s="3">
        <v>1620.8</v>
      </c>
      <c r="E76" s="3">
        <v>2067.73</v>
      </c>
      <c r="F76" s="3">
        <v>2065.35</v>
      </c>
      <c r="G76" s="3">
        <v>2295.09</v>
      </c>
      <c r="H76" s="3">
        <v>2006.45</v>
      </c>
      <c r="I76" s="3">
        <v>2065.35</v>
      </c>
      <c r="J76" s="3">
        <v>1665.35</v>
      </c>
      <c r="K76" s="3">
        <v>2065.35</v>
      </c>
      <c r="L76" s="3">
        <v>2065.35</v>
      </c>
      <c r="M76" s="3">
        <v>2065.35</v>
      </c>
      <c r="N76" s="3">
        <v>2100</v>
      </c>
      <c r="O76" s="8">
        <f t="shared" si="4"/>
        <v>24669.01</v>
      </c>
    </row>
    <row r="77" spans="1:15" ht="12.75">
      <c r="A77" s="18" t="s">
        <v>39</v>
      </c>
      <c r="B77" t="s">
        <v>69</v>
      </c>
      <c r="C77" s="3">
        <v>101.5</v>
      </c>
      <c r="D77" s="3">
        <v>123.5</v>
      </c>
      <c r="E77" s="3">
        <v>138.5</v>
      </c>
      <c r="F77" s="3">
        <v>120</v>
      </c>
      <c r="G77" s="3">
        <v>193.5</v>
      </c>
      <c r="H77" s="3">
        <v>141</v>
      </c>
      <c r="I77" s="3">
        <v>97.5</v>
      </c>
      <c r="J77" s="3">
        <v>108</v>
      </c>
      <c r="K77" s="3">
        <v>116.5</v>
      </c>
      <c r="L77" s="3">
        <v>117</v>
      </c>
      <c r="M77" s="3">
        <v>101</v>
      </c>
      <c r="N77" s="3">
        <v>97.5</v>
      </c>
      <c r="O77" s="8">
        <f t="shared" si="4"/>
        <v>1455.5</v>
      </c>
    </row>
    <row r="78" spans="1:15" ht="12.75">
      <c r="A78" s="18" t="s">
        <v>39</v>
      </c>
      <c r="B78" t="s">
        <v>70</v>
      </c>
      <c r="C78" s="3">
        <v>35.25</v>
      </c>
      <c r="D78" s="3">
        <v>18.75</v>
      </c>
      <c r="E78" s="3">
        <v>37.5</v>
      </c>
      <c r="F78" s="3">
        <v>37.5</v>
      </c>
      <c r="G78" s="3">
        <v>37.5</v>
      </c>
      <c r="H78" s="3">
        <v>24.75</v>
      </c>
      <c r="I78" s="3"/>
      <c r="J78" s="3">
        <v>18.75</v>
      </c>
      <c r="K78" s="3"/>
      <c r="L78" s="3">
        <v>60.75</v>
      </c>
      <c r="M78" s="3"/>
      <c r="N78" s="3"/>
      <c r="O78" s="8">
        <f t="shared" si="4"/>
        <v>270.75</v>
      </c>
    </row>
    <row r="79" spans="1:15" ht="12.75">
      <c r="A79" s="18" t="s">
        <v>39</v>
      </c>
      <c r="B79" t="s">
        <v>71</v>
      </c>
      <c r="C79" s="3"/>
      <c r="D79" s="3"/>
      <c r="E79" s="3"/>
      <c r="F79" s="3"/>
      <c r="G79" s="3">
        <v>10818</v>
      </c>
      <c r="H79" s="3"/>
      <c r="I79" s="3"/>
      <c r="J79" s="3"/>
      <c r="K79" s="3"/>
      <c r="L79" s="3"/>
      <c r="M79" s="3"/>
      <c r="N79" s="3">
        <v>17836.76</v>
      </c>
      <c r="O79" s="8">
        <f t="shared" si="4"/>
        <v>28654.76</v>
      </c>
    </row>
    <row r="80" spans="1:15" ht="12.75">
      <c r="A80" s="18" t="s">
        <v>3</v>
      </c>
      <c r="B80" t="s">
        <v>72</v>
      </c>
      <c r="C80" s="3">
        <v>10333</v>
      </c>
      <c r="D80" s="3">
        <v>10333</v>
      </c>
      <c r="E80" s="3">
        <v>10333</v>
      </c>
      <c r="F80" s="3">
        <v>10333</v>
      </c>
      <c r="G80" s="3">
        <v>10333</v>
      </c>
      <c r="H80" s="3">
        <v>10333</v>
      </c>
      <c r="I80" s="3">
        <v>10333</v>
      </c>
      <c r="J80" s="3">
        <v>10333</v>
      </c>
      <c r="K80" s="3">
        <v>10333</v>
      </c>
      <c r="L80" s="3">
        <v>10333</v>
      </c>
      <c r="M80" s="3">
        <v>10333</v>
      </c>
      <c r="N80" s="3">
        <v>10333</v>
      </c>
      <c r="O80" s="8">
        <f t="shared" si="4"/>
        <v>123996</v>
      </c>
    </row>
    <row r="81" spans="1:15" ht="12.75">
      <c r="A81" s="18" t="s">
        <v>3</v>
      </c>
      <c r="B81" t="s">
        <v>73</v>
      </c>
      <c r="C81" s="3">
        <v>4512</v>
      </c>
      <c r="D81" s="3">
        <v>4512</v>
      </c>
      <c r="E81" s="3">
        <v>4512</v>
      </c>
      <c r="F81" s="3">
        <v>4512</v>
      </c>
      <c r="G81" s="3">
        <v>4512</v>
      </c>
      <c r="H81" s="3">
        <v>6272</v>
      </c>
      <c r="I81" s="3">
        <v>26</v>
      </c>
      <c r="J81" s="3">
        <v>4000</v>
      </c>
      <c r="K81" s="3">
        <v>4000</v>
      </c>
      <c r="L81" s="3">
        <v>4321</v>
      </c>
      <c r="M81" s="3">
        <v>4321</v>
      </c>
      <c r="N81" s="3">
        <v>4321</v>
      </c>
      <c r="O81" s="8">
        <f t="shared" si="4"/>
        <v>49821</v>
      </c>
    </row>
    <row r="82" spans="1:15" ht="12.75">
      <c r="A82" s="18" t="s">
        <v>3</v>
      </c>
      <c r="B82" t="s">
        <v>74</v>
      </c>
      <c r="C82" s="3">
        <v>4843</v>
      </c>
      <c r="D82" s="3">
        <v>4843</v>
      </c>
      <c r="E82" s="3">
        <v>4843</v>
      </c>
      <c r="F82" s="3">
        <v>4843</v>
      </c>
      <c r="G82" s="3">
        <v>4843</v>
      </c>
      <c r="H82" s="3">
        <v>4843</v>
      </c>
      <c r="I82" s="3">
        <v>4843</v>
      </c>
      <c r="J82" s="3">
        <v>4843</v>
      </c>
      <c r="K82" s="3">
        <v>4843</v>
      </c>
      <c r="L82" s="3">
        <v>4843</v>
      </c>
      <c r="M82" s="3">
        <v>4843</v>
      </c>
      <c r="N82" s="3">
        <v>4843</v>
      </c>
      <c r="O82" s="8">
        <f t="shared" si="4"/>
        <v>58116</v>
      </c>
    </row>
    <row r="83" spans="1:15" ht="12.75">
      <c r="A83" s="18" t="s">
        <v>3</v>
      </c>
      <c r="B83" t="s">
        <v>75</v>
      </c>
      <c r="C83" s="3">
        <v>83333</v>
      </c>
      <c r="D83" s="3">
        <v>83333</v>
      </c>
      <c r="E83" s="3">
        <v>83333</v>
      </c>
      <c r="F83" s="3">
        <v>83333</v>
      </c>
      <c r="G83" s="3">
        <v>83333</v>
      </c>
      <c r="H83" s="3">
        <v>83333</v>
      </c>
      <c r="I83" s="3">
        <v>83333</v>
      </c>
      <c r="J83" s="3">
        <v>83333</v>
      </c>
      <c r="K83" s="3">
        <v>83333</v>
      </c>
      <c r="L83" s="3">
        <v>83333</v>
      </c>
      <c r="M83" s="3">
        <v>83333</v>
      </c>
      <c r="N83" s="3">
        <v>83333</v>
      </c>
      <c r="O83" s="8">
        <f t="shared" si="4"/>
        <v>999996</v>
      </c>
    </row>
    <row r="84" spans="1:15" ht="12.75">
      <c r="A84" s="18" t="s">
        <v>39</v>
      </c>
      <c r="B84" t="s">
        <v>76</v>
      </c>
      <c r="C84" s="3">
        <v>31137</v>
      </c>
      <c r="D84" s="3">
        <v>29699.98</v>
      </c>
      <c r="E84" s="3">
        <v>31137</v>
      </c>
      <c r="F84" s="3">
        <v>31137</v>
      </c>
      <c r="G84" s="3">
        <v>31137</v>
      </c>
      <c r="H84" s="3">
        <v>31137</v>
      </c>
      <c r="I84" s="3">
        <v>34011.04</v>
      </c>
      <c r="J84" s="3">
        <v>31137</v>
      </c>
      <c r="K84" s="3">
        <v>31137</v>
      </c>
      <c r="L84" s="3">
        <v>107856.95</v>
      </c>
      <c r="M84" s="3">
        <v>31137</v>
      </c>
      <c r="N84" s="3">
        <v>31137</v>
      </c>
      <c r="O84" s="8">
        <f t="shared" si="4"/>
        <v>451800.97000000003</v>
      </c>
    </row>
    <row r="85" spans="1:15" ht="12.75">
      <c r="A85" s="18" t="s">
        <v>39</v>
      </c>
      <c r="B85" t="s">
        <v>77</v>
      </c>
      <c r="C85" s="3">
        <v>6632.12</v>
      </c>
      <c r="D85" s="3">
        <v>6362.37</v>
      </c>
      <c r="E85" s="3">
        <v>6376.92</v>
      </c>
      <c r="F85" s="3">
        <v>6376.92</v>
      </c>
      <c r="G85" s="3">
        <v>6379.83</v>
      </c>
      <c r="H85" s="3">
        <v>6030.25</v>
      </c>
      <c r="I85" s="3">
        <v>6371.1</v>
      </c>
      <c r="J85" s="3">
        <v>6374.01</v>
      </c>
      <c r="K85" s="3">
        <v>6371.1</v>
      </c>
      <c r="L85" s="3">
        <v>6382.74</v>
      </c>
      <c r="M85" s="3">
        <v>6379.83</v>
      </c>
      <c r="N85" s="3">
        <v>6379.83</v>
      </c>
      <c r="O85" s="8">
        <f t="shared" si="4"/>
        <v>76417.02</v>
      </c>
    </row>
    <row r="86" spans="3:15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8"/>
    </row>
    <row r="87" spans="2:15" ht="12.75">
      <c r="B87" t="s">
        <v>83</v>
      </c>
      <c r="C87" s="3">
        <f>SUM(C72:C85)</f>
        <v>188539.28</v>
      </c>
      <c r="D87" s="3">
        <f aca="true" t="shared" si="5" ref="D87:O87">SUM(D72:D85)</f>
        <v>185800.15</v>
      </c>
      <c r="E87" s="3">
        <f t="shared" si="5"/>
        <v>187710.85</v>
      </c>
      <c r="F87" s="3">
        <f t="shared" si="5"/>
        <v>187948.52000000002</v>
      </c>
      <c r="G87" s="3">
        <f t="shared" si="5"/>
        <v>198961.86999999997</v>
      </c>
      <c r="H87" s="3">
        <f t="shared" si="5"/>
        <v>188850.53</v>
      </c>
      <c r="I87" s="3">
        <f t="shared" si="5"/>
        <v>186135.75</v>
      </c>
      <c r="J87" s="3">
        <f t="shared" si="5"/>
        <v>186895.11000000002</v>
      </c>
      <c r="K87" s="3">
        <f t="shared" si="5"/>
        <v>187281.95</v>
      </c>
      <c r="L87" s="3">
        <f t="shared" si="5"/>
        <v>265030.91</v>
      </c>
      <c r="M87" s="3">
        <f t="shared" si="5"/>
        <v>188573.12999999998</v>
      </c>
      <c r="N87" s="3">
        <f t="shared" si="5"/>
        <v>205699.97999999998</v>
      </c>
      <c r="O87" s="3">
        <f t="shared" si="5"/>
        <v>2357428.0300000003</v>
      </c>
    </row>
    <row r="88" spans="3:15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8"/>
    </row>
    <row r="89" spans="3:15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8"/>
    </row>
    <row r="90" spans="2:15" ht="12.75">
      <c r="B90" s="22" t="s">
        <v>78</v>
      </c>
      <c r="C90" s="23">
        <f>+C72+C73+C74+C80+C81+C82+C83</f>
        <v>145104</v>
      </c>
      <c r="D90" s="23">
        <f aca="true" t="shared" si="6" ref="D90:O90">+D72+D73+D74+D80+D81+D82+D83</f>
        <v>145104</v>
      </c>
      <c r="E90" s="23">
        <f t="shared" si="6"/>
        <v>145104</v>
      </c>
      <c r="F90" s="23">
        <f t="shared" si="6"/>
        <v>145104</v>
      </c>
      <c r="G90" s="23">
        <f t="shared" si="6"/>
        <v>145104</v>
      </c>
      <c r="H90" s="23">
        <f t="shared" si="6"/>
        <v>146864</v>
      </c>
      <c r="I90" s="23">
        <f t="shared" si="6"/>
        <v>140618</v>
      </c>
      <c r="J90" s="23">
        <f t="shared" si="6"/>
        <v>144592</v>
      </c>
      <c r="K90" s="23">
        <f t="shared" si="6"/>
        <v>144592</v>
      </c>
      <c r="L90" s="23">
        <f t="shared" si="6"/>
        <v>144913</v>
      </c>
      <c r="M90" s="23">
        <f t="shared" si="6"/>
        <v>144913</v>
      </c>
      <c r="N90" s="23">
        <f t="shared" si="6"/>
        <v>144913</v>
      </c>
      <c r="O90" s="23">
        <f t="shared" si="6"/>
        <v>1736925</v>
      </c>
    </row>
    <row r="91" spans="2:15" ht="12.75">
      <c r="B91" s="4" t="s">
        <v>79</v>
      </c>
      <c r="C91" s="10">
        <f>+C75+C76+C77+C78+C79+C85+C84</f>
        <v>43435.28</v>
      </c>
      <c r="D91" s="10">
        <f aca="true" t="shared" si="7" ref="D91:O91">+D75+D76+D77+D78+D79+D85+D84</f>
        <v>40696.15</v>
      </c>
      <c r="E91" s="10">
        <f t="shared" si="7"/>
        <v>42606.85</v>
      </c>
      <c r="F91" s="10">
        <f t="shared" si="7"/>
        <v>42844.520000000004</v>
      </c>
      <c r="G91" s="10">
        <f t="shared" si="7"/>
        <v>53857.87</v>
      </c>
      <c r="H91" s="10">
        <f t="shared" si="7"/>
        <v>41986.53</v>
      </c>
      <c r="I91" s="10">
        <f t="shared" si="7"/>
        <v>45517.75</v>
      </c>
      <c r="J91" s="10">
        <f t="shared" si="7"/>
        <v>42303.11</v>
      </c>
      <c r="K91" s="10">
        <f t="shared" si="7"/>
        <v>42689.95</v>
      </c>
      <c r="L91" s="10">
        <f t="shared" si="7"/>
        <v>120117.91</v>
      </c>
      <c r="M91" s="10">
        <f t="shared" si="7"/>
        <v>43660.13</v>
      </c>
      <c r="N91" s="10">
        <f t="shared" si="7"/>
        <v>60786.979999999996</v>
      </c>
      <c r="O91" s="29">
        <f t="shared" si="7"/>
        <v>620503.03</v>
      </c>
    </row>
    <row r="92" spans="2:15" ht="12.75">
      <c r="B92" s="2" t="s">
        <v>85</v>
      </c>
      <c r="C92" s="3">
        <f>SUM(C90:C91)</f>
        <v>188539.28</v>
      </c>
      <c r="D92" s="3">
        <f aca="true" t="shared" si="8" ref="D92:O92">SUM(D90:D91)</f>
        <v>185800.15</v>
      </c>
      <c r="E92" s="3">
        <f t="shared" si="8"/>
        <v>187710.85</v>
      </c>
      <c r="F92" s="3">
        <f t="shared" si="8"/>
        <v>187948.52000000002</v>
      </c>
      <c r="G92" s="3">
        <f t="shared" si="8"/>
        <v>198961.87</v>
      </c>
      <c r="H92" s="3">
        <f t="shared" si="8"/>
        <v>188850.53</v>
      </c>
      <c r="I92" s="3">
        <f t="shared" si="8"/>
        <v>186135.75</v>
      </c>
      <c r="J92" s="3">
        <f t="shared" si="8"/>
        <v>186895.11</v>
      </c>
      <c r="K92" s="3">
        <f t="shared" si="8"/>
        <v>187281.95</v>
      </c>
      <c r="L92" s="3">
        <f t="shared" si="8"/>
        <v>265030.91000000003</v>
      </c>
      <c r="M92" s="3">
        <f t="shared" si="8"/>
        <v>188573.13</v>
      </c>
      <c r="N92" s="3">
        <f t="shared" si="8"/>
        <v>205699.97999999998</v>
      </c>
      <c r="O92" s="3">
        <f t="shared" si="8"/>
        <v>2357428.0300000003</v>
      </c>
    </row>
    <row r="93" spans="3:15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8"/>
    </row>
    <row r="94" spans="3:15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8"/>
    </row>
    <row r="95" spans="3:15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8"/>
    </row>
    <row r="96" spans="1:15" ht="13.5" thickBot="1">
      <c r="A96" t="s">
        <v>84</v>
      </c>
      <c r="C96" s="13">
        <f>+C67+C92</f>
        <v>6397877.0200000005</v>
      </c>
      <c r="D96" s="13">
        <f aca="true" t="shared" si="9" ref="D96:O96">+D67+D92</f>
        <v>5862137.89</v>
      </c>
      <c r="E96" s="13">
        <f t="shared" si="9"/>
        <v>6176148.589999999</v>
      </c>
      <c r="F96" s="13">
        <f t="shared" si="9"/>
        <v>6665886.26</v>
      </c>
      <c r="G96" s="13">
        <f t="shared" si="9"/>
        <v>6646399.609999999</v>
      </c>
      <c r="H96" s="13">
        <f t="shared" si="9"/>
        <v>6142788.27</v>
      </c>
      <c r="I96" s="13">
        <f t="shared" si="9"/>
        <v>5799115.869999999</v>
      </c>
      <c r="J96" s="13">
        <f t="shared" si="9"/>
        <v>6332775.2299999995</v>
      </c>
      <c r="K96" s="13">
        <f t="shared" si="9"/>
        <v>6342362.069999999</v>
      </c>
      <c r="L96" s="13">
        <f t="shared" si="9"/>
        <v>6434628.09</v>
      </c>
      <c r="M96" s="13">
        <f t="shared" si="9"/>
        <v>6507870.31</v>
      </c>
      <c r="N96" s="13">
        <f t="shared" si="9"/>
        <v>6360497.16</v>
      </c>
      <c r="O96" s="13">
        <f t="shared" si="9"/>
        <v>75668486.37</v>
      </c>
    </row>
    <row r="97" spans="3:15" ht="13.5" thickTop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8"/>
    </row>
    <row r="98" spans="1:15" ht="12.75">
      <c r="A98" s="24" t="s">
        <v>86</v>
      </c>
      <c r="B98" s="25"/>
      <c r="C98" s="26">
        <f>C90+C65</f>
        <v>5000158.85</v>
      </c>
      <c r="D98" s="26">
        <f aca="true" t="shared" si="10" ref="D98:O98">D90+D65</f>
        <v>4997158.85</v>
      </c>
      <c r="E98" s="26">
        <f t="shared" si="10"/>
        <v>5288258.85</v>
      </c>
      <c r="F98" s="26">
        <f t="shared" si="10"/>
        <v>5792758.85</v>
      </c>
      <c r="G98" s="26">
        <f t="shared" si="10"/>
        <v>5765258.85</v>
      </c>
      <c r="H98" s="26">
        <f t="shared" si="10"/>
        <v>5265518.85</v>
      </c>
      <c r="I98" s="26">
        <f t="shared" si="10"/>
        <v>5016901.899999999</v>
      </c>
      <c r="J98" s="26">
        <f t="shared" si="10"/>
        <v>5038775.899999999</v>
      </c>
      <c r="K98" s="26">
        <f t="shared" si="10"/>
        <v>5047975.899999999</v>
      </c>
      <c r="L98" s="26">
        <f t="shared" si="10"/>
        <v>5052196.899999999</v>
      </c>
      <c r="M98" s="26">
        <f t="shared" si="10"/>
        <v>5201896.899999999</v>
      </c>
      <c r="N98" s="26">
        <f t="shared" si="10"/>
        <v>5037396.899999999</v>
      </c>
      <c r="O98" s="27">
        <f t="shared" si="10"/>
        <v>62504257.49999999</v>
      </c>
    </row>
    <row r="99" spans="1:15" ht="12.75">
      <c r="A99" s="24" t="s">
        <v>87</v>
      </c>
      <c r="B99" s="25"/>
      <c r="C99" s="26">
        <f>C91+C66</f>
        <v>1397718.1700000002</v>
      </c>
      <c r="D99" s="26">
        <f aca="true" t="shared" si="11" ref="D99:O99">D91+D66</f>
        <v>864979.0399999999</v>
      </c>
      <c r="E99" s="26">
        <f t="shared" si="11"/>
        <v>887889.7399999999</v>
      </c>
      <c r="F99" s="26">
        <f t="shared" si="11"/>
        <v>873127.4099999999</v>
      </c>
      <c r="G99" s="26">
        <f t="shared" si="11"/>
        <v>881140.7599999999</v>
      </c>
      <c r="H99" s="26">
        <f t="shared" si="11"/>
        <v>877269.4199999999</v>
      </c>
      <c r="I99" s="26">
        <f t="shared" si="11"/>
        <v>782213.9699999999</v>
      </c>
      <c r="J99" s="26">
        <f t="shared" si="11"/>
        <v>1293999.3300000003</v>
      </c>
      <c r="K99" s="26">
        <f t="shared" si="11"/>
        <v>1294386.1700000002</v>
      </c>
      <c r="L99" s="26">
        <f t="shared" si="11"/>
        <v>1382431.1900000002</v>
      </c>
      <c r="M99" s="26">
        <f t="shared" si="11"/>
        <v>1305973.4100000001</v>
      </c>
      <c r="N99" s="26">
        <f t="shared" si="11"/>
        <v>1323100.2600000002</v>
      </c>
      <c r="O99" s="27">
        <f t="shared" si="11"/>
        <v>13164228.870000003</v>
      </c>
    </row>
    <row r="101" spans="10:11" ht="12.75">
      <c r="J101" s="33" t="s">
        <v>88</v>
      </c>
      <c r="K101" s="31">
        <f>SUM(Q5:Q92)</f>
        <v>7452848</v>
      </c>
    </row>
    <row r="102" spans="10:11" ht="12.75">
      <c r="J102" s="34">
        <v>0.22</v>
      </c>
      <c r="K102" s="31">
        <f>SUM(R5:R92)</f>
        <v>1639626.56</v>
      </c>
    </row>
  </sheetData>
  <printOptions horizontalCentered="1"/>
  <pageMargins left="0.32" right="0.34" top="0.62" bottom="0.84" header="0.37" footer="0.36"/>
  <pageSetup fitToHeight="2" horizontalDpi="1200" verticalDpi="1200" orientation="landscape" scale="54" r:id="rId1"/>
  <headerFooter alignWithMargins="0">
    <oddHeader>&amp;C&amp;Z&amp;F&amp;RExhibit No.___(APB-7)
Docket no. UE-032365
Witness: Alan P. Buckley</oddHeader>
    <oddFooter>&amp;C&amp;A</oddFooter>
  </headerFooter>
  <rowBreaks count="1" manualBreakCount="1">
    <brk id="6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 Dickman</dc:creator>
  <cp:keywords/>
  <dc:description/>
  <cp:lastModifiedBy>abuckley</cp:lastModifiedBy>
  <cp:lastPrinted>2004-06-30T15:51:08Z</cp:lastPrinted>
  <dcterms:created xsi:type="dcterms:W3CDTF">2004-06-08T13:14:39Z</dcterms:created>
  <dcterms:modified xsi:type="dcterms:W3CDTF">2004-06-30T15:54:23Z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866475411</vt:i4>
  </property>
  <property fmtid="{D5CDD505-2E9C-101B-9397-08002B2CF9AE}" pid="3" name="_EmailSubject">
    <vt:lpwstr>Hybrid DR 213-Wheeling</vt:lpwstr>
  </property>
  <property fmtid="{D5CDD505-2E9C-101B-9397-08002B2CF9AE}" pid="4" name="_AuthorEmail">
    <vt:lpwstr>Karl.Anderberg@PacifiCorp.com</vt:lpwstr>
  </property>
  <property fmtid="{D5CDD505-2E9C-101B-9397-08002B2CF9AE}" pid="5" name="_AuthorEmailDisplayName">
    <vt:lpwstr>Anderberg, Karl</vt:lpwstr>
  </property>
  <property fmtid="{D5CDD505-2E9C-101B-9397-08002B2CF9AE}" pid="6" name="_NewReviewCycle">
    <vt:lpwstr/>
  </property>
  <property fmtid="{D5CDD505-2E9C-101B-9397-08002B2CF9AE}" pid="7" name="_PreviousAdHocReviewCycleID">
    <vt:i4>-1390381342</vt:i4>
  </property>
  <property fmtid="{D5CDD505-2E9C-101B-9397-08002B2CF9AE}" pid="8" name="_ReviewingToolsShownOnce">
    <vt:lpwstr/>
  </property>
  <property fmtid="{D5CDD505-2E9C-101B-9397-08002B2CF9AE}" pid="9" name="DocumentSetType">
    <vt:lpwstr>Testimony</vt:lpwstr>
  </property>
  <property fmtid="{D5CDD505-2E9C-101B-9397-08002B2CF9AE}" pid="10" name="IsHighlyConfidential">
    <vt:lpwstr>0</vt:lpwstr>
  </property>
  <property fmtid="{D5CDD505-2E9C-101B-9397-08002B2CF9AE}" pid="11" name="DocketNumber">
    <vt:lpwstr>032065</vt:lpwstr>
  </property>
  <property fmtid="{D5CDD505-2E9C-101B-9397-08002B2CF9AE}" pid="12" name="IsConfidential">
    <vt:lpwstr>0</vt:lpwstr>
  </property>
  <property fmtid="{D5CDD505-2E9C-101B-9397-08002B2CF9AE}" pid="13" name="Date1">
    <vt:lpwstr>2004-07-02T00:00:00Z</vt:lpwstr>
  </property>
  <property fmtid="{D5CDD505-2E9C-101B-9397-08002B2CF9AE}" pid="14" name="CaseType">
    <vt:lpwstr>Tariff Revision</vt:lpwstr>
  </property>
  <property fmtid="{D5CDD505-2E9C-101B-9397-08002B2CF9AE}" pid="15" name="OpenedDate">
    <vt:lpwstr>2003-12-16T00:00:00Z</vt:lpwstr>
  </property>
  <property fmtid="{D5CDD505-2E9C-101B-9397-08002B2CF9AE}" pid="16" name="Prefix">
    <vt:lpwstr>UE</vt:lpwstr>
  </property>
  <property fmtid="{D5CDD505-2E9C-101B-9397-08002B2CF9AE}" pid="17" name="CaseCompanyNames">
    <vt:lpwstr>Pacific Power &amp; Light Company</vt:lpwstr>
  </property>
  <property fmtid="{D5CDD505-2E9C-101B-9397-08002B2CF9AE}" pid="18" name="IndustryCode">
    <vt:lpwstr>140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  <property fmtid="{D5CDD505-2E9C-101B-9397-08002B2CF9AE}" pid="21" name="Nickname">
    <vt:lpwstr/>
  </property>
  <property fmtid="{D5CDD505-2E9C-101B-9397-08002B2CF9AE}" pid="22" name="Process">
    <vt:lpwstr/>
  </property>
  <property fmtid="{D5CDD505-2E9C-101B-9397-08002B2CF9AE}" pid="23" name="Visibility">
    <vt:lpwstr/>
  </property>
  <property fmtid="{D5CDD505-2E9C-101B-9397-08002B2CF9AE}" pid="24" name="DocumentGroup">
    <vt:lpwstr/>
  </property>
</Properties>
</file>