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4.1" sheetId="1" r:id="rId1"/>
    <sheet name="Page 4.1.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localSheetId="0" hidden="1">[1]Inputs!#REF!</definedName>
    <definedName name="__123Graph_A" localSheetId="1" hidden="1">[1]Inputs!#REF!</definedName>
    <definedName name="__123Graph_A" hidden="1">[1]Inputs!#REF!</definedName>
    <definedName name="__123Graph_AB06" hidden="1">[2]WORKD!#REF!</definedName>
    <definedName name="__123Graph_B" localSheetId="0" hidden="1">[1]Inputs!#REF!</definedName>
    <definedName name="__123Graph_B" localSheetId="1" hidden="1">[1]Inputs!#REF!</definedName>
    <definedName name="__123Graph_B" hidden="1">[1]Inputs!#REF!</definedName>
    <definedName name="__123Graph_D" localSheetId="0" hidden="1">[1]Inputs!#REF!</definedName>
    <definedName name="__123Graph_D" localSheetId="1" hidden="1">[1]Inputs!#REF!</definedName>
    <definedName name="__123Graph_D" hidden="1">[1]Inputs!#REF!</definedName>
    <definedName name="__123Graph_E" hidden="1">[3]Input!$E$22:$E$37</definedName>
    <definedName name="__123Graph_ECURRENT" hidden="1">[4]ConsolidatingPL!#REF!</definedName>
    <definedName name="__123Graph_F" hidden="1">[3]Input!$D$22:$D$37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nofill" hidden="1">[5]A!#REF!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hidden="1">#REF!</definedName>
    <definedName name="_www1" localSheetId="1" hidden="1">{#N/A,#N/A,FALSE,"schA"}</definedName>
    <definedName name="_www1" hidden="1">{#N/A,#N/A,FALSE,"schA"}</definedName>
    <definedName name="a" hidden="1">'[6]DSM Output'!$J$21:$J$23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2DocOpenMode" hidden="1">"AS2DocumentEdit"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BWorkbookPriority" hidden="1">-2060790043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IQWBGuid" hidden="1">"PRW Allocation Spreadsheet_November - 11312014 Shutdown.xlsx"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hidden="1">#REF!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d" localSheetId="1" hidden="1">{#N/A,#N/A,FALSE,"CHECKREQ"}</definedName>
    <definedName name="dfd" hidden="1">{#N/A,#N/A,FALSE,"CHECKREQ"}</definedName>
    <definedName name="dfdfdfd" localSheetId="1" hidden="1">{#N/A,#N/A,FALSE,"CHECKREQ"}</definedName>
    <definedName name="dfdfdfd" hidden="1">{#N/A,#N/A,FALSE,"CHECKREQ"}</definedName>
    <definedName name="DFIT" localSheetId="1" hidden="1">{#N/A,#N/A,FALSE,"Coversheet";#N/A,#N/A,FALSE,"QA"}</definedName>
    <definedName name="DFIT" hidden="1">{#N/A,#N/A,FALSE,"Coversheet";#N/A,#N/A,FALSE,"QA"}</definedName>
    <definedName name="dsd" hidden="1">[1]Inputs!#REF!</definedName>
    <definedName name="DUDE" localSheetId="0" hidden="1">#REF!</definedName>
    <definedName name="DUDE" localSheetId="1" hidden="1">#REF!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" localSheetId="1" hidden="1">{#N/A,#N/A,FALSE,"CHECKREQ"}</definedName>
    <definedName name="f" hidden="1">{#N/A,#N/A,FALSE,"CHECKREQ"}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f" localSheetId="1" hidden="1">{#N/A,#N/A,FALSE,"CHECKREQ"}</definedName>
    <definedName name="fdf" hidden="1">{#N/A,#N/A,FALSE,"CHECKREQ"}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istOffset" hidden="1">1</definedName>
    <definedName name="lookup" localSheetId="1" hidden="1">{#N/A,#N/A,FALSE,"Coversheet";#N/A,#N/A,FALSE,"QA"}</definedName>
    <definedName name="lookup" hidden="1">{#N/A,#N/A,FALSE,"Coversheet";#N/A,#N/A,FALSE,"QA"}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" hidden="1">[5]A!#REF!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3" localSheetId="1" hidden="1">{#N/A,#N/A,FALSE,"Wld 2";#N/A,#N/A,FALSE,"MAFunding 2";#N/A,#N/A,FALSE,"MEC 2"}</definedName>
    <definedName name="Option3" hidden="1">{#N/A,#N/A,FALSE,"Wld 2";#N/A,#N/A,FALSE,"MAFunding 2";#N/A,#N/A,FALSE,"MEC 2"}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[7]Inputs!#REF!</definedName>
    <definedName name="_xlnm.Print_Area" localSheetId="1">'Page 4.1.1'!$A$1:$E$73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hrIndnt" hidden="1">"Wide"</definedName>
    <definedName name="SAPBEXrevision" hidden="1">1</definedName>
    <definedName name="SAPBEXsysID" hidden="1">"BWP"</definedName>
    <definedName name="SAPBEXwbID" hidden="1">"44KU92Q9LH2VK4DK86GZ93AXN"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hidden="1">{"YTD-Total",#N/A,FALSE,"Provision"}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 hidden="1">#REF!</definedName>
    <definedName name="TP_Footer_User" hidden="1">"Dylan Moser"</definedName>
    <definedName name="TP_Footer_Version" hidden="1">"v4.00"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hidden="1">[8]Inputs!#REF!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localSheetId="1" hidden="1">{#N/A,#N/A,FALSE,"CHECKREQ"}</definedName>
    <definedName name="wrn.CHECK." hidden="1">{#N/A,#N/A,FALSE,"CHECKREQ"}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new." localSheetId="1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" localSheetId="1" hidden="1">{"FC",#N/A,FALSE,"CALENDAR";"P",#N/A,FALSE,"CALENDAR"}</definedName>
    <definedName name="wrn.Print." hidden="1">{"FC",#N/A,FALSE,"CALENDAR";"P",#N/A,FALSE,"CALENDAR"}</definedName>
    <definedName name="wrn.Print._.Option._.1." localSheetId="1" hidden="1">{#N/A,#N/A,FALSE,"Wld 1";#N/A,#N/A,FALSE,"MAFunding 1";#N/A,#N/A,FALSE,"MEC 1"}</definedName>
    <definedName name="wrn.Print._.Option._.1." hidden="1">{#N/A,#N/A,FALSE,"Wld 1";#N/A,#N/A,FALSE,"MAFunding 1";#N/A,#N/A,FALSE,"MEC 1"}</definedName>
    <definedName name="wrn.Print._.Option._.2." localSheetId="1" hidden="1">{#N/A,#N/A,FALSE,"Wld 2";#N/A,#N/A,FALSE,"MAFunding 2";#N/A,#N/A,FALSE,"MEC 2"}</definedName>
    <definedName name="wrn.Print._.Option._.2." hidden="1">{#N/A,#N/A,FALSE,"Wld 2";#N/A,#N/A,FALSE,"MAFunding 2";#N/A,#N/A,FALSE,"MEC 2"}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est." localSheetId="1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localSheetId="1" hidden="1">{#N/A,#N/A,FALSE,"schA"}</definedName>
    <definedName name="www" hidden="1">{#N/A,#N/A,FALSE,"schA"}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'[1]DSM Output'!$B$21:$B$23</definedName>
    <definedName name="yuf" localSheetId="1" hidden="1">{#N/A,#N/A,FALSE,"Summ";#N/A,#N/A,FALSE,"General"}</definedName>
    <definedName name="yuf" hidden="1">{#N/A,#N/A,FALSE,"Summ";#N/A,#N/A,FALSE,"General"}</definedName>
    <definedName name="z" hidden="1">'[1]DSM Output'!$G$21:$G$23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I42" i="1" s="1"/>
  <c r="F41" i="1"/>
  <c r="I41" i="1" s="1"/>
  <c r="F40" i="1"/>
  <c r="I40" i="1" s="1"/>
  <c r="F39" i="1"/>
  <c r="F38" i="1"/>
  <c r="F37" i="1"/>
  <c r="F36" i="1"/>
  <c r="I36" i="1" s="1"/>
  <c r="F35" i="1"/>
  <c r="I35" i="1" s="1"/>
  <c r="F34" i="1"/>
  <c r="I34" i="1" s="1"/>
  <c r="F33" i="1"/>
  <c r="F32" i="1"/>
  <c r="I32" i="1" s="1"/>
  <c r="F31" i="1"/>
  <c r="F30" i="1"/>
  <c r="F29" i="1"/>
  <c r="F28" i="1"/>
  <c r="I28" i="1" s="1"/>
  <c r="F27" i="1"/>
  <c r="F26" i="1"/>
  <c r="F25" i="1"/>
  <c r="I25" i="1" s="1"/>
  <c r="F24" i="1"/>
  <c r="I24" i="1" s="1"/>
  <c r="F23" i="1"/>
  <c r="F22" i="1"/>
  <c r="I22" i="1" s="1"/>
  <c r="F17" i="1"/>
  <c r="I17" i="1" s="1"/>
  <c r="F16" i="1"/>
  <c r="F15" i="1"/>
  <c r="F14" i="1"/>
  <c r="I14" i="1" s="1"/>
  <c r="F13" i="1"/>
  <c r="I13" i="1" s="1"/>
  <c r="F12" i="1"/>
  <c r="I12" i="1" s="1"/>
  <c r="F11" i="1"/>
  <c r="F10" i="1"/>
  <c r="I10" i="1" s="1"/>
  <c r="D70" i="2"/>
  <c r="D62" i="2"/>
  <c r="D58" i="2"/>
  <c r="D54" i="2"/>
  <c r="D28" i="2"/>
  <c r="D21" i="2"/>
  <c r="D16" i="2"/>
  <c r="F18" i="1" l="1"/>
  <c r="D72" i="2"/>
  <c r="I44" i="1"/>
  <c r="I18" i="1"/>
  <c r="F44" i="1"/>
</calcChain>
</file>

<file path=xl/sharedStrings.xml><?xml version="1.0" encoding="utf-8"?>
<sst xmlns="http://schemas.openxmlformats.org/spreadsheetml/2006/main" count="234" uniqueCount="75">
  <si>
    <t>PAGE</t>
  </si>
  <si>
    <t>TOTAL</t>
  </si>
  <si>
    <t>WA</t>
  </si>
  <si>
    <t>ACCOUNT</t>
  </si>
  <si>
    <t>Type</t>
  </si>
  <si>
    <t>COMPANY</t>
  </si>
  <si>
    <t>FACTOR</t>
  </si>
  <si>
    <t>FACTOR %</t>
  </si>
  <si>
    <t>ALLOCATED</t>
  </si>
  <si>
    <t>REF#</t>
  </si>
  <si>
    <t>Adjustment to Revenue:</t>
  </si>
  <si>
    <t>Gain on Property Sales</t>
  </si>
  <si>
    <t>Loss on Property Sales</t>
  </si>
  <si>
    <t>4.1.1</t>
  </si>
  <si>
    <t>Adjustment to Expense:</t>
  </si>
  <si>
    <t>Steam Depreciation Expense</t>
  </si>
  <si>
    <t>403SP</t>
  </si>
  <si>
    <t>CAGW</t>
  </si>
  <si>
    <t>Amortization of Unrecovered Plant</t>
  </si>
  <si>
    <t>OR</t>
  </si>
  <si>
    <t>Other Expenses</t>
  </si>
  <si>
    <t>SG</t>
  </si>
  <si>
    <t>Customer Records</t>
  </si>
  <si>
    <t>CN</t>
  </si>
  <si>
    <t>Informational Advertising</t>
  </si>
  <si>
    <t>CA</t>
  </si>
  <si>
    <t>ID</t>
  </si>
  <si>
    <t>UT</t>
  </si>
  <si>
    <t>WY</t>
  </si>
  <si>
    <t>Administrative &amp; General Salaries</t>
  </si>
  <si>
    <t>SO</t>
  </si>
  <si>
    <t>Office Supplies and Expense</t>
  </si>
  <si>
    <t>Outside Services</t>
  </si>
  <si>
    <t>Regulatory Commission Expense</t>
  </si>
  <si>
    <t>Duplicate Charges</t>
  </si>
  <si>
    <t>Advertising</t>
  </si>
  <si>
    <t>Description of Adjustment:</t>
  </si>
  <si>
    <t>PacifiCorp</t>
  </si>
  <si>
    <t>Adjustments Required</t>
  </si>
  <si>
    <t>Description</t>
  </si>
  <si>
    <t>FERC</t>
  </si>
  <si>
    <t>Factor</t>
  </si>
  <si>
    <t>Amount</t>
  </si>
  <si>
    <t>FERC 421 - (Gain)/Loss on Sale of Utility Plant</t>
  </si>
  <si>
    <t>Ref 4.1</t>
  </si>
  <si>
    <t>Depreciation Allocation Correction</t>
  </si>
  <si>
    <t xml:space="preserve">System allocated give-back </t>
  </si>
  <si>
    <t xml:space="preserve">Situs allocated give-back </t>
  </si>
  <si>
    <t>Non Regulated Flights</t>
  </si>
  <si>
    <t>Admin &amp; General</t>
  </si>
  <si>
    <t>Office Supplies and Expenses</t>
  </si>
  <si>
    <t>Informational &amp; Instructional Advertising</t>
  </si>
  <si>
    <t>FERC 921 - Office Supplies &amp; Expenses</t>
  </si>
  <si>
    <t>Expense removal</t>
  </si>
  <si>
    <t>FERC 923 - Outside Services</t>
  </si>
  <si>
    <t>Intercompany SERP Costs</t>
  </si>
  <si>
    <t>FERC 928 - Regulatory Commission Expense</t>
  </si>
  <si>
    <t>Total Expense</t>
  </si>
  <si>
    <t>Situs</t>
  </si>
  <si>
    <t>RES</t>
  </si>
  <si>
    <t>Miscellaneous General Expense &amp; Revenue</t>
  </si>
  <si>
    <t>CAGE</t>
  </si>
  <si>
    <t>WYP</t>
  </si>
  <si>
    <t xml:space="preserve">Blue Sky </t>
  </si>
  <si>
    <t>DSM</t>
  </si>
  <si>
    <t>Sponsorships</t>
  </si>
  <si>
    <t>Campaign</t>
  </si>
  <si>
    <t>Remove system allocation</t>
  </si>
  <si>
    <t>Add situs allocation</t>
  </si>
  <si>
    <t>WASHINGTON</t>
  </si>
  <si>
    <t>Washington General Rate Case - 2021</t>
  </si>
  <si>
    <t>This restating adjustment removes certain miscellaneous expenses that should have been charged below-the-line to non-regulated expenses.  It also reallocates certain items such as gains and losses on property sales and regulatory commission expense to reflect the appropriate allocation among the Company’s jurisdictions.</t>
  </si>
  <si>
    <t>Remove situs allocation</t>
  </si>
  <si>
    <t>Add system allocation</t>
  </si>
  <si>
    <t>WY-ALL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</si>
</sst>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9" x14ac:knownFonts="1">
    <font>
      <sz val="12"/>
      <name val="Times New Roman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2" applyFont="1" applyFill="1" applyAlignment="1">
      <alignment horizontal="left" indent="1"/>
    </xf>
    <xf numFmtId="0" fontId="2" fillId="0" borderId="0" xfId="2" applyFont="1" applyFill="1" applyBorder="1" applyAlignment="1">
      <alignment horizontal="center"/>
    </xf>
    <xf numFmtId="164" fontId="2" fillId="0" borderId="0" xfId="1" applyNumberFormat="1" applyFont="1" applyFill="1"/>
    <xf numFmtId="0" fontId="2" fillId="0" borderId="0" xfId="0" applyFont="1" applyBorder="1" applyAlignment="1">
      <alignment horizontal="center"/>
    </xf>
    <xf numFmtId="0" fontId="2" fillId="0" borderId="0" xfId="2" applyFont="1" applyFill="1" applyBorder="1"/>
    <xf numFmtId="0" fontId="2" fillId="0" borderId="0" xfId="2" applyFont="1" applyFill="1"/>
    <xf numFmtId="0" fontId="3" fillId="0" borderId="0" xfId="0" applyFont="1" applyFill="1" applyAlignment="1">
      <alignment horizontal="center"/>
    </xf>
    <xf numFmtId="0" fontId="2" fillId="0" borderId="0" xfId="0" applyFont="1" applyBorder="1"/>
    <xf numFmtId="164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2" fillId="0" borderId="0" xfId="3" applyFont="1" applyFill="1" applyBorder="1" applyAlignment="1">
      <alignment horizontal="center" wrapText="1"/>
    </xf>
    <xf numFmtId="41" fontId="2" fillId="0" borderId="0" xfId="0" applyNumberFormat="1" applyFont="1" applyAlignment="1">
      <alignment horizontal="center"/>
    </xf>
    <xf numFmtId="0" fontId="2" fillId="0" borderId="0" xfId="4" applyFont="1" applyBorder="1" applyAlignment="1">
      <alignment horizontal="left" indent="1"/>
    </xf>
    <xf numFmtId="0" fontId="2" fillId="0" borderId="0" xfId="4" applyFont="1" applyBorder="1"/>
    <xf numFmtId="0" fontId="2" fillId="0" borderId="0" xfId="5" applyFont="1" applyBorder="1" applyAlignment="1">
      <alignment horizontal="center"/>
    </xf>
    <xf numFmtId="0" fontId="2" fillId="0" borderId="0" xfId="4" applyFont="1" applyAlignment="1">
      <alignment horizontal="center"/>
    </xf>
    <xf numFmtId="41" fontId="2" fillId="0" borderId="0" xfId="6" applyNumberFormat="1" applyFont="1" applyFill="1" applyBorder="1" applyAlignment="1">
      <alignment horizontal="center"/>
    </xf>
    <xf numFmtId="165" fontId="2" fillId="0" borderId="0" xfId="7" applyNumberFormat="1" applyFont="1" applyBorder="1" applyAlignment="1">
      <alignment horizontal="left"/>
    </xf>
    <xf numFmtId="41" fontId="2" fillId="0" borderId="0" xfId="6" applyNumberFormat="1" applyFont="1" applyAlignment="1">
      <alignment horizontal="center"/>
    </xf>
    <xf numFmtId="0" fontId="2" fillId="0" borderId="0" xfId="4" applyNumberFormat="1" applyFont="1" applyBorder="1" applyAlignment="1">
      <alignment horizontal="center"/>
    </xf>
    <xf numFmtId="0" fontId="1" fillId="0" borderId="0" xfId="0" applyFont="1" applyBorder="1"/>
    <xf numFmtId="41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0" xfId="0" quotePrefix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8" applyFont="1" applyAlignment="1">
      <alignment horizontal="right"/>
    </xf>
    <xf numFmtId="0" fontId="2" fillId="0" borderId="0" xfId="8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0" xfId="3" applyFont="1" applyFill="1" applyBorder="1" applyAlignment="1">
      <alignment horizontal="left" wrapText="1"/>
    </xf>
    <xf numFmtId="0" fontId="1" fillId="0" borderId="10" xfId="3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center"/>
    </xf>
    <xf numFmtId="0" fontId="1" fillId="0" borderId="0" xfId="3" applyFont="1" applyFill="1" applyBorder="1" applyAlignment="1">
      <alignment horizontal="left" wrapText="1"/>
    </xf>
    <xf numFmtId="0" fontId="1" fillId="0" borderId="0" xfId="3" applyFont="1" applyFill="1" applyBorder="1" applyAlignment="1">
      <alignment horizontal="center" wrapText="1"/>
    </xf>
    <xf numFmtId="14" fontId="1" fillId="0" borderId="0" xfId="3" applyNumberFormat="1" applyFont="1" applyFill="1" applyBorder="1" applyAlignment="1">
      <alignment horizontal="center" wrapText="1"/>
    </xf>
    <xf numFmtId="164" fontId="1" fillId="0" borderId="0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1" fillId="0" borderId="0" xfId="3" applyNumberFormat="1" applyFont="1" applyFill="1" applyBorder="1" applyAlignment="1">
      <alignment horizontal="center" wrapText="1"/>
    </xf>
    <xf numFmtId="0" fontId="2" fillId="0" borderId="0" xfId="3" applyFont="1" applyFill="1" applyBorder="1" applyAlignment="1">
      <alignment horizontal="left" wrapText="1" indent="1"/>
    </xf>
    <xf numFmtId="164" fontId="2" fillId="0" borderId="11" xfId="3" applyNumberFormat="1" applyFont="1" applyFill="1" applyBorder="1" applyAlignment="1">
      <alignment horizontal="center" wrapText="1"/>
    </xf>
    <xf numFmtId="164" fontId="2" fillId="0" borderId="12" xfId="1" applyNumberFormat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3" applyNumberFormat="1" applyFont="1" applyFill="1" applyBorder="1" applyAlignment="1">
      <alignment horizontal="center" wrapText="1"/>
    </xf>
    <xf numFmtId="0" fontId="2" fillId="0" borderId="0" xfId="9" applyFont="1" applyBorder="1" applyAlignment="1">
      <alignment horizontal="left" inden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10" applyFont="1" applyFill="1" applyAlignment="1">
      <alignment horizontal="center"/>
    </xf>
    <xf numFmtId="0" fontId="6" fillId="0" borderId="0" xfId="10" applyFont="1" applyFill="1" applyAlignment="1">
      <alignment horizontal="center"/>
    </xf>
    <xf numFmtId="164" fontId="2" fillId="0" borderId="0" xfId="1" applyNumberFormat="1" applyFont="1" applyAlignment="1">
      <alignment horizontal="left"/>
    </xf>
    <xf numFmtId="164" fontId="2" fillId="0" borderId="11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left" indent="1"/>
    </xf>
    <xf numFmtId="164" fontId="5" fillId="0" borderId="0" xfId="1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0" xfId="1" applyNumberFormat="1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/>
    <xf numFmtId="4" fontId="1" fillId="0" borderId="0" xfId="0" applyNumberFormat="1" applyFont="1" applyAlignment="1">
      <alignment horizontal="right"/>
    </xf>
    <xf numFmtId="41" fontId="2" fillId="0" borderId="0" xfId="0" applyNumberFormat="1" applyFont="1" applyFill="1" applyAlignment="1">
      <alignment horizontal="center"/>
    </xf>
    <xf numFmtId="0" fontId="1" fillId="0" borderId="0" xfId="3" applyFont="1" applyFill="1" applyBorder="1" applyAlignment="1">
      <alignment horizontal="left"/>
    </xf>
    <xf numFmtId="4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6" fontId="2" fillId="0" borderId="0" xfId="7" applyNumberFormat="1" applyFont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64" fontId="2" fillId="0" borderId="0" xfId="6" applyNumberFormat="1" applyFont="1" applyFill="1" applyBorder="1" applyAlignment="1">
      <alignment horizontal="center"/>
    </xf>
    <xf numFmtId="164" fontId="2" fillId="0" borderId="11" xfId="6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0" borderId="0" xfId="0" applyFont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2" fillId="0" borderId="11" xfId="0" applyNumberFormat="1" applyFont="1" applyBorder="1"/>
    <xf numFmtId="164" fontId="1" fillId="0" borderId="11" xfId="1" applyNumberFormat="1" applyFont="1" applyFill="1" applyBorder="1" applyAlignment="1">
      <alignment horizontal="center"/>
    </xf>
    <xf numFmtId="164" fontId="1" fillId="0" borderId="1" xfId="1" applyNumberFormat="1" applyFont="1" applyBorder="1" applyAlignment="1">
      <alignment horizontal="right"/>
    </xf>
    <xf numFmtId="0" fontId="6" fillId="0" borderId="0" xfId="10" applyFont="1" applyAlignment="1">
      <alignment horizontal="left" indent="1"/>
    </xf>
    <xf numFmtId="0" fontId="8" fillId="0" borderId="0" xfId="0" applyFont="1" applyBorder="1"/>
    <xf numFmtId="0" fontId="8" fillId="0" borderId="0" xfId="0" applyFont="1"/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/>
    </xf>
  </cellXfs>
  <cellStyles count="11">
    <cellStyle name="Comma" xfId="1" builtinId="3"/>
    <cellStyle name="Comma 10 2" xfId="6"/>
    <cellStyle name="Normal" xfId="0" builtinId="0"/>
    <cellStyle name="Normal 10 22" xfId="9"/>
    <cellStyle name="Normal 3 2" xfId="10"/>
    <cellStyle name="Normal 79" xfId="5"/>
    <cellStyle name="Normal_4.4 - Miscellaneous General Expenses Mar 2004" xfId="3"/>
    <cellStyle name="Normal_Account Audit 920" xfId="8"/>
    <cellStyle name="Normal_Copy of File50007" xfId="4"/>
    <cellStyle name="Normal_Trapper Mine Adj Dec 2006" xfId="2"/>
    <cellStyle name="Percent 11" xfId="7"/>
  </cellStyles>
  <dxfs count="3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P3\ClientFiles\ExcelWKS\MidAmericanFlexPlan%201-30-04%20NNG%20APBO%20fix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deBySide"/>
      <sheetName val="AccountingDetail"/>
      <sheetName val="Pension Allocation"/>
      <sheetName val="Nonunion Ret Welfare Alloc"/>
      <sheetName val="Not Applicable"/>
      <sheetName val="ContribDetail"/>
      <sheetName val="QuarterlyDetail"/>
      <sheetName val="STable"/>
      <sheetName val="Notes"/>
      <sheetName val="Home"/>
      <sheetName val="Summary"/>
      <sheetName val="3way"/>
      <sheetName val="Monthly"/>
      <sheetName val="ADJ"/>
      <sheetName val="S"/>
      <sheetName val="S1"/>
      <sheetName val="S2"/>
      <sheetName val="S3"/>
      <sheetName val="S4"/>
      <sheetName val="WORKD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3"/>
  <sheetViews>
    <sheetView tabSelected="1" view="pageBreakPreview" zoomScale="85" zoomScaleNormal="100" zoomScaleSheetLayoutView="85" workbookViewId="0"/>
  </sheetViews>
  <sheetFormatPr defaultColWidth="8.75" defaultRowHeight="12.75" x14ac:dyDescent="0.2"/>
  <cols>
    <col min="1" max="1" width="2.125" style="2" customWidth="1"/>
    <col min="2" max="2" width="4" style="2" customWidth="1"/>
    <col min="3" max="3" width="23.25" style="2" customWidth="1"/>
    <col min="4" max="4" width="9.125" style="2" customWidth="1"/>
    <col min="5" max="5" width="5" style="2" customWidth="1"/>
    <col min="6" max="6" width="12.875" style="2" customWidth="1"/>
    <col min="7" max="7" width="8.75" style="2" customWidth="1"/>
    <col min="8" max="8" width="9.25" style="2" customWidth="1"/>
    <col min="9" max="9" width="12.125" style="2" customWidth="1"/>
    <col min="10" max="10" width="6.375" style="2" customWidth="1"/>
    <col min="11" max="16384" width="8.75" style="2"/>
  </cols>
  <sheetData>
    <row r="2" spans="2:11" x14ac:dyDescent="0.2">
      <c r="B2" s="1" t="s">
        <v>37</v>
      </c>
      <c r="D2" s="3"/>
      <c r="E2" s="3"/>
      <c r="F2" s="3"/>
      <c r="G2" s="3"/>
      <c r="H2" s="3"/>
      <c r="I2" s="37" t="s">
        <v>0</v>
      </c>
      <c r="J2" s="4">
        <v>4.0999999999999996</v>
      </c>
      <c r="K2" s="87"/>
    </row>
    <row r="3" spans="2:11" x14ac:dyDescent="0.2">
      <c r="B3" s="1" t="s">
        <v>70</v>
      </c>
      <c r="D3" s="3"/>
      <c r="E3" s="3"/>
      <c r="F3" s="3"/>
      <c r="G3" s="3"/>
      <c r="H3" s="3"/>
      <c r="I3" s="3"/>
      <c r="J3" s="4"/>
    </row>
    <row r="4" spans="2:11" x14ac:dyDescent="0.2">
      <c r="B4" s="1" t="s">
        <v>60</v>
      </c>
      <c r="D4" s="3"/>
      <c r="E4" s="3"/>
      <c r="F4" s="3"/>
      <c r="G4" s="3"/>
      <c r="H4" s="3"/>
      <c r="I4" s="3"/>
      <c r="J4" s="4"/>
    </row>
    <row r="5" spans="2:11" x14ac:dyDescent="0.2">
      <c r="D5" s="3"/>
      <c r="E5" s="3"/>
      <c r="F5" s="3"/>
      <c r="G5" s="3"/>
      <c r="H5" s="3"/>
      <c r="I5" s="3"/>
      <c r="J5" s="4"/>
    </row>
    <row r="6" spans="2:11" x14ac:dyDescent="0.2">
      <c r="D6" s="3"/>
      <c r="E6" s="3"/>
      <c r="F6" s="3"/>
      <c r="G6" s="3"/>
      <c r="H6" s="3"/>
      <c r="I6" s="3"/>
      <c r="J6" s="4"/>
    </row>
    <row r="7" spans="2:11" x14ac:dyDescent="0.2">
      <c r="D7" s="3"/>
      <c r="E7" s="3"/>
      <c r="F7" s="3" t="s">
        <v>1</v>
      </c>
      <c r="G7" s="3"/>
      <c r="H7" s="3"/>
      <c r="I7" s="3" t="s">
        <v>69</v>
      </c>
      <c r="J7" s="4"/>
    </row>
    <row r="8" spans="2:11" x14ac:dyDescent="0.2">
      <c r="B8" s="5"/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7" t="s">
        <v>9</v>
      </c>
      <c r="K8" s="3"/>
    </row>
    <row r="9" spans="2:11" x14ac:dyDescent="0.2">
      <c r="B9" s="1" t="s">
        <v>10</v>
      </c>
      <c r="D9" s="6"/>
      <c r="E9" s="6"/>
      <c r="F9" s="6"/>
      <c r="G9" s="6"/>
      <c r="H9" s="6"/>
      <c r="I9" s="6"/>
      <c r="J9" s="7"/>
    </row>
    <row r="10" spans="2:11" x14ac:dyDescent="0.2">
      <c r="B10" s="8" t="s">
        <v>11</v>
      </c>
      <c r="D10" s="9">
        <v>421</v>
      </c>
      <c r="E10" s="9" t="s">
        <v>59</v>
      </c>
      <c r="F10" s="10">
        <f>'Page 4.1.1'!D8</f>
        <v>-613405.93000000005</v>
      </c>
      <c r="G10" s="11" t="s">
        <v>61</v>
      </c>
      <c r="H10" s="82">
        <v>0</v>
      </c>
      <c r="I10" s="84">
        <f>F10*H10</f>
        <v>0</v>
      </c>
      <c r="J10" s="4"/>
    </row>
    <row r="11" spans="2:11" x14ac:dyDescent="0.2">
      <c r="B11" s="8" t="s">
        <v>11</v>
      </c>
      <c r="D11" s="9">
        <v>421</v>
      </c>
      <c r="E11" s="9" t="s">
        <v>59</v>
      </c>
      <c r="F11" s="10">
        <f>'Page 4.1.1'!D9</f>
        <v>-105668.23000000001</v>
      </c>
      <c r="G11" s="11" t="s">
        <v>27</v>
      </c>
      <c r="H11" s="83" t="s">
        <v>58</v>
      </c>
      <c r="I11" s="84">
        <v>0</v>
      </c>
      <c r="J11" s="4"/>
    </row>
    <row r="12" spans="2:11" x14ac:dyDescent="0.2">
      <c r="B12" s="8" t="s">
        <v>11</v>
      </c>
      <c r="C12" s="12"/>
      <c r="D12" s="9">
        <v>421</v>
      </c>
      <c r="E12" s="9" t="s">
        <v>59</v>
      </c>
      <c r="F12" s="10">
        <f>'Page 4.1.1'!D10</f>
        <v>-61.68</v>
      </c>
      <c r="G12" s="11" t="s">
        <v>2</v>
      </c>
      <c r="H12" s="83" t="s">
        <v>58</v>
      </c>
      <c r="I12" s="84">
        <f>F12</f>
        <v>-61.68</v>
      </c>
      <c r="J12" s="4"/>
    </row>
    <row r="13" spans="2:11" x14ac:dyDescent="0.2">
      <c r="B13" s="8" t="s">
        <v>11</v>
      </c>
      <c r="C13" s="12"/>
      <c r="D13" s="9">
        <v>421</v>
      </c>
      <c r="E13" s="9" t="s">
        <v>59</v>
      </c>
      <c r="F13" s="10">
        <f>'Page 4.1.1'!D11</f>
        <v>3965280.7600000002</v>
      </c>
      <c r="G13" s="11" t="s">
        <v>30</v>
      </c>
      <c r="H13" s="83">
        <v>6.7017620954721469E-2</v>
      </c>
      <c r="I13" s="84">
        <f t="shared" ref="I13:I14" si="0">F13*H13</f>
        <v>265743.68295272987</v>
      </c>
      <c r="J13" s="4"/>
    </row>
    <row r="14" spans="2:11" x14ac:dyDescent="0.2">
      <c r="B14" s="8" t="s">
        <v>12</v>
      </c>
      <c r="C14" s="12"/>
      <c r="D14" s="9">
        <v>421</v>
      </c>
      <c r="E14" s="9" t="s">
        <v>59</v>
      </c>
      <c r="F14" s="10">
        <f>'Page 4.1.1'!D12</f>
        <v>7671.91</v>
      </c>
      <c r="G14" s="11" t="s">
        <v>61</v>
      </c>
      <c r="H14" s="83">
        <v>0</v>
      </c>
      <c r="I14" s="84">
        <f t="shared" si="0"/>
        <v>0</v>
      </c>
      <c r="J14" s="4"/>
    </row>
    <row r="15" spans="2:11" x14ac:dyDescent="0.2">
      <c r="B15" s="8" t="s">
        <v>12</v>
      </c>
      <c r="C15" s="12"/>
      <c r="D15" s="9">
        <v>421</v>
      </c>
      <c r="E15" s="9" t="s">
        <v>59</v>
      </c>
      <c r="F15" s="10">
        <f>'Page 4.1.1'!D13</f>
        <v>195.71</v>
      </c>
      <c r="G15" s="11" t="s">
        <v>74</v>
      </c>
      <c r="H15" s="82" t="s">
        <v>58</v>
      </c>
      <c r="I15" s="84">
        <v>0</v>
      </c>
      <c r="J15" s="4"/>
    </row>
    <row r="16" spans="2:11" x14ac:dyDescent="0.2">
      <c r="B16" s="8" t="s">
        <v>12</v>
      </c>
      <c r="C16" s="12"/>
      <c r="D16" s="9">
        <v>421</v>
      </c>
      <c r="E16" s="9" t="s">
        <v>59</v>
      </c>
      <c r="F16" s="10">
        <f>'Page 4.1.1'!D14</f>
        <v>81.09</v>
      </c>
      <c r="G16" s="11" t="s">
        <v>19</v>
      </c>
      <c r="H16" s="82" t="s">
        <v>58</v>
      </c>
      <c r="I16" s="84">
        <v>0</v>
      </c>
      <c r="J16" s="4"/>
    </row>
    <row r="17" spans="1:10" x14ac:dyDescent="0.2">
      <c r="B17" s="8" t="s">
        <v>12</v>
      </c>
      <c r="C17" s="12"/>
      <c r="D17" s="9">
        <v>421</v>
      </c>
      <c r="E17" s="9" t="s">
        <v>59</v>
      </c>
      <c r="F17" s="10">
        <f>'Page 4.1.1'!D15</f>
        <v>-7948.71</v>
      </c>
      <c r="G17" s="11" t="s">
        <v>30</v>
      </c>
      <c r="H17" s="82">
        <v>6.7017620954721469E-2</v>
      </c>
      <c r="I17" s="84">
        <f>F17*H17</f>
        <v>-532.70363385900407</v>
      </c>
      <c r="J17" s="4"/>
    </row>
    <row r="18" spans="1:10" x14ac:dyDescent="0.2">
      <c r="B18" s="13"/>
      <c r="C18" s="12"/>
      <c r="D18" s="9"/>
      <c r="E18" s="9"/>
      <c r="F18" s="67">
        <f>SUM(F10:F17)</f>
        <v>3246144.92</v>
      </c>
      <c r="G18" s="3"/>
      <c r="H18" s="6"/>
      <c r="I18" s="85">
        <f>SUM(I10:I17)</f>
        <v>265149.29931887088</v>
      </c>
      <c r="J18" s="4" t="s">
        <v>13</v>
      </c>
    </row>
    <row r="19" spans="1:10" x14ac:dyDescent="0.2">
      <c r="B19" s="5"/>
      <c r="D19" s="6"/>
      <c r="E19" s="6"/>
      <c r="F19" s="14"/>
      <c r="G19" s="11"/>
      <c r="H19" s="6"/>
      <c r="I19" s="6"/>
      <c r="J19" s="7"/>
    </row>
    <row r="20" spans="1:10" x14ac:dyDescent="0.2">
      <c r="A20" s="15"/>
    </row>
    <row r="21" spans="1:10" x14ac:dyDescent="0.2">
      <c r="A21" s="15"/>
      <c r="B21" s="1" t="s">
        <v>14</v>
      </c>
      <c r="C21" s="15"/>
      <c r="D21" s="11"/>
      <c r="E21" s="11"/>
      <c r="F21" s="16"/>
      <c r="G21" s="11"/>
      <c r="I21" s="17"/>
    </row>
    <row r="22" spans="1:10" x14ac:dyDescent="0.2">
      <c r="A22" s="15"/>
      <c r="B22" s="18" t="s">
        <v>15</v>
      </c>
      <c r="D22" s="88" t="s">
        <v>16</v>
      </c>
      <c r="E22" s="3" t="s">
        <v>59</v>
      </c>
      <c r="F22" s="10">
        <f>'Page 4.1.1'!D19</f>
        <v>-2248433.5900000008</v>
      </c>
      <c r="G22" s="3" t="s">
        <v>17</v>
      </c>
      <c r="H22" s="82">
        <v>0.21577192756641544</v>
      </c>
      <c r="I22" s="84">
        <f>F22*H22</f>
        <v>-485148.8497193756</v>
      </c>
      <c r="J22" s="4"/>
    </row>
    <row r="23" spans="1:10" x14ac:dyDescent="0.2">
      <c r="A23" s="15"/>
      <c r="B23" s="18" t="s">
        <v>18</v>
      </c>
      <c r="D23" s="89">
        <v>407</v>
      </c>
      <c r="E23" s="3" t="s">
        <v>59</v>
      </c>
      <c r="F23" s="10">
        <f>'Page 4.1.1'!D20</f>
        <v>2248433.5900000008</v>
      </c>
      <c r="G23" s="3" t="s">
        <v>19</v>
      </c>
      <c r="H23" s="82" t="s">
        <v>58</v>
      </c>
      <c r="I23" s="84">
        <v>0</v>
      </c>
      <c r="J23" s="4"/>
    </row>
    <row r="24" spans="1:10" x14ac:dyDescent="0.2">
      <c r="A24" s="15"/>
      <c r="B24" s="19" t="s">
        <v>20</v>
      </c>
      <c r="D24" s="90">
        <v>557</v>
      </c>
      <c r="E24" s="3" t="s">
        <v>59</v>
      </c>
      <c r="F24" s="10">
        <f>'Page 4.1.1'!D24</f>
        <v>-5164.6799999999994</v>
      </c>
      <c r="G24" s="3" t="s">
        <v>21</v>
      </c>
      <c r="H24" s="82">
        <v>7.8111041399714837E-2</v>
      </c>
      <c r="I24" s="84">
        <f t="shared" ref="I24:I25" si="1">F24*H24</f>
        <v>-403.41853329627918</v>
      </c>
      <c r="J24" s="4"/>
    </row>
    <row r="25" spans="1:10" x14ac:dyDescent="0.2">
      <c r="A25" s="15"/>
      <c r="B25" s="19" t="s">
        <v>22</v>
      </c>
      <c r="D25" s="90">
        <v>903</v>
      </c>
      <c r="E25" s="3" t="s">
        <v>59</v>
      </c>
      <c r="F25" s="10">
        <f>'Page 4.1.1'!D33</f>
        <v>-4389.4400000000005</v>
      </c>
      <c r="G25" s="3" t="s">
        <v>23</v>
      </c>
      <c r="H25" s="82">
        <v>6.9360885492844845E-2</v>
      </c>
      <c r="I25" s="84">
        <f t="shared" si="1"/>
        <v>-304.45544521771291</v>
      </c>
    </row>
    <row r="26" spans="1:10" x14ac:dyDescent="0.2">
      <c r="A26" s="15"/>
      <c r="B26" s="19" t="s">
        <v>22</v>
      </c>
      <c r="D26" s="90">
        <v>903</v>
      </c>
      <c r="E26" s="3" t="s">
        <v>59</v>
      </c>
      <c r="F26" s="10">
        <f>'Page 4.1.1'!D34</f>
        <v>-22179.23</v>
      </c>
      <c r="G26" s="3" t="s">
        <v>19</v>
      </c>
      <c r="H26" s="82" t="s">
        <v>58</v>
      </c>
      <c r="I26" s="84">
        <v>0</v>
      </c>
      <c r="J26" s="4"/>
    </row>
    <row r="27" spans="1:10" x14ac:dyDescent="0.2">
      <c r="A27" s="15"/>
      <c r="B27" s="19" t="s">
        <v>24</v>
      </c>
      <c r="D27" s="90">
        <v>909</v>
      </c>
      <c r="E27" s="3" t="s">
        <v>59</v>
      </c>
      <c r="F27" s="10">
        <f>'Page 4.1.1'!D45+'Page 4.1.1'!D52</f>
        <v>-2290.0299999999997</v>
      </c>
      <c r="G27" s="3" t="s">
        <v>25</v>
      </c>
      <c r="H27" s="82" t="s">
        <v>58</v>
      </c>
      <c r="I27" s="84">
        <v>0</v>
      </c>
      <c r="J27" s="4"/>
    </row>
    <row r="28" spans="1:10" x14ac:dyDescent="0.2">
      <c r="A28" s="15"/>
      <c r="B28" s="19" t="s">
        <v>24</v>
      </c>
      <c r="D28" s="90">
        <v>909</v>
      </c>
      <c r="E28" s="3" t="s">
        <v>59</v>
      </c>
      <c r="F28" s="10">
        <f>'Page 4.1.1'!D31+'Page 4.1.1'!D36+'Page 4.1.1'!D42+'Page 4.1.1'!D25</f>
        <v>-33142.789999999986</v>
      </c>
      <c r="G28" s="3" t="s">
        <v>23</v>
      </c>
      <c r="H28" s="82">
        <v>6.9360885492844845E-2</v>
      </c>
      <c r="I28" s="84">
        <f>F28*H28</f>
        <v>-2298.8132621034024</v>
      </c>
      <c r="J28" s="4"/>
    </row>
    <row r="29" spans="1:10" x14ac:dyDescent="0.2">
      <c r="A29" s="15"/>
      <c r="B29" s="19" t="s">
        <v>24</v>
      </c>
      <c r="D29" s="90">
        <v>909</v>
      </c>
      <c r="E29" s="3" t="s">
        <v>59</v>
      </c>
      <c r="F29" s="10">
        <f>'Page 4.1.1'!D39+'Page 4.1.1'!D48</f>
        <v>10876.66</v>
      </c>
      <c r="G29" s="3" t="s">
        <v>26</v>
      </c>
      <c r="H29" s="82" t="s">
        <v>58</v>
      </c>
      <c r="I29" s="84">
        <v>0</v>
      </c>
      <c r="J29" s="4"/>
    </row>
    <row r="30" spans="1:10" x14ac:dyDescent="0.2">
      <c r="A30" s="15"/>
      <c r="B30" s="19" t="s">
        <v>24</v>
      </c>
      <c r="D30" s="90">
        <v>909</v>
      </c>
      <c r="E30" s="3" t="s">
        <v>59</v>
      </c>
      <c r="F30" s="10">
        <f>'Page 4.1.1'!D32+'Page 4.1.1'!D37+'Page 4.1.1'!D43+'Page 4.1.1'!D53</f>
        <v>35790.090000000004</v>
      </c>
      <c r="G30" s="3" t="s">
        <v>19</v>
      </c>
      <c r="H30" s="82" t="s">
        <v>58</v>
      </c>
      <c r="I30" s="84">
        <v>0</v>
      </c>
      <c r="J30" s="4"/>
    </row>
    <row r="31" spans="1:10" x14ac:dyDescent="0.2">
      <c r="A31" s="15"/>
      <c r="B31" s="19" t="s">
        <v>24</v>
      </c>
      <c r="D31" s="90">
        <v>909</v>
      </c>
      <c r="E31" s="3" t="s">
        <v>59</v>
      </c>
      <c r="F31" s="10">
        <f>'Page 4.1.1'!D38+'Page 4.1.1'!D40+'Page 4.1.1'!D46+'Page 4.1.1'!D49</f>
        <v>-1795.4600000000009</v>
      </c>
      <c r="G31" s="3" t="s">
        <v>27</v>
      </c>
      <c r="H31" s="82" t="s">
        <v>58</v>
      </c>
      <c r="I31" s="84">
        <v>0</v>
      </c>
      <c r="J31" s="4"/>
    </row>
    <row r="32" spans="1:10" x14ac:dyDescent="0.2">
      <c r="A32" s="15"/>
      <c r="B32" s="19" t="s">
        <v>24</v>
      </c>
      <c r="D32" s="90">
        <v>909</v>
      </c>
      <c r="E32" s="3" t="s">
        <v>59</v>
      </c>
      <c r="F32" s="10">
        <f>'Page 4.1.1'!D44+'Page 4.1.1'!D51</f>
        <v>15444.42</v>
      </c>
      <c r="G32" s="3" t="s">
        <v>2</v>
      </c>
      <c r="H32" s="82" t="s">
        <v>58</v>
      </c>
      <c r="I32" s="84">
        <f>F32</f>
        <v>15444.42</v>
      </c>
      <c r="J32" s="4"/>
    </row>
    <row r="33" spans="1:10" x14ac:dyDescent="0.2">
      <c r="A33" s="15"/>
      <c r="B33" s="19" t="s">
        <v>24</v>
      </c>
      <c r="C33" s="15"/>
      <c r="D33" s="90">
        <v>909</v>
      </c>
      <c r="E33" s="3" t="s">
        <v>59</v>
      </c>
      <c r="F33" s="10">
        <f>'Page 4.1.1'!D47+'Page 4.1.1'!D50</f>
        <v>-1061.8200000000002</v>
      </c>
      <c r="G33" s="11" t="s">
        <v>74</v>
      </c>
      <c r="H33" s="82" t="s">
        <v>58</v>
      </c>
      <c r="I33" s="84">
        <v>0</v>
      </c>
      <c r="J33" s="4"/>
    </row>
    <row r="34" spans="1:10" x14ac:dyDescent="0.2">
      <c r="A34" s="15"/>
      <c r="B34" s="19" t="s">
        <v>29</v>
      </c>
      <c r="C34" s="15"/>
      <c r="D34" s="90">
        <v>920</v>
      </c>
      <c r="E34" s="3" t="s">
        <v>59</v>
      </c>
      <c r="F34" s="10">
        <f>'Page 4.1.1'!D26</f>
        <v>-1916.1499999999999</v>
      </c>
      <c r="G34" s="11" t="s">
        <v>30</v>
      </c>
      <c r="H34" s="82">
        <v>6.7017620954721469E-2</v>
      </c>
      <c r="I34" s="84">
        <f t="shared" ref="I34:I36" si="2">F34*H34</f>
        <v>-128.41581439238954</v>
      </c>
      <c r="J34" s="4"/>
    </row>
    <row r="35" spans="1:10" x14ac:dyDescent="0.2">
      <c r="A35" s="15"/>
      <c r="B35" s="18" t="s">
        <v>31</v>
      </c>
      <c r="D35" s="90">
        <v>921</v>
      </c>
      <c r="E35" s="3" t="s">
        <v>59</v>
      </c>
      <c r="F35" s="10">
        <f>'Page 4.1.1'!D27+'Page 4.1.1'!D57</f>
        <v>-41445.889999999992</v>
      </c>
      <c r="G35" s="3" t="s">
        <v>30</v>
      </c>
      <c r="H35" s="82">
        <v>6.7017620954721469E-2</v>
      </c>
      <c r="I35" s="84">
        <f t="shared" si="2"/>
        <v>-2777.6049461510806</v>
      </c>
      <c r="J35" s="4"/>
    </row>
    <row r="36" spans="1:10" x14ac:dyDescent="0.2">
      <c r="A36" s="15"/>
      <c r="B36" s="18" t="s">
        <v>32</v>
      </c>
      <c r="D36" s="90">
        <v>923</v>
      </c>
      <c r="E36" s="3" t="s">
        <v>59</v>
      </c>
      <c r="F36" s="10">
        <f>'Page 4.1.1'!D61</f>
        <v>-14920.35</v>
      </c>
      <c r="G36" s="3" t="s">
        <v>30</v>
      </c>
      <c r="H36" s="82">
        <v>6.7017620954721469E-2</v>
      </c>
      <c r="I36" s="84">
        <f t="shared" si="2"/>
        <v>-999.92636081177852</v>
      </c>
      <c r="J36" s="4"/>
    </row>
    <row r="37" spans="1:10" x14ac:dyDescent="0.2">
      <c r="A37" s="15"/>
      <c r="B37" s="19" t="s">
        <v>33</v>
      </c>
      <c r="D37" s="90">
        <v>928</v>
      </c>
      <c r="E37" s="3" t="s">
        <v>59</v>
      </c>
      <c r="F37" s="10">
        <f>'Page 4.1.1'!D65</f>
        <v>-10939.96</v>
      </c>
      <c r="G37" s="21" t="s">
        <v>74</v>
      </c>
      <c r="H37" s="82" t="s">
        <v>58</v>
      </c>
      <c r="I37" s="84">
        <v>0</v>
      </c>
      <c r="J37" s="4"/>
    </row>
    <row r="38" spans="1:10" x14ac:dyDescent="0.2">
      <c r="A38" s="15"/>
      <c r="B38" s="19" t="s">
        <v>33</v>
      </c>
      <c r="D38" s="90">
        <v>928</v>
      </c>
      <c r="E38" s="3" t="s">
        <v>59</v>
      </c>
      <c r="F38" s="10">
        <f>'Page 4.1.1'!D66</f>
        <v>-8037</v>
      </c>
      <c r="G38" s="21" t="s">
        <v>19</v>
      </c>
      <c r="H38" s="83" t="s">
        <v>58</v>
      </c>
      <c r="I38" s="84">
        <v>0</v>
      </c>
      <c r="J38" s="4"/>
    </row>
    <row r="39" spans="1:10" x14ac:dyDescent="0.2">
      <c r="A39" s="15"/>
      <c r="B39" s="19" t="s">
        <v>33</v>
      </c>
      <c r="D39" s="90">
        <v>928</v>
      </c>
      <c r="E39" s="3" t="s">
        <v>59</v>
      </c>
      <c r="F39" s="10">
        <f>'Page 4.1.1'!D67</f>
        <v>-9535.5</v>
      </c>
      <c r="G39" s="21" t="s">
        <v>27</v>
      </c>
      <c r="H39" s="83" t="s">
        <v>58</v>
      </c>
      <c r="I39" s="84">
        <v>0</v>
      </c>
      <c r="J39" s="4"/>
    </row>
    <row r="40" spans="1:10" x14ac:dyDescent="0.2">
      <c r="A40" s="15"/>
      <c r="B40" s="19" t="s">
        <v>33</v>
      </c>
      <c r="D40" s="89">
        <v>928</v>
      </c>
      <c r="E40" s="3" t="s">
        <v>59</v>
      </c>
      <c r="F40" s="10">
        <f>'Page 4.1.1'!D68</f>
        <v>-267.5</v>
      </c>
      <c r="G40" s="21" t="s">
        <v>2</v>
      </c>
      <c r="H40" s="83" t="s">
        <v>58</v>
      </c>
      <c r="I40" s="84">
        <f>F40</f>
        <v>-267.5</v>
      </c>
      <c r="J40" s="4"/>
    </row>
    <row r="41" spans="1:10" x14ac:dyDescent="0.2">
      <c r="A41" s="15"/>
      <c r="B41" s="19" t="s">
        <v>33</v>
      </c>
      <c r="D41" s="89">
        <v>928</v>
      </c>
      <c r="E41" s="3" t="s">
        <v>59</v>
      </c>
      <c r="F41" s="10">
        <f>'Page 4.1.1'!D69</f>
        <v>28779.96</v>
      </c>
      <c r="G41" s="21" t="s">
        <v>30</v>
      </c>
      <c r="H41" s="83">
        <v>6.7017620954721469E-2</v>
      </c>
      <c r="I41" s="84">
        <f t="shared" ref="I41:I42" si="3">F41*H41</f>
        <v>1928.7644503720455</v>
      </c>
      <c r="J41" s="4"/>
    </row>
    <row r="42" spans="1:10" x14ac:dyDescent="0.2">
      <c r="A42" s="15"/>
      <c r="B42" s="19" t="s">
        <v>34</v>
      </c>
      <c r="C42" s="15"/>
      <c r="D42" s="90">
        <v>929</v>
      </c>
      <c r="E42" s="3" t="s">
        <v>59</v>
      </c>
      <c r="F42" s="10">
        <f>'Page 4.1.1'!D35</f>
        <v>-18114.989999999998</v>
      </c>
      <c r="G42" s="11" t="s">
        <v>30</v>
      </c>
      <c r="H42" s="83">
        <v>6.7017620954721469E-2</v>
      </c>
      <c r="I42" s="84">
        <f t="shared" si="3"/>
        <v>-1214.0235334185697</v>
      </c>
      <c r="J42" s="4"/>
    </row>
    <row r="43" spans="1:10" x14ac:dyDescent="0.2">
      <c r="A43" s="15"/>
      <c r="B43" s="19" t="s">
        <v>35</v>
      </c>
      <c r="C43" s="15"/>
      <c r="D43" s="90">
        <v>930</v>
      </c>
      <c r="E43" s="3" t="s">
        <v>59</v>
      </c>
      <c r="F43" s="10">
        <f>'Page 4.1.1'!D41</f>
        <v>531.25</v>
      </c>
      <c r="G43" s="11" t="s">
        <v>27</v>
      </c>
      <c r="H43" s="83" t="s">
        <v>58</v>
      </c>
      <c r="I43" s="84">
        <v>0</v>
      </c>
      <c r="J43" s="4"/>
    </row>
    <row r="44" spans="1:10" x14ac:dyDescent="0.2">
      <c r="A44" s="15"/>
      <c r="F44" s="91">
        <f>SUM(F22:F43)</f>
        <v>-83778.409999999974</v>
      </c>
      <c r="G44" s="1"/>
      <c r="H44" s="1"/>
      <c r="I44" s="91">
        <f>SUM(I22:I43)</f>
        <v>-476169.82316439482</v>
      </c>
      <c r="J44" s="4" t="s">
        <v>13</v>
      </c>
    </row>
    <row r="45" spans="1:10" x14ac:dyDescent="0.2">
      <c r="A45" s="15"/>
      <c r="B45" s="22"/>
      <c r="C45" s="23"/>
      <c r="D45" s="24"/>
      <c r="E45" s="25"/>
      <c r="F45" s="26"/>
      <c r="G45" s="27"/>
      <c r="H45" s="28"/>
      <c r="I45" s="29"/>
      <c r="J45" s="4"/>
    </row>
    <row r="46" spans="1:10" x14ac:dyDescent="0.2">
      <c r="A46" s="15"/>
      <c r="B46" s="30"/>
      <c r="C46" s="15"/>
      <c r="D46" s="11"/>
      <c r="E46" s="11"/>
      <c r="F46" s="31"/>
      <c r="G46" s="11"/>
      <c r="H46" s="11"/>
      <c r="I46" s="11"/>
      <c r="J46" s="4"/>
    </row>
    <row r="47" spans="1:10" x14ac:dyDescent="0.2">
      <c r="A47" s="15"/>
      <c r="B47" s="15"/>
      <c r="C47" s="15"/>
      <c r="D47" s="11"/>
      <c r="E47" s="11"/>
      <c r="F47" s="11"/>
      <c r="G47" s="11"/>
      <c r="H47" s="11"/>
      <c r="I47" s="11"/>
      <c r="J47" s="11"/>
    </row>
    <row r="48" spans="1:10" x14ac:dyDescent="0.2">
      <c r="A48" s="15"/>
      <c r="B48" s="34"/>
      <c r="C48" s="15"/>
      <c r="D48" s="11"/>
      <c r="E48" s="11"/>
      <c r="F48" s="11"/>
      <c r="G48" s="11"/>
      <c r="H48" s="11"/>
      <c r="I48" s="11"/>
      <c r="J48" s="86"/>
    </row>
    <row r="49" spans="1:10" x14ac:dyDescent="0.2">
      <c r="A49" s="15"/>
      <c r="B49" s="34"/>
      <c r="C49" s="15"/>
      <c r="D49" s="11"/>
      <c r="E49" s="11"/>
      <c r="F49" s="11"/>
      <c r="G49" s="11"/>
      <c r="H49" s="11"/>
      <c r="I49" s="11"/>
      <c r="J49" s="86"/>
    </row>
    <row r="50" spans="1:10" x14ac:dyDescent="0.2">
      <c r="A50" s="15"/>
      <c r="B50" s="34"/>
      <c r="C50" s="15"/>
      <c r="D50" s="11"/>
      <c r="E50" s="11"/>
      <c r="F50" s="11"/>
      <c r="G50" s="11"/>
      <c r="H50" s="11"/>
      <c r="I50" s="11"/>
      <c r="J50" s="86"/>
    </row>
    <row r="51" spans="1:10" x14ac:dyDescent="0.2">
      <c r="A51" s="15"/>
      <c r="B51" s="34"/>
      <c r="C51" s="15"/>
      <c r="D51" s="11"/>
      <c r="E51" s="11"/>
      <c r="F51" s="11"/>
      <c r="G51" s="11"/>
      <c r="H51" s="11"/>
      <c r="I51" s="11"/>
      <c r="J51" s="86"/>
    </row>
    <row r="52" spans="1:10" x14ac:dyDescent="0.2">
      <c r="A52" s="15"/>
      <c r="B52" s="34"/>
      <c r="C52" s="15"/>
      <c r="D52" s="11"/>
      <c r="E52" s="11"/>
      <c r="F52" s="35"/>
      <c r="G52" s="11"/>
      <c r="H52" s="11"/>
      <c r="I52" s="11"/>
      <c r="J52" s="86"/>
    </row>
    <row r="53" spans="1:10" x14ac:dyDescent="0.2">
      <c r="A53" s="15"/>
      <c r="B53" s="34"/>
      <c r="C53" s="15"/>
      <c r="D53" s="11"/>
      <c r="E53" s="11"/>
      <c r="F53" s="11"/>
      <c r="G53" s="11"/>
      <c r="H53" s="11"/>
      <c r="I53" s="11"/>
      <c r="J53" s="86"/>
    </row>
    <row r="54" spans="1:10" ht="13.5" thickBot="1" x14ac:dyDescent="0.25">
      <c r="A54" s="15"/>
      <c r="B54" s="30" t="s">
        <v>36</v>
      </c>
      <c r="C54" s="15"/>
      <c r="D54" s="11"/>
      <c r="E54" s="11"/>
      <c r="F54" s="11"/>
      <c r="G54" s="11"/>
      <c r="H54" s="11"/>
      <c r="I54" s="11"/>
      <c r="J54" s="86"/>
    </row>
    <row r="55" spans="1:10" x14ac:dyDescent="0.2">
      <c r="A55" s="32"/>
      <c r="B55" s="97" t="s">
        <v>71</v>
      </c>
      <c r="C55" s="97"/>
      <c r="D55" s="97"/>
      <c r="E55" s="97"/>
      <c r="F55" s="97"/>
      <c r="G55" s="97"/>
      <c r="H55" s="97"/>
      <c r="I55" s="97"/>
      <c r="J55" s="98"/>
    </row>
    <row r="56" spans="1:10" x14ac:dyDescent="0.2">
      <c r="A56" s="33"/>
      <c r="B56" s="99"/>
      <c r="C56" s="99"/>
      <c r="D56" s="99"/>
      <c r="E56" s="99"/>
      <c r="F56" s="99"/>
      <c r="G56" s="99"/>
      <c r="H56" s="99"/>
      <c r="I56" s="99"/>
      <c r="J56" s="100"/>
    </row>
    <row r="57" spans="1:10" x14ac:dyDescent="0.2">
      <c r="A57" s="33"/>
      <c r="B57" s="99"/>
      <c r="C57" s="99"/>
      <c r="D57" s="99"/>
      <c r="E57" s="99"/>
      <c r="F57" s="99"/>
      <c r="G57" s="99"/>
      <c r="H57" s="99"/>
      <c r="I57" s="99"/>
      <c r="J57" s="100"/>
    </row>
    <row r="58" spans="1:10" x14ac:dyDescent="0.2">
      <c r="A58" s="33"/>
      <c r="B58" s="99"/>
      <c r="C58" s="99"/>
      <c r="D58" s="99"/>
      <c r="E58" s="99"/>
      <c r="F58" s="99"/>
      <c r="G58" s="99"/>
      <c r="H58" s="99"/>
      <c r="I58" s="99"/>
      <c r="J58" s="100"/>
    </row>
    <row r="59" spans="1:10" x14ac:dyDescent="0.2">
      <c r="A59" s="33"/>
      <c r="B59" s="99"/>
      <c r="C59" s="99"/>
      <c r="D59" s="99"/>
      <c r="E59" s="99"/>
      <c r="F59" s="99"/>
      <c r="G59" s="99"/>
      <c r="H59" s="99"/>
      <c r="I59" s="99"/>
      <c r="J59" s="100"/>
    </row>
    <row r="60" spans="1:10" x14ac:dyDescent="0.2">
      <c r="A60" s="33"/>
      <c r="B60" s="99"/>
      <c r="C60" s="99"/>
      <c r="D60" s="99"/>
      <c r="E60" s="99"/>
      <c r="F60" s="99"/>
      <c r="G60" s="99"/>
      <c r="H60" s="99"/>
      <c r="I60" s="99"/>
      <c r="J60" s="100"/>
    </row>
    <row r="61" spans="1:10" ht="13.5" thickBot="1" x14ac:dyDescent="0.25">
      <c r="A61" s="36"/>
      <c r="B61" s="101"/>
      <c r="C61" s="101"/>
      <c r="D61" s="101"/>
      <c r="E61" s="101"/>
      <c r="F61" s="101"/>
      <c r="G61" s="101"/>
      <c r="H61" s="101"/>
      <c r="I61" s="101"/>
      <c r="J61" s="102"/>
    </row>
    <row r="62" spans="1:10" x14ac:dyDescent="0.2">
      <c r="D62" s="37"/>
    </row>
    <row r="63" spans="1:10" x14ac:dyDescent="0.2">
      <c r="D63" s="37"/>
    </row>
    <row r="64" spans="1:10" x14ac:dyDescent="0.2">
      <c r="D64" s="37"/>
    </row>
    <row r="65" spans="4:4" x14ac:dyDescent="0.2">
      <c r="D65" s="37"/>
    </row>
    <row r="66" spans="4:4" x14ac:dyDescent="0.2">
      <c r="D66" s="37"/>
    </row>
    <row r="67" spans="4:4" x14ac:dyDescent="0.2">
      <c r="D67" s="37"/>
    </row>
    <row r="68" spans="4:4" x14ac:dyDescent="0.2">
      <c r="D68" s="37"/>
    </row>
    <row r="69" spans="4:4" x14ac:dyDescent="0.2">
      <c r="D69" s="37"/>
    </row>
    <row r="70" spans="4:4" x14ac:dyDescent="0.2">
      <c r="D70" s="37"/>
    </row>
    <row r="71" spans="4:4" x14ac:dyDescent="0.2">
      <c r="D71" s="37"/>
    </row>
    <row r="72" spans="4:4" x14ac:dyDescent="0.2">
      <c r="D72" s="37"/>
    </row>
    <row r="73" spans="4:4" x14ac:dyDescent="0.2">
      <c r="D73" s="37"/>
    </row>
    <row r="74" spans="4:4" x14ac:dyDescent="0.2">
      <c r="D74" s="37"/>
    </row>
    <row r="75" spans="4:4" x14ac:dyDescent="0.2">
      <c r="D75" s="37"/>
    </row>
    <row r="76" spans="4:4" x14ac:dyDescent="0.2">
      <c r="D76" s="37"/>
    </row>
    <row r="77" spans="4:4" x14ac:dyDescent="0.2">
      <c r="D77" s="37"/>
    </row>
    <row r="78" spans="4:4" x14ac:dyDescent="0.2">
      <c r="D78" s="37"/>
    </row>
    <row r="79" spans="4:4" x14ac:dyDescent="0.2">
      <c r="D79" s="37"/>
    </row>
    <row r="80" spans="4:4" x14ac:dyDescent="0.2">
      <c r="D80" s="37"/>
    </row>
    <row r="81" spans="4:4" x14ac:dyDescent="0.2">
      <c r="D81" s="37"/>
    </row>
    <row r="82" spans="4:4" x14ac:dyDescent="0.2">
      <c r="D82" s="37"/>
    </row>
    <row r="83" spans="4:4" x14ac:dyDescent="0.2">
      <c r="D83" s="37"/>
    </row>
    <row r="84" spans="4:4" x14ac:dyDescent="0.2">
      <c r="D84" s="37"/>
    </row>
    <row r="85" spans="4:4" x14ac:dyDescent="0.2">
      <c r="D85" s="37"/>
    </row>
    <row r="86" spans="4:4" x14ac:dyDescent="0.2">
      <c r="D86" s="37"/>
    </row>
    <row r="87" spans="4:4" x14ac:dyDescent="0.2">
      <c r="D87" s="37"/>
    </row>
    <row r="88" spans="4:4" x14ac:dyDescent="0.2">
      <c r="D88" s="37"/>
    </row>
    <row r="89" spans="4:4" x14ac:dyDescent="0.2">
      <c r="D89" s="37"/>
    </row>
    <row r="90" spans="4:4" x14ac:dyDescent="0.2">
      <c r="D90" s="37"/>
    </row>
    <row r="91" spans="4:4" x14ac:dyDescent="0.2">
      <c r="D91" s="37"/>
    </row>
    <row r="92" spans="4:4" x14ac:dyDescent="0.2">
      <c r="D92" s="37"/>
    </row>
    <row r="93" spans="4:4" x14ac:dyDescent="0.2">
      <c r="D93" s="37"/>
    </row>
    <row r="94" spans="4:4" x14ac:dyDescent="0.2">
      <c r="D94" s="37"/>
    </row>
    <row r="95" spans="4:4" x14ac:dyDescent="0.2">
      <c r="D95" s="37"/>
    </row>
    <row r="96" spans="4:4" x14ac:dyDescent="0.2">
      <c r="D96" s="37"/>
    </row>
    <row r="97" spans="4:4" x14ac:dyDescent="0.2">
      <c r="D97" s="37"/>
    </row>
    <row r="98" spans="4:4" x14ac:dyDescent="0.2">
      <c r="D98" s="37"/>
    </row>
    <row r="99" spans="4:4" x14ac:dyDescent="0.2">
      <c r="D99" s="37"/>
    </row>
    <row r="100" spans="4:4" x14ac:dyDescent="0.2">
      <c r="D100" s="37"/>
    </row>
    <row r="101" spans="4:4" x14ac:dyDescent="0.2">
      <c r="D101" s="37"/>
    </row>
    <row r="102" spans="4:4" x14ac:dyDescent="0.2">
      <c r="D102" s="37"/>
    </row>
    <row r="103" spans="4:4" x14ac:dyDescent="0.2">
      <c r="D103" s="37"/>
    </row>
    <row r="104" spans="4:4" x14ac:dyDescent="0.2">
      <c r="D104" s="37"/>
    </row>
    <row r="105" spans="4:4" x14ac:dyDescent="0.2">
      <c r="D105" s="37"/>
    </row>
    <row r="106" spans="4:4" x14ac:dyDescent="0.2">
      <c r="D106" s="37"/>
    </row>
    <row r="107" spans="4:4" x14ac:dyDescent="0.2">
      <c r="D107" s="37"/>
    </row>
    <row r="108" spans="4:4" x14ac:dyDescent="0.2">
      <c r="D108" s="37"/>
    </row>
    <row r="109" spans="4:4" x14ac:dyDescent="0.2">
      <c r="D109" s="37"/>
    </row>
    <row r="110" spans="4:4" x14ac:dyDescent="0.2">
      <c r="D110" s="37"/>
    </row>
    <row r="111" spans="4:4" x14ac:dyDescent="0.2">
      <c r="D111" s="37"/>
    </row>
    <row r="112" spans="4:4" x14ac:dyDescent="0.2">
      <c r="D112" s="37"/>
    </row>
    <row r="113" spans="4:4" x14ac:dyDescent="0.2">
      <c r="D113" s="37"/>
    </row>
    <row r="114" spans="4:4" x14ac:dyDescent="0.2">
      <c r="D114" s="37"/>
    </row>
    <row r="115" spans="4:4" x14ac:dyDescent="0.2">
      <c r="D115" s="37"/>
    </row>
    <row r="116" spans="4:4" x14ac:dyDescent="0.2">
      <c r="D116" s="37"/>
    </row>
    <row r="117" spans="4:4" x14ac:dyDescent="0.2">
      <c r="D117" s="37"/>
    </row>
    <row r="118" spans="4:4" x14ac:dyDescent="0.2">
      <c r="D118" s="37"/>
    </row>
    <row r="119" spans="4:4" x14ac:dyDescent="0.2">
      <c r="D119" s="37"/>
    </row>
    <row r="120" spans="4:4" x14ac:dyDescent="0.2">
      <c r="D120" s="37"/>
    </row>
    <row r="121" spans="4:4" x14ac:dyDescent="0.2">
      <c r="D121" s="37"/>
    </row>
    <row r="122" spans="4:4" x14ac:dyDescent="0.2">
      <c r="D122" s="37"/>
    </row>
    <row r="123" spans="4:4" x14ac:dyDescent="0.2">
      <c r="D123" s="37"/>
    </row>
    <row r="124" spans="4:4" x14ac:dyDescent="0.2">
      <c r="D124" s="37"/>
    </row>
    <row r="125" spans="4:4" x14ac:dyDescent="0.2">
      <c r="D125" s="37"/>
    </row>
    <row r="126" spans="4:4" x14ac:dyDescent="0.2">
      <c r="D126" s="37"/>
    </row>
    <row r="127" spans="4:4" x14ac:dyDescent="0.2">
      <c r="D127" s="37"/>
    </row>
    <row r="128" spans="4:4" x14ac:dyDescent="0.2">
      <c r="D128" s="37"/>
    </row>
    <row r="129" spans="4:4" x14ac:dyDescent="0.2">
      <c r="D129" s="37"/>
    </row>
    <row r="130" spans="4:4" x14ac:dyDescent="0.2">
      <c r="D130" s="37"/>
    </row>
    <row r="131" spans="4:4" x14ac:dyDescent="0.2">
      <c r="D131" s="37"/>
    </row>
    <row r="132" spans="4:4" x14ac:dyDescent="0.2">
      <c r="D132" s="37"/>
    </row>
    <row r="133" spans="4:4" x14ac:dyDescent="0.2">
      <c r="D133" s="37"/>
    </row>
    <row r="134" spans="4:4" x14ac:dyDescent="0.2">
      <c r="D134" s="37"/>
    </row>
    <row r="135" spans="4:4" x14ac:dyDescent="0.2">
      <c r="D135" s="37"/>
    </row>
    <row r="136" spans="4:4" x14ac:dyDescent="0.2">
      <c r="D136" s="37"/>
    </row>
    <row r="137" spans="4:4" x14ac:dyDescent="0.2">
      <c r="D137" s="37"/>
    </row>
    <row r="138" spans="4:4" x14ac:dyDescent="0.2">
      <c r="D138" s="37"/>
    </row>
    <row r="139" spans="4:4" x14ac:dyDescent="0.2">
      <c r="D139" s="37"/>
    </row>
    <row r="140" spans="4:4" x14ac:dyDescent="0.2">
      <c r="D140" s="37"/>
    </row>
    <row r="141" spans="4:4" x14ac:dyDescent="0.2">
      <c r="D141" s="37"/>
    </row>
    <row r="142" spans="4:4" x14ac:dyDescent="0.2">
      <c r="D142" s="37"/>
    </row>
    <row r="143" spans="4:4" x14ac:dyDescent="0.2">
      <c r="D143" s="37"/>
    </row>
    <row r="144" spans="4:4" x14ac:dyDescent="0.2">
      <c r="D144" s="37"/>
    </row>
    <row r="145" spans="4:4" x14ac:dyDescent="0.2">
      <c r="D145" s="37"/>
    </row>
    <row r="146" spans="4:4" x14ac:dyDescent="0.2">
      <c r="D146" s="37"/>
    </row>
    <row r="147" spans="4:4" x14ac:dyDescent="0.2">
      <c r="D147" s="37"/>
    </row>
    <row r="148" spans="4:4" x14ac:dyDescent="0.2">
      <c r="D148" s="37"/>
    </row>
    <row r="149" spans="4:4" x14ac:dyDescent="0.2">
      <c r="D149" s="37"/>
    </row>
    <row r="150" spans="4:4" x14ac:dyDescent="0.2">
      <c r="D150" s="37"/>
    </row>
    <row r="151" spans="4:4" x14ac:dyDescent="0.2">
      <c r="D151" s="37"/>
    </row>
    <row r="152" spans="4:4" x14ac:dyDescent="0.2">
      <c r="D152" s="37"/>
    </row>
    <row r="153" spans="4:4" x14ac:dyDescent="0.2">
      <c r="D153" s="37"/>
    </row>
    <row r="154" spans="4:4" x14ac:dyDescent="0.2">
      <c r="D154" s="37"/>
    </row>
    <row r="155" spans="4:4" x14ac:dyDescent="0.2">
      <c r="D155" s="37"/>
    </row>
    <row r="156" spans="4:4" x14ac:dyDescent="0.2">
      <c r="D156" s="37"/>
    </row>
    <row r="157" spans="4:4" x14ac:dyDescent="0.2">
      <c r="D157" s="37"/>
    </row>
    <row r="158" spans="4:4" x14ac:dyDescent="0.2">
      <c r="D158" s="37"/>
    </row>
    <row r="159" spans="4:4" x14ac:dyDescent="0.2">
      <c r="D159" s="37"/>
    </row>
    <row r="160" spans="4:4" x14ac:dyDescent="0.2">
      <c r="D160" s="37"/>
    </row>
    <row r="161" spans="4:4" x14ac:dyDescent="0.2">
      <c r="D161" s="37"/>
    </row>
    <row r="162" spans="4:4" x14ac:dyDescent="0.2">
      <c r="D162" s="37"/>
    </row>
    <row r="163" spans="4:4" x14ac:dyDescent="0.2">
      <c r="D163" s="37"/>
    </row>
    <row r="164" spans="4:4" x14ac:dyDescent="0.2">
      <c r="D164" s="37"/>
    </row>
    <row r="165" spans="4:4" x14ac:dyDescent="0.2">
      <c r="D165" s="37"/>
    </row>
    <row r="166" spans="4:4" x14ac:dyDescent="0.2">
      <c r="D166" s="37"/>
    </row>
    <row r="167" spans="4:4" x14ac:dyDescent="0.2">
      <c r="D167" s="37"/>
    </row>
    <row r="168" spans="4:4" x14ac:dyDescent="0.2">
      <c r="D168" s="37"/>
    </row>
    <row r="169" spans="4:4" x14ac:dyDescent="0.2">
      <c r="D169" s="37"/>
    </row>
    <row r="170" spans="4:4" x14ac:dyDescent="0.2">
      <c r="D170" s="37"/>
    </row>
    <row r="171" spans="4:4" x14ac:dyDescent="0.2">
      <c r="D171" s="37"/>
    </row>
    <row r="172" spans="4:4" x14ac:dyDescent="0.2">
      <c r="D172" s="37"/>
    </row>
    <row r="173" spans="4:4" x14ac:dyDescent="0.2">
      <c r="D173" s="37"/>
    </row>
    <row r="174" spans="4:4" x14ac:dyDescent="0.2">
      <c r="D174" s="37"/>
    </row>
    <row r="175" spans="4:4" x14ac:dyDescent="0.2">
      <c r="D175" s="37"/>
    </row>
    <row r="176" spans="4:4" x14ac:dyDescent="0.2">
      <c r="D176" s="37"/>
    </row>
    <row r="177" spans="4:4" x14ac:dyDescent="0.2">
      <c r="D177" s="37"/>
    </row>
    <row r="178" spans="4:4" x14ac:dyDescent="0.2">
      <c r="D178" s="37"/>
    </row>
    <row r="179" spans="4:4" x14ac:dyDescent="0.2">
      <c r="D179" s="37"/>
    </row>
    <row r="180" spans="4:4" x14ac:dyDescent="0.2">
      <c r="D180" s="37"/>
    </row>
    <row r="181" spans="4:4" x14ac:dyDescent="0.2">
      <c r="D181" s="37"/>
    </row>
    <row r="182" spans="4:4" x14ac:dyDescent="0.2">
      <c r="D182" s="37"/>
    </row>
    <row r="183" spans="4:4" x14ac:dyDescent="0.2">
      <c r="D183" s="37"/>
    </row>
    <row r="184" spans="4:4" x14ac:dyDescent="0.2">
      <c r="D184" s="37"/>
    </row>
    <row r="185" spans="4:4" x14ac:dyDescent="0.2">
      <c r="D185" s="37"/>
    </row>
    <row r="186" spans="4:4" x14ac:dyDescent="0.2">
      <c r="D186" s="37"/>
    </row>
    <row r="187" spans="4:4" x14ac:dyDescent="0.2">
      <c r="D187" s="37"/>
    </row>
    <row r="188" spans="4:4" x14ac:dyDescent="0.2">
      <c r="D188" s="37"/>
    </row>
    <row r="189" spans="4:4" x14ac:dyDescent="0.2">
      <c r="D189" s="37"/>
    </row>
    <row r="190" spans="4:4" x14ac:dyDescent="0.2">
      <c r="D190" s="37"/>
    </row>
    <row r="191" spans="4:4" x14ac:dyDescent="0.2">
      <c r="D191" s="37"/>
    </row>
    <row r="192" spans="4:4" x14ac:dyDescent="0.2">
      <c r="D192" s="37"/>
    </row>
    <row r="193" spans="4:4" x14ac:dyDescent="0.2">
      <c r="D193" s="37"/>
    </row>
    <row r="194" spans="4:4" x14ac:dyDescent="0.2">
      <c r="D194" s="37"/>
    </row>
    <row r="195" spans="4:4" x14ac:dyDescent="0.2">
      <c r="D195" s="37"/>
    </row>
    <row r="196" spans="4:4" x14ac:dyDescent="0.2">
      <c r="D196" s="37"/>
    </row>
    <row r="197" spans="4:4" x14ac:dyDescent="0.2">
      <c r="D197" s="37"/>
    </row>
    <row r="198" spans="4:4" x14ac:dyDescent="0.2">
      <c r="D198" s="37"/>
    </row>
    <row r="199" spans="4:4" x14ac:dyDescent="0.2">
      <c r="D199" s="37"/>
    </row>
    <row r="200" spans="4:4" x14ac:dyDescent="0.2">
      <c r="D200" s="37"/>
    </row>
    <row r="201" spans="4:4" x14ac:dyDescent="0.2">
      <c r="D201" s="37"/>
    </row>
    <row r="202" spans="4:4" x14ac:dyDescent="0.2">
      <c r="D202" s="37"/>
    </row>
    <row r="203" spans="4:4" x14ac:dyDescent="0.2">
      <c r="D203" s="37"/>
    </row>
    <row r="204" spans="4:4" x14ac:dyDescent="0.2">
      <c r="D204" s="37"/>
    </row>
    <row r="205" spans="4:4" x14ac:dyDescent="0.2">
      <c r="D205" s="37"/>
    </row>
    <row r="206" spans="4:4" x14ac:dyDescent="0.2">
      <c r="D206" s="37"/>
    </row>
    <row r="207" spans="4:4" x14ac:dyDescent="0.2">
      <c r="D207" s="37"/>
    </row>
    <row r="208" spans="4:4" x14ac:dyDescent="0.2">
      <c r="D208" s="37"/>
    </row>
    <row r="209" spans="4:4" x14ac:dyDescent="0.2">
      <c r="D209" s="37"/>
    </row>
    <row r="210" spans="4:4" x14ac:dyDescent="0.2">
      <c r="D210" s="37"/>
    </row>
    <row r="211" spans="4:4" x14ac:dyDescent="0.2">
      <c r="D211" s="37"/>
    </row>
    <row r="212" spans="4:4" x14ac:dyDescent="0.2">
      <c r="D212" s="37"/>
    </row>
    <row r="213" spans="4:4" x14ac:dyDescent="0.2">
      <c r="D213" s="37"/>
    </row>
    <row r="214" spans="4:4" x14ac:dyDescent="0.2">
      <c r="D214" s="37"/>
    </row>
    <row r="215" spans="4:4" x14ac:dyDescent="0.2">
      <c r="D215" s="37"/>
    </row>
    <row r="216" spans="4:4" x14ac:dyDescent="0.2">
      <c r="D216" s="37"/>
    </row>
    <row r="217" spans="4:4" x14ac:dyDescent="0.2">
      <c r="D217" s="37"/>
    </row>
    <row r="218" spans="4:4" x14ac:dyDescent="0.2">
      <c r="D218" s="37"/>
    </row>
    <row r="219" spans="4:4" x14ac:dyDescent="0.2">
      <c r="D219" s="37"/>
    </row>
    <row r="220" spans="4:4" x14ac:dyDescent="0.2">
      <c r="D220" s="37"/>
    </row>
    <row r="221" spans="4:4" x14ac:dyDescent="0.2">
      <c r="D221" s="37"/>
    </row>
    <row r="222" spans="4:4" x14ac:dyDescent="0.2">
      <c r="D222" s="37"/>
    </row>
    <row r="223" spans="4:4" x14ac:dyDescent="0.2">
      <c r="D223" s="37"/>
    </row>
    <row r="224" spans="4:4" x14ac:dyDescent="0.2">
      <c r="D224" s="37"/>
    </row>
    <row r="225" spans="4:4" x14ac:dyDescent="0.2">
      <c r="D225" s="37"/>
    </row>
    <row r="226" spans="4:4" x14ac:dyDescent="0.2">
      <c r="D226" s="37"/>
    </row>
    <row r="227" spans="4:4" x14ac:dyDescent="0.2">
      <c r="D227" s="37"/>
    </row>
    <row r="228" spans="4:4" x14ac:dyDescent="0.2">
      <c r="D228" s="37"/>
    </row>
    <row r="229" spans="4:4" x14ac:dyDescent="0.2">
      <c r="D229" s="37"/>
    </row>
    <row r="230" spans="4:4" x14ac:dyDescent="0.2">
      <c r="D230" s="37"/>
    </row>
    <row r="231" spans="4:4" x14ac:dyDescent="0.2">
      <c r="D231" s="37"/>
    </row>
    <row r="232" spans="4:4" x14ac:dyDescent="0.2">
      <c r="D232" s="37"/>
    </row>
    <row r="233" spans="4:4" x14ac:dyDescent="0.2">
      <c r="D233" s="37"/>
    </row>
    <row r="234" spans="4:4" x14ac:dyDescent="0.2">
      <c r="D234" s="37"/>
    </row>
    <row r="235" spans="4:4" x14ac:dyDescent="0.2">
      <c r="D235" s="37"/>
    </row>
    <row r="236" spans="4:4" x14ac:dyDescent="0.2">
      <c r="D236" s="37"/>
    </row>
    <row r="237" spans="4:4" x14ac:dyDescent="0.2">
      <c r="D237" s="37"/>
    </row>
    <row r="238" spans="4:4" x14ac:dyDescent="0.2">
      <c r="D238" s="37"/>
    </row>
    <row r="239" spans="4:4" x14ac:dyDescent="0.2">
      <c r="D239" s="37"/>
    </row>
    <row r="240" spans="4:4" x14ac:dyDescent="0.2">
      <c r="D240" s="37"/>
    </row>
    <row r="241" spans="4:4" x14ac:dyDescent="0.2">
      <c r="D241" s="37"/>
    </row>
    <row r="242" spans="4:4" x14ac:dyDescent="0.2">
      <c r="D242" s="37"/>
    </row>
    <row r="243" spans="4:4" x14ac:dyDescent="0.2">
      <c r="D243" s="37"/>
    </row>
    <row r="244" spans="4:4" x14ac:dyDescent="0.2">
      <c r="D244" s="37"/>
    </row>
    <row r="245" spans="4:4" x14ac:dyDescent="0.2">
      <c r="D245" s="37"/>
    </row>
    <row r="246" spans="4:4" x14ac:dyDescent="0.2">
      <c r="D246" s="37"/>
    </row>
    <row r="247" spans="4:4" x14ac:dyDescent="0.2">
      <c r="D247" s="37"/>
    </row>
    <row r="248" spans="4:4" x14ac:dyDescent="0.2">
      <c r="D248" s="37"/>
    </row>
    <row r="249" spans="4:4" x14ac:dyDescent="0.2">
      <c r="D249" s="37"/>
    </row>
    <row r="250" spans="4:4" x14ac:dyDescent="0.2">
      <c r="D250" s="37"/>
    </row>
    <row r="251" spans="4:4" x14ac:dyDescent="0.2">
      <c r="D251" s="37"/>
    </row>
    <row r="252" spans="4:4" x14ac:dyDescent="0.2">
      <c r="D252" s="37"/>
    </row>
    <row r="253" spans="4:4" x14ac:dyDescent="0.2">
      <c r="D253" s="37"/>
    </row>
    <row r="254" spans="4:4" x14ac:dyDescent="0.2">
      <c r="D254" s="37"/>
    </row>
    <row r="255" spans="4:4" x14ac:dyDescent="0.2">
      <c r="D255" s="37"/>
    </row>
    <row r="256" spans="4:4" x14ac:dyDescent="0.2">
      <c r="D256" s="37"/>
    </row>
    <row r="257" spans="4:4" x14ac:dyDescent="0.2">
      <c r="D257" s="37"/>
    </row>
    <row r="258" spans="4:4" x14ac:dyDescent="0.2">
      <c r="D258" s="37"/>
    </row>
    <row r="259" spans="4:4" x14ac:dyDescent="0.2">
      <c r="D259" s="37"/>
    </row>
    <row r="260" spans="4:4" x14ac:dyDescent="0.2">
      <c r="D260" s="37"/>
    </row>
    <row r="261" spans="4:4" x14ac:dyDescent="0.2">
      <c r="D261" s="37"/>
    </row>
    <row r="262" spans="4:4" x14ac:dyDescent="0.2">
      <c r="D262" s="37"/>
    </row>
    <row r="263" spans="4:4" x14ac:dyDescent="0.2">
      <c r="D263" s="37"/>
    </row>
    <row r="264" spans="4:4" x14ac:dyDescent="0.2">
      <c r="D264" s="37"/>
    </row>
    <row r="265" spans="4:4" x14ac:dyDescent="0.2">
      <c r="D265" s="37"/>
    </row>
    <row r="266" spans="4:4" x14ac:dyDescent="0.2">
      <c r="D266" s="37"/>
    </row>
    <row r="267" spans="4:4" x14ac:dyDescent="0.2">
      <c r="D267" s="37"/>
    </row>
    <row r="268" spans="4:4" x14ac:dyDescent="0.2">
      <c r="D268" s="37"/>
    </row>
    <row r="269" spans="4:4" x14ac:dyDescent="0.2">
      <c r="D269" s="37"/>
    </row>
    <row r="270" spans="4:4" x14ac:dyDescent="0.2">
      <c r="D270" s="37"/>
    </row>
    <row r="271" spans="4:4" x14ac:dyDescent="0.2">
      <c r="D271" s="37"/>
    </row>
    <row r="272" spans="4:4" x14ac:dyDescent="0.2">
      <c r="D272" s="37"/>
    </row>
    <row r="273" spans="4:4" x14ac:dyDescent="0.2">
      <c r="D273" s="37"/>
    </row>
    <row r="274" spans="4:4" x14ac:dyDescent="0.2">
      <c r="D274" s="37"/>
    </row>
    <row r="275" spans="4:4" x14ac:dyDescent="0.2">
      <c r="D275" s="37"/>
    </row>
    <row r="276" spans="4:4" x14ac:dyDescent="0.2">
      <c r="D276" s="37"/>
    </row>
    <row r="277" spans="4:4" x14ac:dyDescent="0.2">
      <c r="D277" s="37"/>
    </row>
    <row r="278" spans="4:4" x14ac:dyDescent="0.2">
      <c r="D278" s="37"/>
    </row>
    <row r="279" spans="4:4" x14ac:dyDescent="0.2">
      <c r="D279" s="37"/>
    </row>
    <row r="280" spans="4:4" x14ac:dyDescent="0.2">
      <c r="D280" s="37"/>
    </row>
    <row r="281" spans="4:4" x14ac:dyDescent="0.2">
      <c r="D281" s="37"/>
    </row>
    <row r="282" spans="4:4" x14ac:dyDescent="0.2">
      <c r="D282" s="37"/>
    </row>
    <row r="283" spans="4:4" x14ac:dyDescent="0.2">
      <c r="D283" s="37"/>
    </row>
    <row r="284" spans="4:4" x14ac:dyDescent="0.2">
      <c r="D284" s="37"/>
    </row>
    <row r="285" spans="4:4" x14ac:dyDescent="0.2">
      <c r="D285" s="37"/>
    </row>
    <row r="286" spans="4:4" x14ac:dyDescent="0.2">
      <c r="D286" s="37"/>
    </row>
    <row r="287" spans="4:4" x14ac:dyDescent="0.2">
      <c r="D287" s="37"/>
    </row>
    <row r="288" spans="4:4" x14ac:dyDescent="0.2">
      <c r="D288" s="37"/>
    </row>
    <row r="289" spans="4:4" x14ac:dyDescent="0.2">
      <c r="D289" s="37"/>
    </row>
    <row r="290" spans="4:4" x14ac:dyDescent="0.2">
      <c r="D290" s="37"/>
    </row>
    <row r="291" spans="4:4" x14ac:dyDescent="0.2">
      <c r="D291" s="37"/>
    </row>
    <row r="292" spans="4:4" x14ac:dyDescent="0.2">
      <c r="D292" s="37"/>
    </row>
    <row r="293" spans="4:4" x14ac:dyDescent="0.2">
      <c r="D293" s="37"/>
    </row>
    <row r="294" spans="4:4" x14ac:dyDescent="0.2">
      <c r="D294" s="37"/>
    </row>
    <row r="295" spans="4:4" x14ac:dyDescent="0.2">
      <c r="D295" s="37"/>
    </row>
    <row r="296" spans="4:4" x14ac:dyDescent="0.2">
      <c r="D296" s="37"/>
    </row>
    <row r="297" spans="4:4" x14ac:dyDescent="0.2">
      <c r="D297" s="37"/>
    </row>
    <row r="298" spans="4:4" x14ac:dyDescent="0.2">
      <c r="D298" s="37"/>
    </row>
    <row r="299" spans="4:4" x14ac:dyDescent="0.2">
      <c r="D299" s="37"/>
    </row>
    <row r="300" spans="4:4" x14ac:dyDescent="0.2">
      <c r="D300" s="37"/>
    </row>
    <row r="301" spans="4:4" x14ac:dyDescent="0.2">
      <c r="D301" s="37"/>
    </row>
    <row r="302" spans="4:4" x14ac:dyDescent="0.2">
      <c r="D302" s="37"/>
    </row>
    <row r="303" spans="4:4" x14ac:dyDescent="0.2">
      <c r="D303" s="37"/>
    </row>
    <row r="304" spans="4:4" x14ac:dyDescent="0.2">
      <c r="D304" s="37"/>
    </row>
    <row r="305" spans="4:4" x14ac:dyDescent="0.2">
      <c r="D305" s="37"/>
    </row>
    <row r="306" spans="4:4" x14ac:dyDescent="0.2">
      <c r="D306" s="37"/>
    </row>
    <row r="307" spans="4:4" x14ac:dyDescent="0.2">
      <c r="D307" s="37"/>
    </row>
    <row r="308" spans="4:4" x14ac:dyDescent="0.2">
      <c r="D308" s="37"/>
    </row>
    <row r="309" spans="4:4" x14ac:dyDescent="0.2">
      <c r="D309" s="37"/>
    </row>
    <row r="310" spans="4:4" x14ac:dyDescent="0.2">
      <c r="D310" s="37"/>
    </row>
    <row r="311" spans="4:4" x14ac:dyDescent="0.2">
      <c r="D311" s="37"/>
    </row>
    <row r="312" spans="4:4" x14ac:dyDescent="0.2">
      <c r="D312" s="37"/>
    </row>
    <row r="313" spans="4:4" x14ac:dyDescent="0.2">
      <c r="D313" s="37"/>
    </row>
    <row r="314" spans="4:4" x14ac:dyDescent="0.2">
      <c r="D314" s="37"/>
    </row>
    <row r="315" spans="4:4" x14ac:dyDescent="0.2">
      <c r="D315" s="37"/>
    </row>
    <row r="316" spans="4:4" x14ac:dyDescent="0.2">
      <c r="D316" s="37"/>
    </row>
    <row r="317" spans="4:4" x14ac:dyDescent="0.2">
      <c r="D317" s="37"/>
    </row>
    <row r="318" spans="4:4" x14ac:dyDescent="0.2">
      <c r="D318" s="37"/>
    </row>
    <row r="319" spans="4:4" x14ac:dyDescent="0.2">
      <c r="D319" s="37"/>
    </row>
    <row r="320" spans="4:4" x14ac:dyDescent="0.2">
      <c r="D320" s="37"/>
    </row>
    <row r="321" spans="4:4" x14ac:dyDescent="0.2">
      <c r="D321" s="37"/>
    </row>
    <row r="322" spans="4:4" x14ac:dyDescent="0.2">
      <c r="D322" s="37"/>
    </row>
    <row r="323" spans="4:4" x14ac:dyDescent="0.2">
      <c r="D323" s="37"/>
    </row>
    <row r="324" spans="4:4" x14ac:dyDescent="0.2">
      <c r="D324" s="37"/>
    </row>
    <row r="325" spans="4:4" x14ac:dyDescent="0.2">
      <c r="D325" s="37"/>
    </row>
    <row r="326" spans="4:4" x14ac:dyDescent="0.2">
      <c r="D326" s="37"/>
    </row>
    <row r="327" spans="4:4" x14ac:dyDescent="0.2">
      <c r="D327" s="37"/>
    </row>
    <row r="328" spans="4:4" x14ac:dyDescent="0.2">
      <c r="D328" s="37"/>
    </row>
    <row r="329" spans="4:4" x14ac:dyDescent="0.2">
      <c r="D329" s="37"/>
    </row>
    <row r="330" spans="4:4" x14ac:dyDescent="0.2">
      <c r="D330" s="37"/>
    </row>
    <row r="331" spans="4:4" x14ac:dyDescent="0.2">
      <c r="D331" s="37"/>
    </row>
    <row r="332" spans="4:4" x14ac:dyDescent="0.2">
      <c r="D332" s="37"/>
    </row>
    <row r="333" spans="4:4" x14ac:dyDescent="0.2">
      <c r="D333" s="37"/>
    </row>
    <row r="334" spans="4:4" x14ac:dyDescent="0.2">
      <c r="D334" s="37"/>
    </row>
    <row r="335" spans="4:4" x14ac:dyDescent="0.2">
      <c r="D335" s="37"/>
    </row>
    <row r="336" spans="4:4" x14ac:dyDescent="0.2">
      <c r="D336" s="37"/>
    </row>
    <row r="337" spans="4:4" x14ac:dyDescent="0.2">
      <c r="D337" s="37"/>
    </row>
    <row r="338" spans="4:4" x14ac:dyDescent="0.2">
      <c r="D338" s="37"/>
    </row>
    <row r="339" spans="4:4" x14ac:dyDescent="0.2">
      <c r="D339" s="37"/>
    </row>
    <row r="340" spans="4:4" x14ac:dyDescent="0.2">
      <c r="D340" s="37"/>
    </row>
    <row r="341" spans="4:4" x14ac:dyDescent="0.2">
      <c r="D341" s="37"/>
    </row>
    <row r="342" spans="4:4" x14ac:dyDescent="0.2">
      <c r="D342" s="37"/>
    </row>
    <row r="343" spans="4:4" x14ac:dyDescent="0.2">
      <c r="D343" s="37"/>
    </row>
    <row r="344" spans="4:4" x14ac:dyDescent="0.2">
      <c r="D344" s="37"/>
    </row>
    <row r="345" spans="4:4" x14ac:dyDescent="0.2">
      <c r="D345" s="37"/>
    </row>
    <row r="346" spans="4:4" x14ac:dyDescent="0.2">
      <c r="D346" s="37"/>
    </row>
    <row r="347" spans="4:4" x14ac:dyDescent="0.2">
      <c r="D347" s="37"/>
    </row>
    <row r="348" spans="4:4" x14ac:dyDescent="0.2">
      <c r="D348" s="37"/>
    </row>
    <row r="349" spans="4:4" x14ac:dyDescent="0.2">
      <c r="D349" s="37"/>
    </row>
    <row r="350" spans="4:4" x14ac:dyDescent="0.2">
      <c r="D350" s="37"/>
    </row>
    <row r="351" spans="4:4" x14ac:dyDescent="0.2">
      <c r="D351" s="37"/>
    </row>
    <row r="352" spans="4:4" x14ac:dyDescent="0.2">
      <c r="D352" s="37"/>
    </row>
    <row r="353" spans="4:4" x14ac:dyDescent="0.2">
      <c r="D353" s="37"/>
    </row>
    <row r="354" spans="4:4" x14ac:dyDescent="0.2">
      <c r="D354" s="37"/>
    </row>
    <row r="355" spans="4:4" x14ac:dyDescent="0.2">
      <c r="D355" s="37"/>
    </row>
    <row r="356" spans="4:4" x14ac:dyDescent="0.2">
      <c r="D356" s="37"/>
    </row>
    <row r="357" spans="4:4" x14ac:dyDescent="0.2">
      <c r="D357" s="37"/>
    </row>
    <row r="358" spans="4:4" x14ac:dyDescent="0.2">
      <c r="D358" s="37"/>
    </row>
    <row r="359" spans="4:4" x14ac:dyDescent="0.2">
      <c r="D359" s="37"/>
    </row>
    <row r="360" spans="4:4" x14ac:dyDescent="0.2">
      <c r="D360" s="37"/>
    </row>
    <row r="361" spans="4:4" x14ac:dyDescent="0.2">
      <c r="D361" s="37"/>
    </row>
    <row r="362" spans="4:4" x14ac:dyDescent="0.2">
      <c r="D362" s="37"/>
    </row>
    <row r="363" spans="4:4" x14ac:dyDescent="0.2">
      <c r="D363" s="37"/>
    </row>
    <row r="364" spans="4:4" x14ac:dyDescent="0.2">
      <c r="D364" s="37"/>
    </row>
    <row r="365" spans="4:4" x14ac:dyDescent="0.2">
      <c r="D365" s="37"/>
    </row>
    <row r="366" spans="4:4" x14ac:dyDescent="0.2">
      <c r="D366" s="37"/>
    </row>
    <row r="367" spans="4:4" x14ac:dyDescent="0.2">
      <c r="D367" s="37"/>
    </row>
    <row r="368" spans="4:4" x14ac:dyDescent="0.2">
      <c r="D368" s="37"/>
    </row>
    <row r="369" spans="4:4" x14ac:dyDescent="0.2">
      <c r="D369" s="37"/>
    </row>
    <row r="370" spans="4:4" x14ac:dyDescent="0.2">
      <c r="D370" s="37"/>
    </row>
    <row r="371" spans="4:4" x14ac:dyDescent="0.2">
      <c r="D371" s="37"/>
    </row>
    <row r="372" spans="4:4" x14ac:dyDescent="0.2">
      <c r="D372" s="37"/>
    </row>
    <row r="373" spans="4:4" x14ac:dyDescent="0.2">
      <c r="D373" s="37"/>
    </row>
    <row r="374" spans="4:4" x14ac:dyDescent="0.2">
      <c r="D374" s="37"/>
    </row>
    <row r="375" spans="4:4" x14ac:dyDescent="0.2">
      <c r="D375" s="37"/>
    </row>
    <row r="376" spans="4:4" x14ac:dyDescent="0.2">
      <c r="D376" s="37"/>
    </row>
    <row r="377" spans="4:4" x14ac:dyDescent="0.2">
      <c r="D377" s="37"/>
    </row>
    <row r="378" spans="4:4" x14ac:dyDescent="0.2">
      <c r="D378" s="37"/>
    </row>
    <row r="379" spans="4:4" x14ac:dyDescent="0.2">
      <c r="D379" s="37"/>
    </row>
    <row r="380" spans="4:4" x14ac:dyDescent="0.2">
      <c r="D380" s="37"/>
    </row>
    <row r="381" spans="4:4" x14ac:dyDescent="0.2">
      <c r="D381" s="37"/>
    </row>
    <row r="382" spans="4:4" x14ac:dyDescent="0.2">
      <c r="D382" s="37"/>
    </row>
    <row r="383" spans="4:4" x14ac:dyDescent="0.2">
      <c r="D383" s="37"/>
    </row>
    <row r="384" spans="4:4" x14ac:dyDescent="0.2">
      <c r="D384" s="37"/>
    </row>
    <row r="385" spans="4:4" x14ac:dyDescent="0.2">
      <c r="D385" s="37"/>
    </row>
    <row r="386" spans="4:4" x14ac:dyDescent="0.2">
      <c r="D386" s="37"/>
    </row>
    <row r="387" spans="4:4" x14ac:dyDescent="0.2">
      <c r="D387" s="37"/>
    </row>
    <row r="388" spans="4:4" x14ac:dyDescent="0.2">
      <c r="D388" s="37"/>
    </row>
    <row r="389" spans="4:4" x14ac:dyDescent="0.2">
      <c r="D389" s="37"/>
    </row>
    <row r="390" spans="4:4" x14ac:dyDescent="0.2">
      <c r="D390" s="37"/>
    </row>
    <row r="391" spans="4:4" x14ac:dyDescent="0.2">
      <c r="D391" s="37"/>
    </row>
    <row r="392" spans="4:4" x14ac:dyDescent="0.2">
      <c r="D392" s="37"/>
    </row>
    <row r="393" spans="4:4" x14ac:dyDescent="0.2">
      <c r="D393" s="37"/>
    </row>
  </sheetData>
  <mergeCells count="1">
    <mergeCell ref="B55:J61"/>
  </mergeCells>
  <conditionalFormatting sqref="B10:B12 B18 B22:B23 B42">
    <cfRule type="cellIs" dxfId="36" priority="25" stopIfTrue="1" operator="equal">
      <formula>"Title"</formula>
    </cfRule>
  </conditionalFormatting>
  <conditionalFormatting sqref="B8 B10:B12 B18:B19">
    <cfRule type="cellIs" dxfId="35" priority="26" stopIfTrue="1" operator="equal">
      <formula>"Adjustment to Income/Expense/Rate Base:"</formula>
    </cfRule>
  </conditionalFormatting>
  <conditionalFormatting sqref="J2">
    <cfRule type="cellIs" dxfId="34" priority="27" stopIfTrue="1" operator="equal">
      <formula>"x.x"</formula>
    </cfRule>
  </conditionalFormatting>
  <conditionalFormatting sqref="B15">
    <cfRule type="cellIs" dxfId="33" priority="23" stopIfTrue="1" operator="equal">
      <formula>"Title"</formula>
    </cfRule>
  </conditionalFormatting>
  <conditionalFormatting sqref="B15">
    <cfRule type="cellIs" dxfId="32" priority="24" stopIfTrue="1" operator="equal">
      <formula>"Adjustment to Income/Expense/Rate Base:"</formula>
    </cfRule>
  </conditionalFormatting>
  <conditionalFormatting sqref="B17">
    <cfRule type="cellIs" dxfId="31" priority="21" stopIfTrue="1" operator="equal">
      <formula>"Title"</formula>
    </cfRule>
  </conditionalFormatting>
  <conditionalFormatting sqref="B17">
    <cfRule type="cellIs" dxfId="30" priority="22" stopIfTrue="1" operator="equal">
      <formula>"Adjustment to Income/Expense/Rate Base:"</formula>
    </cfRule>
  </conditionalFormatting>
  <conditionalFormatting sqref="B14">
    <cfRule type="cellIs" dxfId="29" priority="18" stopIfTrue="1" operator="equal">
      <formula>"Title"</formula>
    </cfRule>
  </conditionalFormatting>
  <conditionalFormatting sqref="B24 B28:B31 B33:B34">
    <cfRule type="cellIs" dxfId="28" priority="17" stopIfTrue="1" operator="equal">
      <formula>"Title"</formula>
    </cfRule>
  </conditionalFormatting>
  <conditionalFormatting sqref="B35">
    <cfRule type="cellIs" dxfId="27" priority="16" stopIfTrue="1" operator="equal">
      <formula>"Title"</formula>
    </cfRule>
  </conditionalFormatting>
  <conditionalFormatting sqref="B44">
    <cfRule type="cellIs" dxfId="26" priority="20" stopIfTrue="1" operator="equal">
      <formula>"Title"</formula>
    </cfRule>
  </conditionalFormatting>
  <conditionalFormatting sqref="B27">
    <cfRule type="cellIs" dxfId="25" priority="13" stopIfTrue="1" operator="equal">
      <formula>"Title"</formula>
    </cfRule>
  </conditionalFormatting>
  <conditionalFormatting sqref="B32">
    <cfRule type="cellIs" dxfId="24" priority="12" stopIfTrue="1" operator="equal">
      <formula>"Title"</formula>
    </cfRule>
  </conditionalFormatting>
  <conditionalFormatting sqref="B14">
    <cfRule type="cellIs" dxfId="23" priority="19" stopIfTrue="1" operator="equal">
      <formula>"Adjustment to Income/Expense/Rate Base:"</formula>
    </cfRule>
  </conditionalFormatting>
  <conditionalFormatting sqref="B25:B26">
    <cfRule type="cellIs" dxfId="22" priority="14" stopIfTrue="1" operator="equal">
      <formula>"Title"</formula>
    </cfRule>
  </conditionalFormatting>
  <conditionalFormatting sqref="B35">
    <cfRule type="cellIs" dxfId="21" priority="15" stopIfTrue="1" operator="equal">
      <formula>"Title"</formula>
    </cfRule>
  </conditionalFormatting>
  <conditionalFormatting sqref="B45">
    <cfRule type="cellIs" dxfId="20" priority="11" stopIfTrue="1" operator="equal">
      <formula>"Adjustment to Income/Expense/Rate Base:"</formula>
    </cfRule>
  </conditionalFormatting>
  <conditionalFormatting sqref="B45">
    <cfRule type="cellIs" dxfId="19" priority="10" stopIfTrue="1" operator="equal">
      <formula>"Title"</formula>
    </cfRule>
  </conditionalFormatting>
  <conditionalFormatting sqref="B43">
    <cfRule type="cellIs" dxfId="18" priority="9" stopIfTrue="1" operator="equal">
      <formula>"Title"</formula>
    </cfRule>
  </conditionalFormatting>
  <conditionalFormatting sqref="B13">
    <cfRule type="cellIs" dxfId="17" priority="7" stopIfTrue="1" operator="equal">
      <formula>"Title"</formula>
    </cfRule>
  </conditionalFormatting>
  <conditionalFormatting sqref="B13">
    <cfRule type="cellIs" dxfId="16" priority="8" stopIfTrue="1" operator="equal">
      <formula>"Adjustment to Income/Expense/Rate Base:"</formula>
    </cfRule>
  </conditionalFormatting>
  <conditionalFormatting sqref="B16">
    <cfRule type="cellIs" dxfId="15" priority="5" stopIfTrue="1" operator="equal">
      <formula>"Title"</formula>
    </cfRule>
  </conditionalFormatting>
  <conditionalFormatting sqref="B16">
    <cfRule type="cellIs" dxfId="14" priority="6" stopIfTrue="1" operator="equal">
      <formula>"Adjustment to Income/Expense/Rate Base:"</formula>
    </cfRule>
  </conditionalFormatting>
  <conditionalFormatting sqref="B36">
    <cfRule type="cellIs" dxfId="13" priority="4" stopIfTrue="1" operator="equal">
      <formula>"Title"</formula>
    </cfRule>
  </conditionalFormatting>
  <conditionalFormatting sqref="B36">
    <cfRule type="cellIs" dxfId="12" priority="3" stopIfTrue="1" operator="equal">
      <formula>"Title"</formula>
    </cfRule>
  </conditionalFormatting>
  <conditionalFormatting sqref="B37">
    <cfRule type="cellIs" dxfId="11" priority="2" stopIfTrue="1" operator="equal">
      <formula>"Title"</formula>
    </cfRule>
  </conditionalFormatting>
  <conditionalFormatting sqref="B38:B41">
    <cfRule type="cellIs" dxfId="10" priority="1" stopIfTrue="1" operator="equal">
      <formula>"Title"</formula>
    </cfRule>
  </conditionalFormatting>
  <dataValidations count="2">
    <dataValidation type="list" errorStyle="warning" allowBlank="1" showInputMessage="1" showErrorMessage="1" errorTitle="Factor" error="This factor is not included in the drop-down list. Is this the factor you want to use?" sqref="G33:G34 G42:G43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33:D34 D42:D43">
      <formula1>$D$59:$D$393</formula1>
    </dataValidation>
  </dataValidations>
  <printOptions horizontalCentered="1"/>
  <pageMargins left="0.7" right="0.7" top="0.75" bottom="0.75" header="0.3" footer="0.3"/>
  <pageSetup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view="pageBreakPreview" zoomScale="85" zoomScaleNormal="100" zoomScaleSheetLayoutView="85" workbookViewId="0">
      <selection activeCell="A5" sqref="A5"/>
    </sheetView>
  </sheetViews>
  <sheetFormatPr defaultColWidth="8.75" defaultRowHeight="12.75" x14ac:dyDescent="0.2"/>
  <cols>
    <col min="1" max="1" width="40.5" style="3" customWidth="1"/>
    <col min="2" max="2" width="5.75" style="3" bestFit="1" customWidth="1"/>
    <col min="3" max="3" width="6.5" style="39" bestFit="1" customWidth="1"/>
    <col min="4" max="4" width="9.875" style="3" bestFit="1" customWidth="1"/>
    <col min="5" max="5" width="7.5" style="3" bestFit="1" customWidth="1"/>
    <col min="6" max="6" width="11" style="3" customWidth="1"/>
    <col min="7" max="16384" width="8.75" style="2"/>
  </cols>
  <sheetData>
    <row r="1" spans="1:8" x14ac:dyDescent="0.2">
      <c r="A1" s="38" t="s">
        <v>37</v>
      </c>
      <c r="B1" s="39"/>
      <c r="C1" s="40"/>
      <c r="D1" s="41"/>
      <c r="E1" s="41"/>
      <c r="F1" s="87"/>
      <c r="G1" s="42"/>
    </row>
    <row r="2" spans="1:8" x14ac:dyDescent="0.2">
      <c r="A2" s="103" t="s">
        <v>70</v>
      </c>
      <c r="B2" s="103"/>
      <c r="C2" s="103"/>
      <c r="D2" s="43"/>
      <c r="E2" s="43"/>
    </row>
    <row r="3" spans="1:8" x14ac:dyDescent="0.2">
      <c r="A3" s="103" t="s">
        <v>60</v>
      </c>
      <c r="B3" s="103"/>
      <c r="C3" s="103"/>
      <c r="D3" s="43"/>
      <c r="E3" s="43"/>
    </row>
    <row r="4" spans="1:8" ht="11.25" customHeight="1" x14ac:dyDescent="0.2">
      <c r="A4" s="103" t="s">
        <v>38</v>
      </c>
      <c r="B4" s="103"/>
      <c r="C4" s="103"/>
      <c r="D4" s="43"/>
      <c r="E4" s="43"/>
    </row>
    <row r="5" spans="1:8" ht="11.25" customHeight="1" x14ac:dyDescent="0.2">
      <c r="A5" s="44"/>
      <c r="B5" s="44"/>
      <c r="C5" s="44"/>
      <c r="D5" s="43"/>
      <c r="E5" s="43"/>
    </row>
    <row r="6" spans="1:8" s="43" customFormat="1" ht="12" customHeight="1" x14ac:dyDescent="0.2">
      <c r="A6" s="45" t="s">
        <v>39</v>
      </c>
      <c r="B6" s="46" t="s">
        <v>40</v>
      </c>
      <c r="C6" s="46" t="s">
        <v>41</v>
      </c>
      <c r="D6" s="47" t="s">
        <v>42</v>
      </c>
      <c r="E6" s="48"/>
      <c r="F6" s="49"/>
    </row>
    <row r="7" spans="1:8" s="43" customFormat="1" ht="12" customHeight="1" x14ac:dyDescent="0.2">
      <c r="A7" s="50" t="s">
        <v>43</v>
      </c>
      <c r="B7" s="51"/>
      <c r="C7" s="51"/>
      <c r="D7" s="48"/>
      <c r="E7" s="48"/>
      <c r="F7" s="49"/>
    </row>
    <row r="8" spans="1:8" s="43" customFormat="1" ht="12" customHeight="1" x14ac:dyDescent="0.2">
      <c r="A8" s="8" t="s">
        <v>11</v>
      </c>
      <c r="B8" s="9">
        <v>421</v>
      </c>
      <c r="C8" s="16" t="s">
        <v>61</v>
      </c>
      <c r="D8" s="16">
        <v>-613405.93000000005</v>
      </c>
      <c r="F8" s="49"/>
    </row>
    <row r="9" spans="1:8" s="43" customFormat="1" ht="12" customHeight="1" x14ac:dyDescent="0.2">
      <c r="A9" s="8" t="s">
        <v>11</v>
      </c>
      <c r="B9" s="9">
        <v>421</v>
      </c>
      <c r="C9" s="16" t="s">
        <v>27</v>
      </c>
      <c r="D9" s="16">
        <v>-105668.23000000001</v>
      </c>
      <c r="F9" s="49"/>
    </row>
    <row r="10" spans="1:8" s="43" customFormat="1" ht="12" customHeight="1" x14ac:dyDescent="0.2">
      <c r="A10" s="8" t="s">
        <v>11</v>
      </c>
      <c r="B10" s="9">
        <v>421</v>
      </c>
      <c r="C10" s="16" t="s">
        <v>2</v>
      </c>
      <c r="D10" s="16">
        <v>-61.68</v>
      </c>
      <c r="F10" s="49"/>
    </row>
    <row r="11" spans="1:8" s="43" customFormat="1" ht="12" customHeight="1" x14ac:dyDescent="0.2">
      <c r="A11" s="8" t="s">
        <v>11</v>
      </c>
      <c r="B11" s="9">
        <v>421</v>
      </c>
      <c r="C11" s="16" t="s">
        <v>30</v>
      </c>
      <c r="D11" s="16">
        <v>3965280.7600000002</v>
      </c>
      <c r="F11" s="49"/>
    </row>
    <row r="12" spans="1:8" s="43" customFormat="1" ht="12" customHeight="1" x14ac:dyDescent="0.2">
      <c r="A12" s="8" t="s">
        <v>12</v>
      </c>
      <c r="B12" s="9">
        <v>421</v>
      </c>
      <c r="C12" s="16" t="s">
        <v>61</v>
      </c>
      <c r="D12" s="16">
        <v>7671.91</v>
      </c>
      <c r="F12" s="49"/>
    </row>
    <row r="13" spans="1:8" s="43" customFormat="1" ht="12" customHeight="1" x14ac:dyDescent="0.2">
      <c r="A13" s="8" t="s">
        <v>12</v>
      </c>
      <c r="B13" s="9">
        <v>421</v>
      </c>
      <c r="C13" s="16" t="s">
        <v>62</v>
      </c>
      <c r="D13" s="16">
        <v>195.71</v>
      </c>
      <c r="F13" s="49"/>
    </row>
    <row r="14" spans="1:8" s="43" customFormat="1" ht="12" customHeight="1" x14ac:dyDescent="0.2">
      <c r="A14" s="8" t="s">
        <v>12</v>
      </c>
      <c r="B14" s="9">
        <v>421</v>
      </c>
      <c r="C14" s="16" t="s">
        <v>19</v>
      </c>
      <c r="D14" s="16">
        <v>81.09</v>
      </c>
      <c r="F14" s="49"/>
    </row>
    <row r="15" spans="1:8" s="43" customFormat="1" ht="12" customHeight="1" x14ac:dyDescent="0.2">
      <c r="A15" s="8" t="s">
        <v>12</v>
      </c>
      <c r="B15" s="9">
        <v>421</v>
      </c>
      <c r="C15" s="16" t="s">
        <v>30</v>
      </c>
      <c r="D15" s="16">
        <v>-7948.71</v>
      </c>
      <c r="F15" s="49"/>
    </row>
    <row r="16" spans="1:8" s="43" customFormat="1" ht="13.5" customHeight="1" x14ac:dyDescent="0.2">
      <c r="A16" s="50"/>
      <c r="B16" s="52"/>
      <c r="C16" s="51"/>
      <c r="D16" s="92">
        <f>ROUND(SUM(D8:D15),0)</f>
        <v>3246145</v>
      </c>
      <c r="E16" s="53" t="s">
        <v>44</v>
      </c>
      <c r="F16" s="49"/>
      <c r="H16" s="54"/>
    </row>
    <row r="17" spans="1:6" s="43" customFormat="1" ht="12" customHeight="1" x14ac:dyDescent="0.2">
      <c r="A17" s="50"/>
      <c r="B17" s="52"/>
      <c r="C17" s="51"/>
      <c r="D17" s="48"/>
      <c r="E17" s="48"/>
      <c r="F17" s="49"/>
    </row>
    <row r="18" spans="1:6" s="43" customFormat="1" ht="15" customHeight="1" x14ac:dyDescent="0.2">
      <c r="A18" s="50" t="s">
        <v>45</v>
      </c>
      <c r="B18" s="51"/>
      <c r="C18" s="51"/>
      <c r="D18" s="55"/>
      <c r="E18" s="49"/>
      <c r="F18" s="49"/>
    </row>
    <row r="19" spans="1:6" s="43" customFormat="1" ht="15" customHeight="1" x14ac:dyDescent="0.2">
      <c r="A19" s="56" t="s">
        <v>46</v>
      </c>
      <c r="B19" s="20" t="s">
        <v>16</v>
      </c>
      <c r="C19" s="20" t="s">
        <v>17</v>
      </c>
      <c r="D19" s="16">
        <v>-2248433.5900000008</v>
      </c>
      <c r="E19" s="49"/>
      <c r="F19" s="49"/>
    </row>
    <row r="20" spans="1:6" s="43" customFormat="1" ht="15" customHeight="1" x14ac:dyDescent="0.2">
      <c r="A20" s="56" t="s">
        <v>47</v>
      </c>
      <c r="B20" s="20">
        <v>407</v>
      </c>
      <c r="C20" s="20" t="s">
        <v>19</v>
      </c>
      <c r="D20" s="16">
        <v>2248433.5900000008</v>
      </c>
      <c r="E20" s="49"/>
      <c r="F20" s="49"/>
    </row>
    <row r="21" spans="1:6" s="43" customFormat="1" ht="15" customHeight="1" x14ac:dyDescent="0.2">
      <c r="A21" s="50"/>
      <c r="B21" s="51"/>
      <c r="C21" s="51"/>
      <c r="D21" s="57">
        <f>D19+D20</f>
        <v>0</v>
      </c>
      <c r="E21" s="49"/>
      <c r="F21" s="49"/>
    </row>
    <row r="22" spans="1:6" x14ac:dyDescent="0.2">
      <c r="A22" s="19"/>
      <c r="B22" s="40"/>
      <c r="C22" s="16"/>
      <c r="D22" s="58"/>
      <c r="E22" s="59"/>
      <c r="F22" s="54"/>
    </row>
    <row r="23" spans="1:6" s="43" customFormat="1" ht="15" customHeight="1" x14ac:dyDescent="0.2">
      <c r="A23" s="50" t="s">
        <v>48</v>
      </c>
      <c r="B23" s="51"/>
      <c r="C23" s="51"/>
      <c r="D23" s="60"/>
      <c r="E23" s="60"/>
      <c r="F23" s="49"/>
    </row>
    <row r="24" spans="1:6" s="43" customFormat="1" ht="15" customHeight="1" x14ac:dyDescent="0.2">
      <c r="A24" s="61" t="s">
        <v>20</v>
      </c>
      <c r="B24" s="20">
        <v>557</v>
      </c>
      <c r="C24" s="20" t="s">
        <v>21</v>
      </c>
      <c r="D24" s="60">
        <v>-5164.6799999999994</v>
      </c>
      <c r="E24" s="60"/>
      <c r="F24" s="49"/>
    </row>
    <row r="25" spans="1:6" s="43" customFormat="1" ht="15" customHeight="1" x14ac:dyDescent="0.2">
      <c r="A25" s="61" t="s">
        <v>24</v>
      </c>
      <c r="B25" s="20">
        <v>909</v>
      </c>
      <c r="C25" s="20" t="s">
        <v>23</v>
      </c>
      <c r="D25" s="60">
        <v>-1712.65</v>
      </c>
      <c r="E25" s="60"/>
      <c r="F25" s="49"/>
    </row>
    <row r="26" spans="1:6" s="43" customFormat="1" ht="15" customHeight="1" x14ac:dyDescent="0.2">
      <c r="A26" s="61" t="s">
        <v>49</v>
      </c>
      <c r="B26" s="20">
        <v>920</v>
      </c>
      <c r="C26" s="20" t="s">
        <v>30</v>
      </c>
      <c r="D26" s="60">
        <v>-1916.1499999999999</v>
      </c>
      <c r="E26" s="60"/>
      <c r="F26" s="49"/>
    </row>
    <row r="27" spans="1:6" s="43" customFormat="1" ht="15" customHeight="1" x14ac:dyDescent="0.2">
      <c r="A27" s="61" t="s">
        <v>50</v>
      </c>
      <c r="B27" s="20">
        <v>921</v>
      </c>
      <c r="C27" s="20" t="s">
        <v>30</v>
      </c>
      <c r="D27" s="60">
        <v>-24819.499999999993</v>
      </c>
      <c r="E27" s="60"/>
      <c r="F27" s="49"/>
    </row>
    <row r="28" spans="1:6" s="43" customFormat="1" ht="15" customHeight="1" x14ac:dyDescent="0.2">
      <c r="A28" s="61"/>
      <c r="B28" s="20"/>
      <c r="C28" s="20"/>
      <c r="D28" s="57">
        <f>SUM(D24:D27)</f>
        <v>-33612.979999999996</v>
      </c>
      <c r="E28" s="60"/>
      <c r="F28" s="49"/>
    </row>
    <row r="29" spans="1:6" s="43" customFormat="1" ht="15" customHeight="1" x14ac:dyDescent="0.2">
      <c r="A29" s="50"/>
      <c r="B29" s="51"/>
      <c r="C29" s="51"/>
      <c r="D29" s="60"/>
      <c r="E29" s="60"/>
      <c r="F29" s="49"/>
    </row>
    <row r="30" spans="1:6" x14ac:dyDescent="0.2">
      <c r="A30" s="44" t="s">
        <v>51</v>
      </c>
      <c r="B30" s="62"/>
      <c r="C30" s="63"/>
      <c r="D30" s="62"/>
      <c r="E30" s="62"/>
      <c r="F30" s="54"/>
    </row>
    <row r="31" spans="1:6" x14ac:dyDescent="0.2">
      <c r="A31" s="94" t="s">
        <v>63</v>
      </c>
      <c r="B31" s="64">
        <v>909</v>
      </c>
      <c r="C31" s="65" t="s">
        <v>23</v>
      </c>
      <c r="D31" s="16">
        <v>4893.2900000000045</v>
      </c>
      <c r="E31" s="16"/>
      <c r="F31" s="54"/>
    </row>
    <row r="32" spans="1:6" x14ac:dyDescent="0.2">
      <c r="A32" s="94" t="s">
        <v>63</v>
      </c>
      <c r="B32" s="64">
        <v>909</v>
      </c>
      <c r="C32" s="65" t="s">
        <v>19</v>
      </c>
      <c r="D32" s="16">
        <v>31489.460000000003</v>
      </c>
      <c r="E32" s="16"/>
      <c r="F32" s="54"/>
    </row>
    <row r="33" spans="1:6" x14ac:dyDescent="0.2">
      <c r="A33" s="94" t="s">
        <v>63</v>
      </c>
      <c r="B33" s="64">
        <v>903</v>
      </c>
      <c r="C33" s="65" t="s">
        <v>23</v>
      </c>
      <c r="D33" s="16">
        <v>-4389.4400000000005</v>
      </c>
      <c r="E33" s="16"/>
      <c r="F33" s="54"/>
    </row>
    <row r="34" spans="1:6" x14ac:dyDescent="0.2">
      <c r="A34" s="94" t="s">
        <v>63</v>
      </c>
      <c r="B34" s="64">
        <v>903</v>
      </c>
      <c r="C34" s="65" t="s">
        <v>19</v>
      </c>
      <c r="D34" s="16">
        <v>-22179.23</v>
      </c>
      <c r="E34" s="16"/>
      <c r="F34" s="54"/>
    </row>
    <row r="35" spans="1:6" x14ac:dyDescent="0.2">
      <c r="A35" s="94" t="s">
        <v>63</v>
      </c>
      <c r="B35" s="64">
        <v>929</v>
      </c>
      <c r="C35" s="65" t="s">
        <v>30</v>
      </c>
      <c r="D35" s="16">
        <v>-18114.989999999998</v>
      </c>
      <c r="E35" s="16"/>
      <c r="F35" s="54"/>
    </row>
    <row r="36" spans="1:6" x14ac:dyDescent="0.2">
      <c r="A36" s="94" t="s">
        <v>64</v>
      </c>
      <c r="B36" s="64">
        <v>909</v>
      </c>
      <c r="C36" s="65" t="s">
        <v>23</v>
      </c>
      <c r="D36" s="16">
        <v>-3847.78</v>
      </c>
      <c r="E36" s="16"/>
      <c r="F36" s="54"/>
    </row>
    <row r="37" spans="1:6" x14ac:dyDescent="0.2">
      <c r="A37" s="94" t="s">
        <v>65</v>
      </c>
      <c r="B37" s="64">
        <v>909</v>
      </c>
      <c r="C37" s="65" t="s">
        <v>19</v>
      </c>
      <c r="D37" s="16">
        <v>-1297.5</v>
      </c>
      <c r="E37" s="16"/>
      <c r="F37" s="54"/>
    </row>
    <row r="38" spans="1:6" x14ac:dyDescent="0.2">
      <c r="A38" s="94" t="s">
        <v>65</v>
      </c>
      <c r="B38" s="64">
        <v>909</v>
      </c>
      <c r="C38" s="65" t="s">
        <v>27</v>
      </c>
      <c r="D38" s="16">
        <v>-4672.5</v>
      </c>
      <c r="E38" s="16"/>
      <c r="F38" s="66"/>
    </row>
    <row r="39" spans="1:6" x14ac:dyDescent="0.2">
      <c r="A39" s="94" t="s">
        <v>65</v>
      </c>
      <c r="B39" s="64">
        <v>909</v>
      </c>
      <c r="C39" s="65" t="s">
        <v>26</v>
      </c>
      <c r="D39" s="16">
        <v>-500</v>
      </c>
      <c r="E39" s="16"/>
      <c r="F39" s="54"/>
    </row>
    <row r="40" spans="1:6" x14ac:dyDescent="0.2">
      <c r="A40" s="94" t="s">
        <v>66</v>
      </c>
      <c r="B40" s="64">
        <v>909</v>
      </c>
      <c r="C40" s="65" t="s">
        <v>27</v>
      </c>
      <c r="D40" s="16">
        <v>-531.25</v>
      </c>
      <c r="E40" s="16"/>
    </row>
    <row r="41" spans="1:6" x14ac:dyDescent="0.2">
      <c r="A41" s="94" t="s">
        <v>66</v>
      </c>
      <c r="B41" s="64">
        <v>930</v>
      </c>
      <c r="C41" s="65" t="s">
        <v>27</v>
      </c>
      <c r="D41" s="16">
        <v>531.25</v>
      </c>
      <c r="E41" s="16"/>
    </row>
    <row r="42" spans="1:6" x14ac:dyDescent="0.2">
      <c r="A42" s="94" t="s">
        <v>67</v>
      </c>
      <c r="B42" s="64">
        <v>909</v>
      </c>
      <c r="C42" s="65" t="s">
        <v>23</v>
      </c>
      <c r="D42" s="16">
        <v>-32475.649999999994</v>
      </c>
      <c r="E42" s="16"/>
    </row>
    <row r="43" spans="1:6" x14ac:dyDescent="0.2">
      <c r="A43" s="94" t="s">
        <v>67</v>
      </c>
      <c r="B43" s="64">
        <v>909</v>
      </c>
      <c r="C43" s="65" t="s">
        <v>19</v>
      </c>
      <c r="D43" s="16">
        <v>-2057.13</v>
      </c>
      <c r="E43" s="16"/>
    </row>
    <row r="44" spans="1:6" x14ac:dyDescent="0.2">
      <c r="A44" s="94" t="s">
        <v>67</v>
      </c>
      <c r="B44" s="64">
        <v>909</v>
      </c>
      <c r="C44" s="65" t="s">
        <v>2</v>
      </c>
      <c r="D44" s="16">
        <v>-367</v>
      </c>
      <c r="E44" s="16"/>
    </row>
    <row r="45" spans="1:6" x14ac:dyDescent="0.2">
      <c r="A45" s="94" t="s">
        <v>67</v>
      </c>
      <c r="B45" s="64">
        <v>909</v>
      </c>
      <c r="C45" s="65" t="s">
        <v>25</v>
      </c>
      <c r="D45" s="16">
        <v>-2619.33</v>
      </c>
      <c r="E45" s="16"/>
    </row>
    <row r="46" spans="1:6" x14ac:dyDescent="0.2">
      <c r="A46" s="94" t="s">
        <v>67</v>
      </c>
      <c r="B46" s="64">
        <v>909</v>
      </c>
      <c r="C46" s="65" t="s">
        <v>27</v>
      </c>
      <c r="D46" s="16">
        <v>-10432.650000000001</v>
      </c>
      <c r="E46" s="16"/>
    </row>
    <row r="47" spans="1:6" x14ac:dyDescent="0.2">
      <c r="A47" s="94" t="s">
        <v>67</v>
      </c>
      <c r="B47" s="64">
        <v>909</v>
      </c>
      <c r="C47" s="65" t="s">
        <v>28</v>
      </c>
      <c r="D47" s="16">
        <v>-1507.72</v>
      </c>
      <c r="E47" s="16"/>
    </row>
    <row r="48" spans="1:6" x14ac:dyDescent="0.2">
      <c r="A48" s="94" t="s">
        <v>68</v>
      </c>
      <c r="B48" s="64">
        <v>909</v>
      </c>
      <c r="C48" s="65" t="s">
        <v>26</v>
      </c>
      <c r="D48" s="16">
        <v>11376.66</v>
      </c>
      <c r="E48" s="16"/>
    </row>
    <row r="49" spans="1:6" x14ac:dyDescent="0.2">
      <c r="A49" s="94" t="s">
        <v>68</v>
      </c>
      <c r="B49" s="64">
        <v>909</v>
      </c>
      <c r="C49" s="65" t="s">
        <v>27</v>
      </c>
      <c r="D49" s="16">
        <v>13840.94</v>
      </c>
      <c r="E49" s="16"/>
    </row>
    <row r="50" spans="1:6" x14ac:dyDescent="0.2">
      <c r="A50" s="94" t="s">
        <v>68</v>
      </c>
      <c r="B50" s="64">
        <v>909</v>
      </c>
      <c r="C50" s="65" t="s">
        <v>28</v>
      </c>
      <c r="D50" s="16">
        <v>445.9</v>
      </c>
      <c r="E50" s="16"/>
    </row>
    <row r="51" spans="1:6" x14ac:dyDescent="0.2">
      <c r="A51" s="94" t="s">
        <v>68</v>
      </c>
      <c r="B51" s="64">
        <v>909</v>
      </c>
      <c r="C51" s="65" t="s">
        <v>2</v>
      </c>
      <c r="D51" s="16">
        <v>15811.42</v>
      </c>
      <c r="E51" s="16"/>
    </row>
    <row r="52" spans="1:6" x14ac:dyDescent="0.2">
      <c r="A52" s="94" t="s">
        <v>68</v>
      </c>
      <c r="B52" s="64">
        <v>909</v>
      </c>
      <c r="C52" s="65" t="s">
        <v>25</v>
      </c>
      <c r="D52" s="16">
        <v>329.3</v>
      </c>
      <c r="E52" s="16"/>
    </row>
    <row r="53" spans="1:6" x14ac:dyDescent="0.2">
      <c r="A53" s="94" t="s">
        <v>68</v>
      </c>
      <c r="B53" s="64">
        <v>909</v>
      </c>
      <c r="C53" s="65" t="s">
        <v>19</v>
      </c>
      <c r="D53" s="16">
        <v>7655.26</v>
      </c>
      <c r="E53" s="16"/>
    </row>
    <row r="54" spans="1:6" x14ac:dyDescent="0.2">
      <c r="A54" s="18"/>
      <c r="B54" s="62"/>
      <c r="C54" s="62"/>
      <c r="D54" s="67">
        <f>SUM(D31:D53)</f>
        <v>-18618.689999999981</v>
      </c>
      <c r="E54" s="68"/>
    </row>
    <row r="55" spans="1:6" x14ac:dyDescent="0.2">
      <c r="A55" s="69"/>
      <c r="B55" s="62"/>
      <c r="C55" s="62"/>
      <c r="D55" s="70"/>
      <c r="E55" s="70"/>
    </row>
    <row r="56" spans="1:6" x14ac:dyDescent="0.2">
      <c r="A56" s="44" t="s">
        <v>52</v>
      </c>
      <c r="B56" s="40"/>
      <c r="D56" s="40"/>
      <c r="E56" s="40"/>
      <c r="F56" s="54"/>
    </row>
    <row r="57" spans="1:6" x14ac:dyDescent="0.2">
      <c r="A57" s="94" t="s">
        <v>53</v>
      </c>
      <c r="B57" s="40">
        <v>921</v>
      </c>
      <c r="C57" s="16" t="s">
        <v>30</v>
      </c>
      <c r="D57" s="71">
        <v>-16626.39</v>
      </c>
      <c r="E57" s="72"/>
      <c r="F57" s="54"/>
    </row>
    <row r="58" spans="1:6" x14ac:dyDescent="0.2">
      <c r="A58" s="94"/>
      <c r="B58" s="40"/>
      <c r="C58" s="16"/>
      <c r="D58" s="73">
        <f>SUM(D57:D57)</f>
        <v>-16626.39</v>
      </c>
      <c r="E58" s="72"/>
      <c r="F58" s="54"/>
    </row>
    <row r="59" spans="1:6" x14ac:dyDescent="0.2">
      <c r="A59" s="94"/>
      <c r="B59" s="40"/>
      <c r="C59" s="16"/>
      <c r="D59" s="72"/>
      <c r="E59" s="72"/>
      <c r="F59" s="54"/>
    </row>
    <row r="60" spans="1:6" x14ac:dyDescent="0.2">
      <c r="A60" s="44" t="s">
        <v>54</v>
      </c>
      <c r="B60" s="40"/>
      <c r="C60" s="74"/>
      <c r="D60" s="75"/>
      <c r="E60" s="75"/>
      <c r="F60" s="54"/>
    </row>
    <row r="61" spans="1:6" x14ac:dyDescent="0.2">
      <c r="A61" s="19" t="s">
        <v>55</v>
      </c>
      <c r="B61" s="40">
        <v>923</v>
      </c>
      <c r="C61" s="16" t="s">
        <v>30</v>
      </c>
      <c r="D61" s="16">
        <v>-14920.35</v>
      </c>
      <c r="E61" s="59"/>
      <c r="F61" s="54"/>
    </row>
    <row r="62" spans="1:6" x14ac:dyDescent="0.2">
      <c r="A62" s="5"/>
      <c r="B62" s="11"/>
      <c r="C62" s="76"/>
      <c r="D62" s="73">
        <f>SUM(D61:D61)</f>
        <v>-14920.35</v>
      </c>
      <c r="E62" s="77"/>
      <c r="F62" s="54"/>
    </row>
    <row r="63" spans="1:6" x14ac:dyDescent="0.2">
      <c r="A63" s="94"/>
      <c r="B63" s="40"/>
      <c r="C63" s="16"/>
      <c r="D63" s="72"/>
      <c r="E63" s="72"/>
      <c r="F63" s="54"/>
    </row>
    <row r="64" spans="1:6" x14ac:dyDescent="0.2">
      <c r="A64" s="44" t="s">
        <v>56</v>
      </c>
      <c r="B64" s="40"/>
      <c r="C64" s="40"/>
      <c r="D64" s="16"/>
      <c r="E64" s="74"/>
      <c r="F64" s="54"/>
    </row>
    <row r="65" spans="1:6" x14ac:dyDescent="0.2">
      <c r="A65" s="19" t="s">
        <v>72</v>
      </c>
      <c r="B65" s="40">
        <v>928</v>
      </c>
      <c r="C65" s="78" t="s">
        <v>28</v>
      </c>
      <c r="D65" s="16">
        <v>-10939.96</v>
      </c>
      <c r="E65" s="16"/>
      <c r="F65" s="54"/>
    </row>
    <row r="66" spans="1:6" x14ac:dyDescent="0.2">
      <c r="A66" s="19" t="s">
        <v>72</v>
      </c>
      <c r="B66" s="40">
        <v>928</v>
      </c>
      <c r="C66" s="78" t="s">
        <v>19</v>
      </c>
      <c r="D66" s="16">
        <v>-8037</v>
      </c>
      <c r="E66" s="16"/>
      <c r="F66" s="54"/>
    </row>
    <row r="67" spans="1:6" x14ac:dyDescent="0.2">
      <c r="A67" s="19" t="s">
        <v>72</v>
      </c>
      <c r="B67" s="40">
        <v>928</v>
      </c>
      <c r="C67" s="78" t="s">
        <v>27</v>
      </c>
      <c r="D67" s="16">
        <v>-9535.5</v>
      </c>
      <c r="E67" s="16"/>
      <c r="F67" s="54"/>
    </row>
    <row r="68" spans="1:6" x14ac:dyDescent="0.2">
      <c r="A68" s="19" t="s">
        <v>72</v>
      </c>
      <c r="B68" s="40">
        <v>928</v>
      </c>
      <c r="C68" s="78" t="s">
        <v>2</v>
      </c>
      <c r="D68" s="16">
        <v>-267.5</v>
      </c>
      <c r="E68" s="16"/>
      <c r="F68" s="54"/>
    </row>
    <row r="69" spans="1:6" x14ac:dyDescent="0.2">
      <c r="A69" s="19" t="s">
        <v>73</v>
      </c>
      <c r="B69" s="40">
        <v>928</v>
      </c>
      <c r="C69" s="78" t="s">
        <v>30</v>
      </c>
      <c r="D69" s="16">
        <v>28779.96</v>
      </c>
      <c r="E69" s="16"/>
      <c r="F69" s="54"/>
    </row>
    <row r="70" spans="1:6" x14ac:dyDescent="0.2">
      <c r="A70" s="19"/>
      <c r="B70" s="40"/>
      <c r="C70" s="40"/>
      <c r="D70" s="67">
        <f>SUM(D65:D69)</f>
        <v>0</v>
      </c>
      <c r="E70" s="16"/>
      <c r="F70" s="54"/>
    </row>
    <row r="71" spans="1:6" x14ac:dyDescent="0.2">
      <c r="A71" s="19"/>
      <c r="B71" s="40"/>
      <c r="C71" s="40"/>
      <c r="D71" s="16"/>
      <c r="E71" s="16"/>
      <c r="F71" s="54"/>
    </row>
    <row r="72" spans="1:6" ht="13.5" thickBot="1" x14ac:dyDescent="0.25">
      <c r="A72" s="79" t="s">
        <v>57</v>
      </c>
      <c r="B72" s="11"/>
      <c r="C72" s="76"/>
      <c r="D72" s="93">
        <f>D21+D28+D54+D58+D62+D70</f>
        <v>-83778.409999999974</v>
      </c>
      <c r="E72" s="53" t="s">
        <v>44</v>
      </c>
      <c r="F72" s="54"/>
    </row>
    <row r="73" spans="1:6" ht="13.5" thickTop="1" x14ac:dyDescent="0.2">
      <c r="A73" s="95"/>
      <c r="B73" s="11"/>
      <c r="C73" s="76"/>
      <c r="D73" s="80"/>
      <c r="E73" s="77"/>
      <c r="F73" s="54"/>
    </row>
    <row r="74" spans="1:6" x14ac:dyDescent="0.2">
      <c r="A74" s="96"/>
      <c r="D74" s="77"/>
      <c r="E74" s="77"/>
      <c r="F74" s="54"/>
    </row>
    <row r="75" spans="1:6" x14ac:dyDescent="0.2">
      <c r="A75" s="81"/>
      <c r="F75" s="54"/>
    </row>
    <row r="76" spans="1:6" x14ac:dyDescent="0.2">
      <c r="F76" s="54"/>
    </row>
  </sheetData>
  <mergeCells count="3">
    <mergeCell ref="A2:C2"/>
    <mergeCell ref="A3:C3"/>
    <mergeCell ref="A4:C4"/>
  </mergeCells>
  <conditionalFormatting sqref="A8:A11">
    <cfRule type="cellIs" dxfId="9" priority="10" stopIfTrue="1" operator="equal">
      <formula>"Adjustment to Income/Expense/Rate Base:"</formula>
    </cfRule>
  </conditionalFormatting>
  <conditionalFormatting sqref="A8:A11">
    <cfRule type="cellIs" dxfId="8" priority="9" stopIfTrue="1" operator="equal">
      <formula>"Title"</formula>
    </cfRule>
  </conditionalFormatting>
  <conditionalFormatting sqref="A12">
    <cfRule type="cellIs" dxfId="7" priority="8" stopIfTrue="1" operator="equal">
      <formula>"Adjustment to Income/Expense/Rate Base:"</formula>
    </cfRule>
  </conditionalFormatting>
  <conditionalFormatting sqref="A12">
    <cfRule type="cellIs" dxfId="6" priority="7" stopIfTrue="1" operator="equal">
      <formula>"Title"</formula>
    </cfRule>
  </conditionalFormatting>
  <conditionalFormatting sqref="A11:A12 A15">
    <cfRule type="cellIs" dxfId="5" priority="6" stopIfTrue="1" operator="equal">
      <formula>"Adjustment to Income/Expense/Rate Base:"</formula>
    </cfRule>
  </conditionalFormatting>
  <conditionalFormatting sqref="A11:A12 A15">
    <cfRule type="cellIs" dxfId="4" priority="5" stopIfTrue="1" operator="equal">
      <formula>"Title"</formula>
    </cfRule>
  </conditionalFormatting>
  <conditionalFormatting sqref="A13:A14">
    <cfRule type="cellIs" dxfId="3" priority="4" stopIfTrue="1" operator="equal">
      <formula>"Adjustment to Income/Expense/Rate Base:"</formula>
    </cfRule>
  </conditionalFormatting>
  <conditionalFormatting sqref="A13:A14">
    <cfRule type="cellIs" dxfId="2" priority="3" stopIfTrue="1" operator="equal">
      <formula>"Title"</formula>
    </cfRule>
  </conditionalFormatting>
  <conditionalFormatting sqref="A13:A14">
    <cfRule type="cellIs" dxfId="1" priority="2" stopIfTrue="1" operator="equal">
      <formula>"Adjustment to Income/Expense/Rate Base:"</formula>
    </cfRule>
  </conditionalFormatting>
  <conditionalFormatting sqref="A13:A14">
    <cfRule type="cellIs" dxfId="0" priority="1" stopIfTrue="1" operator="equal">
      <formula>"Title"</formula>
    </cfRule>
  </conditionalFormatting>
  <printOptions horizontalCentered="1"/>
  <pageMargins left="0.7" right="0.7" top="0.75" bottom="0.75" header="0.3" footer="0.3"/>
  <pageSetup scale="75" orientation="portrait" r:id="rId1"/>
  <headerFooter alignWithMargins="0">
    <oddHeader>&amp;R&amp;"Arial,Regular"&amp;10Page 4.1.1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F258CF3-08B2-493D-A871-C2827A6D9B57}"/>
</file>

<file path=customXml/itemProps2.xml><?xml version="1.0" encoding="utf-8"?>
<ds:datastoreItem xmlns:ds="http://schemas.openxmlformats.org/officeDocument/2006/customXml" ds:itemID="{3E47246C-8761-4883-8397-3E412B6A9D41}"/>
</file>

<file path=customXml/itemProps3.xml><?xml version="1.0" encoding="utf-8"?>
<ds:datastoreItem xmlns:ds="http://schemas.openxmlformats.org/officeDocument/2006/customXml" ds:itemID="{6DE9AA82-25D1-4950-856C-3A3DA97BDC51}"/>
</file>

<file path=customXml/itemProps4.xml><?xml version="1.0" encoding="utf-8"?>
<ds:datastoreItem xmlns:ds="http://schemas.openxmlformats.org/officeDocument/2006/customXml" ds:itemID="{8E51615C-815A-4941-A9F0-45038D8892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4.1</vt:lpstr>
      <vt:lpstr>Page 4.1.1</vt:lpstr>
      <vt:lpstr>'Page 4.1.1'!Print_Area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2019-11-19T21:36:29Z</dcterms:created>
  <dcterms:modified xsi:type="dcterms:W3CDTF">2019-11-27T00:06:53Z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