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xhibit No. ___(MRM-6)" sheetId="1" r:id="rId1"/>
  </sheets>
  <definedNames>
    <definedName name="_xlnm.Print_Area" localSheetId="0">'Exhibit No. ___(MRM-6)'!$A$1:$H$66</definedName>
    <definedName name="_xlnm.Print_Titles" localSheetId="0">'Exhibit No. ___(MRM-6)'!$1:$3</definedName>
  </definedNames>
  <calcPr fullCalcOnLoad="1"/>
</workbook>
</file>

<file path=xl/sharedStrings.xml><?xml version="1.0" encoding="utf-8"?>
<sst xmlns="http://schemas.openxmlformats.org/spreadsheetml/2006/main" count="35" uniqueCount="19">
  <si>
    <t>Accounting Method Change for Retirements</t>
  </si>
  <si>
    <t>Total Book/Tax Difference</t>
  </si>
  <si>
    <t>Total</t>
  </si>
  <si>
    <t>2010</t>
  </si>
  <si>
    <t>Gas</t>
  </si>
  <si>
    <t>Electric</t>
  </si>
  <si>
    <t>Total Retirements Change</t>
  </si>
  <si>
    <t>for 12 months</t>
  </si>
  <si>
    <t>Book/Tax Diff</t>
  </si>
  <si>
    <t>DIT</t>
  </si>
  <si>
    <t>ADIT in Test Year - ELECTRIC</t>
  </si>
  <si>
    <t>ADIT in Test Year - GAS</t>
  </si>
  <si>
    <t>ADIT in Test Year - Combined</t>
  </si>
  <si>
    <t>481(a)</t>
  </si>
  <si>
    <t>Depr</t>
  </si>
  <si>
    <t>ADIT 282 Cumulative</t>
  </si>
  <si>
    <t>Where is it?</t>
  </si>
  <si>
    <t>NOL 190 Cumulative</t>
  </si>
  <si>
    <t>NOL 190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</si>
</sst>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2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0">
    <xf numFmtId="37" fontId="0" fillId="0" borderId="0" xfId="0" applyAlignment="1">
      <alignment/>
    </xf>
    <xf numFmtId="37" fontId="19" fillId="0" borderId="0" xfId="0" applyFont="1" applyAlignment="1">
      <alignment/>
    </xf>
    <xf numFmtId="0" fontId="19" fillId="0" borderId="0" xfId="55" applyFont="1">
      <alignment/>
      <protection/>
    </xf>
    <xf numFmtId="37" fontId="19" fillId="0" borderId="0" xfId="0" applyFont="1" applyAlignment="1">
      <alignment horizontal="left"/>
    </xf>
    <xf numFmtId="0" fontId="19" fillId="0" borderId="10" xfId="55" applyFont="1" applyBorder="1" applyAlignment="1">
      <alignment horizontal="center"/>
      <protection/>
    </xf>
    <xf numFmtId="37" fontId="19" fillId="0" borderId="10" xfId="0" applyFont="1" applyBorder="1" applyAlignment="1" quotePrefix="1">
      <alignment horizontal="center"/>
    </xf>
    <xf numFmtId="164" fontId="19" fillId="0" borderId="0" xfId="42" applyNumberFormat="1" applyFont="1" applyAlignment="1">
      <alignment/>
    </xf>
    <xf numFmtId="164" fontId="20" fillId="0" borderId="11" xfId="42" applyNumberFormat="1" applyFont="1" applyBorder="1" applyAlignment="1">
      <alignment/>
    </xf>
    <xf numFmtId="37" fontId="19" fillId="0" borderId="0" xfId="0" applyFont="1" applyAlignment="1">
      <alignment horizontal="right"/>
    </xf>
    <xf numFmtId="0" fontId="19" fillId="0" borderId="0" xfId="55" applyFont="1" applyFill="1" applyBorder="1">
      <alignment/>
      <protection/>
    </xf>
    <xf numFmtId="165" fontId="19" fillId="0" borderId="0" xfId="56" applyNumberFormat="1" applyFont="1" applyAlignment="1">
      <alignment horizontal="left"/>
      <protection/>
    </xf>
    <xf numFmtId="37" fontId="19" fillId="0" borderId="12" xfId="0" applyFont="1" applyBorder="1" applyAlignment="1">
      <alignment/>
    </xf>
    <xf numFmtId="37" fontId="20" fillId="0" borderId="13" xfId="0" applyFont="1" applyBorder="1" applyAlignment="1">
      <alignment horizontal="center" wrapText="1"/>
    </xf>
    <xf numFmtId="37" fontId="20" fillId="0" borderId="13" xfId="56" applyFont="1" applyFill="1" applyBorder="1" applyAlignment="1">
      <alignment horizontal="center" wrapText="1"/>
      <protection/>
    </xf>
    <xf numFmtId="37" fontId="20" fillId="0" borderId="10" xfId="0" applyFont="1" applyBorder="1" applyAlignment="1">
      <alignment horizontal="center"/>
    </xf>
    <xf numFmtId="37" fontId="20" fillId="0" borderId="0" xfId="0" applyFont="1" applyAlignment="1">
      <alignment/>
    </xf>
    <xf numFmtId="0" fontId="21" fillId="0" borderId="0" xfId="55" applyFont="1" applyAlignment="1">
      <alignment horizontal="center"/>
      <protection/>
    </xf>
    <xf numFmtId="37" fontId="20" fillId="0" borderId="14" xfId="0" applyFont="1" applyBorder="1" applyAlignment="1">
      <alignment horizontal="center"/>
    </xf>
    <xf numFmtId="37" fontId="20" fillId="0" borderId="15" xfId="0" applyFont="1" applyBorder="1" applyAlignment="1">
      <alignment horizontal="center"/>
    </xf>
    <xf numFmtId="37" fontId="20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_Book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="60" zoomScalePageLayoutView="0" workbookViewId="0" topLeftCell="A1">
      <selection activeCell="D27" sqref="D27"/>
    </sheetView>
  </sheetViews>
  <sheetFormatPr defaultColWidth="12.7109375" defaultRowHeight="12.75"/>
  <cols>
    <col min="1" max="1" width="6.140625" style="1" customWidth="1"/>
    <col min="2" max="2" width="22.00390625" style="1" customWidth="1"/>
    <col min="3" max="16384" width="12.7109375" style="1" customWidth="1"/>
  </cols>
  <sheetData>
    <row r="1" spans="2:8" ht="20.25">
      <c r="B1" s="16" t="s">
        <v>0</v>
      </c>
      <c r="C1" s="16"/>
      <c r="D1" s="16"/>
      <c r="E1" s="16"/>
      <c r="F1" s="16"/>
      <c r="G1" s="16"/>
      <c r="H1" s="16"/>
    </row>
    <row r="2" ht="15.75">
      <c r="B2" s="2"/>
    </row>
    <row r="3" spans="2:8" ht="15.75">
      <c r="B3" s="2"/>
      <c r="D3" s="2"/>
      <c r="E3" s="3"/>
      <c r="F3" s="3"/>
      <c r="G3" s="3"/>
      <c r="H3" s="3"/>
    </row>
    <row r="4" spans="1:5" ht="15.75">
      <c r="A4" s="1">
        <v>1</v>
      </c>
      <c r="B4" s="2" t="s">
        <v>1</v>
      </c>
      <c r="D4" s="4" t="s">
        <v>2</v>
      </c>
      <c r="E4" s="5" t="s">
        <v>3</v>
      </c>
    </row>
    <row r="5" spans="1:4" ht="15.75">
      <c r="A5" s="1">
        <v>2</v>
      </c>
      <c r="B5" s="2"/>
      <c r="D5" s="2"/>
    </row>
    <row r="6" spans="1:5" ht="15.75">
      <c r="A6" s="1">
        <v>3</v>
      </c>
      <c r="B6" s="2" t="s">
        <v>4</v>
      </c>
      <c r="D6" s="6">
        <v>11113546.471875995</v>
      </c>
      <c r="E6" s="1">
        <v>2778386.617968999</v>
      </c>
    </row>
    <row r="7" spans="1:5" ht="15.75">
      <c r="A7" s="1">
        <v>4</v>
      </c>
      <c r="B7" s="2" t="s">
        <v>5</v>
      </c>
      <c r="D7" s="6">
        <v>10087336.324835137</v>
      </c>
      <c r="E7" s="1">
        <v>2521834.081208784</v>
      </c>
    </row>
    <row r="8" spans="1:5" ht="16.5" thickBot="1">
      <c r="A8" s="1">
        <v>5</v>
      </c>
      <c r="B8" s="2" t="s">
        <v>6</v>
      </c>
      <c r="D8" s="7">
        <f>SUM(D6:D7)</f>
        <v>21200882.796711132</v>
      </c>
      <c r="E8" s="7">
        <f>SUM(E6:E7)</f>
        <v>5300220.699177783</v>
      </c>
    </row>
    <row r="9" spans="1:5" ht="16.5" thickTop="1">
      <c r="A9" s="1">
        <v>6</v>
      </c>
      <c r="B9" s="2"/>
      <c r="D9" s="2"/>
      <c r="E9" s="8" t="s">
        <v>7</v>
      </c>
    </row>
    <row r="10" ht="15.75">
      <c r="A10" s="1">
        <v>7</v>
      </c>
    </row>
    <row r="11" spans="1:2" ht="15.75">
      <c r="A11" s="1">
        <v>8</v>
      </c>
      <c r="B11" s="9"/>
    </row>
    <row r="12" spans="1:3" ht="15.75">
      <c r="A12" s="1">
        <v>9</v>
      </c>
      <c r="C12" s="8"/>
    </row>
    <row r="13" ht="16.5" thickBot="1">
      <c r="A13" s="1">
        <v>10</v>
      </c>
    </row>
    <row r="14" spans="1:8" ht="16.5" thickBot="1">
      <c r="A14" s="1">
        <v>11</v>
      </c>
      <c r="B14" s="15" t="s">
        <v>10</v>
      </c>
      <c r="F14" s="17" t="s">
        <v>16</v>
      </c>
      <c r="G14" s="18"/>
      <c r="H14" s="19"/>
    </row>
    <row r="15" spans="1:8" ht="31.5">
      <c r="A15" s="1">
        <v>12</v>
      </c>
      <c r="C15" s="14" t="s">
        <v>13</v>
      </c>
      <c r="D15" s="14" t="s">
        <v>14</v>
      </c>
      <c r="E15" s="14" t="s">
        <v>9</v>
      </c>
      <c r="F15" s="12" t="s">
        <v>15</v>
      </c>
      <c r="G15" s="13" t="s">
        <v>18</v>
      </c>
      <c r="H15" s="13" t="s">
        <v>17</v>
      </c>
    </row>
    <row r="16" spans="1:7" ht="15.75">
      <c r="A16" s="1">
        <v>13</v>
      </c>
      <c r="B16" s="10">
        <v>40148</v>
      </c>
      <c r="C16" s="1">
        <v>0</v>
      </c>
      <c r="E16" s="1">
        <f aca="true" t="shared" si="0" ref="E16:E28">+SUM(C16:D16)*0.35</f>
        <v>0</v>
      </c>
      <c r="G16" s="1">
        <f>-E16</f>
        <v>0</v>
      </c>
    </row>
    <row r="17" spans="1:7" ht="15.75">
      <c r="A17" s="1">
        <v>14</v>
      </c>
      <c r="B17" s="10">
        <v>40188</v>
      </c>
      <c r="C17" s="1">
        <v>0</v>
      </c>
      <c r="E17" s="1">
        <f t="shared" si="0"/>
        <v>0</v>
      </c>
      <c r="G17" s="1">
        <f>-E17</f>
        <v>0</v>
      </c>
    </row>
    <row r="18" spans="1:7" ht="15.75">
      <c r="A18" s="1">
        <v>15</v>
      </c>
      <c r="B18" s="10">
        <v>40219</v>
      </c>
      <c r="C18" s="1">
        <v>0</v>
      </c>
      <c r="E18" s="1">
        <f t="shared" si="0"/>
        <v>0</v>
      </c>
      <c r="G18" s="1">
        <f>-E18</f>
        <v>0</v>
      </c>
    </row>
    <row r="19" spans="1:8" ht="15.75">
      <c r="A19" s="1">
        <v>16</v>
      </c>
      <c r="B19" s="10">
        <v>40247</v>
      </c>
      <c r="C19" s="1">
        <v>925440</v>
      </c>
      <c r="E19" s="1">
        <f t="shared" si="0"/>
        <v>323904</v>
      </c>
      <c r="F19" s="1">
        <f>E19</f>
        <v>323904</v>
      </c>
      <c r="G19" s="1">
        <f>-E19</f>
        <v>-323904</v>
      </c>
      <c r="H19" s="1">
        <f>+G19+H18</f>
        <v>-323904</v>
      </c>
    </row>
    <row r="20" spans="1:8" ht="15.75">
      <c r="A20" s="1">
        <v>17</v>
      </c>
      <c r="B20" s="10">
        <v>40278</v>
      </c>
      <c r="C20" s="1">
        <v>308480</v>
      </c>
      <c r="E20" s="1">
        <f t="shared" si="0"/>
        <v>107968</v>
      </c>
      <c r="F20" s="1">
        <f>F19+E20</f>
        <v>431872</v>
      </c>
      <c r="G20" s="1">
        <f aca="true" t="shared" si="1" ref="G20:G28">-E20</f>
        <v>-107968</v>
      </c>
      <c r="H20" s="1">
        <f aca="true" t="shared" si="2" ref="H20:H28">+G20+H19</f>
        <v>-431872</v>
      </c>
    </row>
    <row r="21" spans="1:8" ht="15.75">
      <c r="A21" s="1">
        <v>18</v>
      </c>
      <c r="B21" s="10">
        <f aca="true" t="shared" si="3" ref="B21:B27">+B20+30</f>
        <v>40308</v>
      </c>
      <c r="C21" s="1">
        <v>-183156</v>
      </c>
      <c r="E21" s="1">
        <f t="shared" si="0"/>
        <v>-64104.6</v>
      </c>
      <c r="F21" s="1">
        <f aca="true" t="shared" si="4" ref="F21:F28">F20+E21</f>
        <v>367767.4</v>
      </c>
      <c r="G21" s="1">
        <f t="shared" si="1"/>
        <v>64104.6</v>
      </c>
      <c r="H21" s="1">
        <f t="shared" si="2"/>
        <v>-367767.4</v>
      </c>
    </row>
    <row r="22" spans="1:8" ht="15.75">
      <c r="A22" s="1">
        <v>19</v>
      </c>
      <c r="B22" s="10">
        <f t="shared" si="3"/>
        <v>40338</v>
      </c>
      <c r="C22" s="1">
        <f aca="true" t="shared" si="5" ref="C22:C28">$E$7/12</f>
        <v>210152.84010073202</v>
      </c>
      <c r="E22" s="1">
        <f t="shared" si="0"/>
        <v>73553.4940352562</v>
      </c>
      <c r="F22" s="1">
        <f t="shared" si="4"/>
        <v>441320.89403525623</v>
      </c>
      <c r="G22" s="1">
        <f t="shared" si="1"/>
        <v>-73553.4940352562</v>
      </c>
      <c r="H22" s="1">
        <f t="shared" si="2"/>
        <v>-441320.89403525623</v>
      </c>
    </row>
    <row r="23" spans="1:8" ht="15.75">
      <c r="A23" s="1">
        <v>20</v>
      </c>
      <c r="B23" s="10">
        <f t="shared" si="3"/>
        <v>40368</v>
      </c>
      <c r="C23" s="1">
        <f t="shared" si="5"/>
        <v>210152.84010073202</v>
      </c>
      <c r="E23" s="1">
        <f t="shared" si="0"/>
        <v>73553.4940352562</v>
      </c>
      <c r="F23" s="1">
        <f t="shared" si="4"/>
        <v>514874.38807051245</v>
      </c>
      <c r="G23" s="1">
        <f t="shared" si="1"/>
        <v>-73553.4940352562</v>
      </c>
      <c r="H23" s="1">
        <f t="shared" si="2"/>
        <v>-514874.38807051245</v>
      </c>
    </row>
    <row r="24" spans="1:8" ht="15.75">
      <c r="A24" s="1">
        <v>21</v>
      </c>
      <c r="B24" s="10">
        <f t="shared" si="3"/>
        <v>40398</v>
      </c>
      <c r="C24" s="1">
        <f t="shared" si="5"/>
        <v>210152.84010073202</v>
      </c>
      <c r="E24" s="1">
        <f t="shared" si="0"/>
        <v>73553.4940352562</v>
      </c>
      <c r="F24" s="1">
        <f t="shared" si="4"/>
        <v>588427.8821057687</v>
      </c>
      <c r="G24" s="1">
        <f t="shared" si="1"/>
        <v>-73553.4940352562</v>
      </c>
      <c r="H24" s="1">
        <f t="shared" si="2"/>
        <v>-588427.8821057687</v>
      </c>
    </row>
    <row r="25" spans="1:8" ht="15.75">
      <c r="A25" s="1">
        <v>22</v>
      </c>
      <c r="B25" s="10">
        <f t="shared" si="3"/>
        <v>40428</v>
      </c>
      <c r="C25" s="1">
        <f t="shared" si="5"/>
        <v>210152.84010073202</v>
      </c>
      <c r="E25" s="1">
        <f t="shared" si="0"/>
        <v>73553.4940352562</v>
      </c>
      <c r="F25" s="1">
        <f t="shared" si="4"/>
        <v>661981.3761410249</v>
      </c>
      <c r="G25" s="1">
        <f t="shared" si="1"/>
        <v>-73553.4940352562</v>
      </c>
      <c r="H25" s="1">
        <f t="shared" si="2"/>
        <v>-661981.3761410249</v>
      </c>
    </row>
    <row r="26" spans="1:8" ht="15.75">
      <c r="A26" s="1">
        <v>23</v>
      </c>
      <c r="B26" s="10">
        <f t="shared" si="3"/>
        <v>40458</v>
      </c>
      <c r="C26" s="1">
        <f t="shared" si="5"/>
        <v>210152.84010073202</v>
      </c>
      <c r="E26" s="1">
        <f t="shared" si="0"/>
        <v>73553.4940352562</v>
      </c>
      <c r="F26" s="1">
        <f t="shared" si="4"/>
        <v>735534.8701762811</v>
      </c>
      <c r="G26" s="1">
        <f t="shared" si="1"/>
        <v>-73553.4940352562</v>
      </c>
      <c r="H26" s="1">
        <f t="shared" si="2"/>
        <v>-735534.8701762811</v>
      </c>
    </row>
    <row r="27" spans="1:8" ht="15.75">
      <c r="A27" s="1">
        <v>24</v>
      </c>
      <c r="B27" s="10">
        <f t="shared" si="3"/>
        <v>40488</v>
      </c>
      <c r="C27" s="1">
        <f t="shared" si="5"/>
        <v>210152.84010073202</v>
      </c>
      <c r="E27" s="1">
        <f t="shared" si="0"/>
        <v>73553.4940352562</v>
      </c>
      <c r="F27" s="1">
        <f t="shared" si="4"/>
        <v>809088.3642115373</v>
      </c>
      <c r="G27" s="1">
        <f t="shared" si="1"/>
        <v>-73553.4940352562</v>
      </c>
      <c r="H27" s="1">
        <f t="shared" si="2"/>
        <v>-809088.3642115373</v>
      </c>
    </row>
    <row r="28" spans="1:8" ht="15.75">
      <c r="A28" s="1">
        <v>25</v>
      </c>
      <c r="B28" s="10">
        <v>40513</v>
      </c>
      <c r="C28" s="1">
        <f t="shared" si="5"/>
        <v>210152.84010073202</v>
      </c>
      <c r="D28" s="1">
        <v>-1035762</v>
      </c>
      <c r="E28" s="1">
        <f t="shared" si="0"/>
        <v>-288963.20596474374</v>
      </c>
      <c r="F28" s="1">
        <f t="shared" si="4"/>
        <v>520125.15824679355</v>
      </c>
      <c r="G28" s="1">
        <f t="shared" si="1"/>
        <v>288963.20596474374</v>
      </c>
      <c r="H28" s="1">
        <f t="shared" si="2"/>
        <v>-520125.15824679355</v>
      </c>
    </row>
    <row r="29" spans="1:8" ht="15.75">
      <c r="A29" s="1">
        <v>26</v>
      </c>
      <c r="B29" s="10" t="s">
        <v>2</v>
      </c>
      <c r="C29" s="11">
        <f>SUM(C16:C28)</f>
        <v>2521833.8807051242</v>
      </c>
      <c r="D29" s="11">
        <f>SUM(D16:D28)</f>
        <v>-1035762</v>
      </c>
      <c r="E29" s="11">
        <f>SUM(E16:E28)</f>
        <v>520125.15824679355</v>
      </c>
      <c r="F29" s="11"/>
      <c r="G29" s="11">
        <f>SUM(G16:G28)</f>
        <v>-520125.15824679355</v>
      </c>
      <c r="H29" s="11"/>
    </row>
    <row r="30" ht="15.75">
      <c r="A30" s="1">
        <v>27</v>
      </c>
    </row>
    <row r="31" ht="16.5" thickBot="1">
      <c r="A31" s="1">
        <v>28</v>
      </c>
    </row>
    <row r="32" spans="1:8" ht="16.5" thickBot="1">
      <c r="A32" s="1">
        <v>29</v>
      </c>
      <c r="B32" s="15" t="s">
        <v>11</v>
      </c>
      <c r="C32" s="15"/>
      <c r="D32" s="15"/>
      <c r="E32" s="15"/>
      <c r="F32" s="17" t="s">
        <v>16</v>
      </c>
      <c r="G32" s="18"/>
      <c r="H32" s="19"/>
    </row>
    <row r="33" spans="1:8" ht="31.5">
      <c r="A33" s="1">
        <v>30</v>
      </c>
      <c r="B33" s="15"/>
      <c r="C33" s="14" t="s">
        <v>8</v>
      </c>
      <c r="D33" s="14" t="s">
        <v>14</v>
      </c>
      <c r="E33" s="14" t="s">
        <v>9</v>
      </c>
      <c r="F33" s="12" t="s">
        <v>15</v>
      </c>
      <c r="G33" s="13" t="s">
        <v>18</v>
      </c>
      <c r="H33" s="13" t="s">
        <v>17</v>
      </c>
    </row>
    <row r="34" spans="1:7" ht="15.75">
      <c r="A34" s="1">
        <v>31</v>
      </c>
      <c r="B34" s="10">
        <v>40148</v>
      </c>
      <c r="C34" s="1">
        <v>0</v>
      </c>
      <c r="E34" s="1">
        <f aca="true" t="shared" si="6" ref="E34:E46">+SUM(C34:D34)*0.35</f>
        <v>0</v>
      </c>
      <c r="G34" s="1">
        <f>-E34</f>
        <v>0</v>
      </c>
    </row>
    <row r="35" spans="1:7" ht="15.75">
      <c r="A35" s="1">
        <v>32</v>
      </c>
      <c r="B35" s="10">
        <v>40188</v>
      </c>
      <c r="C35" s="1">
        <v>0</v>
      </c>
      <c r="E35" s="1">
        <f t="shared" si="6"/>
        <v>0</v>
      </c>
      <c r="G35" s="1">
        <f>-E35</f>
        <v>0</v>
      </c>
    </row>
    <row r="36" spans="1:7" ht="15.75">
      <c r="A36" s="1">
        <v>33</v>
      </c>
      <c r="B36" s="10">
        <v>40219</v>
      </c>
      <c r="C36" s="1">
        <v>0</v>
      </c>
      <c r="E36" s="1">
        <f t="shared" si="6"/>
        <v>0</v>
      </c>
      <c r="G36" s="1">
        <f>-E36</f>
        <v>0</v>
      </c>
    </row>
    <row r="37" spans="1:8" ht="15.75">
      <c r="A37" s="1">
        <v>34</v>
      </c>
      <c r="B37" s="10">
        <v>40247</v>
      </c>
      <c r="C37" s="1">
        <v>637060</v>
      </c>
      <c r="E37" s="1">
        <f t="shared" si="6"/>
        <v>222971</v>
      </c>
      <c r="F37" s="1">
        <f>E37</f>
        <v>222971</v>
      </c>
      <c r="G37" s="1">
        <f>-E37</f>
        <v>-222971</v>
      </c>
      <c r="H37" s="1">
        <f>+G37+H36</f>
        <v>-222971</v>
      </c>
    </row>
    <row r="38" spans="1:8" ht="15.75">
      <c r="A38" s="1">
        <v>35</v>
      </c>
      <c r="B38" s="10">
        <v>40278</v>
      </c>
      <c r="C38" s="1">
        <v>212353</v>
      </c>
      <c r="E38" s="1">
        <f t="shared" si="6"/>
        <v>74323.54999999999</v>
      </c>
      <c r="F38" s="1">
        <f>F37+E38</f>
        <v>297294.55</v>
      </c>
      <c r="G38" s="1">
        <f aca="true" t="shared" si="7" ref="G38:G46">-E38</f>
        <v>-74323.54999999999</v>
      </c>
      <c r="H38" s="1">
        <f aca="true" t="shared" si="8" ref="H38:H46">+G38+H37</f>
        <v>-297294.55</v>
      </c>
    </row>
    <row r="39" spans="1:8" ht="15.75">
      <c r="A39" s="1">
        <v>36</v>
      </c>
      <c r="B39" s="10">
        <f aca="true" t="shared" si="9" ref="B39:B45">+B38+30</f>
        <v>40308</v>
      </c>
      <c r="C39" s="1">
        <v>308248</v>
      </c>
      <c r="E39" s="1">
        <f t="shared" si="6"/>
        <v>107886.79999999999</v>
      </c>
      <c r="F39" s="1">
        <f aca="true" t="shared" si="10" ref="F39:F46">F38+E39</f>
        <v>405181.35</v>
      </c>
      <c r="G39" s="1">
        <f t="shared" si="7"/>
        <v>-107886.79999999999</v>
      </c>
      <c r="H39" s="1">
        <f t="shared" si="8"/>
        <v>-405181.35</v>
      </c>
    </row>
    <row r="40" spans="1:8" ht="15.75">
      <c r="A40" s="1">
        <v>37</v>
      </c>
      <c r="B40" s="10">
        <f t="shared" si="9"/>
        <v>40338</v>
      </c>
      <c r="C40" s="1">
        <f aca="true" t="shared" si="11" ref="C40:C46">$E$6/12</f>
        <v>231532.21816408323</v>
      </c>
      <c r="E40" s="1">
        <f t="shared" si="6"/>
        <v>81036.27635742913</v>
      </c>
      <c r="F40" s="1">
        <f t="shared" si="10"/>
        <v>486217.6263574291</v>
      </c>
      <c r="G40" s="1">
        <f t="shared" si="7"/>
        <v>-81036.27635742913</v>
      </c>
      <c r="H40" s="1">
        <f t="shared" si="8"/>
        <v>-486217.6263574291</v>
      </c>
    </row>
    <row r="41" spans="1:8" ht="15.75">
      <c r="A41" s="1">
        <v>38</v>
      </c>
      <c r="B41" s="10">
        <f t="shared" si="9"/>
        <v>40368</v>
      </c>
      <c r="C41" s="1">
        <f t="shared" si="11"/>
        <v>231532.21816408323</v>
      </c>
      <c r="E41" s="1">
        <f t="shared" si="6"/>
        <v>81036.27635742913</v>
      </c>
      <c r="F41" s="1">
        <f t="shared" si="10"/>
        <v>567253.9027148582</v>
      </c>
      <c r="G41" s="1">
        <f t="shared" si="7"/>
        <v>-81036.27635742913</v>
      </c>
      <c r="H41" s="1">
        <f t="shared" si="8"/>
        <v>-567253.9027148582</v>
      </c>
    </row>
    <row r="42" spans="1:8" ht="15.75">
      <c r="A42" s="1">
        <v>39</v>
      </c>
      <c r="B42" s="10">
        <f t="shared" si="9"/>
        <v>40398</v>
      </c>
      <c r="C42" s="1">
        <f t="shared" si="11"/>
        <v>231532.21816408323</v>
      </c>
      <c r="E42" s="1">
        <f t="shared" si="6"/>
        <v>81036.27635742913</v>
      </c>
      <c r="F42" s="1">
        <f t="shared" si="10"/>
        <v>648290.1790722873</v>
      </c>
      <c r="G42" s="1">
        <f t="shared" si="7"/>
        <v>-81036.27635742913</v>
      </c>
      <c r="H42" s="1">
        <f t="shared" si="8"/>
        <v>-648290.1790722873</v>
      </c>
    </row>
    <row r="43" spans="1:8" ht="15.75">
      <c r="A43" s="1">
        <v>40</v>
      </c>
      <c r="B43" s="10">
        <f t="shared" si="9"/>
        <v>40428</v>
      </c>
      <c r="C43" s="1">
        <f t="shared" si="11"/>
        <v>231532.21816408323</v>
      </c>
      <c r="E43" s="1">
        <f t="shared" si="6"/>
        <v>81036.27635742913</v>
      </c>
      <c r="F43" s="1">
        <f t="shared" si="10"/>
        <v>729326.4554297164</v>
      </c>
      <c r="G43" s="1">
        <f t="shared" si="7"/>
        <v>-81036.27635742913</v>
      </c>
      <c r="H43" s="1">
        <f t="shared" si="8"/>
        <v>-729326.4554297164</v>
      </c>
    </row>
    <row r="44" spans="1:8" ht="15.75">
      <c r="A44" s="1">
        <v>41</v>
      </c>
      <c r="B44" s="10">
        <f t="shared" si="9"/>
        <v>40458</v>
      </c>
      <c r="C44" s="1">
        <f t="shared" si="11"/>
        <v>231532.21816408323</v>
      </c>
      <c r="E44" s="1">
        <f t="shared" si="6"/>
        <v>81036.27635742913</v>
      </c>
      <c r="F44" s="1">
        <f t="shared" si="10"/>
        <v>810362.7317871455</v>
      </c>
      <c r="G44" s="1">
        <f t="shared" si="7"/>
        <v>-81036.27635742913</v>
      </c>
      <c r="H44" s="1">
        <f t="shared" si="8"/>
        <v>-810362.7317871455</v>
      </c>
    </row>
    <row r="45" spans="1:8" ht="15.75">
      <c r="A45" s="1">
        <v>42</v>
      </c>
      <c r="B45" s="10">
        <f t="shared" si="9"/>
        <v>40488</v>
      </c>
      <c r="C45" s="1">
        <f t="shared" si="11"/>
        <v>231532.21816408323</v>
      </c>
      <c r="E45" s="1">
        <f t="shared" si="6"/>
        <v>81036.27635742913</v>
      </c>
      <c r="F45" s="1">
        <f t="shared" si="10"/>
        <v>891399.0081445746</v>
      </c>
      <c r="G45" s="1">
        <f t="shared" si="7"/>
        <v>-81036.27635742913</v>
      </c>
      <c r="H45" s="1">
        <f t="shared" si="8"/>
        <v>-891399.0081445746</v>
      </c>
    </row>
    <row r="46" spans="1:8" ht="15.75">
      <c r="A46" s="1">
        <v>43</v>
      </c>
      <c r="B46" s="10">
        <v>40513</v>
      </c>
      <c r="C46" s="1">
        <f t="shared" si="11"/>
        <v>231532.21816408323</v>
      </c>
      <c r="D46" s="1">
        <v>-2022307</v>
      </c>
      <c r="E46" s="1">
        <f t="shared" si="6"/>
        <v>-626771.1736425709</v>
      </c>
      <c r="F46" s="1">
        <f t="shared" si="10"/>
        <v>264627.83450200374</v>
      </c>
      <c r="G46" s="1">
        <f t="shared" si="7"/>
        <v>626771.1736425709</v>
      </c>
      <c r="H46" s="1">
        <f t="shared" si="8"/>
        <v>-264627.83450200374</v>
      </c>
    </row>
    <row r="47" spans="1:8" ht="15.75">
      <c r="A47" s="1">
        <v>44</v>
      </c>
      <c r="B47" s="10" t="s">
        <v>2</v>
      </c>
      <c r="C47" s="11">
        <f>SUM(C34:C46)</f>
        <v>2778386.5271485825</v>
      </c>
      <c r="D47" s="11">
        <f>SUM(D34:D46)</f>
        <v>-2022307</v>
      </c>
      <c r="E47" s="11">
        <f>SUM(E34:E46)</f>
        <v>264627.83450200374</v>
      </c>
      <c r="F47" s="11"/>
      <c r="G47" s="11">
        <f>SUM(G34:G46)</f>
        <v>-264627.83450200374</v>
      </c>
      <c r="H47" s="11"/>
    </row>
    <row r="48" ht="15.75">
      <c r="A48" s="1">
        <v>45</v>
      </c>
    </row>
    <row r="49" ht="16.5" thickBot="1">
      <c r="A49" s="1">
        <v>46</v>
      </c>
    </row>
    <row r="50" spans="1:8" ht="16.5" thickBot="1">
      <c r="A50" s="1">
        <v>47</v>
      </c>
      <c r="B50" s="15" t="s">
        <v>12</v>
      </c>
      <c r="C50" s="15"/>
      <c r="D50" s="15"/>
      <c r="E50" s="15"/>
      <c r="F50" s="17" t="s">
        <v>16</v>
      </c>
      <c r="G50" s="18"/>
      <c r="H50" s="19"/>
    </row>
    <row r="51" spans="1:8" ht="31.5">
      <c r="A51" s="1">
        <v>48</v>
      </c>
      <c r="B51" s="15"/>
      <c r="C51" s="14" t="s">
        <v>8</v>
      </c>
      <c r="D51" s="14" t="s">
        <v>14</v>
      </c>
      <c r="E51" s="14" t="s">
        <v>9</v>
      </c>
      <c r="F51" s="12" t="s">
        <v>15</v>
      </c>
      <c r="G51" s="13" t="s">
        <v>18</v>
      </c>
      <c r="H51" s="13" t="s">
        <v>17</v>
      </c>
    </row>
    <row r="52" spans="1:7" ht="15.75">
      <c r="A52" s="1">
        <v>49</v>
      </c>
      <c r="B52" s="10">
        <v>40148</v>
      </c>
      <c r="C52" s="1">
        <f aca="true" t="shared" si="12" ref="C52:D64">+C16+C34</f>
        <v>0</v>
      </c>
      <c r="D52" s="1">
        <f t="shared" si="12"/>
        <v>0</v>
      </c>
      <c r="E52" s="1">
        <f aca="true" t="shared" si="13" ref="E52:E64">+SUM(C52:D52)*0.35</f>
        <v>0</v>
      </c>
      <c r="G52" s="1">
        <f>-E52</f>
        <v>0</v>
      </c>
    </row>
    <row r="53" spans="1:7" ht="15.75">
      <c r="A53" s="1">
        <v>50</v>
      </c>
      <c r="B53" s="10">
        <v>40188</v>
      </c>
      <c r="C53" s="1">
        <f t="shared" si="12"/>
        <v>0</v>
      </c>
      <c r="D53" s="1">
        <f t="shared" si="12"/>
        <v>0</v>
      </c>
      <c r="E53" s="1">
        <f t="shared" si="13"/>
        <v>0</v>
      </c>
      <c r="G53" s="1">
        <f>-E53</f>
        <v>0</v>
      </c>
    </row>
    <row r="54" spans="1:7" ht="15.75">
      <c r="A54" s="1">
        <v>51</v>
      </c>
      <c r="B54" s="10">
        <v>40219</v>
      </c>
      <c r="C54" s="1">
        <f t="shared" si="12"/>
        <v>0</v>
      </c>
      <c r="D54" s="1">
        <f t="shared" si="12"/>
        <v>0</v>
      </c>
      <c r="E54" s="1">
        <f t="shared" si="13"/>
        <v>0</v>
      </c>
      <c r="G54" s="1">
        <f>-E54</f>
        <v>0</v>
      </c>
    </row>
    <row r="55" spans="1:8" ht="15.75">
      <c r="A55" s="1">
        <v>52</v>
      </c>
      <c r="B55" s="10">
        <v>40247</v>
      </c>
      <c r="C55" s="1">
        <f t="shared" si="12"/>
        <v>1562500</v>
      </c>
      <c r="D55" s="1">
        <f t="shared" si="12"/>
        <v>0</v>
      </c>
      <c r="E55" s="1">
        <f t="shared" si="13"/>
        <v>546875</v>
      </c>
      <c r="F55" s="1">
        <f>E55</f>
        <v>546875</v>
      </c>
      <c r="G55" s="1">
        <f>-E55</f>
        <v>-546875</v>
      </c>
      <c r="H55" s="1">
        <f>+G55+H54</f>
        <v>-546875</v>
      </c>
    </row>
    <row r="56" spans="1:8" ht="15.75">
      <c r="A56" s="1">
        <v>53</v>
      </c>
      <c r="B56" s="10">
        <v>40278</v>
      </c>
      <c r="C56" s="1">
        <f t="shared" si="12"/>
        <v>520833</v>
      </c>
      <c r="D56" s="1">
        <f t="shared" si="12"/>
        <v>0</v>
      </c>
      <c r="E56" s="1">
        <f t="shared" si="13"/>
        <v>182291.55</v>
      </c>
      <c r="F56" s="1">
        <f>F55+E56</f>
        <v>729166.55</v>
      </c>
      <c r="G56" s="1">
        <f aca="true" t="shared" si="14" ref="G56:G64">-E56</f>
        <v>-182291.55</v>
      </c>
      <c r="H56" s="1">
        <f aca="true" t="shared" si="15" ref="H56:H64">+G56+H55</f>
        <v>-729166.55</v>
      </c>
    </row>
    <row r="57" spans="1:8" ht="15.75">
      <c r="A57" s="1">
        <v>54</v>
      </c>
      <c r="B57" s="10">
        <f aca="true" t="shared" si="16" ref="B57:B63">+B56+30</f>
        <v>40308</v>
      </c>
      <c r="C57" s="1">
        <f t="shared" si="12"/>
        <v>125092</v>
      </c>
      <c r="D57" s="1">
        <f t="shared" si="12"/>
        <v>0</v>
      </c>
      <c r="E57" s="1">
        <f t="shared" si="13"/>
        <v>43782.2</v>
      </c>
      <c r="F57" s="1">
        <f aca="true" t="shared" si="17" ref="F57:F64">F56+E57</f>
        <v>772948.75</v>
      </c>
      <c r="G57" s="1">
        <f t="shared" si="14"/>
        <v>-43782.2</v>
      </c>
      <c r="H57" s="1">
        <f t="shared" si="15"/>
        <v>-772948.75</v>
      </c>
    </row>
    <row r="58" spans="1:8" ht="15.75">
      <c r="A58" s="1">
        <v>55</v>
      </c>
      <c r="B58" s="10">
        <f t="shared" si="16"/>
        <v>40338</v>
      </c>
      <c r="C58" s="1">
        <f t="shared" si="12"/>
        <v>441685.05826481525</v>
      </c>
      <c r="D58" s="1">
        <f t="shared" si="12"/>
        <v>0</v>
      </c>
      <c r="E58" s="1">
        <f t="shared" si="13"/>
        <v>154589.7703926853</v>
      </c>
      <c r="F58" s="1">
        <f t="shared" si="17"/>
        <v>927538.5203926853</v>
      </c>
      <c r="G58" s="1">
        <f t="shared" si="14"/>
        <v>-154589.7703926853</v>
      </c>
      <c r="H58" s="1">
        <f t="shared" si="15"/>
        <v>-927538.5203926853</v>
      </c>
    </row>
    <row r="59" spans="1:8" ht="15.75">
      <c r="A59" s="1">
        <v>56</v>
      </c>
      <c r="B59" s="10">
        <f t="shared" si="16"/>
        <v>40368</v>
      </c>
      <c r="C59" s="1">
        <f t="shared" si="12"/>
        <v>441685.05826481525</v>
      </c>
      <c r="D59" s="1">
        <f t="shared" si="12"/>
        <v>0</v>
      </c>
      <c r="E59" s="1">
        <f t="shared" si="13"/>
        <v>154589.7703926853</v>
      </c>
      <c r="F59" s="1">
        <f t="shared" si="17"/>
        <v>1082128.2907853706</v>
      </c>
      <c r="G59" s="1">
        <f t="shared" si="14"/>
        <v>-154589.7703926853</v>
      </c>
      <c r="H59" s="1">
        <f t="shared" si="15"/>
        <v>-1082128.2907853706</v>
      </c>
    </row>
    <row r="60" spans="1:8" ht="15.75">
      <c r="A60" s="1">
        <v>57</v>
      </c>
      <c r="B60" s="10">
        <f t="shared" si="16"/>
        <v>40398</v>
      </c>
      <c r="C60" s="1">
        <f t="shared" si="12"/>
        <v>441685.05826481525</v>
      </c>
      <c r="D60" s="1">
        <f t="shared" si="12"/>
        <v>0</v>
      </c>
      <c r="E60" s="1">
        <f t="shared" si="13"/>
        <v>154589.7703926853</v>
      </c>
      <c r="F60" s="1">
        <f t="shared" si="17"/>
        <v>1236718.061178056</v>
      </c>
      <c r="G60" s="1">
        <f t="shared" si="14"/>
        <v>-154589.7703926853</v>
      </c>
      <c r="H60" s="1">
        <f t="shared" si="15"/>
        <v>-1236718.061178056</v>
      </c>
    </row>
    <row r="61" spans="1:8" ht="15.75">
      <c r="A61" s="1">
        <v>58</v>
      </c>
      <c r="B61" s="10">
        <f t="shared" si="16"/>
        <v>40428</v>
      </c>
      <c r="C61" s="1">
        <f t="shared" si="12"/>
        <v>441685.05826481525</v>
      </c>
      <c r="D61" s="1">
        <f t="shared" si="12"/>
        <v>0</v>
      </c>
      <c r="E61" s="1">
        <f t="shared" si="13"/>
        <v>154589.7703926853</v>
      </c>
      <c r="F61" s="1">
        <f t="shared" si="17"/>
        <v>1391307.8315707413</v>
      </c>
      <c r="G61" s="1">
        <f t="shared" si="14"/>
        <v>-154589.7703926853</v>
      </c>
      <c r="H61" s="1">
        <f t="shared" si="15"/>
        <v>-1391307.8315707413</v>
      </c>
    </row>
    <row r="62" spans="1:8" ht="15.75">
      <c r="A62" s="1">
        <v>59</v>
      </c>
      <c r="B62" s="10">
        <f t="shared" si="16"/>
        <v>40458</v>
      </c>
      <c r="C62" s="1">
        <f t="shared" si="12"/>
        <v>441685.05826481525</v>
      </c>
      <c r="D62" s="1">
        <f t="shared" si="12"/>
        <v>0</v>
      </c>
      <c r="E62" s="1">
        <f t="shared" si="13"/>
        <v>154589.7703926853</v>
      </c>
      <c r="F62" s="1">
        <f t="shared" si="17"/>
        <v>1545897.6019634265</v>
      </c>
      <c r="G62" s="1">
        <f t="shared" si="14"/>
        <v>-154589.7703926853</v>
      </c>
      <c r="H62" s="1">
        <f t="shared" si="15"/>
        <v>-1545897.6019634265</v>
      </c>
    </row>
    <row r="63" spans="1:8" ht="15.75">
      <c r="A63" s="1">
        <v>60</v>
      </c>
      <c r="B63" s="10">
        <f t="shared" si="16"/>
        <v>40488</v>
      </c>
      <c r="C63" s="1">
        <f t="shared" si="12"/>
        <v>441685.05826481525</v>
      </c>
      <c r="D63" s="1">
        <f t="shared" si="12"/>
        <v>0</v>
      </c>
      <c r="E63" s="1">
        <f t="shared" si="13"/>
        <v>154589.7703926853</v>
      </c>
      <c r="F63" s="1">
        <f t="shared" si="17"/>
        <v>1700487.3723561116</v>
      </c>
      <c r="G63" s="1">
        <f t="shared" si="14"/>
        <v>-154589.7703926853</v>
      </c>
      <c r="H63" s="1">
        <f t="shared" si="15"/>
        <v>-1700487.3723561116</v>
      </c>
    </row>
    <row r="64" spans="1:8" ht="15.75">
      <c r="A64" s="1">
        <v>61</v>
      </c>
      <c r="B64" s="10">
        <v>40513</v>
      </c>
      <c r="C64" s="1">
        <f t="shared" si="12"/>
        <v>441685.05826481525</v>
      </c>
      <c r="D64" s="1">
        <f t="shared" si="12"/>
        <v>-3058069</v>
      </c>
      <c r="E64" s="1">
        <f t="shared" si="13"/>
        <v>-915734.3796073146</v>
      </c>
      <c r="F64" s="1">
        <f t="shared" si="17"/>
        <v>784752.992748797</v>
      </c>
      <c r="G64" s="1">
        <f t="shared" si="14"/>
        <v>915734.3796073146</v>
      </c>
      <c r="H64" s="1">
        <f t="shared" si="15"/>
        <v>-784752.992748797</v>
      </c>
    </row>
    <row r="65" spans="1:8" ht="15.75">
      <c r="A65" s="1">
        <v>62</v>
      </c>
      <c r="B65" s="10" t="s">
        <v>2</v>
      </c>
      <c r="C65" s="11">
        <f>SUM(C52:C64)</f>
        <v>5300220.407853707</v>
      </c>
      <c r="D65" s="11">
        <f>SUM(D52:D64)</f>
        <v>-3058069</v>
      </c>
      <c r="E65" s="11">
        <f>SUM(E52:E64)</f>
        <v>784752.992748797</v>
      </c>
      <c r="F65" s="11"/>
      <c r="G65" s="11">
        <f>SUM(G52:G64)</f>
        <v>-784752.992748797</v>
      </c>
      <c r="H65" s="11"/>
    </row>
    <row r="66" ht="15.75">
      <c r="A66" s="1">
        <v>63</v>
      </c>
    </row>
  </sheetData>
  <sheetProtection/>
  <mergeCells count="4">
    <mergeCell ref="B1:H1"/>
    <mergeCell ref="F14:H14"/>
    <mergeCell ref="F32:H32"/>
    <mergeCell ref="F50:H50"/>
  </mergeCells>
  <printOptions/>
  <pageMargins left="1" right="1" top="1" bottom="1" header="0.5" footer="0.5"/>
  <pageSetup horizontalDpi="600" verticalDpi="600" orientation="portrait" scale="80" r:id="rId1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MRM</dc:creator>
  <cp:keywords/>
  <dc:description/>
  <cp:lastModifiedBy>No Name</cp:lastModifiedBy>
  <cp:lastPrinted>2011-05-23T01:17:02Z</cp:lastPrinted>
  <dcterms:created xsi:type="dcterms:W3CDTF">2003-06-19T21:49:37Z</dcterms:created>
  <dcterms:modified xsi:type="dcterms:W3CDTF">2011-05-24T21:46:20Z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