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Accounting\Financial Data\Borrowings\Cristalina SRF\UTC Quarterly Report\2018 Reports\"/>
    </mc:Choice>
  </mc:AlternateContent>
  <bookViews>
    <workbookView xWindow="3330" yWindow="0" windowWidth="12120" windowHeight="9120"/>
  </bookViews>
  <sheets>
    <sheet name="Q2_2018 " sheetId="16" r:id="rId1"/>
    <sheet name="Q1_2018" sheetId="15" r:id="rId2"/>
    <sheet name="Q4_2017" sheetId="14" r:id="rId3"/>
    <sheet name="Q3_2017" sheetId="13" r:id="rId4"/>
    <sheet name="Q2_2017" sheetId="12" r:id="rId5"/>
    <sheet name="Q1_2017" sheetId="11" r:id="rId6"/>
    <sheet name="Q4_2016" sheetId="10" r:id="rId7"/>
    <sheet name="Q3_2016" sheetId="8" r:id="rId8"/>
    <sheet name="Q2_2016" sheetId="9" r:id="rId9"/>
    <sheet name="Q1_2016" sheetId="7" r:id="rId10"/>
    <sheet name="Q4_2015 " sheetId="6" r:id="rId11"/>
    <sheet name="Q3_2015" sheetId="5" r:id="rId12"/>
    <sheet name="Q2_2015" sheetId="4" r:id="rId13"/>
    <sheet name="Amortization Table" sheetId="1" r:id="rId14"/>
    <sheet name="Q1_2015" sheetId="3" r:id="rId15"/>
    <sheet name="Q4_2014" sheetId="2" r:id="rId16"/>
  </sheets>
  <externalReferences>
    <externalReference r:id="rId17"/>
  </externalReferences>
  <definedNames>
    <definedName name="Beginning_Balance" localSheetId="14">-FV(Q1_2015!Interest_Rate/12,Q1_2015!Payment_Number-1,-Q1_2015!Monthly_Payment,Q1_2015!Loan_Amount)</definedName>
    <definedName name="Beginning_Balance" localSheetId="9">-FV(Q1_2016!Interest_Rate/12,Q1_2016!Payment_Number-1,-Q1_2016!Monthly_Payment,Q1_2016!Loan_Amount)</definedName>
    <definedName name="Beginning_Balance" localSheetId="5">-FV(Q1_2017!Interest_Rate/12,Q1_2017!Payment_Number-1,-Q1_2017!Monthly_Payment,Q1_2017!Loan_Amount)</definedName>
    <definedName name="Beginning_Balance" localSheetId="1">-FV(Q1_2018!Interest_Rate/12,Q1_2018!Payment_Number-1,-Q1_2018!Monthly_Payment,Q1_2018!Loan_Amount)</definedName>
    <definedName name="Beginning_Balance" localSheetId="12">-FV(Q2_2015!Interest_Rate/12,Q2_2015!Payment_Number-1,-Q2_2015!Monthly_Payment,Q2_2015!Loan_Amount)</definedName>
    <definedName name="Beginning_Balance" localSheetId="8">-FV(Q2_2016!Interest_Rate/12,Q2_2016!Payment_Number-1,-Q2_2016!Monthly_Payment,Q2_2016!Loan_Amount)</definedName>
    <definedName name="Beginning_Balance" localSheetId="4">-FV(Q2_2017!Interest_Rate/12,Q2_2017!Payment_Number-1,-Q2_2017!Monthly_Payment,Q2_2017!Loan_Amount)</definedName>
    <definedName name="Beginning_Balance" localSheetId="0">-FV('Q2_2018 '!Interest_Rate/12,'Q2_2018 '!Payment_Number-1,-'Q2_2018 '!Monthly_Payment,'Q2_2018 '!Loan_Amount)</definedName>
    <definedName name="Beginning_Balance" localSheetId="11">-FV(Q3_2015!Interest_Rate/12,Q3_2015!Payment_Number-1,-Q3_2015!Monthly_Payment,Q3_2015!Loan_Amount)</definedName>
    <definedName name="Beginning_Balance" localSheetId="7">-FV(Q3_2016!Interest_Rate/12,Q3_2016!Payment_Number-1,-Q3_2016!Monthly_Payment,Q3_2016!Loan_Amount)</definedName>
    <definedName name="Beginning_Balance" localSheetId="3">-FV(Q3_2017!Interest_Rate/12,Q3_2017!Payment_Number-1,-Q3_2017!Monthly_Payment,Q3_2017!Loan_Amount)</definedName>
    <definedName name="Beginning_Balance" localSheetId="10">-FV('Q4_2015 '!Interest_Rate/12,'Q4_2015 '!Payment_Number-1,-'Q4_2015 '!Monthly_Payment,'Q4_2015 '!Loan_Amount)</definedName>
    <definedName name="Beginning_Balance" localSheetId="6">-FV(Q4_2016!Interest_Rate/12,Q4_2016!Payment_Number-1,-Q4_2016!Monthly_Payment,Q4_2016!Loan_Amount)</definedName>
    <definedName name="Beginning_Balance" localSheetId="2">-FV(Q4_2017!Interest_Rate/12,Q4_2017!Payment_Number-1,-Q4_2017!Monthly_Payment,Q4_2017!Loan_Amount)</definedName>
    <definedName name="Beginning_Balance">-FV(Interest_Rate/12,Payment_Number-1,-Monthly_Payment,Loan_Amount)</definedName>
    <definedName name="Ending_Balance" localSheetId="14">-FV(Q1_2015!Interest_Rate/12,Q1_2015!Payment_Number,-Q1_2015!Monthly_Payment,Q1_2015!Loan_Amount)</definedName>
    <definedName name="Ending_Balance" localSheetId="9">-FV(Q1_2016!Interest_Rate/12,Q1_2016!Payment_Number,-Q1_2016!Monthly_Payment,Q1_2016!Loan_Amount)</definedName>
    <definedName name="Ending_Balance" localSheetId="5">-FV(Q1_2017!Interest_Rate/12,Q1_2017!Payment_Number,-Q1_2017!Monthly_Payment,Q1_2017!Loan_Amount)</definedName>
    <definedName name="Ending_Balance" localSheetId="1">-FV(Q1_2018!Interest_Rate/12,Q1_2018!Payment_Number,-Q1_2018!Monthly_Payment,Q1_2018!Loan_Amount)</definedName>
    <definedName name="Ending_Balance" localSheetId="12">-FV(Q2_2015!Interest_Rate/12,Q2_2015!Payment_Number,-Q2_2015!Monthly_Payment,Q2_2015!Loan_Amount)</definedName>
    <definedName name="Ending_Balance" localSheetId="8">-FV(Q2_2016!Interest_Rate/12,Q2_2016!Payment_Number,-Q2_2016!Monthly_Payment,Q2_2016!Loan_Amount)</definedName>
    <definedName name="Ending_Balance" localSheetId="4">-FV(Q2_2017!Interest_Rate/12,Q2_2017!Payment_Number,-Q2_2017!Monthly_Payment,Q2_2017!Loan_Amount)</definedName>
    <definedName name="Ending_Balance" localSheetId="0">-FV('Q2_2018 '!Interest_Rate/12,'Q2_2018 '!Payment_Number,-'Q2_2018 '!Monthly_Payment,'Q2_2018 '!Loan_Amount)</definedName>
    <definedName name="Ending_Balance" localSheetId="11">-FV(Q3_2015!Interest_Rate/12,Q3_2015!Payment_Number,-Q3_2015!Monthly_Payment,Q3_2015!Loan_Amount)</definedName>
    <definedName name="Ending_Balance" localSheetId="7">-FV(Q3_2016!Interest_Rate/12,Q3_2016!Payment_Number,-Q3_2016!Monthly_Payment,Q3_2016!Loan_Amount)</definedName>
    <definedName name="Ending_Balance" localSheetId="3">-FV(Q3_2017!Interest_Rate/12,Q3_2017!Payment_Number,-Q3_2017!Monthly_Payment,Q3_2017!Loan_Amount)</definedName>
    <definedName name="Ending_Balance" localSheetId="10">-FV('Q4_2015 '!Interest_Rate/12,'Q4_2015 '!Payment_Number,-'Q4_2015 '!Monthly_Payment,'Q4_2015 '!Loan_Amount)</definedName>
    <definedName name="Ending_Balance" localSheetId="6">-FV(Q4_2016!Interest_Rate/12,Q4_2016!Payment_Number,-Q4_2016!Monthly_Payment,Q4_2016!Loan_Amount)</definedName>
    <definedName name="Ending_Balance" localSheetId="2">-FV(Q4_2017!Interest_Rate/12,Q4_2017!Payment_Number,-Q4_2017!Monthly_Payment,Q4_2017!Loan_Amount)</definedName>
    <definedName name="Ending_Balance">-FV(Interest_Rate/12,Payment_Number,-Monthly_Payment,Loan_Amount)</definedName>
    <definedName name="Full_Print">'Amortization Table'!$B$5:$I$382</definedName>
    <definedName name="Header_Row" localSheetId="14">ROW('[1]Amortization Table'!$A$22:$IV$22)</definedName>
    <definedName name="Header_Row" localSheetId="9">ROW('[1]Amortization Table'!$A$22:$IV$22)</definedName>
    <definedName name="Header_Row" localSheetId="5">ROW('[1]Amortization Table'!$A$22:$IV$22)</definedName>
    <definedName name="Header_Row" localSheetId="1">ROW('[1]Amortization Table'!$A$22:$IV$22)</definedName>
    <definedName name="Header_Row" localSheetId="12">ROW('[1]Amortization Table'!$A$22:$IV$22)</definedName>
    <definedName name="Header_Row" localSheetId="8">ROW('[1]Amortization Table'!$A$22:$IV$22)</definedName>
    <definedName name="Header_Row" localSheetId="4">ROW('[1]Amortization Table'!$A$22:$IV$22)</definedName>
    <definedName name="Header_Row" localSheetId="0">ROW('[1]Amortization Table'!$A$22:$IV$22)</definedName>
    <definedName name="Header_Row" localSheetId="11">ROW('[1]Amortization Table'!$A$22:$IV$22)</definedName>
    <definedName name="Header_Row" localSheetId="7">ROW('[1]Amortization Table'!$A$22:$IV$22)</definedName>
    <definedName name="Header_Row" localSheetId="3">ROW('[1]Amortization Table'!$A$22:$IV$22)</definedName>
    <definedName name="Header_Row" localSheetId="10">ROW('[1]Amortization Table'!$A$22:$IV$22)</definedName>
    <definedName name="Header_Row" localSheetId="6">ROW('[1]Amortization Table'!$A$22:$IV$22)</definedName>
    <definedName name="Header_Row" localSheetId="2">ROW('[1]Amortization Table'!$A$22:$IV$22)</definedName>
    <definedName name="Header_Row">ROW('Amortization Table'!$22:$22)</definedName>
    <definedName name="Header_Row_Back" localSheetId="14">ROW('[1]Amortization Table'!$A$22:$IV$22)</definedName>
    <definedName name="Header_Row_Back" localSheetId="9">ROW('[1]Amortization Table'!$A$22:$IV$22)</definedName>
    <definedName name="Header_Row_Back" localSheetId="5">ROW('[1]Amortization Table'!$A$22:$IV$22)</definedName>
    <definedName name="Header_Row_Back" localSheetId="1">ROW('[1]Amortization Table'!$A$22:$IV$22)</definedName>
    <definedName name="Header_Row_Back" localSheetId="12">ROW('[1]Amortization Table'!$A$22:$IV$22)</definedName>
    <definedName name="Header_Row_Back" localSheetId="8">ROW('[1]Amortization Table'!$A$22:$IV$22)</definedName>
    <definedName name="Header_Row_Back" localSheetId="4">ROW('[1]Amortization Table'!$A$22:$IV$22)</definedName>
    <definedName name="Header_Row_Back" localSheetId="0">ROW('[1]Amortization Table'!$A$22:$IV$22)</definedName>
    <definedName name="Header_Row_Back" localSheetId="11">ROW('[1]Amortization Table'!$A$22:$IV$22)</definedName>
    <definedName name="Header_Row_Back" localSheetId="7">ROW('[1]Amortization Table'!$A$22:$IV$22)</definedName>
    <definedName name="Header_Row_Back" localSheetId="3">ROW('[1]Amortization Table'!$A$22:$IV$22)</definedName>
    <definedName name="Header_Row_Back" localSheetId="10">ROW('[1]Amortization Table'!$A$22:$IV$22)</definedName>
    <definedName name="Header_Row_Back" localSheetId="6">ROW('[1]Amortization Table'!$A$22:$IV$22)</definedName>
    <definedName name="Header_Row_Back" localSheetId="2">ROW('[1]Amortization Table'!$A$22:$IV$22)</definedName>
    <definedName name="Header_Row_Back">ROW('Amortization Table'!$22:$22)</definedName>
    <definedName name="Interest" localSheetId="14">-IPMT(Q1_2015!Interest_Rate/12,Q1_2015!Payment_Number,Q1_2015!Number_of_Payments,Q1_2015!Loan_Amount)</definedName>
    <definedName name="Interest" localSheetId="9">-IPMT(Q1_2016!Interest_Rate/12,Q1_2016!Payment_Number,Q1_2016!Number_of_Payments,Q1_2016!Loan_Amount)</definedName>
    <definedName name="Interest" localSheetId="5">-IPMT(Q1_2017!Interest_Rate/12,Q1_2017!Payment_Number,Q1_2017!Number_of_Payments,Q1_2017!Loan_Amount)</definedName>
    <definedName name="Interest" localSheetId="1">-IPMT(Q1_2018!Interest_Rate/12,Q1_2018!Payment_Number,Q1_2018!Number_of_Payments,Q1_2018!Loan_Amount)</definedName>
    <definedName name="Interest" localSheetId="12">-IPMT(Q2_2015!Interest_Rate/12,Q2_2015!Payment_Number,Q2_2015!Number_of_Payments,Q2_2015!Loan_Amount)</definedName>
    <definedName name="Interest" localSheetId="8">-IPMT(Q2_2016!Interest_Rate/12,Q2_2016!Payment_Number,Q2_2016!Number_of_Payments,Q2_2016!Loan_Amount)</definedName>
    <definedName name="Interest" localSheetId="4">-IPMT(Q2_2017!Interest_Rate/12,Q2_2017!Payment_Number,Q2_2017!Number_of_Payments,Q2_2017!Loan_Amount)</definedName>
    <definedName name="Interest" localSheetId="0">-IPMT('Q2_2018 '!Interest_Rate/12,'Q2_2018 '!Payment_Number,'Q2_2018 '!Number_of_Payments,'Q2_2018 '!Loan_Amount)</definedName>
    <definedName name="Interest" localSheetId="11">-IPMT(Q3_2015!Interest_Rate/12,Q3_2015!Payment_Number,Q3_2015!Number_of_Payments,Q3_2015!Loan_Amount)</definedName>
    <definedName name="Interest" localSheetId="7">-IPMT(Q3_2016!Interest_Rate/12,Q3_2016!Payment_Number,Q3_2016!Number_of_Payments,Q3_2016!Loan_Amount)</definedName>
    <definedName name="Interest" localSheetId="3">-IPMT(Q3_2017!Interest_Rate/12,Q3_2017!Payment_Number,Q3_2017!Number_of_Payments,Q3_2017!Loan_Amount)</definedName>
    <definedName name="Interest" localSheetId="10">-IPMT('Q4_2015 '!Interest_Rate/12,'Q4_2015 '!Payment_Number,'Q4_2015 '!Number_of_Payments,'Q4_2015 '!Loan_Amount)</definedName>
    <definedName name="Interest" localSheetId="6">-IPMT(Q4_2016!Interest_Rate/12,Q4_2016!Payment_Number,Q4_2016!Number_of_Payments,Q4_2016!Loan_Amount)</definedName>
    <definedName name="Interest" localSheetId="2">-IPMT(Q4_2017!Interest_Rate/12,Q4_2017!Payment_Number,Q4_2017!Number_of_Payments,Q4_2017!Loan_Amount)</definedName>
    <definedName name="Interest">-IPMT(Interest_Rate/12,Payment_Number,Number_of_Payments,Loan_Amount)</definedName>
    <definedName name="Interest_Rate" localSheetId="14">'[1]Amortization Table'!$F$10</definedName>
    <definedName name="Interest_Rate" localSheetId="9">'[1]Amortization Table'!$F$10</definedName>
    <definedName name="Interest_Rate" localSheetId="5">'[1]Amortization Table'!$F$10</definedName>
    <definedName name="Interest_Rate" localSheetId="1">'[1]Amortization Table'!$F$10</definedName>
    <definedName name="Interest_Rate" localSheetId="12">'[1]Amortization Table'!$F$10</definedName>
    <definedName name="Interest_Rate" localSheetId="8">'[1]Amortization Table'!$F$10</definedName>
    <definedName name="Interest_Rate" localSheetId="4">'[1]Amortization Table'!$F$10</definedName>
    <definedName name="Interest_Rate" localSheetId="0">'[1]Amortization Table'!$F$10</definedName>
    <definedName name="Interest_Rate" localSheetId="11">'[1]Amortization Table'!$F$10</definedName>
    <definedName name="Interest_Rate" localSheetId="7">'[1]Amortization Table'!$F$10</definedName>
    <definedName name="Interest_Rate" localSheetId="3">'[1]Amortization Table'!$F$10</definedName>
    <definedName name="Interest_Rate" localSheetId="10">'[1]Amortization Table'!$F$10</definedName>
    <definedName name="Interest_Rate" localSheetId="6">'[1]Amortization Table'!$F$10</definedName>
    <definedName name="Interest_Rate" localSheetId="2">'[1]Amortization Table'!$F$10</definedName>
    <definedName name="Interest_Rate">'Amortization Table'!$F$10</definedName>
    <definedName name="Last_Row" localSheetId="14">IF(Q1_2015!Values_Entered,Q1_2015!Header_Row+Q1_2015!Number_of_Payments,Q1_2015!Header_Row)</definedName>
    <definedName name="Last_Row" localSheetId="9">IF(Q1_2016!Values_Entered,Q1_2016!Header_Row+Q1_2016!Number_of_Payments,Q1_2016!Header_Row)</definedName>
    <definedName name="Last_Row" localSheetId="5">IF(Q1_2017!Values_Entered,Q1_2017!Header_Row+Q1_2017!Number_of_Payments,Q1_2017!Header_Row)</definedName>
    <definedName name="Last_Row" localSheetId="1">IF(Q1_2018!Values_Entered,Q1_2018!Header_Row+Q1_2018!Number_of_Payments,Q1_2018!Header_Row)</definedName>
    <definedName name="Last_Row" localSheetId="12">IF(Q2_2015!Values_Entered,Q2_2015!Header_Row+Q2_2015!Number_of_Payments,Q2_2015!Header_Row)</definedName>
    <definedName name="Last_Row" localSheetId="8">IF(Q2_2016!Values_Entered,Q2_2016!Header_Row+Q2_2016!Number_of_Payments,Q2_2016!Header_Row)</definedName>
    <definedName name="Last_Row" localSheetId="4">IF(Q2_2017!Values_Entered,Q2_2017!Header_Row+Q2_2017!Number_of_Payments,Q2_2017!Header_Row)</definedName>
    <definedName name="Last_Row" localSheetId="0">IF('Q2_2018 '!Values_Entered,'Q2_2018 '!Header_Row+'Q2_2018 '!Number_of_Payments,'Q2_2018 '!Header_Row)</definedName>
    <definedName name="Last_Row" localSheetId="11">IF(Q3_2015!Values_Entered,Q3_2015!Header_Row+Q3_2015!Number_of_Payments,Q3_2015!Header_Row)</definedName>
    <definedName name="Last_Row" localSheetId="7">IF(Q3_2016!Values_Entered,Q3_2016!Header_Row+Q3_2016!Number_of_Payments,Q3_2016!Header_Row)</definedName>
    <definedName name="Last_Row" localSheetId="3">IF(Q3_2017!Values_Entered,Q3_2017!Header_Row+Q3_2017!Number_of_Payments,Q3_2017!Header_Row)</definedName>
    <definedName name="Last_Row" localSheetId="10">IF('Q4_2015 '!Values_Entered,'Q4_2015 '!Header_Row+'Q4_2015 '!Number_of_Payments,'Q4_2015 '!Header_Row)</definedName>
    <definedName name="Last_Row" localSheetId="6">IF(Q4_2016!Values_Entered,Q4_2016!Header_Row+Q4_2016!Number_of_Payments,Q4_2016!Header_Row)</definedName>
    <definedName name="Last_Row" localSheetId="2">IF(Q4_2017!Values_Entered,Q4_2017!Header_Row+Q4_2017!Number_of_Payments,Q4_2017!Header_Row)</definedName>
    <definedName name="Last_Row">IF(Values_Entered,Header_Row+Number_of_Payments,Header_Row)</definedName>
    <definedName name="Loan_Amount" localSheetId="14">'[1]Amortization Table'!$F$9</definedName>
    <definedName name="Loan_Amount" localSheetId="9">'[1]Amortization Table'!$F$9</definedName>
    <definedName name="Loan_Amount" localSheetId="5">'[1]Amortization Table'!$F$9</definedName>
    <definedName name="Loan_Amount" localSheetId="1">'[1]Amortization Table'!$F$9</definedName>
    <definedName name="Loan_Amount" localSheetId="12">'[1]Amortization Table'!$F$9</definedName>
    <definedName name="Loan_Amount" localSheetId="8">'[1]Amortization Table'!$F$9</definedName>
    <definedName name="Loan_Amount" localSheetId="4">'[1]Amortization Table'!$F$9</definedName>
    <definedName name="Loan_Amount" localSheetId="0">'[1]Amortization Table'!$F$9</definedName>
    <definedName name="Loan_Amount" localSheetId="11">'[1]Amortization Table'!$F$9</definedName>
    <definedName name="Loan_Amount" localSheetId="7">'[1]Amortization Table'!$F$9</definedName>
    <definedName name="Loan_Amount" localSheetId="3">'[1]Amortization Table'!$F$9</definedName>
    <definedName name="Loan_Amount" localSheetId="10">'[1]Amortization Table'!$F$9</definedName>
    <definedName name="Loan_Amount" localSheetId="6">'[1]Amortization Table'!$F$9</definedName>
    <definedName name="Loan_Amount" localSheetId="2">'[1]Amortization Table'!$F$9</definedName>
    <definedName name="Loan_Amount">'Amortization Table'!$F$9</definedName>
    <definedName name="Loan_Not_Paid" localSheetId="14">IF(Q1_2015!Payment_Number&lt;=Q1_2015!Number_of_Payments,1,0)</definedName>
    <definedName name="Loan_Not_Paid" localSheetId="9">IF(Q1_2016!Payment_Number&lt;=Q1_2016!Number_of_Payments,1,0)</definedName>
    <definedName name="Loan_Not_Paid" localSheetId="5">IF(Q1_2017!Payment_Number&lt;=Q1_2017!Number_of_Payments,1,0)</definedName>
    <definedName name="Loan_Not_Paid" localSheetId="1">IF(Q1_2018!Payment_Number&lt;=Q1_2018!Number_of_Payments,1,0)</definedName>
    <definedName name="Loan_Not_Paid" localSheetId="12">IF(Q2_2015!Payment_Number&lt;=Q2_2015!Number_of_Payments,1,0)</definedName>
    <definedName name="Loan_Not_Paid" localSheetId="8">IF(Q2_2016!Payment_Number&lt;=Q2_2016!Number_of_Payments,1,0)</definedName>
    <definedName name="Loan_Not_Paid" localSheetId="4">IF(Q2_2017!Payment_Number&lt;=Q2_2017!Number_of_Payments,1,0)</definedName>
    <definedName name="Loan_Not_Paid" localSheetId="0">IF('Q2_2018 '!Payment_Number&lt;='Q2_2018 '!Number_of_Payments,1,0)</definedName>
    <definedName name="Loan_Not_Paid" localSheetId="11">IF(Q3_2015!Payment_Number&lt;=Q3_2015!Number_of_Payments,1,0)</definedName>
    <definedName name="Loan_Not_Paid" localSheetId="7">IF(Q3_2016!Payment_Number&lt;=Q3_2016!Number_of_Payments,1,0)</definedName>
    <definedName name="Loan_Not_Paid" localSheetId="3">IF(Q3_2017!Payment_Number&lt;=Q3_2017!Number_of_Payments,1,0)</definedName>
    <definedName name="Loan_Not_Paid" localSheetId="10">IF('Q4_2015 '!Payment_Number&lt;='Q4_2015 '!Number_of_Payments,1,0)</definedName>
    <definedName name="Loan_Not_Paid" localSheetId="6">IF(Q4_2016!Payment_Number&lt;=Q4_2016!Number_of_Payments,1,0)</definedName>
    <definedName name="Loan_Not_Paid" localSheetId="2">IF(Q4_2017!Payment_Number&lt;=Q4_2017!Number_of_Payments,1,0)</definedName>
    <definedName name="Loan_Not_Paid">IF(Payment_Number&lt;=Number_of_Payments,1,0)</definedName>
    <definedName name="Loan_Start" localSheetId="14">'[1]Amortization Table'!$F$12</definedName>
    <definedName name="Loan_Start" localSheetId="9">'[1]Amortization Table'!$F$12</definedName>
    <definedName name="Loan_Start" localSheetId="5">'[1]Amortization Table'!$F$12</definedName>
    <definedName name="Loan_Start" localSheetId="1">'[1]Amortization Table'!$F$12</definedName>
    <definedName name="Loan_Start" localSheetId="12">'[1]Amortization Table'!$F$12</definedName>
    <definedName name="Loan_Start" localSheetId="8">'[1]Amortization Table'!$F$12</definedName>
    <definedName name="Loan_Start" localSheetId="4">'[1]Amortization Table'!$F$12</definedName>
    <definedName name="Loan_Start" localSheetId="0">'[1]Amortization Table'!$F$12</definedName>
    <definedName name="Loan_Start" localSheetId="11">'[1]Amortization Table'!$F$12</definedName>
    <definedName name="Loan_Start" localSheetId="7">'[1]Amortization Table'!$F$12</definedName>
    <definedName name="Loan_Start" localSheetId="3">'[1]Amortization Table'!$F$12</definedName>
    <definedName name="Loan_Start" localSheetId="10">'[1]Amortization Table'!$F$12</definedName>
    <definedName name="Loan_Start" localSheetId="6">'[1]Amortization Table'!$F$12</definedName>
    <definedName name="Loan_Start" localSheetId="2">'[1]Amortization Table'!$F$12</definedName>
    <definedName name="Loan_Start">'Amortization Table'!$F$12</definedName>
    <definedName name="Loan_Years" localSheetId="14">'[1]Amortization Table'!$F$11</definedName>
    <definedName name="Loan_Years" localSheetId="9">'[1]Amortization Table'!$F$11</definedName>
    <definedName name="Loan_Years" localSheetId="5">'[1]Amortization Table'!$F$11</definedName>
    <definedName name="Loan_Years" localSheetId="1">'[1]Amortization Table'!$F$11</definedName>
    <definedName name="Loan_Years" localSheetId="12">'[1]Amortization Table'!$F$11</definedName>
    <definedName name="Loan_Years" localSheetId="8">'[1]Amortization Table'!$F$11</definedName>
    <definedName name="Loan_Years" localSheetId="4">'[1]Amortization Table'!$F$11</definedName>
    <definedName name="Loan_Years" localSheetId="0">'[1]Amortization Table'!$F$11</definedName>
    <definedName name="Loan_Years" localSheetId="11">'[1]Amortization Table'!$F$11</definedName>
    <definedName name="Loan_Years" localSheetId="7">'[1]Amortization Table'!$F$11</definedName>
    <definedName name="Loan_Years" localSheetId="3">'[1]Amortization Table'!$F$11</definedName>
    <definedName name="Loan_Years" localSheetId="10">'[1]Amortization Table'!$F$11</definedName>
    <definedName name="Loan_Years" localSheetId="6">'[1]Amortization Table'!$F$11</definedName>
    <definedName name="Loan_Years" localSheetId="2">'[1]Amortization Table'!$F$11</definedName>
    <definedName name="Loan_Years">'Amortization Table'!$F$11</definedName>
    <definedName name="Monthly_Payment" localSheetId="14">-PMT(Q1_2015!Interest_Rate/12,Q1_2015!Number_of_Payments,Q1_2015!Loan_Amount)</definedName>
    <definedName name="Monthly_Payment" localSheetId="9">-PMT(Q1_2016!Interest_Rate/12,Q1_2016!Number_of_Payments,Q1_2016!Loan_Amount)</definedName>
    <definedName name="Monthly_Payment" localSheetId="5">-PMT(Q1_2017!Interest_Rate/12,Q1_2017!Number_of_Payments,Q1_2017!Loan_Amount)</definedName>
    <definedName name="Monthly_Payment" localSheetId="1">-PMT(Q1_2018!Interest_Rate/12,Q1_2018!Number_of_Payments,Q1_2018!Loan_Amount)</definedName>
    <definedName name="Monthly_Payment" localSheetId="12">-PMT(Q2_2015!Interest_Rate/12,Q2_2015!Number_of_Payments,Q2_2015!Loan_Amount)</definedName>
    <definedName name="Monthly_Payment" localSheetId="8">-PMT(Q2_2016!Interest_Rate/12,Q2_2016!Number_of_Payments,Q2_2016!Loan_Amount)</definedName>
    <definedName name="Monthly_Payment" localSheetId="4">-PMT(Q2_2017!Interest_Rate/12,Q2_2017!Number_of_Payments,Q2_2017!Loan_Amount)</definedName>
    <definedName name="Monthly_Payment" localSheetId="0">-PMT('Q2_2018 '!Interest_Rate/12,'Q2_2018 '!Number_of_Payments,'Q2_2018 '!Loan_Amount)</definedName>
    <definedName name="Monthly_Payment" localSheetId="11">-PMT(Q3_2015!Interest_Rate/12,Q3_2015!Number_of_Payments,Q3_2015!Loan_Amount)</definedName>
    <definedName name="Monthly_Payment" localSheetId="7">-PMT(Q3_2016!Interest_Rate/12,Q3_2016!Number_of_Payments,Q3_2016!Loan_Amount)</definedName>
    <definedName name="Monthly_Payment" localSheetId="3">-PMT(Q3_2017!Interest_Rate/12,Q3_2017!Number_of_Payments,Q3_2017!Loan_Amount)</definedName>
    <definedName name="Monthly_Payment" localSheetId="10">-PMT('Q4_2015 '!Interest_Rate/12,'Q4_2015 '!Number_of_Payments,'Q4_2015 '!Loan_Amount)</definedName>
    <definedName name="Monthly_Payment" localSheetId="6">-PMT(Q4_2016!Interest_Rate/12,Q4_2016!Number_of_Payments,Q4_2016!Loan_Amount)</definedName>
    <definedName name="Monthly_Payment" localSheetId="2">-PMT(Q4_2017!Interest_Rate/12,Q4_2017!Number_of_Payments,Q4_2017!Loan_Amount)</definedName>
    <definedName name="Monthly_Payment">-PMT(Interest_Rate/12,Number_of_Payments,Loan_Amount)</definedName>
    <definedName name="Number_of_Payments" localSheetId="14">'[1]Amortization Table'!$F$17</definedName>
    <definedName name="Number_of_Payments" localSheetId="9">'[1]Amortization Table'!$F$17</definedName>
    <definedName name="Number_of_Payments" localSheetId="5">'[1]Amortization Table'!$F$17</definedName>
    <definedName name="Number_of_Payments" localSheetId="1">'[1]Amortization Table'!$F$17</definedName>
    <definedName name="Number_of_Payments" localSheetId="12">'[1]Amortization Table'!$F$17</definedName>
    <definedName name="Number_of_Payments" localSheetId="8">'[1]Amortization Table'!$F$17</definedName>
    <definedName name="Number_of_Payments" localSheetId="4">'[1]Amortization Table'!$F$17</definedName>
    <definedName name="Number_of_Payments" localSheetId="0">'[1]Amortization Table'!$F$17</definedName>
    <definedName name="Number_of_Payments" localSheetId="11">'[1]Amortization Table'!$F$17</definedName>
    <definedName name="Number_of_Payments" localSheetId="7">'[1]Amortization Table'!$F$17</definedName>
    <definedName name="Number_of_Payments" localSheetId="3">'[1]Amortization Table'!$F$17</definedName>
    <definedName name="Number_of_Payments" localSheetId="10">'[1]Amortization Table'!$F$17</definedName>
    <definedName name="Number_of_Payments" localSheetId="6">'[1]Amortization Table'!$F$17</definedName>
    <definedName name="Number_of_Payments" localSheetId="2">'[1]Amortization Table'!$F$17</definedName>
    <definedName name="Number_of_Payments">'Amortization Table'!$F$17</definedName>
    <definedName name="Payment_Date" localSheetId="14">DATE(YEAR(Q1_2015!Loan_Start),MONTH(Q1_2015!Loan_Start)+Q1_2015!Payment_Number,DAY(Q1_2015!Loan_Start))</definedName>
    <definedName name="Payment_Date" localSheetId="9">DATE(YEAR(Q1_2016!Loan_Start),MONTH(Q1_2016!Loan_Start)+Q1_2016!Payment_Number,DAY(Q1_2016!Loan_Start))</definedName>
    <definedName name="Payment_Date" localSheetId="5">DATE(YEAR(Q1_2017!Loan_Start),MONTH(Q1_2017!Loan_Start)+Q1_2017!Payment_Number,DAY(Q1_2017!Loan_Start))</definedName>
    <definedName name="Payment_Date" localSheetId="1">DATE(YEAR(Q1_2018!Loan_Start),MONTH(Q1_2018!Loan_Start)+Q1_2018!Payment_Number,DAY(Q1_2018!Loan_Start))</definedName>
    <definedName name="Payment_Date" localSheetId="12">DATE(YEAR(Q2_2015!Loan_Start),MONTH(Q2_2015!Loan_Start)+Q2_2015!Payment_Number,DAY(Q2_2015!Loan_Start))</definedName>
    <definedName name="Payment_Date" localSheetId="8">DATE(YEAR(Q2_2016!Loan_Start),MONTH(Q2_2016!Loan_Start)+Q2_2016!Payment_Number,DAY(Q2_2016!Loan_Start))</definedName>
    <definedName name="Payment_Date" localSheetId="4">DATE(YEAR(Q2_2017!Loan_Start),MONTH(Q2_2017!Loan_Start)+Q2_2017!Payment_Number,DAY(Q2_2017!Loan_Start))</definedName>
    <definedName name="Payment_Date" localSheetId="0">DATE(YEAR('Q2_2018 '!Loan_Start),MONTH('Q2_2018 '!Loan_Start)+'Q2_2018 '!Payment_Number,DAY('Q2_2018 '!Loan_Start))</definedName>
    <definedName name="Payment_Date" localSheetId="11">DATE(YEAR(Q3_2015!Loan_Start),MONTH(Q3_2015!Loan_Start)+Q3_2015!Payment_Number,DAY(Q3_2015!Loan_Start))</definedName>
    <definedName name="Payment_Date" localSheetId="7">DATE(YEAR(Q3_2016!Loan_Start),MONTH(Q3_2016!Loan_Start)+Q3_2016!Payment_Number,DAY(Q3_2016!Loan_Start))</definedName>
    <definedName name="Payment_Date" localSheetId="3">DATE(YEAR(Q3_2017!Loan_Start),MONTH(Q3_2017!Loan_Start)+Q3_2017!Payment_Number,DAY(Q3_2017!Loan_Start))</definedName>
    <definedName name="Payment_Date" localSheetId="10">DATE(YEAR('Q4_2015 '!Loan_Start),MONTH('Q4_2015 '!Loan_Start)+'Q4_2015 '!Payment_Number,DAY('Q4_2015 '!Loan_Start))</definedName>
    <definedName name="Payment_Date" localSheetId="6">DATE(YEAR(Q4_2016!Loan_Start),MONTH(Q4_2016!Loan_Start)+Q4_2016!Payment_Number,DAY(Q4_2016!Loan_Start))</definedName>
    <definedName name="Payment_Date" localSheetId="2">DATE(YEAR(Q4_2017!Loan_Start),MONTH(Q4_2017!Loan_Start)+Q4_2017!Payment_Number,DAY(Q4_2017!Loan_Start))</definedName>
    <definedName name="Payment_Date">DATE(YEAR(Loan_Start),MONTH(Loan_Start)+Payment_Number,DAY(Loan_Start))</definedName>
    <definedName name="Payment_Number" localSheetId="14">ROW()-Q1_2015!Header_Row</definedName>
    <definedName name="Payment_Number" localSheetId="9">ROW()-Q1_2016!Header_Row</definedName>
    <definedName name="Payment_Number" localSheetId="5">ROW()-Q1_2017!Header_Row</definedName>
    <definedName name="Payment_Number" localSheetId="1">ROW()-Q1_2018!Header_Row</definedName>
    <definedName name="Payment_Number" localSheetId="12">ROW()-Q2_2015!Header_Row</definedName>
    <definedName name="Payment_Number" localSheetId="8">ROW()-Q2_2016!Header_Row</definedName>
    <definedName name="Payment_Number" localSheetId="4">ROW()-Q2_2017!Header_Row</definedName>
    <definedName name="Payment_Number" localSheetId="0">ROW()-'Q2_2018 '!Header_Row</definedName>
    <definedName name="Payment_Number" localSheetId="11">ROW()-Q3_2015!Header_Row</definedName>
    <definedName name="Payment_Number" localSheetId="7">ROW()-Q3_2016!Header_Row</definedName>
    <definedName name="Payment_Number" localSheetId="3">ROW()-Q3_2017!Header_Row</definedName>
    <definedName name="Payment_Number" localSheetId="10">ROW()-'Q4_2015 '!Header_Row</definedName>
    <definedName name="Payment_Number" localSheetId="6">ROW()-Q4_2016!Header_Row</definedName>
    <definedName name="Payment_Number" localSheetId="2">ROW()-Q4_2017!Header_Row</definedName>
    <definedName name="Payment_Number">ROW()-Header_Row</definedName>
    <definedName name="Principal" localSheetId="14">-PPMT(Q1_2015!Interest_Rate/12,Q1_2015!Payment_Number,Q1_2015!Number_of_Payments,Q1_2015!Loan_Amount)</definedName>
    <definedName name="Principal" localSheetId="9">-PPMT(Q1_2016!Interest_Rate/12,Q1_2016!Payment_Number,Q1_2016!Number_of_Payments,Q1_2016!Loan_Amount)</definedName>
    <definedName name="Principal" localSheetId="5">-PPMT(Q1_2017!Interest_Rate/12,Q1_2017!Payment_Number,Q1_2017!Number_of_Payments,Q1_2017!Loan_Amount)</definedName>
    <definedName name="Principal" localSheetId="1">-PPMT(Q1_2018!Interest_Rate/12,Q1_2018!Payment_Number,Q1_2018!Number_of_Payments,Q1_2018!Loan_Amount)</definedName>
    <definedName name="Principal" localSheetId="12">-PPMT(Q2_2015!Interest_Rate/12,Q2_2015!Payment_Number,Q2_2015!Number_of_Payments,Q2_2015!Loan_Amount)</definedName>
    <definedName name="Principal" localSheetId="8">-PPMT(Q2_2016!Interest_Rate/12,Q2_2016!Payment_Number,Q2_2016!Number_of_Payments,Q2_2016!Loan_Amount)</definedName>
    <definedName name="Principal" localSheetId="4">-PPMT(Q2_2017!Interest_Rate/12,Q2_2017!Payment_Number,Q2_2017!Number_of_Payments,Q2_2017!Loan_Amount)</definedName>
    <definedName name="Principal" localSheetId="0">-PPMT('Q2_2018 '!Interest_Rate/12,'Q2_2018 '!Payment_Number,'Q2_2018 '!Number_of_Payments,'Q2_2018 '!Loan_Amount)</definedName>
    <definedName name="Principal" localSheetId="11">-PPMT(Q3_2015!Interest_Rate/12,Q3_2015!Payment_Number,Q3_2015!Number_of_Payments,Q3_2015!Loan_Amount)</definedName>
    <definedName name="Principal" localSheetId="7">-PPMT(Q3_2016!Interest_Rate/12,Q3_2016!Payment_Number,Q3_2016!Number_of_Payments,Q3_2016!Loan_Amount)</definedName>
    <definedName name="Principal" localSheetId="3">-PPMT(Q3_2017!Interest_Rate/12,Q3_2017!Payment_Number,Q3_2017!Number_of_Payments,Q3_2017!Loan_Amount)</definedName>
    <definedName name="Principal" localSheetId="10">-PPMT('Q4_2015 '!Interest_Rate/12,'Q4_2015 '!Payment_Number,'Q4_2015 '!Number_of_Payments,'Q4_2015 '!Loan_Amount)</definedName>
    <definedName name="Principal" localSheetId="6">-PPMT(Q4_2016!Interest_Rate/12,Q4_2016!Payment_Number,Q4_2016!Number_of_Payments,Q4_2016!Loan_Amount)</definedName>
    <definedName name="Principal" localSheetId="2">-PPMT(Q4_2017!Interest_Rate/12,Q4_2017!Payment_Number,Q4_2017!Number_of_Payments,Q4_2017!Loan_Amount)</definedName>
    <definedName name="Principal">-PPMT(Interest_Rate/12,Payment_Number,Number_of_Payments,Loan_Amount)</definedName>
    <definedName name="_xlnm.Print_Area" localSheetId="13">'Amortization Table'!$B$5:$J$83</definedName>
    <definedName name="_xlnm.Print_Area" localSheetId="14">Q1_2015!$B$3:$N$46</definedName>
    <definedName name="_xlnm.Print_Area" localSheetId="9">Q1_2016!$B$3:$N$46</definedName>
    <definedName name="_xlnm.Print_Area" localSheetId="5">Q1_2017!$B$3:$N$46</definedName>
    <definedName name="_xlnm.Print_Area" localSheetId="1">Q1_2018!$B$3:$N$46</definedName>
    <definedName name="_xlnm.Print_Area" localSheetId="12">Q2_2015!$B$3:$N$46</definedName>
    <definedName name="_xlnm.Print_Area" localSheetId="8">Q2_2016!$B$3:$N$46</definedName>
    <definedName name="_xlnm.Print_Area" localSheetId="4">Q2_2017!$B$3:$N$46</definedName>
    <definedName name="_xlnm.Print_Area" localSheetId="0">'Q2_2018 '!$B$3:$N$46</definedName>
    <definedName name="_xlnm.Print_Area" localSheetId="11">Q3_2015!$B$3:$N$46</definedName>
    <definedName name="_xlnm.Print_Area" localSheetId="7">Q3_2016!$B$3:$N$46</definedName>
    <definedName name="_xlnm.Print_Area" localSheetId="3">Q3_2017!$B$3:$N$46</definedName>
    <definedName name="_xlnm.Print_Area" localSheetId="15">Q4_2014!$B$3:$N$46</definedName>
    <definedName name="_xlnm.Print_Area" localSheetId="10">'Q4_2015 '!$B$3:$N$46</definedName>
    <definedName name="_xlnm.Print_Area" localSheetId="6">Q4_2016!$B$3:$N$46</definedName>
    <definedName name="_xlnm.Print_Area" localSheetId="2">Q4_2017!$B$3:$N$46</definedName>
    <definedName name="_xlnm.Print_Titles" localSheetId="13">'Amortization Table'!$22:$22</definedName>
    <definedName name="Total_Cost" localSheetId="14">'[1]Amortization Table'!$F$19</definedName>
    <definedName name="Total_Cost" localSheetId="9">'[1]Amortization Table'!$F$19</definedName>
    <definedName name="Total_Cost" localSheetId="5">'[1]Amortization Table'!$F$19</definedName>
    <definedName name="Total_Cost" localSheetId="1">'[1]Amortization Table'!$F$19</definedName>
    <definedName name="Total_Cost" localSheetId="12">'[1]Amortization Table'!$F$19</definedName>
    <definedName name="Total_Cost" localSheetId="8">'[1]Amortization Table'!$F$19</definedName>
    <definedName name="Total_Cost" localSheetId="4">'[1]Amortization Table'!$F$19</definedName>
    <definedName name="Total_Cost" localSheetId="0">'[1]Amortization Table'!$F$19</definedName>
    <definedName name="Total_Cost" localSheetId="11">'[1]Amortization Table'!$F$19</definedName>
    <definedName name="Total_Cost" localSheetId="7">'[1]Amortization Table'!$F$19</definedName>
    <definedName name="Total_Cost" localSheetId="3">'[1]Amortization Table'!$F$19</definedName>
    <definedName name="Total_Cost" localSheetId="10">'[1]Amortization Table'!$F$19</definedName>
    <definedName name="Total_Cost" localSheetId="6">'[1]Amortization Table'!$F$19</definedName>
    <definedName name="Total_Cost" localSheetId="2">'[1]Amortization Table'!$F$19</definedName>
    <definedName name="Total_Cost">'Amortization Table'!$F$19</definedName>
    <definedName name="Total_Interest">'Amortization Table'!$F$18</definedName>
    <definedName name="Values_Entered" localSheetId="14">IF(Q1_2015!Loan_Amount*Q1_2015!Interest_Rate*Q1_2015!Loan_Years*Q1_2015!Loan_Start&gt;0,1,0)</definedName>
    <definedName name="Values_Entered" localSheetId="9">IF(Q1_2016!Loan_Amount*Q1_2016!Interest_Rate*Q1_2016!Loan_Years*Q1_2016!Loan_Start&gt;0,1,0)</definedName>
    <definedName name="Values_Entered" localSheetId="5">IF(Q1_2017!Loan_Amount*Q1_2017!Interest_Rate*Q1_2017!Loan_Years*Q1_2017!Loan_Start&gt;0,1,0)</definedName>
    <definedName name="Values_Entered" localSheetId="1">IF(Q1_2018!Loan_Amount*Q1_2018!Interest_Rate*Q1_2018!Loan_Years*Q1_2018!Loan_Start&gt;0,1,0)</definedName>
    <definedName name="Values_Entered" localSheetId="12">IF(Q2_2015!Loan_Amount*Q2_2015!Interest_Rate*Q2_2015!Loan_Years*Q2_2015!Loan_Start&gt;0,1,0)</definedName>
    <definedName name="Values_Entered" localSheetId="8">IF(Q2_2016!Loan_Amount*Q2_2016!Interest_Rate*Q2_2016!Loan_Years*Q2_2016!Loan_Start&gt;0,1,0)</definedName>
    <definedName name="Values_Entered" localSheetId="4">IF(Q2_2017!Loan_Amount*Q2_2017!Interest_Rate*Q2_2017!Loan_Years*Q2_2017!Loan_Start&gt;0,1,0)</definedName>
    <definedName name="Values_Entered" localSheetId="0">IF('Q2_2018 '!Loan_Amount*'Q2_2018 '!Interest_Rate*'Q2_2018 '!Loan_Years*'Q2_2018 '!Loan_Start&gt;0,1,0)</definedName>
    <definedName name="Values_Entered" localSheetId="11">IF(Q3_2015!Loan_Amount*Q3_2015!Interest_Rate*Q3_2015!Loan_Years*Q3_2015!Loan_Start&gt;0,1,0)</definedName>
    <definedName name="Values_Entered" localSheetId="7">IF(Q3_2016!Loan_Amount*Q3_2016!Interest_Rate*Q3_2016!Loan_Years*Q3_2016!Loan_Start&gt;0,1,0)</definedName>
    <definedName name="Values_Entered" localSheetId="3">IF(Q3_2017!Loan_Amount*Q3_2017!Interest_Rate*Q3_2017!Loan_Years*Q3_2017!Loan_Start&gt;0,1,0)</definedName>
    <definedName name="Values_Entered" localSheetId="10">IF('Q4_2015 '!Loan_Amount*'Q4_2015 '!Interest_Rate*'Q4_2015 '!Loan_Years*'Q4_2015 '!Loan_Start&gt;0,1,0)</definedName>
    <definedName name="Values_Entered" localSheetId="6">IF(Q4_2016!Loan_Amount*Q4_2016!Interest_Rate*Q4_2016!Loan_Years*Q4_2016!Loan_Start&gt;0,1,0)</definedName>
    <definedName name="Values_Entered" localSheetId="2">IF(Q4_2017!Loan_Amount*Q4_2017!Interest_Rate*Q4_2017!Loan_Years*Q4_2017!Loan_Start&gt;0,1,0)</definedName>
    <definedName name="Values_Entered">IF(Loan_Amount*Interest_Rate*Loan_Years*Loan_Start&gt;0,1,0)</definedName>
  </definedNames>
  <calcPr calcId="152511"/>
</workbook>
</file>

<file path=xl/calcChain.xml><?xml version="1.0" encoding="utf-8"?>
<calcChain xmlns="http://schemas.openxmlformats.org/spreadsheetml/2006/main">
  <c r="K38" i="16" l="1"/>
  <c r="K28" i="16"/>
  <c r="K14" i="16"/>
  <c r="K13" i="16"/>
  <c r="K12" i="16"/>
  <c r="K16" i="16" l="1"/>
  <c r="M30" i="16" s="1"/>
  <c r="K38" i="15"/>
  <c r="K28" i="15"/>
  <c r="K14" i="15"/>
  <c r="I14" i="15"/>
  <c r="K13" i="15"/>
  <c r="I13" i="15"/>
  <c r="K12" i="15"/>
  <c r="I12" i="15"/>
  <c r="K16" i="15" s="1"/>
  <c r="M30" i="15" s="1"/>
  <c r="K38" i="14" l="1"/>
  <c r="K28" i="14"/>
  <c r="K14" i="14"/>
  <c r="I14" i="14"/>
  <c r="K13" i="14"/>
  <c r="I13" i="14"/>
  <c r="K16" i="14" s="1"/>
  <c r="M30" i="14" s="1"/>
  <c r="K12" i="14"/>
  <c r="I12" i="14"/>
  <c r="I13" i="13" l="1"/>
  <c r="I14" i="13"/>
  <c r="K16" i="13" s="1"/>
  <c r="M30" i="13" s="1"/>
  <c r="I12" i="13"/>
  <c r="K13" i="13"/>
  <c r="K14" i="13"/>
  <c r="K12" i="13"/>
  <c r="K38" i="13"/>
  <c r="K28" i="13"/>
  <c r="K38" i="12" l="1"/>
  <c r="K28" i="12"/>
  <c r="K16" i="12"/>
  <c r="M30" i="12" s="1"/>
  <c r="K38" i="11" l="1"/>
  <c r="K28" i="11"/>
  <c r="K16" i="11"/>
  <c r="G12" i="10"/>
  <c r="K16" i="10"/>
  <c r="M30" i="10" s="1"/>
  <c r="K38" i="10"/>
  <c r="K28" i="10"/>
  <c r="K38" i="9"/>
  <c r="K28" i="9"/>
  <c r="M30" i="9" s="1"/>
  <c r="K16" i="9"/>
  <c r="K38" i="8"/>
  <c r="K16" i="8"/>
  <c r="K28" i="8"/>
  <c r="K16" i="7"/>
  <c r="K38" i="7"/>
  <c r="K28" i="7"/>
  <c r="K16" i="6"/>
  <c r="M30" i="6" s="1"/>
  <c r="K38" i="6"/>
  <c r="K28" i="6"/>
  <c r="K38" i="5"/>
  <c r="K28" i="5"/>
  <c r="K16" i="5"/>
  <c r="K38" i="4"/>
  <c r="K28" i="4"/>
  <c r="K16" i="4"/>
  <c r="K38" i="3"/>
  <c r="K28" i="3"/>
  <c r="K16" i="3"/>
  <c r="K16" i="2"/>
  <c r="M30" i="2" s="1"/>
  <c r="K28" i="2"/>
  <c r="H6" i="1"/>
  <c r="G11" i="1"/>
  <c r="F12" i="1"/>
  <c r="J20" i="1"/>
  <c r="M30" i="3" l="1"/>
  <c r="M30" i="11"/>
  <c r="M30" i="4"/>
  <c r="M30" i="8"/>
  <c r="M30" i="5"/>
  <c r="M30" i="7"/>
  <c r="F17" i="1"/>
  <c r="E363" i="1" s="1"/>
  <c r="I352" i="1" l="1"/>
  <c r="E315" i="1"/>
  <c r="I157" i="1"/>
  <c r="H264" i="1"/>
  <c r="I58" i="1"/>
  <c r="D100" i="1"/>
  <c r="D293" i="1"/>
  <c r="D140" i="1"/>
  <c r="D129" i="1"/>
  <c r="C47" i="1"/>
  <c r="D278" i="1"/>
  <c r="H291" i="1"/>
  <c r="C125" i="1"/>
  <c r="C122" i="1"/>
  <c r="H69" i="1"/>
  <c r="H295" i="1"/>
  <c r="I279" i="1"/>
  <c r="D287" i="1"/>
  <c r="H112" i="1"/>
  <c r="D102" i="1"/>
  <c r="F155" i="1"/>
  <c r="I284" i="1"/>
  <c r="F118" i="1"/>
  <c r="E373" i="1"/>
  <c r="E343" i="1"/>
  <c r="E334" i="1"/>
  <c r="E356" i="1"/>
  <c r="C32" i="1"/>
  <c r="F189" i="1"/>
  <c r="E140" i="1"/>
  <c r="D307" i="1"/>
  <c r="E152" i="1"/>
  <c r="I334" i="1"/>
  <c r="H28" i="1"/>
  <c r="C277" i="1"/>
  <c r="C358" i="1"/>
  <c r="C329" i="1"/>
  <c r="D212" i="1"/>
  <c r="H365" i="1"/>
  <c r="G303" i="1"/>
  <c r="E52" i="1"/>
  <c r="G197" i="1"/>
  <c r="F218" i="1"/>
  <c r="E147" i="1"/>
  <c r="D189" i="1"/>
  <c r="E105" i="1"/>
  <c r="G153" i="1"/>
  <c r="I251" i="1"/>
  <c r="H122" i="1"/>
  <c r="D333" i="1"/>
  <c r="C145" i="1"/>
  <c r="D75" i="1"/>
  <c r="H123" i="1"/>
  <c r="D325" i="1"/>
  <c r="G129" i="1"/>
  <c r="G318" i="1"/>
  <c r="F297" i="1"/>
  <c r="H193" i="1"/>
  <c r="I347" i="1"/>
  <c r="C63" i="1"/>
  <c r="I226" i="1"/>
  <c r="I43" i="1"/>
  <c r="I245" i="1"/>
  <c r="I379" i="1"/>
  <c r="D221" i="1"/>
  <c r="G155" i="1"/>
  <c r="F260" i="1"/>
  <c r="I45" i="1"/>
  <c r="E378" i="1"/>
  <c r="F346" i="1"/>
  <c r="E122" i="1"/>
  <c r="G94" i="1"/>
  <c r="H199" i="1"/>
  <c r="E280" i="1"/>
  <c r="C51" i="1"/>
  <c r="G250" i="1"/>
  <c r="F176" i="1"/>
  <c r="E95" i="1"/>
  <c r="F214" i="1"/>
  <c r="F239" i="1"/>
  <c r="I294" i="1"/>
  <c r="C328" i="1"/>
  <c r="C90" i="1"/>
  <c r="G377" i="1"/>
  <c r="I99" i="1"/>
  <c r="H202" i="1"/>
  <c r="I107" i="1"/>
  <c r="D223" i="1"/>
  <c r="E66" i="1"/>
  <c r="I218" i="1"/>
  <c r="H356" i="1"/>
  <c r="F180" i="1"/>
  <c r="D198" i="1"/>
  <c r="G193" i="1"/>
  <c r="E359" i="1"/>
  <c r="C245" i="1"/>
  <c r="I199" i="1"/>
  <c r="D346" i="1"/>
  <c r="F166" i="1"/>
  <c r="E328" i="1"/>
  <c r="E347" i="1"/>
  <c r="F256" i="1"/>
  <c r="H250" i="1"/>
  <c r="I374" i="1"/>
  <c r="H142" i="1"/>
  <c r="H125" i="1"/>
  <c r="D334" i="1"/>
  <c r="F274" i="1"/>
  <c r="G157" i="1"/>
  <c r="H107" i="1"/>
  <c r="I147" i="1"/>
  <c r="I285" i="1"/>
  <c r="E167" i="1"/>
  <c r="D342" i="1"/>
  <c r="F258" i="1"/>
  <c r="I211" i="1"/>
  <c r="D270" i="1"/>
  <c r="G58" i="1"/>
  <c r="D356" i="1"/>
  <c r="G278" i="1"/>
  <c r="C210" i="1"/>
  <c r="F377" i="1"/>
  <c r="I65" i="1"/>
  <c r="I149" i="1"/>
  <c r="I264" i="1"/>
  <c r="D73" i="1"/>
  <c r="C41" i="1"/>
  <c r="F169" i="1"/>
  <c r="H381" i="1"/>
  <c r="H288" i="1"/>
  <c r="G288" i="1"/>
  <c r="E326" i="1"/>
  <c r="H314" i="1"/>
  <c r="E272" i="1"/>
  <c r="C117" i="1"/>
  <c r="I215" i="1"/>
  <c r="C255" i="1"/>
  <c r="C152" i="1"/>
  <c r="G175" i="1"/>
  <c r="I297" i="1"/>
  <c r="G187" i="1"/>
  <c r="C158" i="1"/>
  <c r="H234" i="1"/>
  <c r="I139" i="1"/>
  <c r="C258" i="1"/>
  <c r="C58" i="1"/>
  <c r="I320" i="1"/>
  <c r="C40" i="1"/>
  <c r="F353" i="1"/>
  <c r="I42" i="1"/>
  <c r="G107" i="1"/>
  <c r="D110" i="1"/>
  <c r="C290" i="1"/>
  <c r="C273" i="1"/>
  <c r="H260" i="1"/>
  <c r="G369" i="1"/>
  <c r="F292" i="1"/>
  <c r="D257" i="1"/>
  <c r="D283" i="1"/>
  <c r="F194" i="1"/>
  <c r="D341" i="1"/>
  <c r="H306" i="1"/>
  <c r="G199" i="1"/>
  <c r="I136" i="1"/>
  <c r="F107" i="1"/>
  <c r="H194" i="1"/>
  <c r="C293" i="1"/>
  <c r="H155" i="1"/>
  <c r="E194" i="1"/>
  <c r="H382" i="1"/>
  <c r="D135" i="1"/>
  <c r="E240" i="1"/>
  <c r="H219" i="1"/>
  <c r="D228" i="1"/>
  <c r="D97" i="1"/>
  <c r="F318" i="1"/>
  <c r="I181" i="1"/>
  <c r="I119" i="1"/>
  <c r="C208" i="1"/>
  <c r="I364" i="1"/>
  <c r="E161" i="1"/>
  <c r="F36" i="1"/>
  <c r="F244" i="1"/>
  <c r="H377" i="1"/>
  <c r="I130" i="1"/>
  <c r="F38" i="1"/>
  <c r="F93" i="1"/>
  <c r="H59" i="1"/>
  <c r="F290" i="1"/>
  <c r="G344" i="1"/>
  <c r="G368" i="1"/>
  <c r="G102" i="1"/>
  <c r="H35" i="1"/>
  <c r="C114" i="1"/>
  <c r="E107" i="1"/>
  <c r="C174" i="1"/>
  <c r="G112" i="1"/>
  <c r="D35" i="1"/>
  <c r="E151" i="1"/>
  <c r="I356" i="1"/>
  <c r="C209" i="1"/>
  <c r="C363" i="1"/>
  <c r="G181" i="1"/>
  <c r="G111" i="1"/>
  <c r="G125" i="1"/>
  <c r="F170" i="1"/>
  <c r="F286" i="1"/>
  <c r="D220" i="1"/>
  <c r="E221" i="1"/>
  <c r="E187" i="1"/>
  <c r="F213" i="1"/>
  <c r="F90" i="1"/>
  <c r="I296" i="1"/>
  <c r="H214" i="1"/>
  <c r="G234" i="1"/>
  <c r="F102" i="1"/>
  <c r="F272" i="1"/>
  <c r="F300" i="1"/>
  <c r="H308" i="1"/>
  <c r="I145" i="1"/>
  <c r="H134" i="1"/>
  <c r="C131" i="1"/>
  <c r="C28" i="1"/>
  <c r="C241" i="1"/>
  <c r="I204" i="1"/>
  <c r="I64" i="1"/>
  <c r="D195" i="1"/>
  <c r="C235" i="1"/>
  <c r="H251" i="1"/>
  <c r="F245" i="1"/>
  <c r="G294" i="1"/>
  <c r="E250" i="1"/>
  <c r="C218" i="1"/>
  <c r="D339" i="1"/>
  <c r="E273" i="1"/>
  <c r="E305" i="1"/>
  <c r="F63" i="1"/>
  <c r="E286" i="1"/>
  <c r="I227" i="1"/>
  <c r="G182" i="1"/>
  <c r="D181" i="1"/>
  <c r="C334" i="1"/>
  <c r="C305" i="1"/>
  <c r="D33" i="1"/>
  <c r="D90" i="1"/>
  <c r="I122" i="1"/>
  <c r="I276" i="1"/>
  <c r="F34" i="1"/>
  <c r="H62" i="1"/>
  <c r="E42" i="1"/>
  <c r="H379" i="1"/>
  <c r="F173" i="1"/>
  <c r="H90" i="1"/>
  <c r="C198" i="1"/>
  <c r="H182" i="1"/>
  <c r="G118" i="1"/>
  <c r="E153" i="1"/>
  <c r="G92" i="1"/>
  <c r="E381" i="1"/>
  <c r="D172" i="1"/>
  <c r="E145" i="1"/>
  <c r="D112" i="1"/>
  <c r="I273" i="1"/>
  <c r="C99" i="1"/>
  <c r="H168" i="1"/>
  <c r="I84" i="1"/>
  <c r="E191" i="1"/>
  <c r="H148" i="1"/>
  <c r="D312" i="1"/>
  <c r="E251" i="1"/>
  <c r="E206" i="1"/>
  <c r="E190" i="1"/>
  <c r="D350" i="1"/>
  <c r="E289" i="1"/>
  <c r="G286" i="1"/>
  <c r="I325" i="1"/>
  <c r="G74" i="1"/>
  <c r="H292" i="1"/>
  <c r="I197" i="1"/>
  <c r="H114" i="1"/>
  <c r="E112" i="1"/>
  <c r="C254" i="1"/>
  <c r="H185" i="1"/>
  <c r="H294" i="1"/>
  <c r="C349" i="1"/>
  <c r="I305" i="1"/>
  <c r="I277" i="1"/>
  <c r="E241" i="1"/>
  <c r="H332" i="1"/>
  <c r="C123" i="1"/>
  <c r="G132" i="1"/>
  <c r="H58" i="1"/>
  <c r="H115" i="1"/>
  <c r="E43" i="1"/>
  <c r="D70" i="1"/>
  <c r="E73" i="1"/>
  <c r="I194" i="1"/>
  <c r="I288" i="1"/>
  <c r="E110" i="1"/>
  <c r="I112" i="1"/>
  <c r="F27" i="1"/>
  <c r="G348" i="1"/>
  <c r="H78" i="1"/>
  <c r="D139" i="1"/>
  <c r="I100" i="1"/>
  <c r="F82" i="1"/>
  <c r="F41" i="1"/>
  <c r="C45" i="1"/>
  <c r="C126" i="1"/>
  <c r="G244" i="1"/>
  <c r="H223" i="1"/>
  <c r="F62" i="1"/>
  <c r="H333" i="1"/>
  <c r="H31" i="1"/>
  <c r="I54" i="1"/>
  <c r="G37" i="1"/>
  <c r="C30" i="1"/>
  <c r="C57" i="1"/>
  <c r="I87" i="1"/>
  <c r="H47" i="1"/>
  <c r="G137" i="1"/>
  <c r="H74" i="1"/>
  <c r="H164" i="1"/>
  <c r="C225" i="1"/>
  <c r="E35" i="1"/>
  <c r="F50" i="1"/>
  <c r="E134" i="1"/>
  <c r="H367" i="1"/>
  <c r="E288" i="1"/>
  <c r="E321" i="1"/>
  <c r="H320" i="1"/>
  <c r="D122" i="1"/>
  <c r="F357" i="1"/>
  <c r="D39" i="1"/>
  <c r="G379" i="1"/>
  <c r="I368" i="1"/>
  <c r="I324" i="1"/>
  <c r="E357" i="1"/>
  <c r="H54" i="1"/>
  <c r="H111" i="1"/>
  <c r="F157" i="1"/>
  <c r="F95" i="1"/>
  <c r="F148" i="1"/>
  <c r="H302" i="1"/>
  <c r="F161" i="1"/>
  <c r="H290" i="1"/>
  <c r="E183" i="1"/>
  <c r="I23" i="1"/>
  <c r="F270" i="1"/>
  <c r="E282" i="1"/>
  <c r="D123" i="1"/>
  <c r="G347" i="1"/>
  <c r="C236" i="1"/>
  <c r="G273" i="1"/>
  <c r="C190" i="1"/>
  <c r="I377" i="1"/>
  <c r="H65" i="1"/>
  <c r="I219" i="1"/>
  <c r="H56" i="1"/>
  <c r="C206" i="1"/>
  <c r="H49" i="1"/>
  <c r="I166" i="1"/>
  <c r="G57" i="1"/>
  <c r="G285" i="1"/>
  <c r="C102" i="1"/>
  <c r="F337" i="1"/>
  <c r="C176" i="1"/>
  <c r="C69" i="1"/>
  <c r="C37" i="1"/>
  <c r="I176" i="1"/>
  <c r="I96" i="1"/>
  <c r="C56" i="1"/>
  <c r="F343" i="1"/>
  <c r="E128" i="1"/>
  <c r="C67" i="1"/>
  <c r="G75" i="1"/>
  <c r="C265" i="1"/>
  <c r="E50" i="1"/>
  <c r="E49" i="1"/>
  <c r="I370" i="1"/>
  <c r="G134" i="1"/>
  <c r="G186" i="1"/>
  <c r="C142" i="1"/>
  <c r="H26" i="1"/>
  <c r="C368" i="1"/>
  <c r="H215" i="1"/>
  <c r="D111" i="1"/>
  <c r="G39" i="1"/>
  <c r="G260" i="1"/>
  <c r="C252" i="1"/>
  <c r="E377" i="1"/>
  <c r="D106" i="1"/>
  <c r="F205" i="1"/>
  <c r="I164" i="1"/>
  <c r="H133" i="1"/>
  <c r="G304" i="1"/>
  <c r="F336" i="1"/>
  <c r="G346" i="1"/>
  <c r="G295" i="1"/>
  <c r="F361" i="1"/>
  <c r="G374" i="1"/>
  <c r="G205" i="1"/>
  <c r="H92" i="1"/>
  <c r="E271" i="1"/>
  <c r="F359" i="1"/>
  <c r="G328" i="1"/>
  <c r="C162" i="1"/>
  <c r="H42" i="1"/>
  <c r="D29" i="1"/>
  <c r="G381" i="1"/>
  <c r="I187" i="1"/>
  <c r="G178" i="1"/>
  <c r="G28" i="1"/>
  <c r="I184" i="1"/>
  <c r="H84" i="1"/>
  <c r="I261" i="1"/>
  <c r="F237" i="1"/>
  <c r="D197" i="1"/>
  <c r="I163" i="1"/>
  <c r="E72" i="1"/>
  <c r="E69" i="1"/>
  <c r="E36" i="1"/>
  <c r="F33" i="1"/>
  <c r="E189" i="1"/>
  <c r="C182" i="1"/>
  <c r="F115" i="1"/>
  <c r="H46" i="1"/>
  <c r="I159" i="1"/>
  <c r="E96" i="1"/>
  <c r="H206" i="1"/>
  <c r="E59" i="1"/>
  <c r="I56" i="1"/>
  <c r="E83" i="1"/>
  <c r="F375" i="1"/>
  <c r="D369" i="1"/>
  <c r="D282" i="1"/>
  <c r="I361" i="1"/>
  <c r="E247" i="1"/>
  <c r="I239" i="1"/>
  <c r="C64" i="1"/>
  <c r="C194" i="1"/>
  <c r="F58" i="1"/>
  <c r="I270" i="1"/>
  <c r="H169" i="1"/>
  <c r="G321" i="1"/>
  <c r="G271" i="1"/>
  <c r="G69" i="1"/>
  <c r="H63" i="1"/>
  <c r="G352" i="1"/>
  <c r="I25" i="1"/>
  <c r="D58" i="1"/>
  <c r="E92" i="1"/>
  <c r="G35" i="1"/>
  <c r="I188" i="1"/>
  <c r="G252" i="1"/>
  <c r="G38" i="1"/>
  <c r="D76" i="1"/>
  <c r="C118" i="1"/>
  <c r="I60" i="1"/>
  <c r="F29" i="1"/>
  <c r="D338" i="1"/>
  <c r="E79" i="1"/>
  <c r="E324" i="1"/>
  <c r="C240" i="1"/>
  <c r="F69" i="1"/>
  <c r="G48" i="1"/>
  <c r="C120" i="1"/>
  <c r="I132" i="1"/>
  <c r="C324" i="1"/>
  <c r="I378" i="1"/>
  <c r="E346" i="1"/>
  <c r="D155" i="1"/>
  <c r="F326" i="1"/>
  <c r="F68" i="1"/>
  <c r="E364" i="1"/>
  <c r="E382" i="1"/>
  <c r="F314" i="1"/>
  <c r="G67" i="1"/>
  <c r="F193" i="1"/>
  <c r="H373" i="1"/>
  <c r="I252" i="1"/>
  <c r="C109" i="1"/>
  <c r="D372" i="1"/>
  <c r="G34" i="1"/>
  <c r="E85" i="1"/>
  <c r="G90" i="1"/>
  <c r="G93" i="1"/>
  <c r="F254" i="1"/>
  <c r="E114" i="1"/>
  <c r="F144" i="1"/>
  <c r="H348" i="1"/>
  <c r="F73" i="1"/>
  <c r="G106" i="1"/>
  <c r="D203" i="1"/>
  <c r="H347" i="1"/>
  <c r="F57" i="1"/>
  <c r="E118" i="1"/>
  <c r="E177" i="1"/>
  <c r="G196" i="1"/>
  <c r="G97" i="1"/>
  <c r="E89" i="1"/>
  <c r="G277" i="1"/>
  <c r="C376" i="1"/>
  <c r="I29" i="1"/>
  <c r="I80" i="1"/>
  <c r="F54" i="1"/>
  <c r="H137" i="1"/>
  <c r="D137" i="1"/>
  <c r="F225" i="1"/>
  <c r="E182" i="1"/>
  <c r="C275" i="1"/>
  <c r="I86" i="1"/>
  <c r="D152" i="1"/>
  <c r="E258" i="1"/>
  <c r="G29" i="1"/>
  <c r="F311" i="1"/>
  <c r="C79" i="1"/>
  <c r="F162" i="1"/>
  <c r="H360" i="1"/>
  <c r="E214" i="1"/>
  <c r="D246" i="1"/>
  <c r="F277" i="1"/>
  <c r="D279" i="1"/>
  <c r="E284" i="1"/>
  <c r="H238" i="1"/>
  <c r="C302" i="1"/>
  <c r="D316" i="1"/>
  <c r="D344" i="1"/>
  <c r="I151" i="1"/>
  <c r="G212" i="1"/>
  <c r="F66" i="1"/>
  <c r="G53" i="1"/>
  <c r="D132" i="1"/>
  <c r="E340" i="1"/>
  <c r="F263" i="1"/>
  <c r="D196" i="1"/>
  <c r="E344" i="1"/>
  <c r="H241" i="1"/>
  <c r="H355" i="1"/>
  <c r="H82" i="1"/>
  <c r="D302" i="1"/>
  <c r="C330" i="1"/>
  <c r="I62" i="1"/>
  <c r="G96" i="1"/>
  <c r="G320" i="1"/>
  <c r="D171" i="1"/>
  <c r="C136" i="1"/>
  <c r="E174" i="1"/>
  <c r="D104" i="1"/>
  <c r="E374" i="1"/>
  <c r="C232" i="1"/>
  <c r="F198" i="1"/>
  <c r="I326" i="1"/>
  <c r="D34" i="1"/>
  <c r="G194" i="1"/>
  <c r="G25" i="1"/>
  <c r="C143" i="1"/>
  <c r="E44" i="1"/>
  <c r="F39" i="1"/>
  <c r="F305" i="1"/>
  <c r="I124" i="1"/>
  <c r="C87" i="1"/>
  <c r="H171" i="1"/>
  <c r="G146" i="1"/>
  <c r="C78" i="1"/>
  <c r="F371" i="1"/>
  <c r="H321" i="1"/>
  <c r="E296" i="1"/>
  <c r="D46" i="1"/>
  <c r="C189" i="1"/>
  <c r="C342" i="1"/>
  <c r="H177" i="1"/>
  <c r="D304" i="1"/>
  <c r="F321" i="1"/>
  <c r="I336" i="1"/>
  <c r="G223" i="1"/>
  <c r="D80" i="1"/>
  <c r="D88" i="1"/>
  <c r="D375" i="1"/>
  <c r="D36" i="1"/>
  <c r="F367" i="1"/>
  <c r="I120" i="1"/>
  <c r="E306" i="1"/>
  <c r="D368" i="1"/>
  <c r="G84" i="1"/>
  <c r="H175" i="1"/>
  <c r="E295" i="1"/>
  <c r="C318" i="1"/>
  <c r="F181" i="1"/>
  <c r="D128" i="1"/>
  <c r="H101" i="1"/>
  <c r="H189" i="1"/>
  <c r="D367" i="1"/>
  <c r="G62" i="1"/>
  <c r="H167" i="1"/>
  <c r="H94" i="1"/>
  <c r="C353" i="1"/>
  <c r="F60" i="1"/>
  <c r="F333" i="1"/>
  <c r="H131" i="1"/>
  <c r="I108" i="1"/>
  <c r="I90" i="1"/>
  <c r="C283" i="1"/>
  <c r="D238" i="1"/>
  <c r="H201" i="1"/>
  <c r="G254" i="1"/>
  <c r="D295" i="1"/>
  <c r="H103" i="1"/>
  <c r="G213" i="1"/>
  <c r="H218" i="1"/>
  <c r="G169" i="1"/>
  <c r="I380" i="1"/>
  <c r="C97" i="1"/>
  <c r="H357" i="1"/>
  <c r="H23" i="1"/>
  <c r="D72" i="1"/>
  <c r="I237" i="1"/>
  <c r="F373" i="1"/>
  <c r="D50" i="1"/>
  <c r="E26" i="1"/>
  <c r="H156" i="1"/>
  <c r="D95" i="1"/>
  <c r="D85" i="1"/>
  <c r="I121" i="1"/>
  <c r="I358" i="1"/>
  <c r="C340" i="1"/>
  <c r="E353" i="1"/>
  <c r="F30" i="1"/>
  <c r="C25" i="1"/>
  <c r="F296" i="1"/>
  <c r="F160" i="1"/>
  <c r="F55" i="1"/>
  <c r="I104" i="1"/>
  <c r="C59" i="1"/>
  <c r="D358" i="1"/>
  <c r="H336" i="1"/>
  <c r="C289" i="1"/>
  <c r="I323" i="1"/>
  <c r="F351" i="1"/>
  <c r="D103" i="1"/>
  <c r="F45" i="1"/>
  <c r="E100" i="1"/>
  <c r="F80" i="1"/>
  <c r="D167" i="1"/>
  <c r="D91" i="1"/>
  <c r="H146" i="1"/>
  <c r="C237" i="1"/>
  <c r="G95" i="1"/>
  <c r="C317" i="1"/>
  <c r="C371" i="1"/>
  <c r="E57" i="1"/>
  <c r="C256" i="1"/>
  <c r="E216" i="1"/>
  <c r="G180" i="1"/>
  <c r="G177" i="1"/>
  <c r="I298" i="1"/>
  <c r="H200" i="1"/>
  <c r="C292" i="1"/>
  <c r="H176" i="1"/>
  <c r="D251" i="1"/>
  <c r="E267" i="1"/>
  <c r="C137" i="1"/>
  <c r="E117" i="1"/>
  <c r="G191" i="1"/>
  <c r="E51" i="1"/>
  <c r="D62" i="1"/>
  <c r="C104" i="1"/>
  <c r="G329" i="1"/>
  <c r="G326" i="1"/>
  <c r="G114" i="1"/>
  <c r="I134" i="1"/>
  <c r="G152" i="1"/>
  <c r="G98" i="1"/>
  <c r="I229" i="1"/>
  <c r="F251" i="1"/>
  <c r="G376" i="1"/>
  <c r="G42" i="1"/>
  <c r="D323" i="1"/>
  <c r="G159" i="1"/>
  <c r="G156" i="1"/>
  <c r="G247" i="1"/>
  <c r="D30" i="1"/>
  <c r="C196" i="1"/>
  <c r="G176" i="1"/>
  <c r="F26" i="1"/>
  <c r="G284" i="1"/>
  <c r="I44" i="1"/>
  <c r="F59" i="1"/>
  <c r="F151" i="1"/>
  <c r="I338" i="1"/>
  <c r="D217" i="1"/>
  <c r="D326" i="1"/>
  <c r="I55" i="1"/>
  <c r="I49" i="1"/>
  <c r="D310" i="1"/>
  <c r="F89" i="1"/>
  <c r="C65" i="1"/>
  <c r="I304" i="1"/>
  <c r="G230" i="1"/>
  <c r="D116" i="1"/>
  <c r="C315" i="1"/>
  <c r="I254" i="1"/>
  <c r="C350" i="1"/>
  <c r="I34" i="1"/>
  <c r="G65" i="1"/>
  <c r="D52" i="1"/>
  <c r="D142" i="1"/>
  <c r="F153" i="1"/>
  <c r="H153" i="1"/>
  <c r="C91" i="1"/>
  <c r="G276" i="1"/>
  <c r="I76" i="1"/>
  <c r="G71" i="1"/>
  <c r="F206" i="1"/>
  <c r="D180" i="1"/>
  <c r="E97" i="1"/>
  <c r="E106" i="1"/>
  <c r="G86" i="1"/>
  <c r="D371" i="1"/>
  <c r="F92" i="1"/>
  <c r="G266" i="1"/>
  <c r="I318" i="1"/>
  <c r="F31" i="1"/>
  <c r="D317" i="1"/>
  <c r="G109" i="1"/>
  <c r="G330" i="1"/>
  <c r="C83" i="1"/>
  <c r="E333" i="1"/>
  <c r="H369" i="1"/>
  <c r="I97" i="1"/>
  <c r="G43" i="1"/>
  <c r="C262" i="1"/>
  <c r="E55" i="1"/>
  <c r="D315" i="1"/>
  <c r="C195" i="1"/>
  <c r="F183" i="1"/>
  <c r="I27" i="1"/>
  <c r="G158" i="1"/>
  <c r="C253" i="1"/>
  <c r="E354" i="1"/>
  <c r="E126" i="1"/>
  <c r="H136" i="1"/>
  <c r="H285" i="1"/>
  <c r="F61" i="1"/>
  <c r="G124" i="1"/>
  <c r="I110" i="1"/>
  <c r="D47" i="1"/>
  <c r="I234" i="1"/>
  <c r="E204" i="1"/>
  <c r="I47" i="1"/>
  <c r="D177" i="1"/>
  <c r="I57" i="1"/>
  <c r="D274" i="1"/>
  <c r="I48" i="1"/>
  <c r="D191" i="1"/>
  <c r="D232" i="1"/>
  <c r="G228" i="1"/>
  <c r="H317" i="1"/>
  <c r="F75" i="1"/>
  <c r="D77" i="1"/>
  <c r="F124" i="1"/>
  <c r="D227" i="1"/>
  <c r="D92" i="1"/>
  <c r="I250" i="1"/>
  <c r="I30" i="1"/>
  <c r="D43" i="1"/>
  <c r="C338" i="1"/>
  <c r="C250" i="1"/>
  <c r="F117" i="1"/>
  <c r="F137" i="1"/>
  <c r="F159" i="1"/>
  <c r="D115" i="1"/>
  <c r="G207" i="1"/>
  <c r="H227" i="1"/>
  <c r="H370" i="1"/>
  <c r="H117" i="1"/>
  <c r="H113" i="1"/>
  <c r="D309" i="1"/>
  <c r="I376" i="1"/>
  <c r="F37" i="1"/>
  <c r="I69" i="1"/>
  <c r="C382" i="1"/>
  <c r="H152" i="1"/>
  <c r="F217" i="1"/>
  <c r="C311" i="1"/>
  <c r="I354" i="1"/>
  <c r="D170" i="1"/>
  <c r="C105" i="1"/>
  <c r="C167" i="1"/>
  <c r="H257" i="1"/>
  <c r="H151" i="1"/>
  <c r="F232" i="1"/>
  <c r="E212" i="1"/>
  <c r="I228" i="1"/>
  <c r="I222" i="1"/>
  <c r="G231" i="1"/>
  <c r="I155" i="1"/>
  <c r="E170" i="1"/>
  <c r="G163" i="1"/>
  <c r="E163" i="1"/>
  <c r="E292" i="1"/>
  <c r="F32" i="1"/>
  <c r="G116" i="1"/>
  <c r="I302" i="1"/>
  <c r="G353" i="1"/>
  <c r="F203" i="1"/>
  <c r="I26" i="1"/>
  <c r="C80" i="1"/>
  <c r="H255" i="1"/>
  <c r="I262" i="1"/>
  <c r="G51" i="1"/>
  <c r="H322" i="1"/>
  <c r="F345" i="1"/>
  <c r="C345" i="1"/>
  <c r="H165" i="1"/>
  <c r="C164" i="1"/>
  <c r="C54" i="1"/>
  <c r="C72" i="1"/>
  <c r="H183" i="1"/>
  <c r="F56" i="1"/>
  <c r="G366" i="1"/>
  <c r="C229" i="1"/>
  <c r="F98" i="1"/>
  <c r="G342" i="1"/>
  <c r="D69" i="1"/>
  <c r="I191" i="1"/>
  <c r="G216" i="1"/>
  <c r="I339" i="1"/>
  <c r="I213" i="1"/>
  <c r="E40" i="1"/>
  <c r="D107" i="1"/>
  <c r="E259" i="1"/>
  <c r="G81" i="1"/>
  <c r="D93" i="1"/>
  <c r="E65" i="1"/>
  <c r="G259" i="1"/>
  <c r="D108" i="1"/>
  <c r="E265" i="1"/>
  <c r="H85" i="1"/>
  <c r="F175" i="1"/>
  <c r="F44" i="1"/>
  <c r="G323" i="1"/>
  <c r="H140" i="1"/>
  <c r="E178" i="1"/>
  <c r="E32" i="1"/>
  <c r="E277" i="1"/>
  <c r="F43" i="1"/>
  <c r="D119" i="1"/>
  <c r="D165" i="1"/>
  <c r="D54" i="1"/>
  <c r="I289" i="1"/>
  <c r="D89" i="1"/>
  <c r="F302" i="1"/>
  <c r="D187" i="1"/>
  <c r="E368" i="1"/>
  <c r="H344" i="1"/>
  <c r="C244" i="1"/>
  <c r="I156" i="1"/>
  <c r="D284" i="1"/>
  <c r="H77" i="1"/>
  <c r="I52" i="1"/>
  <c r="C352" i="1"/>
  <c r="F134" i="1"/>
  <c r="G265" i="1"/>
  <c r="C178" i="1"/>
  <c r="F188" i="1"/>
  <c r="I192" i="1"/>
  <c r="H220" i="1"/>
  <c r="I172" i="1"/>
  <c r="F135" i="1"/>
  <c r="E30" i="1"/>
  <c r="G220" i="1"/>
  <c r="E358" i="1"/>
  <c r="H324" i="1"/>
  <c r="E350" i="1"/>
  <c r="E264" i="1"/>
  <c r="C96" i="1"/>
  <c r="G26" i="1"/>
  <c r="I212" i="1"/>
  <c r="C360" i="1"/>
  <c r="H158" i="1"/>
  <c r="C171" i="1"/>
  <c r="G172" i="1"/>
  <c r="H145" i="1"/>
  <c r="I233" i="1"/>
  <c r="D208" i="1"/>
  <c r="G66" i="1"/>
  <c r="F165" i="1"/>
  <c r="H53" i="1"/>
  <c r="H229" i="1"/>
  <c r="I283" i="1"/>
  <c r="D332" i="1"/>
  <c r="C183" i="1"/>
  <c r="G30" i="1"/>
  <c r="D113" i="1"/>
  <c r="E207" i="1"/>
  <c r="I92" i="1"/>
  <c r="H261" i="1"/>
  <c r="E287" i="1"/>
  <c r="D355" i="1"/>
  <c r="D194" i="1"/>
  <c r="I53" i="1"/>
  <c r="H79" i="1"/>
  <c r="E168" i="1"/>
  <c r="I224" i="1"/>
  <c r="E219" i="1"/>
  <c r="F49" i="1"/>
  <c r="F282" i="1"/>
  <c r="F224" i="1"/>
  <c r="F86" i="1"/>
  <c r="E25" i="1"/>
  <c r="I170" i="1"/>
  <c r="D127" i="1"/>
  <c r="D84" i="1"/>
  <c r="C62" i="1"/>
  <c r="F141" i="1"/>
  <c r="C66" i="1"/>
  <c r="F146" i="1"/>
  <c r="H144" i="1"/>
  <c r="C200" i="1"/>
  <c r="C135" i="1"/>
  <c r="F325" i="1"/>
  <c r="I118" i="1"/>
  <c r="G327" i="1"/>
  <c r="G73" i="1"/>
  <c r="F103" i="1"/>
  <c r="C106" i="1"/>
  <c r="I271" i="1"/>
  <c r="I373" i="1"/>
  <c r="F339" i="1"/>
  <c r="E88" i="1"/>
  <c r="H315" i="1"/>
  <c r="F83" i="1"/>
  <c r="I340" i="1"/>
  <c r="I75" i="1"/>
  <c r="D308" i="1"/>
  <c r="H284" i="1"/>
  <c r="F226" i="1"/>
  <c r="H41" i="1"/>
  <c r="I94" i="1"/>
  <c r="I210" i="1"/>
  <c r="G164" i="1"/>
  <c r="G240" i="1"/>
  <c r="F207" i="1"/>
  <c r="D296" i="1"/>
  <c r="F133" i="1"/>
  <c r="E355" i="1"/>
  <c r="F275" i="1"/>
  <c r="G198" i="1"/>
  <c r="G170" i="1"/>
  <c r="H157" i="1"/>
  <c r="F35" i="1"/>
  <c r="E29" i="1"/>
  <c r="H179" i="1"/>
  <c r="C172" i="1"/>
  <c r="C233" i="1"/>
  <c r="D125" i="1"/>
  <c r="E220" i="1"/>
  <c r="D256" i="1"/>
  <c r="I249" i="1"/>
  <c r="F131" i="1"/>
  <c r="F47" i="1"/>
  <c r="E376" i="1"/>
  <c r="D49" i="1"/>
  <c r="C82" i="1"/>
  <c r="C108" i="1"/>
  <c r="H246" i="1"/>
  <c r="C354" i="1"/>
  <c r="D147" i="1"/>
  <c r="F315" i="1"/>
  <c r="H258" i="1"/>
  <c r="E332" i="1"/>
  <c r="F195" i="1"/>
  <c r="C159" i="1"/>
  <c r="D174" i="1"/>
  <c r="I109" i="1"/>
  <c r="F64" i="1"/>
  <c r="I186" i="1"/>
  <c r="E297" i="1"/>
  <c r="C370" i="1"/>
  <c r="G91" i="1"/>
  <c r="H109" i="1"/>
  <c r="F259" i="1"/>
  <c r="G36" i="1"/>
  <c r="G195" i="1"/>
  <c r="I293" i="1"/>
  <c r="C81" i="1"/>
  <c r="G204" i="1"/>
  <c r="E141" i="1"/>
  <c r="D121" i="1"/>
  <c r="I303" i="1"/>
  <c r="I142" i="1"/>
  <c r="F348" i="1"/>
  <c r="C86" i="1"/>
  <c r="F67" i="1"/>
  <c r="F291" i="1"/>
  <c r="H362" i="1"/>
  <c r="C130" i="1"/>
  <c r="C224" i="1"/>
  <c r="E302" i="1"/>
  <c r="H27" i="1"/>
  <c r="H253" i="1"/>
  <c r="D133" i="1"/>
  <c r="E46" i="1"/>
  <c r="D381" i="1"/>
  <c r="F234" i="1"/>
  <c r="E76" i="1"/>
  <c r="F280" i="1"/>
  <c r="E64" i="1"/>
  <c r="C339" i="1"/>
  <c r="H108" i="1"/>
  <c r="D154" i="1"/>
  <c r="D40" i="1"/>
  <c r="C327" i="1"/>
  <c r="G138" i="1"/>
  <c r="D42" i="1"/>
  <c r="E60" i="1"/>
  <c r="G360" i="1"/>
  <c r="I153" i="1"/>
  <c r="E372" i="1"/>
  <c r="I206" i="1"/>
  <c r="F382" i="1"/>
  <c r="F51" i="1"/>
  <c r="E164" i="1"/>
  <c r="H341" i="1"/>
  <c r="D260" i="1"/>
  <c r="D27" i="1"/>
  <c r="E98" i="1"/>
  <c r="C121" i="1"/>
  <c r="F111" i="1"/>
  <c r="D158" i="1"/>
  <c r="G41" i="1"/>
  <c r="E58" i="1"/>
  <c r="H207" i="1"/>
  <c r="F99" i="1"/>
  <c r="E48" i="1"/>
  <c r="I346" i="1"/>
  <c r="H232" i="1"/>
  <c r="H99" i="1"/>
  <c r="I103" i="1"/>
  <c r="H203" i="1"/>
  <c r="I256" i="1"/>
  <c r="H36" i="1"/>
  <c r="D83" i="1"/>
  <c r="E158" i="1"/>
  <c r="C165" i="1"/>
  <c r="F119" i="1"/>
  <c r="D335" i="1"/>
  <c r="E133" i="1"/>
  <c r="H39" i="1"/>
  <c r="D105" i="1"/>
  <c r="C36" i="1"/>
  <c r="C116" i="1"/>
  <c r="G351" i="1"/>
  <c r="I290" i="1"/>
  <c r="E232" i="1"/>
  <c r="I350" i="1"/>
  <c r="I50" i="1"/>
  <c r="C31" i="1"/>
  <c r="I300" i="1"/>
  <c r="H240" i="1"/>
  <c r="F171" i="1"/>
  <c r="F19" i="1"/>
  <c r="F18" i="1" s="1"/>
  <c r="C175" i="1"/>
  <c r="H147" i="1"/>
  <c r="F317" i="1"/>
  <c r="G139" i="1"/>
  <c r="E327" i="1"/>
  <c r="E248" i="1"/>
  <c r="I269" i="1"/>
  <c r="H340" i="1"/>
  <c r="F378" i="1"/>
  <c r="E208" i="1"/>
  <c r="C103" i="1"/>
  <c r="G221" i="1"/>
  <c r="D206" i="1"/>
  <c r="C351" i="1"/>
  <c r="D322" i="1"/>
  <c r="H305" i="1"/>
  <c r="G308" i="1"/>
  <c r="C138" i="1"/>
  <c r="E165" i="1"/>
  <c r="E291" i="1"/>
  <c r="F70" i="1"/>
  <c r="F143" i="1"/>
  <c r="E233" i="1"/>
  <c r="C267" i="1"/>
  <c r="D186" i="1"/>
  <c r="I24" i="1"/>
  <c r="I141" i="1"/>
  <c r="I131" i="1"/>
  <c r="E301" i="1"/>
  <c r="E341" i="1"/>
  <c r="E236" i="1"/>
  <c r="C326" i="1"/>
  <c r="I333" i="1"/>
  <c r="E325" i="1"/>
  <c r="C294" i="1"/>
  <c r="D169" i="1"/>
  <c r="D151" i="1"/>
  <c r="D318" i="1"/>
  <c r="D32" i="1"/>
  <c r="E39" i="1"/>
  <c r="F349" i="1"/>
  <c r="E67" i="1"/>
  <c r="D225" i="1"/>
  <c r="E132" i="1"/>
  <c r="H73" i="1"/>
  <c r="G120" i="1"/>
  <c r="D233" i="1"/>
  <c r="F363" i="1"/>
  <c r="I32" i="1"/>
  <c r="D38" i="1"/>
  <c r="F381" i="1"/>
  <c r="I67" i="1"/>
  <c r="H375" i="1"/>
  <c r="E148" i="1"/>
  <c r="D60" i="1"/>
  <c r="E127" i="1"/>
  <c r="I39" i="1"/>
  <c r="D363" i="1"/>
  <c r="C92" i="1"/>
  <c r="H135" i="1"/>
  <c r="E38" i="1"/>
  <c r="G23" i="1"/>
  <c r="D45" i="1"/>
  <c r="I381" i="1"/>
  <c r="D306" i="1"/>
  <c r="F215" i="1"/>
  <c r="C221" i="1"/>
  <c r="E252" i="1"/>
  <c r="E159" i="1"/>
  <c r="G245" i="1"/>
  <c r="G208" i="1"/>
  <c r="F308" i="1"/>
  <c r="F105" i="1"/>
  <c r="G47" i="1"/>
  <c r="D247" i="1"/>
  <c r="D298" i="1"/>
  <c r="E115" i="1"/>
  <c r="G56" i="1"/>
  <c r="H45" i="1"/>
  <c r="C374" i="1"/>
  <c r="I66" i="1"/>
  <c r="G55" i="1"/>
  <c r="I68" i="1"/>
  <c r="D26" i="1"/>
  <c r="C73" i="1"/>
  <c r="I59" i="1"/>
  <c r="G275" i="1"/>
  <c r="G31" i="1"/>
  <c r="H70" i="1"/>
  <c r="E78" i="1"/>
  <c r="E138" i="1"/>
  <c r="G382" i="1"/>
  <c r="F81" i="1"/>
  <c r="G130" i="1"/>
  <c r="E63" i="1"/>
  <c r="F84" i="1"/>
  <c r="F25" i="1"/>
  <c r="C366" i="1"/>
  <c r="C259" i="1"/>
  <c r="G150" i="1"/>
  <c r="I332" i="1"/>
  <c r="D351" i="1"/>
  <c r="H282" i="1"/>
  <c r="H161" i="1"/>
  <c r="H61" i="1"/>
  <c r="I203" i="1"/>
  <c r="I337" i="1"/>
  <c r="C346" i="1"/>
  <c r="D79" i="1"/>
  <c r="H97" i="1"/>
  <c r="G262" i="1"/>
  <c r="G128" i="1"/>
  <c r="H269" i="1"/>
  <c r="D53" i="1"/>
  <c r="F253" i="1"/>
  <c r="E336" i="1"/>
  <c r="G200" i="1"/>
  <c r="G80" i="1"/>
  <c r="D222" i="1"/>
  <c r="F125" i="1"/>
  <c r="E348" i="1"/>
  <c r="G174" i="1"/>
  <c r="E125" i="1"/>
  <c r="I174" i="1"/>
  <c r="H119" i="1"/>
  <c r="E61" i="1"/>
  <c r="H138" i="1"/>
  <c r="I116" i="1"/>
  <c r="C156" i="1"/>
  <c r="F293" i="1"/>
  <c r="D176" i="1"/>
  <c r="D343" i="1"/>
  <c r="I73" i="1"/>
  <c r="C217" i="1"/>
  <c r="G218" i="1"/>
  <c r="G370" i="1"/>
  <c r="F331" i="1"/>
  <c r="H67" i="1"/>
  <c r="D362" i="1"/>
  <c r="I231" i="1"/>
  <c r="I225" i="1"/>
  <c r="D163" i="1"/>
  <c r="I317" i="1"/>
  <c r="F72" i="1"/>
  <c r="I150" i="1"/>
  <c r="H221" i="1"/>
  <c r="E293" i="1"/>
  <c r="H187" i="1"/>
  <c r="D28" i="1"/>
  <c r="E201" i="1"/>
  <c r="G46" i="1"/>
  <c r="G364" i="1"/>
  <c r="H303" i="1"/>
  <c r="D359" i="1"/>
  <c r="G133" i="1"/>
  <c r="D55" i="1"/>
  <c r="F46" i="1"/>
  <c r="H149" i="1"/>
  <c r="H205" i="1"/>
  <c r="D183" i="1"/>
  <c r="I190" i="1"/>
  <c r="D141" i="1"/>
  <c r="F28" i="1"/>
  <c r="I344" i="1"/>
  <c r="I31" i="1"/>
  <c r="D48" i="1"/>
  <c r="C48" i="1"/>
  <c r="F219" i="1"/>
  <c r="C336" i="1"/>
  <c r="G121" i="1"/>
  <c r="D117" i="1"/>
  <c r="H325" i="1"/>
  <c r="C177" i="1"/>
  <c r="D99" i="1"/>
  <c r="D331" i="1"/>
  <c r="G301" i="1"/>
  <c r="E84" i="1"/>
  <c r="C55" i="1"/>
  <c r="H361" i="1"/>
  <c r="E224" i="1"/>
  <c r="G192" i="1"/>
  <c r="G100" i="1"/>
  <c r="D56" i="1"/>
  <c r="G378" i="1"/>
  <c r="C46" i="1"/>
  <c r="D131" i="1"/>
  <c r="C134" i="1"/>
  <c r="H350" i="1"/>
  <c r="H331" i="1"/>
  <c r="I106" i="1"/>
  <c r="C43" i="1"/>
  <c r="E82" i="1"/>
  <c r="I313" i="1"/>
  <c r="H87" i="1"/>
  <c r="D377" i="1"/>
  <c r="D360" i="1"/>
  <c r="F264" i="1"/>
  <c r="G27" i="1"/>
  <c r="G371" i="1"/>
  <c r="F355" i="1"/>
  <c r="G45" i="1"/>
  <c r="I240" i="1"/>
  <c r="D285" i="1"/>
  <c r="G302" i="1"/>
  <c r="E283" i="1"/>
  <c r="E245" i="1"/>
  <c r="C306" i="1"/>
  <c r="C242" i="1"/>
  <c r="F330" i="1"/>
  <c r="H210" i="1"/>
  <c r="C301" i="1"/>
  <c r="I242" i="1"/>
  <c r="H249" i="1"/>
  <c r="E235" i="1"/>
  <c r="H184" i="1"/>
  <c r="H313" i="1"/>
  <c r="C246" i="1"/>
  <c r="F366" i="1"/>
  <c r="F364" i="1"/>
  <c r="G258" i="1"/>
  <c r="G270" i="1"/>
  <c r="D353" i="1"/>
  <c r="G149" i="1"/>
  <c r="D143" i="1"/>
  <c r="C307" i="1"/>
  <c r="F202" i="1"/>
  <c r="F322" i="1"/>
  <c r="G222" i="1"/>
  <c r="E329" i="1"/>
  <c r="I195" i="1"/>
  <c r="H254" i="1"/>
  <c r="G309" i="1"/>
  <c r="G185" i="1"/>
  <c r="G123" i="1"/>
  <c r="E185" i="1"/>
  <c r="D240" i="1"/>
  <c r="E278" i="1"/>
  <c r="G290" i="1"/>
  <c r="C144" i="1"/>
  <c r="I248" i="1"/>
  <c r="D44" i="1"/>
  <c r="G359" i="1"/>
  <c r="C291" i="1"/>
  <c r="I257" i="1"/>
  <c r="F199" i="1"/>
  <c r="F295" i="1"/>
  <c r="G255" i="1"/>
  <c r="G142" i="1"/>
  <c r="F248" i="1"/>
  <c r="H162" i="1"/>
  <c r="C139" i="1"/>
  <c r="D200" i="1"/>
  <c r="G269" i="1"/>
  <c r="C215" i="1"/>
  <c r="H279" i="1"/>
  <c r="E155" i="1"/>
  <c r="G147" i="1"/>
  <c r="I258" i="1"/>
  <c r="H216" i="1"/>
  <c r="F370" i="1"/>
  <c r="E266" i="1"/>
  <c r="C42" i="1"/>
  <c r="G291" i="1"/>
  <c r="F329" i="1"/>
  <c r="D82" i="1"/>
  <c r="I369" i="1"/>
  <c r="F352" i="1"/>
  <c r="I307" i="1"/>
  <c r="D276" i="1"/>
  <c r="F174" i="1"/>
  <c r="I127" i="1"/>
  <c r="I51" i="1"/>
  <c r="E275" i="1"/>
  <c r="D168" i="1"/>
  <c r="F319" i="1"/>
  <c r="G312" i="1"/>
  <c r="E193" i="1"/>
  <c r="G337" i="1"/>
  <c r="D294" i="1"/>
  <c r="C295" i="1"/>
  <c r="D269" i="1"/>
  <c r="F116" i="1"/>
  <c r="G246" i="1"/>
  <c r="G203" i="1"/>
  <c r="H318" i="1"/>
  <c r="C170" i="1"/>
  <c r="G261" i="1"/>
  <c r="G235" i="1"/>
  <c r="D192" i="1"/>
  <c r="F380" i="1"/>
  <c r="I360" i="1"/>
  <c r="C119" i="1"/>
  <c r="I173" i="1"/>
  <c r="H277" i="1"/>
  <c r="C239" i="1"/>
  <c r="I330" i="1"/>
  <c r="C149" i="1"/>
  <c r="E104" i="1"/>
  <c r="D336" i="1"/>
  <c r="H266" i="1"/>
  <c r="I375" i="1"/>
  <c r="C284" i="1"/>
  <c r="H209" i="1"/>
  <c r="F216" i="1"/>
  <c r="D144" i="1"/>
  <c r="E237" i="1"/>
  <c r="I193" i="1"/>
  <c r="I366" i="1"/>
  <c r="C150" i="1"/>
  <c r="D231" i="1"/>
  <c r="F52" i="1"/>
  <c r="G281" i="1"/>
  <c r="G232" i="1"/>
  <c r="C193" i="1"/>
  <c r="H126" i="1"/>
  <c r="F306" i="1"/>
  <c r="H66" i="1"/>
  <c r="D164" i="1"/>
  <c r="I310" i="1"/>
  <c r="G101" i="1"/>
  <c r="C185" i="1"/>
  <c r="H211" i="1"/>
  <c r="G293" i="1"/>
  <c r="C355" i="1"/>
  <c r="C161" i="1"/>
  <c r="C228" i="1"/>
  <c r="I95" i="1"/>
  <c r="G179" i="1"/>
  <c r="F374" i="1"/>
  <c r="C113" i="1"/>
  <c r="H154" i="1"/>
  <c r="D320" i="1"/>
  <c r="C304" i="1"/>
  <c r="D239" i="1"/>
  <c r="C214" i="1"/>
  <c r="I101" i="1"/>
  <c r="D292" i="1"/>
  <c r="D266" i="1"/>
  <c r="C280" i="1"/>
  <c r="E109" i="1"/>
  <c r="G103" i="1"/>
  <c r="F158" i="1"/>
  <c r="F149" i="1"/>
  <c r="I175" i="1"/>
  <c r="E213" i="1"/>
  <c r="G113" i="1"/>
  <c r="F97" i="1"/>
  <c r="F358" i="1"/>
  <c r="I246" i="1"/>
  <c r="C274" i="1"/>
  <c r="C39" i="1"/>
  <c r="D241" i="1"/>
  <c r="I282" i="1"/>
  <c r="F96" i="1"/>
  <c r="C308" i="1"/>
  <c r="E143" i="1"/>
  <c r="E119" i="1"/>
  <c r="D156" i="1"/>
  <c r="E249" i="1"/>
  <c r="C146" i="1"/>
  <c r="H124" i="1"/>
  <c r="C197" i="1"/>
  <c r="C151" i="1"/>
  <c r="F192" i="1"/>
  <c r="F212" i="1"/>
  <c r="G77" i="1"/>
  <c r="F208" i="1"/>
  <c r="F231" i="1"/>
  <c r="D370" i="1"/>
  <c r="I117" i="1"/>
  <c r="H226" i="1"/>
  <c r="F164" i="1"/>
  <c r="E349" i="1"/>
  <c r="C154" i="1"/>
  <c r="D81" i="1"/>
  <c r="C297" i="1"/>
  <c r="I85" i="1"/>
  <c r="G242" i="1"/>
  <c r="F379" i="1"/>
  <c r="E256" i="1"/>
  <c r="C323" i="1"/>
  <c r="I321" i="1"/>
  <c r="H100" i="1"/>
  <c r="H76" i="1"/>
  <c r="C312" i="1"/>
  <c r="G188" i="1"/>
  <c r="F284" i="1"/>
  <c r="G168" i="1"/>
  <c r="F255" i="1"/>
  <c r="C222" i="1"/>
  <c r="E238" i="1"/>
  <c r="I241" i="1"/>
  <c r="C373" i="1"/>
  <c r="H25" i="1"/>
  <c r="H217" i="1"/>
  <c r="D261" i="1"/>
  <c r="I286" i="1"/>
  <c r="I183" i="1"/>
  <c r="F257" i="1"/>
  <c r="G44" i="1"/>
  <c r="D23" i="1"/>
  <c r="F338" i="1"/>
  <c r="I123" i="1"/>
  <c r="C263" i="1"/>
  <c r="F228" i="1"/>
  <c r="C133" i="1"/>
  <c r="H248" i="1"/>
  <c r="I200" i="1"/>
  <c r="H330" i="1"/>
  <c r="C163" i="1"/>
  <c r="G127" i="1"/>
  <c r="H118" i="1"/>
  <c r="D263" i="1"/>
  <c r="F128" i="1"/>
  <c r="C333" i="1"/>
  <c r="D305" i="1"/>
  <c r="E379" i="1"/>
  <c r="E281" i="1"/>
  <c r="D268" i="1"/>
  <c r="I37" i="1"/>
  <c r="E234" i="1"/>
  <c r="I292" i="1"/>
  <c r="F147" i="1"/>
  <c r="F172" i="1"/>
  <c r="C219" i="1"/>
  <c r="E319" i="1"/>
  <c r="H95" i="1"/>
  <c r="G85" i="1"/>
  <c r="I314" i="1"/>
  <c r="H163" i="1"/>
  <c r="H237" i="1"/>
  <c r="C319" i="1"/>
  <c r="C347" i="1"/>
  <c r="G319" i="1"/>
  <c r="I113" i="1"/>
  <c r="F106" i="1"/>
  <c r="D87" i="1"/>
  <c r="E229" i="1"/>
  <c r="C38" i="1"/>
  <c r="E215" i="1"/>
  <c r="H150" i="1"/>
  <c r="E173" i="1"/>
  <c r="E171" i="1"/>
  <c r="D249" i="1"/>
  <c r="F242" i="1"/>
  <c r="I209" i="1"/>
  <c r="E309" i="1"/>
  <c r="D303" i="1"/>
  <c r="C381" i="1"/>
  <c r="F303" i="1"/>
  <c r="D211" i="1"/>
  <c r="G367" i="1"/>
  <c r="E130" i="1"/>
  <c r="D275" i="1"/>
  <c r="I169" i="1"/>
  <c r="E345" i="1"/>
  <c r="I154" i="1"/>
  <c r="C173" i="1"/>
  <c r="G365" i="1"/>
  <c r="D138" i="1"/>
  <c r="E180" i="1"/>
  <c r="F196" i="1"/>
  <c r="D218" i="1"/>
  <c r="H139" i="1"/>
  <c r="G184" i="1"/>
  <c r="E298" i="1"/>
  <c r="F347" i="1"/>
  <c r="I158" i="1"/>
  <c r="F48" i="1"/>
  <c r="E24" i="1"/>
  <c r="C93" i="1"/>
  <c r="F281" i="1"/>
  <c r="I74" i="1"/>
  <c r="E136" i="1"/>
  <c r="E34" i="1"/>
  <c r="G52" i="1"/>
  <c r="E154" i="1"/>
  <c r="D184" i="1"/>
  <c r="F77" i="1"/>
  <c r="G166" i="1"/>
  <c r="C364" i="1"/>
  <c r="I140" i="1"/>
  <c r="D159" i="1"/>
  <c r="E31" i="1"/>
  <c r="E200" i="1"/>
  <c r="I265" i="1"/>
  <c r="D175" i="1"/>
  <c r="G79" i="1"/>
  <c r="H188" i="1"/>
  <c r="F369" i="1"/>
  <c r="H359" i="1"/>
  <c r="H91" i="1"/>
  <c r="D265" i="1"/>
  <c r="E175" i="1"/>
  <c r="D340" i="1"/>
  <c r="D366" i="1"/>
  <c r="E262" i="1"/>
  <c r="D345" i="1"/>
  <c r="G210" i="1"/>
  <c r="I168" i="1"/>
  <c r="D235" i="1"/>
  <c r="G362" i="1"/>
  <c r="G279" i="1"/>
  <c r="C100" i="1"/>
  <c r="C271" i="1"/>
  <c r="D124" i="1"/>
  <c r="D64" i="1"/>
  <c r="D349" i="1"/>
  <c r="I126" i="1"/>
  <c r="C303" i="1"/>
  <c r="G40" i="1"/>
  <c r="E45" i="1"/>
  <c r="I143" i="1"/>
  <c r="G136" i="1"/>
  <c r="F356" i="1"/>
  <c r="G354" i="1"/>
  <c r="C202" i="1"/>
  <c r="F113" i="1"/>
  <c r="E120" i="1"/>
  <c r="H38" i="1"/>
  <c r="I71" i="1"/>
  <c r="E139" i="1"/>
  <c r="C372" i="1"/>
  <c r="G76" i="1"/>
  <c r="I202" i="1"/>
  <c r="G202" i="1"/>
  <c r="G119" i="1"/>
  <c r="F350" i="1"/>
  <c r="C234" i="1"/>
  <c r="F276" i="1"/>
  <c r="C375" i="1"/>
  <c r="F74" i="1"/>
  <c r="H231" i="1"/>
  <c r="I362" i="1"/>
  <c r="D272" i="1"/>
  <c r="D271" i="1"/>
  <c r="H304" i="1"/>
  <c r="C341" i="1"/>
  <c r="E205" i="1"/>
  <c r="E188" i="1"/>
  <c r="D314" i="1"/>
  <c r="C264" i="1"/>
  <c r="I89" i="1"/>
  <c r="D126" i="1"/>
  <c r="F271" i="1"/>
  <c r="E166" i="1"/>
  <c r="I133" i="1"/>
  <c r="H51" i="1"/>
  <c r="F252" i="1"/>
  <c r="E369" i="1"/>
  <c r="H339" i="1"/>
  <c r="G60" i="1"/>
  <c r="G299" i="1"/>
  <c r="F278" i="1"/>
  <c r="C107" i="1"/>
  <c r="E131" i="1"/>
  <c r="G226" i="1"/>
  <c r="H380" i="1"/>
  <c r="F204" i="1"/>
  <c r="F53" i="1"/>
  <c r="D243" i="1"/>
  <c r="F287" i="1"/>
  <c r="C320" i="1"/>
  <c r="E129" i="1"/>
  <c r="G325" i="1"/>
  <c r="C220" i="1"/>
  <c r="I46" i="1"/>
  <c r="F211" i="1"/>
  <c r="C310" i="1"/>
  <c r="H274" i="1"/>
  <c r="C207" i="1"/>
  <c r="H262" i="1"/>
  <c r="I382" i="1"/>
  <c r="I35" i="1"/>
  <c r="I135" i="1"/>
  <c r="D78" i="1"/>
  <c r="D289" i="1"/>
  <c r="E331" i="1"/>
  <c r="I319" i="1"/>
  <c r="D299" i="1"/>
  <c r="D51" i="1"/>
  <c r="C84" i="1"/>
  <c r="I177" i="1"/>
  <c r="C53" i="1"/>
  <c r="I146" i="1"/>
  <c r="H239" i="1"/>
  <c r="F110" i="1"/>
  <c r="I331" i="1"/>
  <c r="G131" i="1"/>
  <c r="G50" i="1"/>
  <c r="I114" i="1"/>
  <c r="F323" i="1"/>
  <c r="C74" i="1"/>
  <c r="H335" i="1"/>
  <c r="G83" i="1"/>
  <c r="C27" i="1"/>
  <c r="F327" i="1"/>
  <c r="E268" i="1"/>
  <c r="H287" i="1"/>
  <c r="E360" i="1"/>
  <c r="I217" i="1"/>
  <c r="F123" i="1"/>
  <c r="D209" i="1"/>
  <c r="H256" i="1"/>
  <c r="I236" i="1"/>
  <c r="C98" i="1"/>
  <c r="G171" i="1"/>
  <c r="I33" i="1"/>
  <c r="C344" i="1"/>
  <c r="F201" i="1"/>
  <c r="G87" i="1"/>
  <c r="D59" i="1"/>
  <c r="F152" i="1"/>
  <c r="D68" i="1"/>
  <c r="H32" i="1"/>
  <c r="G233" i="1"/>
  <c r="I198" i="1"/>
  <c r="H37" i="1"/>
  <c r="G314" i="1"/>
  <c r="D71" i="1"/>
  <c r="G183" i="1"/>
  <c r="G316" i="1"/>
  <c r="C61" i="1"/>
  <c r="H60" i="1"/>
  <c r="D161" i="1"/>
  <c r="F85" i="1"/>
  <c r="D157" i="1"/>
  <c r="E150" i="1"/>
  <c r="F71" i="1"/>
  <c r="G206" i="1"/>
  <c r="H71" i="1"/>
  <c r="F191" i="1"/>
  <c r="C70" i="1"/>
  <c r="F341" i="1"/>
  <c r="H50" i="1"/>
  <c r="D201" i="1"/>
  <c r="F186" i="1"/>
  <c r="G251" i="1"/>
  <c r="H354" i="1"/>
  <c r="C281" i="1"/>
  <c r="C160" i="1"/>
  <c r="I41" i="1"/>
  <c r="H29" i="1"/>
  <c r="G282" i="1"/>
  <c r="F178" i="1"/>
  <c r="G355" i="1"/>
  <c r="H328" i="1"/>
  <c r="D254" i="1"/>
  <c r="G292" i="1"/>
  <c r="F362" i="1"/>
  <c r="C357" i="1"/>
  <c r="G350" i="1"/>
  <c r="I274" i="1"/>
  <c r="I263" i="1"/>
  <c r="F112" i="1"/>
  <c r="F298" i="1"/>
  <c r="C227" i="1"/>
  <c r="H245" i="1"/>
  <c r="D178" i="1"/>
  <c r="G209" i="1"/>
  <c r="F268" i="1"/>
  <c r="E323" i="1"/>
  <c r="F240" i="1"/>
  <c r="E137" i="1"/>
  <c r="C199" i="1"/>
  <c r="C251" i="1"/>
  <c r="D236" i="1"/>
  <c r="I327" i="1"/>
  <c r="D354" i="1"/>
  <c r="F168" i="1"/>
  <c r="D190" i="1"/>
  <c r="F42" i="1"/>
  <c r="H364" i="1"/>
  <c r="C268" i="1"/>
  <c r="C272" i="1"/>
  <c r="H196" i="1"/>
  <c r="F235" i="1"/>
  <c r="I182" i="1"/>
  <c r="C359" i="1"/>
  <c r="F120" i="1"/>
  <c r="G224" i="1"/>
  <c r="C299" i="1"/>
  <c r="H127" i="1"/>
  <c r="D365" i="1"/>
  <c r="I161" i="1"/>
  <c r="D136" i="1"/>
  <c r="D188" i="1"/>
  <c r="F288" i="1"/>
  <c r="F100" i="1"/>
  <c r="F304" i="1"/>
  <c r="C369" i="1"/>
  <c r="I341" i="1"/>
  <c r="E263" i="1"/>
  <c r="F154" i="1"/>
  <c r="I306" i="1"/>
  <c r="D352" i="1"/>
  <c r="H342" i="1"/>
  <c r="H75" i="1"/>
  <c r="H326" i="1"/>
  <c r="C231" i="1"/>
  <c r="C212" i="1"/>
  <c r="C270" i="1"/>
  <c r="G151" i="1"/>
  <c r="H278" i="1"/>
  <c r="C335" i="1"/>
  <c r="H230" i="1"/>
  <c r="H289" i="1"/>
  <c r="D255" i="1"/>
  <c r="D300" i="1"/>
  <c r="G70" i="1"/>
  <c r="I91" i="1"/>
  <c r="F299" i="1"/>
  <c r="F23" i="1"/>
  <c r="E274" i="1"/>
  <c r="I78" i="1"/>
  <c r="C331" i="1"/>
  <c r="D327" i="1"/>
  <c r="H323" i="1"/>
  <c r="I196" i="1"/>
  <c r="I278" i="1"/>
  <c r="E99" i="1"/>
  <c r="F309" i="1"/>
  <c r="F230" i="1"/>
  <c r="I38" i="1"/>
  <c r="F354" i="1"/>
  <c r="G229" i="1"/>
  <c r="C180" i="1"/>
  <c r="I259" i="1"/>
  <c r="I235" i="1"/>
  <c r="D330" i="1"/>
  <c r="C223" i="1"/>
  <c r="H98" i="1"/>
  <c r="F261" i="1"/>
  <c r="E28" i="1"/>
  <c r="F279" i="1"/>
  <c r="H178" i="1"/>
  <c r="C325" i="1"/>
  <c r="H299" i="1"/>
  <c r="G253" i="1"/>
  <c r="F150" i="1"/>
  <c r="C179" i="1"/>
  <c r="E202" i="1"/>
  <c r="G61" i="1"/>
  <c r="H312" i="1"/>
  <c r="G373" i="1"/>
  <c r="D321" i="1"/>
  <c r="H327" i="1"/>
  <c r="F238" i="1"/>
  <c r="D313" i="1"/>
  <c r="H281" i="1"/>
  <c r="C94" i="1"/>
  <c r="G239" i="1"/>
  <c r="C377" i="1"/>
  <c r="I299" i="1"/>
  <c r="I268" i="1"/>
  <c r="I167" i="1"/>
  <c r="G339" i="1"/>
  <c r="C309" i="1"/>
  <c r="G143" i="1"/>
  <c r="F265" i="1"/>
  <c r="C288" i="1"/>
  <c r="H143" i="1"/>
  <c r="C216" i="1"/>
  <c r="I179" i="1"/>
  <c r="E111" i="1"/>
  <c r="I165" i="1"/>
  <c r="D250" i="1"/>
  <c r="F184" i="1"/>
  <c r="H128" i="1"/>
  <c r="E197" i="1"/>
  <c r="F127" i="1"/>
  <c r="G322" i="1"/>
  <c r="E365" i="1"/>
  <c r="C184" i="1"/>
  <c r="H86" i="1"/>
  <c r="G105" i="1"/>
  <c r="H191" i="1"/>
  <c r="F223" i="1"/>
  <c r="D373" i="1"/>
  <c r="E254" i="1"/>
  <c r="E162" i="1"/>
  <c r="I152" i="1"/>
  <c r="G241" i="1"/>
  <c r="D160" i="1"/>
  <c r="C378" i="1"/>
  <c r="E169" i="1"/>
  <c r="I365" i="1"/>
  <c r="F316" i="1"/>
  <c r="H275" i="1"/>
  <c r="F310" i="1"/>
  <c r="E299" i="1"/>
  <c r="G117" i="1"/>
  <c r="D258" i="1"/>
  <c r="F179" i="1"/>
  <c r="E310" i="1"/>
  <c r="E290" i="1"/>
  <c r="H268" i="1"/>
  <c r="H172" i="1"/>
  <c r="H301" i="1"/>
  <c r="I287" i="1"/>
  <c r="C60" i="1"/>
  <c r="F249" i="1"/>
  <c r="G363" i="1"/>
  <c r="C211" i="1"/>
  <c r="F294" i="1"/>
  <c r="H272" i="1"/>
  <c r="G283" i="1"/>
  <c r="H271" i="1"/>
  <c r="H89" i="1"/>
  <c r="G238" i="1"/>
  <c r="H198" i="1"/>
  <c r="F247" i="1"/>
  <c r="H228" i="1"/>
  <c r="G227" i="1"/>
  <c r="D262" i="1"/>
  <c r="C188" i="1"/>
  <c r="C243" i="1"/>
  <c r="H352" i="1"/>
  <c r="H329" i="1"/>
  <c r="D63" i="1"/>
  <c r="D150" i="1"/>
  <c r="H225" i="1"/>
  <c r="C168" i="1"/>
  <c r="H213" i="1"/>
  <c r="E279" i="1"/>
  <c r="H68" i="1"/>
  <c r="D376" i="1"/>
  <c r="I98" i="1"/>
  <c r="F340" i="1"/>
  <c r="D202" i="1"/>
  <c r="E227" i="1"/>
  <c r="E135" i="1"/>
  <c r="D277" i="1"/>
  <c r="F139" i="1"/>
  <c r="E121" i="1"/>
  <c r="G349" i="1"/>
  <c r="E285" i="1"/>
  <c r="F79" i="1"/>
  <c r="D193" i="1"/>
  <c r="C77" i="1"/>
  <c r="I214" i="1"/>
  <c r="I230" i="1"/>
  <c r="F16" i="1"/>
  <c r="I17" i="1" s="1"/>
  <c r="I19" i="1" s="1"/>
  <c r="I20" i="1" s="1"/>
  <c r="I88" i="1"/>
  <c r="G375" i="1"/>
  <c r="I189" i="1"/>
  <c r="C213" i="1"/>
  <c r="D86" i="1"/>
  <c r="C112" i="1"/>
  <c r="C192" i="1"/>
  <c r="E231" i="1"/>
  <c r="G167" i="1"/>
  <c r="C52" i="1"/>
  <c r="E74" i="1"/>
  <c r="F132" i="1"/>
  <c r="C29" i="1"/>
  <c r="G372" i="1"/>
  <c r="C296" i="1"/>
  <c r="G24" i="1"/>
  <c r="H81" i="1"/>
  <c r="E380" i="1"/>
  <c r="E91" i="1"/>
  <c r="D61" i="1"/>
  <c r="I115" i="1"/>
  <c r="C88" i="1"/>
  <c r="F177" i="1"/>
  <c r="F267" i="1"/>
  <c r="E199" i="1"/>
  <c r="H192" i="1"/>
  <c r="I180" i="1"/>
  <c r="H204" i="1"/>
  <c r="D319" i="1"/>
  <c r="D215" i="1"/>
  <c r="G214" i="1"/>
  <c r="G225" i="1"/>
  <c r="H378" i="1"/>
  <c r="E253" i="1"/>
  <c r="F101" i="1"/>
  <c r="I295" i="1"/>
  <c r="E330" i="1"/>
  <c r="H270" i="1"/>
  <c r="F365" i="1"/>
  <c r="H166" i="1"/>
  <c r="H353" i="1"/>
  <c r="H160" i="1"/>
  <c r="F91" i="1"/>
  <c r="D134" i="1"/>
  <c r="E352" i="1"/>
  <c r="H296" i="1"/>
  <c r="G324" i="1"/>
  <c r="D182" i="1"/>
  <c r="I63" i="1"/>
  <c r="H170" i="1"/>
  <c r="E172" i="1"/>
  <c r="F332" i="1"/>
  <c r="F197" i="1"/>
  <c r="I83" i="1"/>
  <c r="F344" i="1"/>
  <c r="I315" i="1"/>
  <c r="I144" i="1"/>
  <c r="G68" i="1"/>
  <c r="I138" i="1"/>
  <c r="E94" i="1"/>
  <c r="H186" i="1"/>
  <c r="D267" i="1"/>
  <c r="D207" i="1"/>
  <c r="G82" i="1"/>
  <c r="H110" i="1"/>
  <c r="C322" i="1"/>
  <c r="C24" i="1"/>
  <c r="D297" i="1"/>
  <c r="E33" i="1"/>
  <c r="C140" i="1"/>
  <c r="G289" i="1"/>
  <c r="D25" i="1"/>
  <c r="D153" i="1"/>
  <c r="C128" i="1"/>
  <c r="D66" i="1"/>
  <c r="C35" i="1"/>
  <c r="E192" i="1"/>
  <c r="E226" i="1"/>
  <c r="E244" i="1"/>
  <c r="F126" i="1"/>
  <c r="G333" i="1"/>
  <c r="H273" i="1"/>
  <c r="C157" i="1"/>
  <c r="E257" i="1"/>
  <c r="D214" i="1"/>
  <c r="E246" i="1"/>
  <c r="E210" i="1"/>
  <c r="H286" i="1"/>
  <c r="G257" i="1"/>
  <c r="C279" i="1"/>
  <c r="C298" i="1"/>
  <c r="I355" i="1"/>
  <c r="G110" i="1"/>
  <c r="E367" i="1"/>
  <c r="H371" i="1"/>
  <c r="F227" i="1"/>
  <c r="F182" i="1"/>
  <c r="G99" i="1"/>
  <c r="E75" i="1"/>
  <c r="I205" i="1"/>
  <c r="H265" i="1"/>
  <c r="C187" i="1"/>
  <c r="H243" i="1"/>
  <c r="H106" i="1"/>
  <c r="H311" i="1"/>
  <c r="C155" i="1"/>
  <c r="F241" i="1"/>
  <c r="E157" i="1"/>
  <c r="G305" i="1"/>
  <c r="G267" i="1"/>
  <c r="E276" i="1"/>
  <c r="D252" i="1"/>
  <c r="E181" i="1"/>
  <c r="F262" i="1"/>
  <c r="F285" i="1"/>
  <c r="I137" i="1"/>
  <c r="D224" i="1"/>
  <c r="E203" i="1"/>
  <c r="C238" i="1"/>
  <c r="F273" i="1"/>
  <c r="H307" i="1"/>
  <c r="E93" i="1"/>
  <c r="I343" i="1"/>
  <c r="F222" i="1"/>
  <c r="D162" i="1"/>
  <c r="G335" i="1"/>
  <c r="C203" i="1"/>
  <c r="H319" i="1"/>
  <c r="D148" i="1"/>
  <c r="H263" i="1"/>
  <c r="H129" i="1"/>
  <c r="H30" i="1"/>
  <c r="H334" i="1"/>
  <c r="I280" i="1"/>
  <c r="I272" i="1"/>
  <c r="G256" i="1"/>
  <c r="H366" i="1"/>
  <c r="C332" i="1"/>
  <c r="D98" i="1"/>
  <c r="C169" i="1"/>
  <c r="F372" i="1"/>
  <c r="H309" i="1"/>
  <c r="F190" i="1"/>
  <c r="I207" i="1"/>
  <c r="G357" i="1"/>
  <c r="G298" i="1"/>
  <c r="D31" i="1"/>
  <c r="C249" i="1"/>
  <c r="E361" i="1"/>
  <c r="C261" i="1"/>
  <c r="C101" i="1"/>
  <c r="D264" i="1"/>
  <c r="F167" i="1"/>
  <c r="G201" i="1"/>
  <c r="E270" i="1"/>
  <c r="F328" i="1"/>
  <c r="C147" i="1"/>
  <c r="G307" i="1"/>
  <c r="D96" i="1"/>
  <c r="D230" i="1"/>
  <c r="H224" i="1"/>
  <c r="I291" i="1"/>
  <c r="I349" i="1"/>
  <c r="I129" i="1"/>
  <c r="F368" i="1"/>
  <c r="I322" i="1"/>
  <c r="C269" i="1"/>
  <c r="C111" i="1"/>
  <c r="I220" i="1"/>
  <c r="E261" i="1"/>
  <c r="E223" i="1"/>
  <c r="E260" i="1"/>
  <c r="F220" i="1"/>
  <c r="D205" i="1"/>
  <c r="I316" i="1"/>
  <c r="E156" i="1"/>
  <c r="G274" i="1"/>
  <c r="E255" i="1"/>
  <c r="G173" i="1"/>
  <c r="D166" i="1"/>
  <c r="G165" i="1"/>
  <c r="D146" i="1"/>
  <c r="E239" i="1"/>
  <c r="E142" i="1"/>
  <c r="D301" i="1"/>
  <c r="F142" i="1"/>
  <c r="I105" i="1"/>
  <c r="D248" i="1"/>
  <c r="H180" i="1"/>
  <c r="G264" i="1"/>
  <c r="D210" i="1"/>
  <c r="H222" i="1"/>
  <c r="G334" i="1"/>
  <c r="D378" i="1"/>
  <c r="D379" i="1"/>
  <c r="D290" i="1"/>
  <c r="D382" i="1"/>
  <c r="I162" i="1"/>
  <c r="D329" i="1"/>
  <c r="G237" i="1"/>
  <c r="I93" i="1"/>
  <c r="F108" i="1"/>
  <c r="C201" i="1"/>
  <c r="I178" i="1"/>
  <c r="C278" i="1"/>
  <c r="E225" i="1"/>
  <c r="E54" i="1"/>
  <c r="H346" i="1"/>
  <c r="I185" i="1"/>
  <c r="G59" i="1"/>
  <c r="C365" i="1"/>
  <c r="H259" i="1"/>
  <c r="I267" i="1"/>
  <c r="E113" i="1"/>
  <c r="G336" i="1"/>
  <c r="E23" i="1"/>
  <c r="C286" i="1"/>
  <c r="G78" i="1"/>
  <c r="F130" i="1"/>
  <c r="E335" i="1"/>
  <c r="H244" i="1"/>
  <c r="E269" i="1"/>
  <c r="C314" i="1"/>
  <c r="G361" i="1"/>
  <c r="F313" i="1"/>
  <c r="I335" i="1"/>
  <c r="C313" i="1"/>
  <c r="C316" i="1"/>
  <c r="E218" i="1"/>
  <c r="E90" i="1"/>
  <c r="C166" i="1"/>
  <c r="I223" i="1"/>
  <c r="I367" i="1"/>
  <c r="F138" i="1"/>
  <c r="E308" i="1"/>
  <c r="C300" i="1"/>
  <c r="C247" i="1"/>
  <c r="F229" i="1"/>
  <c r="D364" i="1"/>
  <c r="E316" i="1"/>
  <c r="C276" i="1"/>
  <c r="E320" i="1"/>
  <c r="F129" i="1"/>
  <c r="H48" i="1"/>
  <c r="D67" i="1"/>
  <c r="C343" i="1"/>
  <c r="I308" i="1"/>
  <c r="G315" i="1"/>
  <c r="E351" i="1"/>
  <c r="I312" i="1"/>
  <c r="H293" i="1"/>
  <c r="C285" i="1"/>
  <c r="H181" i="1"/>
  <c r="D149" i="1"/>
  <c r="F87" i="1"/>
  <c r="F122" i="1"/>
  <c r="F40" i="1"/>
  <c r="H104" i="1"/>
  <c r="G217" i="1"/>
  <c r="C44" i="1"/>
  <c r="D37" i="1"/>
  <c r="C356" i="1"/>
  <c r="D226" i="1"/>
  <c r="H72" i="1"/>
  <c r="C380" i="1"/>
  <c r="G160" i="1"/>
  <c r="H88" i="1"/>
  <c r="G108" i="1"/>
  <c r="I208" i="1"/>
  <c r="G249" i="1"/>
  <c r="G49" i="1"/>
  <c r="I281" i="1"/>
  <c r="I81" i="1"/>
  <c r="I238" i="1"/>
  <c r="G145" i="1"/>
  <c r="E68" i="1"/>
  <c r="E47" i="1"/>
  <c r="F200" i="1"/>
  <c r="E184" i="1"/>
  <c r="E124" i="1"/>
  <c r="E81" i="1"/>
  <c r="D41" i="1"/>
  <c r="E116" i="1"/>
  <c r="H40" i="1"/>
  <c r="C34" i="1"/>
  <c r="C282" i="1"/>
  <c r="H44" i="1"/>
  <c r="I40" i="1"/>
  <c r="I372" i="1"/>
  <c r="D357" i="1"/>
  <c r="H57" i="1"/>
  <c r="G88" i="1"/>
  <c r="I160" i="1"/>
  <c r="D199" i="1"/>
  <c r="I77" i="1"/>
  <c r="H105" i="1"/>
  <c r="D145" i="1"/>
  <c r="H24" i="1"/>
  <c r="E56" i="1"/>
  <c r="G345" i="1"/>
  <c r="G64" i="1"/>
  <c r="F163" i="1"/>
  <c r="F121" i="1"/>
  <c r="G144" i="1"/>
  <c r="F109" i="1"/>
  <c r="G340" i="1"/>
  <c r="C71" i="1"/>
  <c r="H33" i="1"/>
  <c r="F94" i="1"/>
  <c r="C68" i="1"/>
  <c r="E366" i="1"/>
  <c r="G380" i="1"/>
  <c r="E294" i="1"/>
  <c r="H349" i="1"/>
  <c r="E77" i="1"/>
  <c r="E71" i="1"/>
  <c r="E195" i="1"/>
  <c r="G63" i="1"/>
  <c r="I216" i="1"/>
  <c r="H252" i="1"/>
  <c r="D57" i="1"/>
  <c r="D118" i="1"/>
  <c r="C115" i="1"/>
  <c r="I247" i="1"/>
  <c r="E342" i="1"/>
  <c r="F360" i="1"/>
  <c r="H173" i="1"/>
  <c r="G338" i="1"/>
  <c r="F24" i="1"/>
  <c r="C110" i="1"/>
  <c r="E41" i="1"/>
  <c r="D288" i="1"/>
  <c r="C124" i="1"/>
  <c r="G126" i="1"/>
  <c r="E103" i="1"/>
  <c r="H64" i="1"/>
  <c r="H55" i="1"/>
  <c r="D229" i="1"/>
  <c r="G263" i="1"/>
  <c r="H190" i="1"/>
  <c r="D204" i="1"/>
  <c r="D237" i="1"/>
  <c r="E243" i="1"/>
  <c r="G341" i="1"/>
  <c r="I221" i="1"/>
  <c r="H96" i="1"/>
  <c r="C127" i="1"/>
  <c r="C260" i="1"/>
  <c r="G272" i="1"/>
  <c r="G306" i="1"/>
  <c r="D216" i="1"/>
  <c r="I148" i="1"/>
  <c r="E146" i="1"/>
  <c r="D328" i="1"/>
  <c r="I309" i="1"/>
  <c r="I244" i="1"/>
  <c r="H372" i="1"/>
  <c r="E314" i="1"/>
  <c r="D286" i="1"/>
  <c r="D234" i="1"/>
  <c r="G32" i="1"/>
  <c r="F145" i="1"/>
  <c r="F334" i="1"/>
  <c r="F187" i="1"/>
  <c r="H283" i="1"/>
  <c r="D101" i="1"/>
  <c r="H300" i="1"/>
  <c r="F76" i="1"/>
  <c r="I329" i="1"/>
  <c r="E228" i="1"/>
  <c r="H316" i="1"/>
  <c r="F209" i="1"/>
  <c r="I342" i="1"/>
  <c r="I311" i="1"/>
  <c r="G296" i="1"/>
  <c r="E317" i="1"/>
  <c r="E198" i="1"/>
  <c r="D324" i="1"/>
  <c r="F283" i="1"/>
  <c r="C204" i="1"/>
  <c r="H337" i="1"/>
  <c r="H247" i="1"/>
  <c r="I301" i="1"/>
  <c r="C321" i="1"/>
  <c r="H93" i="1"/>
  <c r="F233" i="1"/>
  <c r="F221" i="1"/>
  <c r="E179" i="1"/>
  <c r="G89" i="1"/>
  <c r="E312" i="1"/>
  <c r="I36" i="1"/>
  <c r="D179" i="1"/>
  <c r="D273" i="1"/>
  <c r="E311" i="1"/>
  <c r="C226" i="1"/>
  <c r="C379" i="1"/>
  <c r="C287" i="1"/>
  <c r="G161" i="1"/>
  <c r="D114" i="1"/>
  <c r="F269" i="1"/>
  <c r="E123" i="1"/>
  <c r="G135" i="1"/>
  <c r="I357" i="1"/>
  <c r="I243" i="1"/>
  <c r="I72" i="1"/>
  <c r="G332" i="1"/>
  <c r="E318" i="1"/>
  <c r="C191" i="1"/>
  <c r="I201" i="1"/>
  <c r="H174" i="1"/>
  <c r="G310" i="1"/>
  <c r="C89" i="1"/>
  <c r="C266" i="1"/>
  <c r="F289" i="1"/>
  <c r="G287" i="1"/>
  <c r="H374" i="1"/>
  <c r="H235" i="1"/>
  <c r="G54" i="1"/>
  <c r="D291" i="1"/>
  <c r="E176" i="1"/>
  <c r="E371" i="1"/>
  <c r="H197" i="1"/>
  <c r="G148" i="1"/>
  <c r="H208" i="1"/>
  <c r="C337" i="1"/>
  <c r="G317" i="1"/>
  <c r="G331" i="1"/>
  <c r="I328" i="1"/>
  <c r="E322" i="1"/>
  <c r="C141" i="1"/>
  <c r="I351" i="1"/>
  <c r="G115" i="1"/>
  <c r="G343" i="1"/>
  <c r="I260" i="1"/>
  <c r="E222" i="1"/>
  <c r="F114" i="1"/>
  <c r="G268" i="1"/>
  <c r="E101" i="1"/>
  <c r="I102" i="1"/>
  <c r="E313" i="1"/>
  <c r="H368" i="1"/>
  <c r="E86" i="1"/>
  <c r="F136" i="1"/>
  <c r="D219" i="1"/>
  <c r="H358" i="1"/>
  <c r="H298" i="1"/>
  <c r="H280" i="1"/>
  <c r="I125" i="1"/>
  <c r="H310" i="1"/>
  <c r="E375" i="1"/>
  <c r="F210" i="1"/>
  <c r="D259" i="1"/>
  <c r="G243" i="1"/>
  <c r="I363" i="1"/>
  <c r="F307" i="1"/>
  <c r="H338" i="1"/>
  <c r="G211" i="1"/>
  <c r="C186" i="1"/>
  <c r="G162" i="1"/>
  <c r="D253" i="1"/>
  <c r="D244" i="1"/>
  <c r="I171" i="1"/>
  <c r="D173" i="1"/>
  <c r="H132" i="1"/>
  <c r="C230" i="1"/>
  <c r="G311" i="1"/>
  <c r="G189" i="1"/>
  <c r="C148" i="1"/>
  <c r="G236" i="1"/>
  <c r="D374" i="1"/>
  <c r="D213" i="1"/>
  <c r="C257" i="1"/>
  <c r="H120" i="1"/>
  <c r="C49" i="1"/>
  <c r="D380" i="1"/>
  <c r="H236" i="1"/>
  <c r="I255" i="1"/>
  <c r="D120" i="1"/>
  <c r="H159" i="1"/>
  <c r="G190" i="1"/>
  <c r="H297" i="1"/>
  <c r="H121" i="1"/>
  <c r="F156" i="1"/>
  <c r="G297" i="1"/>
  <c r="I61" i="1"/>
  <c r="C181" i="1"/>
  <c r="H233" i="1"/>
  <c r="F88" i="1"/>
  <c r="E53" i="1"/>
  <c r="I111" i="1"/>
  <c r="G219" i="1"/>
  <c r="E217" i="1"/>
  <c r="F301" i="1"/>
  <c r="D130" i="1"/>
  <c r="E230" i="1"/>
  <c r="G215" i="1"/>
  <c r="E209" i="1"/>
  <c r="H267" i="1"/>
  <c r="G300" i="1"/>
  <c r="D280" i="1"/>
  <c r="I359" i="1"/>
  <c r="E211" i="1"/>
  <c r="F246" i="1"/>
  <c r="H102" i="1"/>
  <c r="C129" i="1"/>
  <c r="H376" i="1"/>
  <c r="I232" i="1"/>
  <c r="H212" i="1"/>
  <c r="F104" i="1"/>
  <c r="F236" i="1"/>
  <c r="G248" i="1"/>
  <c r="E27" i="1"/>
  <c r="F65" i="1"/>
  <c r="C23" i="1"/>
  <c r="E102" i="1"/>
  <c r="F250" i="1"/>
  <c r="G140" i="1"/>
  <c r="D109" i="1"/>
  <c r="E303" i="1"/>
  <c r="D185" i="1"/>
  <c r="I70" i="1"/>
  <c r="H130" i="1"/>
  <c r="E62" i="1"/>
  <c r="G356" i="1"/>
  <c r="C153" i="1"/>
  <c r="C362" i="1"/>
  <c r="C348" i="1"/>
  <c r="E307" i="1"/>
  <c r="D348" i="1"/>
  <c r="E362" i="1"/>
  <c r="E339" i="1"/>
  <c r="F342" i="1"/>
  <c r="I128" i="1"/>
  <c r="H276" i="1"/>
  <c r="I266" i="1"/>
  <c r="H351" i="1"/>
  <c r="H116" i="1"/>
  <c r="F185" i="1"/>
  <c r="H343" i="1"/>
  <c r="C132" i="1"/>
  <c r="G33" i="1"/>
  <c r="H195" i="1"/>
  <c r="D65" i="1"/>
  <c r="H52" i="1"/>
  <c r="C361" i="1"/>
  <c r="C50" i="1"/>
  <c r="G104" i="1"/>
  <c r="H34" i="1"/>
  <c r="H43" i="1"/>
  <c r="E80" i="1"/>
  <c r="I28" i="1"/>
  <c r="E370" i="1"/>
  <c r="C85" i="1"/>
  <c r="E144" i="1"/>
  <c r="D347" i="1"/>
  <c r="C75" i="1"/>
  <c r="H345" i="1"/>
  <c r="H363" i="1"/>
  <c r="F320" i="1"/>
  <c r="G122" i="1"/>
  <c r="H141" i="1"/>
  <c r="F266" i="1"/>
  <c r="D94" i="1"/>
  <c r="I79" i="1"/>
  <c r="C95" i="1"/>
  <c r="G358" i="1"/>
  <c r="E108" i="1"/>
  <c r="H83" i="1"/>
  <c r="I275" i="1"/>
  <c r="G72" i="1"/>
  <c r="I348" i="1"/>
  <c r="I253" i="1"/>
  <c r="C76" i="1"/>
  <c r="E70" i="1"/>
  <c r="G280" i="1"/>
  <c r="I353" i="1"/>
  <c r="D337" i="1"/>
  <c r="F335" i="1"/>
  <c r="E160" i="1"/>
  <c r="H80" i="1"/>
  <c r="C248" i="1"/>
  <c r="C367" i="1"/>
  <c r="I371" i="1"/>
  <c r="D24" i="1"/>
  <c r="D74" i="1"/>
  <c r="C33" i="1"/>
  <c r="E186" i="1"/>
  <c r="E87" i="1"/>
  <c r="E300" i="1"/>
  <c r="G154" i="1"/>
  <c r="D311" i="1"/>
  <c r="G313" i="1"/>
  <c r="I82" i="1"/>
  <c r="F78" i="1"/>
  <c r="F140" i="1"/>
  <c r="C26" i="1"/>
  <c r="E338" i="1"/>
  <c r="F312" i="1"/>
  <c r="F324" i="1"/>
  <c r="F376" i="1"/>
  <c r="E196" i="1"/>
  <c r="C205" i="1"/>
  <c r="I345" i="1"/>
  <c r="E337" i="1"/>
  <c r="E304" i="1"/>
  <c r="E242" i="1"/>
  <c r="F243" i="1"/>
  <c r="G141" i="1"/>
  <c r="E149" i="1"/>
  <c r="D281" i="1"/>
  <c r="D242" i="1"/>
  <c r="D245" i="1"/>
  <c r="H242" i="1"/>
  <c r="D361" i="1"/>
  <c r="E37" i="1"/>
  <c r="F15" i="1"/>
  <c r="J116" i="1" l="1"/>
  <c r="J122" i="1"/>
  <c r="J189" i="1"/>
  <c r="J63" i="1"/>
  <c r="J71" i="1"/>
  <c r="J163" i="1"/>
  <c r="J67" i="1"/>
  <c r="J44" i="1"/>
  <c r="J203" i="1"/>
  <c r="J31" i="1"/>
  <c r="J138" i="1"/>
  <c r="J204" i="1"/>
  <c r="J36" i="1"/>
  <c r="J202" i="1"/>
  <c r="J35" i="1"/>
  <c r="J75" i="1"/>
  <c r="J30" i="1"/>
  <c r="J37" i="1"/>
  <c r="J51" i="1"/>
  <c r="J105" i="1"/>
  <c r="J108" i="1"/>
  <c r="J33" i="1"/>
  <c r="J144" i="1"/>
  <c r="J162" i="1"/>
  <c r="J79" i="1"/>
  <c r="J78" i="1"/>
  <c r="J167" i="1"/>
  <c r="J147" i="1"/>
  <c r="J178" i="1"/>
  <c r="J145" i="1"/>
  <c r="J102" i="1"/>
  <c r="J89" i="1"/>
  <c r="J161" i="1"/>
  <c r="J56" i="1"/>
  <c r="J65" i="1"/>
  <c r="J60" i="1"/>
  <c r="J46" i="1"/>
  <c r="J125" i="1"/>
  <c r="J130" i="1"/>
  <c r="J137" i="1"/>
  <c r="J169" i="1"/>
  <c r="J34" i="1"/>
  <c r="J100" i="1"/>
  <c r="J171" i="1"/>
  <c r="J141" i="1"/>
  <c r="J209" i="1"/>
  <c r="J96" i="1"/>
  <c r="J64" i="1"/>
  <c r="J27" i="1"/>
  <c r="J76" i="1"/>
  <c r="J123" i="1"/>
  <c r="J93" i="1"/>
  <c r="J48" i="1"/>
  <c r="J135" i="1"/>
  <c r="J177" i="1"/>
  <c r="J86" i="1"/>
  <c r="J173" i="1"/>
  <c r="J81" i="1"/>
  <c r="J45" i="1"/>
  <c r="J66" i="1"/>
  <c r="J188" i="1"/>
  <c r="J127" i="1"/>
  <c r="J77" i="1"/>
  <c r="J107" i="1"/>
  <c r="J94" i="1"/>
  <c r="J50" i="1"/>
  <c r="J49" i="1"/>
  <c r="J101" i="1"/>
  <c r="J170" i="1"/>
  <c r="J114" i="1"/>
  <c r="J24" i="1"/>
  <c r="J115" i="1"/>
  <c r="J179" i="1"/>
  <c r="J119" i="1"/>
  <c r="J159" i="1"/>
  <c r="J113" i="1"/>
  <c r="J183" i="1"/>
  <c r="J140" i="1"/>
  <c r="J193" i="1"/>
  <c r="J149" i="1"/>
  <c r="J74" i="1"/>
  <c r="J26" i="1"/>
  <c r="J194" i="1"/>
  <c r="J54" i="1"/>
  <c r="J84" i="1"/>
  <c r="J39" i="1"/>
  <c r="J192" i="1"/>
  <c r="J129" i="1"/>
  <c r="J124" i="1"/>
  <c r="J111" i="1"/>
  <c r="J136" i="1"/>
  <c r="J155" i="1"/>
  <c r="J158" i="1"/>
  <c r="J143" i="1"/>
  <c r="J103" i="1"/>
  <c r="J200" i="1"/>
  <c r="J166" i="1"/>
  <c r="J52" i="1"/>
  <c r="J198" i="1"/>
  <c r="J62" i="1"/>
  <c r="J176" i="1"/>
  <c r="J57" i="1"/>
  <c r="J40" i="1"/>
  <c r="J182" i="1"/>
  <c r="J196" i="1"/>
  <c r="J43" i="1"/>
  <c r="J120" i="1"/>
  <c r="J55" i="1"/>
  <c r="J80" i="1"/>
  <c r="J180" i="1"/>
  <c r="J207" i="1"/>
  <c r="J157" i="1"/>
  <c r="J73" i="1"/>
  <c r="J70" i="1"/>
  <c r="J99" i="1"/>
  <c r="J88" i="1"/>
  <c r="J117" i="1"/>
  <c r="J197" i="1"/>
  <c r="J87" i="1"/>
  <c r="J206" i="1"/>
  <c r="J83" i="1"/>
  <c r="J92" i="1"/>
  <c r="J156" i="1"/>
  <c r="J185" i="1"/>
  <c r="J165" i="1"/>
  <c r="J184" i="1"/>
  <c r="J126" i="1"/>
  <c r="J139" i="1"/>
  <c r="J110" i="1"/>
  <c r="J53" i="1"/>
  <c r="J133" i="1"/>
  <c r="J199" i="1"/>
  <c r="J175" i="1"/>
  <c r="J72" i="1"/>
  <c r="J42" i="1"/>
  <c r="J69" i="1"/>
  <c r="J191" i="1"/>
  <c r="J152" i="1"/>
  <c r="J172" i="1"/>
  <c r="J160" i="1"/>
  <c r="J104" i="1"/>
  <c r="J131" i="1"/>
  <c r="J201" i="1"/>
  <c r="J106" i="1"/>
  <c r="J168" i="1"/>
  <c r="J195" i="1"/>
  <c r="J98" i="1"/>
  <c r="J121" i="1"/>
  <c r="J38" i="1"/>
  <c r="J68" i="1"/>
  <c r="J85" i="1"/>
  <c r="J47" i="1"/>
  <c r="J154" i="1"/>
  <c r="J61" i="1"/>
  <c r="J151" i="1"/>
  <c r="J153" i="1"/>
  <c r="J25" i="1"/>
  <c r="J186" i="1"/>
  <c r="J82" i="1"/>
  <c r="J150" i="1"/>
  <c r="J128" i="1"/>
  <c r="J174" i="1"/>
  <c r="J134" i="1"/>
  <c r="J187" i="1"/>
  <c r="J41" i="1"/>
  <c r="J59" i="1"/>
  <c r="J58" i="1"/>
  <c r="J32" i="1"/>
  <c r="J109" i="1"/>
  <c r="J190" i="1"/>
  <c r="J97" i="1"/>
  <c r="J28" i="1"/>
  <c r="J208" i="1"/>
  <c r="J95" i="1"/>
  <c r="J181" i="1"/>
  <c r="J112" i="1"/>
  <c r="J132" i="1"/>
  <c r="J146" i="1"/>
  <c r="J29" i="1"/>
  <c r="J148" i="1"/>
  <c r="J164" i="1"/>
  <c r="J142" i="1"/>
  <c r="J90" i="1"/>
  <c r="J210" i="1"/>
  <c r="J91" i="1"/>
  <c r="J118" i="1"/>
  <c r="J205" i="1"/>
</calcChain>
</file>

<file path=xl/sharedStrings.xml><?xml version="1.0" encoding="utf-8"?>
<sst xmlns="http://schemas.openxmlformats.org/spreadsheetml/2006/main" count="574" uniqueCount="63">
  <si>
    <t>Loan Period in Years</t>
  </si>
  <si>
    <t>Number of Payments</t>
  </si>
  <si>
    <t>Total Interest</t>
  </si>
  <si>
    <t>Total Cost of Loan</t>
  </si>
  <si>
    <t>Monthly Payment</t>
  </si>
  <si>
    <t>Loan Amount</t>
  </si>
  <si>
    <t>Start Date of Loan</t>
  </si>
  <si>
    <t>No.</t>
  </si>
  <si>
    <t>Payment Date</t>
  </si>
  <si>
    <t>Beginning Balance</t>
  </si>
  <si>
    <t>Principal</t>
  </si>
  <si>
    <t>Interest</t>
  </si>
  <si>
    <t>Ending Balance</t>
  </si>
  <si>
    <t>Payment</t>
  </si>
  <si>
    <t>Number of Customers</t>
  </si>
  <si>
    <t>Surcharge</t>
  </si>
  <si>
    <t>Loan Fee</t>
  </si>
  <si>
    <t>Annual Interest Rate CAPCOST</t>
  </si>
  <si>
    <t>One time</t>
  </si>
  <si>
    <t>Payment Catch-up</t>
  </si>
  <si>
    <t>Monthly B&amp;O Tax</t>
  </si>
  <si>
    <t>Capital Upgrades</t>
  </si>
  <si>
    <t>Annual Payments</t>
  </si>
  <si>
    <t>Water Co.</t>
  </si>
  <si>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</si>
  <si>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</si>
  <si>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</si>
  <si>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</si>
  <si>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</si>
  <si>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</si>
  <si>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</si>
  <si>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</si>
  <si>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</si>
  <si>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</si>
  <si>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</si>
  <si>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</si>
  <si>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</si>
  <si>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</si>
  <si>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</si>
  <si>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</si>
  <si>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</si>
  <si>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</si>
  <si>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</si>
  <si>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</si>
  <si>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</si>
  <si>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</si>
  <si>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</si>
  <si>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</si>
  <si>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</si>
  <si>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</si>
  <si>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</si>
  <si>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</si>
  <si>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SAMPLE --- Washington Water Service Company</t>
  </si>
  <si>
    <t>Transfer of Funds from former Company</t>
  </si>
  <si>
    <t>WWSC assumed SFR Loan from the Cristalina Water Company. Surcharges received by CWC</t>
  </si>
  <si>
    <t>but not paid towards the loan were transferred to WWSCO</t>
  </si>
  <si>
    <t>G/L # 223018</t>
  </si>
  <si>
    <t>G/L # 212000 #5L2414</t>
  </si>
  <si>
    <t>Washington Water Service Company</t>
  </si>
  <si>
    <t>Prior owner surcharge trans to Acq. Adj.</t>
  </si>
  <si>
    <t xml:space="preserve">As part of the Cristalina purchase, WWSC received $19,518.35 cash collected through the surcharge </t>
  </si>
  <si>
    <t xml:space="preserve"> by the prior owner. These funds were booked as an offset to the Acquisition Adjustment </t>
  </si>
  <si>
    <t>112/31/15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</si>
</sst>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1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u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20"/>
      </left>
      <right/>
      <top/>
      <bottom/>
      <diagonal/>
    </border>
    <border>
      <left/>
      <right style="thin">
        <color indexed="20"/>
      </right>
      <top/>
      <bottom/>
      <diagonal/>
    </border>
    <border>
      <left style="thin">
        <color indexed="20"/>
      </left>
      <right/>
      <top/>
      <bottom style="thin">
        <color indexed="20"/>
      </bottom>
      <diagonal/>
    </border>
    <border>
      <left/>
      <right/>
      <top/>
      <bottom style="thin">
        <color indexed="20"/>
      </bottom>
      <diagonal/>
    </border>
    <border>
      <left/>
      <right style="thin">
        <color indexed="20"/>
      </right>
      <top/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/>
      <diagonal/>
    </border>
    <border>
      <left/>
      <right/>
      <top style="thin">
        <color indexed="20"/>
      </top>
      <bottom/>
      <diagonal/>
    </border>
    <border>
      <left/>
      <right style="thin">
        <color indexed="20"/>
      </right>
      <top style="thin">
        <color indexed="20"/>
      </top>
      <bottom/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</cellStyleXfs>
  <cellXfs count="149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right"/>
    </xf>
    <xf numFmtId="39" fontId="2" fillId="0" borderId="0" xfId="1" applyNumberFormat="1" applyFont="1" applyFill="1" applyBorder="1" applyAlignment="1">
      <alignment horizontal="right"/>
    </xf>
    <xf numFmtId="0" fontId="2" fillId="0" borderId="0" xfId="0" applyNumberFormat="1" applyFont="1" applyBorder="1"/>
    <xf numFmtId="0" fontId="2" fillId="0" borderId="0" xfId="0" applyNumberFormat="1" applyFont="1" applyBorder="1" applyAlignment="1">
      <alignment wrapText="1"/>
    </xf>
    <xf numFmtId="0" fontId="2" fillId="0" borderId="1" xfId="0" applyFont="1" applyFill="1" applyBorder="1" applyAlignment="1">
      <alignment horizontal="right"/>
    </xf>
    <xf numFmtId="39" fontId="2" fillId="0" borderId="2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14" fontId="2" fillId="0" borderId="4" xfId="0" applyNumberFormat="1" applyFont="1" applyFill="1" applyBorder="1" applyAlignment="1">
      <alignment horizontal="right"/>
    </xf>
    <xf numFmtId="39" fontId="2" fillId="0" borderId="4" xfId="1" applyNumberFormat="1" applyFont="1" applyFill="1" applyBorder="1" applyAlignment="1">
      <alignment horizontal="right"/>
    </xf>
    <xf numFmtId="39" fontId="2" fillId="0" borderId="5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7" fontId="3" fillId="2" borderId="0" xfId="0" applyNumberFormat="1" applyFont="1" applyFill="1" applyBorder="1" applyAlignment="1">
      <alignment horizontal="right"/>
    </xf>
    <xf numFmtId="0" fontId="3" fillId="0" borderId="2" xfId="0" applyFont="1" applyBorder="1"/>
    <xf numFmtId="10" fontId="3" fillId="2" borderId="0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14" fontId="3" fillId="0" borderId="0" xfId="0" applyNumberFormat="1" applyFont="1" applyBorder="1" applyAlignment="1">
      <alignment horizontal="right"/>
    </xf>
    <xf numFmtId="7" fontId="3" fillId="0" borderId="0" xfId="0" applyNumberFormat="1" applyFont="1" applyFill="1" applyBorder="1" applyAlignment="1">
      <alignment horizontal="right"/>
    </xf>
    <xf numFmtId="0" fontId="5" fillId="0" borderId="9" xfId="0" applyFont="1" applyFill="1" applyBorder="1" applyAlignment="1" applyProtection="1">
      <alignment horizontal="left" wrapText="1"/>
    </xf>
    <xf numFmtId="0" fontId="5" fillId="0" borderId="10" xfId="0" applyFont="1" applyFill="1" applyBorder="1" applyAlignment="1" applyProtection="1">
      <alignment horizontal="left" wrapText="1" indent="1"/>
    </xf>
    <xf numFmtId="0" fontId="5" fillId="0" borderId="10" xfId="0" applyFont="1" applyFill="1" applyBorder="1" applyAlignment="1" applyProtection="1">
      <alignment horizontal="left" wrapText="1" indent="2"/>
    </xf>
    <xf numFmtId="0" fontId="5" fillId="0" borderId="11" xfId="0" applyFont="1" applyFill="1" applyBorder="1" applyAlignment="1" applyProtection="1">
      <alignment horizontal="left" wrapText="1" indent="1"/>
    </xf>
    <xf numFmtId="0" fontId="3" fillId="0" borderId="0" xfId="0" applyFont="1" applyBorder="1" applyAlignment="1">
      <alignment wrapText="1"/>
    </xf>
    <xf numFmtId="0" fontId="3" fillId="0" borderId="1" xfId="0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/>
    </xf>
    <xf numFmtId="44" fontId="3" fillId="0" borderId="0" xfId="1" applyFont="1" applyFill="1" applyBorder="1" applyAlignment="1">
      <alignment horizontal="right"/>
    </xf>
    <xf numFmtId="39" fontId="3" fillId="0" borderId="0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1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7" fontId="8" fillId="0" borderId="2" xfId="0" applyNumberFormat="1" applyFont="1" applyBorder="1" applyAlignment="1">
      <alignment horizontal="center"/>
    </xf>
    <xf numFmtId="7" fontId="9" fillId="0" borderId="5" xfId="0" applyNumberFormat="1" applyFont="1" applyBorder="1" applyAlignment="1">
      <alignment horizontal="center"/>
    </xf>
    <xf numFmtId="39" fontId="3" fillId="0" borderId="2" xfId="0" applyNumberFormat="1" applyFont="1" applyBorder="1" applyAlignment="1">
      <alignment horizontal="right"/>
    </xf>
    <xf numFmtId="37" fontId="3" fillId="0" borderId="2" xfId="1" applyNumberFormat="1" applyFont="1" applyFill="1" applyBorder="1" applyAlignment="1">
      <alignment horizontal="right"/>
    </xf>
    <xf numFmtId="37" fontId="2" fillId="0" borderId="2" xfId="1" applyNumberFormat="1" applyFont="1" applyFill="1" applyBorder="1" applyAlignment="1">
      <alignment horizontal="right"/>
    </xf>
    <xf numFmtId="37" fontId="3" fillId="0" borderId="0" xfId="0" applyNumberFormat="1" applyFont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37" fontId="3" fillId="0" borderId="7" xfId="0" applyNumberFormat="1" applyFont="1" applyBorder="1" applyAlignment="1">
      <alignment horizontal="center"/>
    </xf>
    <xf numFmtId="37" fontId="3" fillId="0" borderId="4" xfId="0" applyNumberFormat="1" applyFont="1" applyBorder="1" applyAlignment="1">
      <alignment horizontal="center"/>
    </xf>
    <xf numFmtId="37" fontId="5" fillId="0" borderId="10" xfId="0" applyNumberFormat="1" applyFont="1" applyFill="1" applyBorder="1" applyAlignment="1" applyProtection="1">
      <alignment horizontal="left" wrapText="1" indent="2"/>
    </xf>
    <xf numFmtId="37" fontId="3" fillId="0" borderId="0" xfId="1" applyNumberFormat="1" applyFont="1" applyFill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4" xfId="1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center"/>
    </xf>
    <xf numFmtId="8" fontId="3" fillId="0" borderId="8" xfId="0" applyNumberFormat="1" applyFont="1" applyBorder="1" applyAlignment="1">
      <alignment horizontal="center"/>
    </xf>
    <xf numFmtId="8" fontId="3" fillId="0" borderId="2" xfId="0" applyNumberFormat="1" applyFont="1" applyBorder="1" applyAlignment="1">
      <alignment horizontal="center"/>
    </xf>
    <xf numFmtId="10" fontId="3" fillId="0" borderId="0" xfId="0" applyNumberFormat="1" applyFont="1" applyBorder="1"/>
    <xf numFmtId="10" fontId="2" fillId="0" borderId="0" xfId="0" applyNumberFormat="1" applyFont="1" applyBorder="1"/>
    <xf numFmtId="39" fontId="3" fillId="0" borderId="0" xfId="0" applyNumberFormat="1" applyFont="1" applyBorder="1"/>
    <xf numFmtId="39" fontId="3" fillId="0" borderId="0" xfId="0" applyNumberFormat="1" applyFont="1" applyFill="1" applyBorder="1"/>
    <xf numFmtId="39" fontId="3" fillId="0" borderId="0" xfId="0" applyNumberFormat="1" applyFont="1" applyBorder="1" applyAlignment="1">
      <alignment wrapText="1"/>
    </xf>
    <xf numFmtId="39" fontId="2" fillId="0" borderId="0" xfId="0" applyNumberFormat="1" applyFont="1" applyBorder="1"/>
    <xf numFmtId="39" fontId="3" fillId="0" borderId="0" xfId="0" applyNumberFormat="1" applyFont="1" applyBorder="1" applyAlignment="1">
      <alignment horizontal="right" wrapText="1"/>
    </xf>
    <xf numFmtId="10" fontId="3" fillId="2" borderId="12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37" fontId="3" fillId="0" borderId="13" xfId="0" applyNumberFormat="1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5" fontId="3" fillId="2" borderId="0" xfId="0" applyNumberFormat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7" fontId="5" fillId="0" borderId="0" xfId="0" applyNumberFormat="1" applyFont="1" applyFill="1" applyBorder="1"/>
    <xf numFmtId="39" fontId="5" fillId="0" borderId="0" xfId="0" applyNumberFormat="1" applyFont="1" applyFill="1" applyBorder="1" applyAlignment="1">
      <alignment horizontal="right"/>
    </xf>
    <xf numFmtId="164" fontId="3" fillId="0" borderId="7" xfId="0" applyNumberFormat="1" applyFont="1" applyBorder="1" applyAlignment="1">
      <alignment horizontal="center"/>
    </xf>
    <xf numFmtId="0" fontId="3" fillId="0" borderId="0" xfId="0" applyFont="1"/>
    <xf numFmtId="0" fontId="3" fillId="0" borderId="14" xfId="0" applyFont="1" applyBorder="1"/>
    <xf numFmtId="0" fontId="3" fillId="0" borderId="0" xfId="0" applyFont="1" applyAlignment="1">
      <alignment horizontal="right"/>
    </xf>
    <xf numFmtId="0" fontId="3" fillId="0" borderId="13" xfId="0" applyFont="1" applyBorder="1"/>
    <xf numFmtId="0" fontId="3" fillId="0" borderId="15" xfId="0" quotePrefix="1" applyFont="1" applyBorder="1" applyAlignment="1">
      <alignment horizontal="center"/>
    </xf>
    <xf numFmtId="0" fontId="3" fillId="0" borderId="15" xfId="0" applyFont="1" applyBorder="1"/>
    <xf numFmtId="0" fontId="3" fillId="0" borderId="0" xfId="0" quotePrefix="1" applyFont="1" applyAlignment="1">
      <alignment horizontal="left"/>
    </xf>
    <xf numFmtId="0" fontId="3" fillId="0" borderId="14" xfId="0" quotePrefix="1" applyFont="1" applyBorder="1" applyAlignment="1">
      <alignment horizontal="center"/>
    </xf>
    <xf numFmtId="0" fontId="3" fillId="0" borderId="16" xfId="0" applyFont="1" applyBorder="1"/>
    <xf numFmtId="0" fontId="3" fillId="0" borderId="16" xfId="0" quotePrefix="1" applyFont="1" applyBorder="1" applyAlignment="1">
      <alignment horizontal="left"/>
    </xf>
    <xf numFmtId="0" fontId="3" fillId="0" borderId="16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13" xfId="0" quotePrefix="1" applyFont="1" applyBorder="1" applyAlignment="1">
      <alignment horizontal="center"/>
    </xf>
    <xf numFmtId="164" fontId="3" fillId="0" borderId="15" xfId="0" applyNumberFormat="1" applyFont="1" applyBorder="1"/>
    <xf numFmtId="44" fontId="3" fillId="0" borderId="14" xfId="1" quotePrefix="1" applyFont="1" applyBorder="1" applyAlignment="1">
      <alignment horizontal="center"/>
    </xf>
    <xf numFmtId="44" fontId="3" fillId="0" borderId="14" xfId="1" applyFont="1" applyBorder="1"/>
    <xf numFmtId="0" fontId="5" fillId="0" borderId="13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165" fontId="5" fillId="0" borderId="14" xfId="0" applyNumberFormat="1" applyFont="1" applyBorder="1"/>
    <xf numFmtId="0" fontId="8" fillId="0" borderId="0" xfId="0" applyFont="1" applyAlignment="1">
      <alignment horizontal="center" wrapText="1"/>
    </xf>
    <xf numFmtId="17" fontId="3" fillId="0" borderId="14" xfId="0" applyNumberFormat="1" applyFont="1" applyBorder="1"/>
    <xf numFmtId="37" fontId="3" fillId="0" borderId="0" xfId="1" applyNumberFormat="1" applyFont="1"/>
    <xf numFmtId="14" fontId="3" fillId="0" borderId="0" xfId="0" applyNumberFormat="1" applyFont="1" applyBorder="1"/>
    <xf numFmtId="14" fontId="3" fillId="0" borderId="0" xfId="0" applyNumberFormat="1" applyFont="1"/>
    <xf numFmtId="44" fontId="3" fillId="0" borderId="14" xfId="0" applyNumberFormat="1" applyFont="1" applyBorder="1"/>
    <xf numFmtId="4" fontId="3" fillId="0" borderId="15" xfId="0" applyNumberFormat="1" applyFont="1" applyBorder="1"/>
    <xf numFmtId="4" fontId="3" fillId="0" borderId="14" xfId="0" applyNumberFormat="1" applyFont="1" applyBorder="1"/>
    <xf numFmtId="4" fontId="3" fillId="0" borderId="0" xfId="0" applyNumberFormat="1" applyFont="1" applyBorder="1"/>
    <xf numFmtId="0" fontId="3" fillId="0" borderId="14" xfId="3" applyFont="1" applyBorder="1"/>
    <xf numFmtId="0" fontId="3" fillId="0" borderId="0" xfId="3" applyFont="1"/>
    <xf numFmtId="0" fontId="3" fillId="0" borderId="0" xfId="3" applyFont="1" applyBorder="1"/>
    <xf numFmtId="0" fontId="3" fillId="0" borderId="0" xfId="3" applyFont="1" applyAlignment="1">
      <alignment horizontal="right"/>
    </xf>
    <xf numFmtId="0" fontId="5" fillId="0" borderId="13" xfId="3" applyFont="1" applyBorder="1"/>
    <xf numFmtId="0" fontId="3" fillId="0" borderId="13" xfId="3" applyFont="1" applyBorder="1"/>
    <xf numFmtId="165" fontId="5" fillId="0" borderId="14" xfId="3" applyNumberFormat="1" applyFont="1" applyBorder="1"/>
    <xf numFmtId="0" fontId="3" fillId="0" borderId="15" xfId="3" quotePrefix="1" applyFont="1" applyBorder="1" applyAlignment="1">
      <alignment horizontal="center"/>
    </xf>
    <xf numFmtId="164" fontId="3" fillId="0" borderId="15" xfId="3" applyNumberFormat="1" applyFont="1" applyBorder="1"/>
    <xf numFmtId="0" fontId="3" fillId="0" borderId="0" xfId="3" quotePrefix="1" applyFont="1" applyAlignment="1">
      <alignment horizontal="left"/>
    </xf>
    <xf numFmtId="0" fontId="8" fillId="0" borderId="0" xfId="3" applyFont="1"/>
    <xf numFmtId="0" fontId="8" fillId="0" borderId="0" xfId="3" applyFont="1" applyAlignment="1">
      <alignment horizontal="center"/>
    </xf>
    <xf numFmtId="0" fontId="8" fillId="0" borderId="0" xfId="3" applyFont="1" applyAlignment="1">
      <alignment horizontal="center" wrapText="1"/>
    </xf>
    <xf numFmtId="17" fontId="3" fillId="0" borderId="14" xfId="3" applyNumberFormat="1" applyFont="1" applyBorder="1"/>
    <xf numFmtId="44" fontId="3" fillId="0" borderId="14" xfId="2" quotePrefix="1" applyFont="1" applyBorder="1" applyAlignment="1">
      <alignment horizontal="center"/>
    </xf>
    <xf numFmtId="37" fontId="3" fillId="0" borderId="0" xfId="2" applyNumberFormat="1" applyFont="1"/>
    <xf numFmtId="44" fontId="3" fillId="0" borderId="14" xfId="2" applyFont="1" applyBorder="1"/>
    <xf numFmtId="14" fontId="3" fillId="0" borderId="0" xfId="3" applyNumberFormat="1" applyFont="1" applyBorder="1"/>
    <xf numFmtId="14" fontId="3" fillId="0" borderId="0" xfId="3" applyNumberFormat="1" applyFont="1"/>
    <xf numFmtId="4" fontId="3" fillId="0" borderId="0" xfId="3" applyNumberFormat="1" applyFont="1" applyBorder="1"/>
    <xf numFmtId="0" fontId="3" fillId="0" borderId="14" xfId="3" quotePrefix="1" applyFont="1" applyBorder="1" applyAlignment="1">
      <alignment horizontal="center"/>
    </xf>
    <xf numFmtId="44" fontId="3" fillId="0" borderId="14" xfId="3" applyNumberFormat="1" applyFont="1" applyBorder="1"/>
    <xf numFmtId="4" fontId="3" fillId="0" borderId="14" xfId="3" applyNumberFormat="1" applyFont="1" applyBorder="1"/>
    <xf numFmtId="4" fontId="3" fillId="0" borderId="15" xfId="3" applyNumberFormat="1" applyFont="1" applyBorder="1"/>
    <xf numFmtId="0" fontId="3" fillId="0" borderId="16" xfId="3" applyFont="1" applyBorder="1"/>
    <xf numFmtId="0" fontId="3" fillId="0" borderId="16" xfId="3" quotePrefix="1" applyFont="1" applyBorder="1" applyAlignment="1">
      <alignment horizontal="left"/>
    </xf>
    <xf numFmtId="0" fontId="3" fillId="0" borderId="16" xfId="3" quotePrefix="1" applyFont="1" applyBorder="1" applyAlignment="1">
      <alignment horizontal="center"/>
    </xf>
    <xf numFmtId="0" fontId="3" fillId="0" borderId="0" xfId="3" quotePrefix="1" applyFont="1" applyBorder="1" applyAlignment="1">
      <alignment horizontal="center"/>
    </xf>
    <xf numFmtId="0" fontId="3" fillId="0" borderId="13" xfId="3" applyFont="1" applyBorder="1" applyAlignment="1">
      <alignment horizontal="left"/>
    </xf>
    <xf numFmtId="0" fontId="3" fillId="0" borderId="13" xfId="3" quotePrefix="1" applyFont="1" applyBorder="1" applyAlignment="1">
      <alignment horizontal="center"/>
    </xf>
    <xf numFmtId="0" fontId="3" fillId="0" borderId="15" xfId="3" applyFont="1" applyBorder="1"/>
    <xf numFmtId="165" fontId="3" fillId="0" borderId="15" xfId="3" quotePrefix="1" applyNumberFormat="1" applyFont="1" applyBorder="1" applyAlignment="1">
      <alignment horizontal="center"/>
    </xf>
    <xf numFmtId="165" fontId="3" fillId="0" borderId="15" xfId="3" applyNumberFormat="1" applyFont="1" applyBorder="1" applyAlignment="1">
      <alignment horizontal="center"/>
    </xf>
  </cellXfs>
  <cellStyles count="4">
    <cellStyle name="Currency" xfId="1" builtinId="4"/>
    <cellStyle name="Currency 2" xfId="2"/>
    <cellStyle name="Normal" xfId="0" builtinId="0"/>
    <cellStyle name="Normal 2" xfId="3"/>
  </cellStyles>
  <dxfs count="6"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tabSelected="1" zoomScaleNormal="100" zoomScaleSheetLayoutView="90" workbookViewId="0">
      <selection activeCell="G24" sqref="G24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43281</v>
      </c>
      <c r="F7" s="116"/>
      <c r="G7" s="116"/>
      <c r="H7" s="116"/>
    </row>
    <row r="9" spans="2:13" ht="16.5" thickBot="1" x14ac:dyDescent="0.3">
      <c r="B9" s="117" t="s">
        <v>28</v>
      </c>
      <c r="L9" s="148">
        <v>43190</v>
      </c>
      <c r="M9" s="124">
        <v>114633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43220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43220</v>
      </c>
    </row>
    <row r="13" spans="2:13" ht="16.5" thickBot="1" x14ac:dyDescent="0.3">
      <c r="C13" s="117" t="s">
        <v>33</v>
      </c>
      <c r="D13" s="129">
        <v>43251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43251</v>
      </c>
    </row>
    <row r="14" spans="2:13" ht="16.5" thickBot="1" x14ac:dyDescent="0.3">
      <c r="C14" s="117" t="s">
        <v>34</v>
      </c>
      <c r="D14" s="129">
        <v>43281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43281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122793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0</v>
      </c>
    </row>
    <row r="37" spans="2:12" ht="16.5" thickBot="1" x14ac:dyDescent="0.3">
      <c r="C37" s="117" t="s">
        <v>42</v>
      </c>
      <c r="H37" s="118"/>
      <c r="I37" s="132">
        <v>0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D12" sqref="D12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42460</v>
      </c>
      <c r="F7" s="116"/>
      <c r="G7" s="116"/>
      <c r="H7" s="116"/>
    </row>
    <row r="9" spans="2:13" ht="16.5" thickBot="1" x14ac:dyDescent="0.3">
      <c r="B9" s="117" t="s">
        <v>28</v>
      </c>
      <c r="L9" s="148" t="s">
        <v>62</v>
      </c>
      <c r="M9" s="124">
        <v>41129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42370</v>
      </c>
      <c r="E12" s="116"/>
      <c r="G12" s="130">
        <v>2720</v>
      </c>
      <c r="H12" s="131">
        <v>85</v>
      </c>
      <c r="I12" s="132">
        <v>2720</v>
      </c>
      <c r="J12" s="118"/>
      <c r="K12" s="133">
        <v>42400</v>
      </c>
    </row>
    <row r="13" spans="2:13" ht="16.5" thickBot="1" x14ac:dyDescent="0.3">
      <c r="C13" s="117" t="s">
        <v>33</v>
      </c>
      <c r="D13" s="129">
        <v>42401</v>
      </c>
      <c r="E13" s="129"/>
      <c r="G13" s="132">
        <v>2720</v>
      </c>
      <c r="H13" s="131">
        <v>85</v>
      </c>
      <c r="I13" s="132">
        <v>2720</v>
      </c>
      <c r="J13" s="118"/>
      <c r="K13" s="133">
        <v>42429</v>
      </c>
    </row>
    <row r="14" spans="2:13" ht="16.5" thickBot="1" x14ac:dyDescent="0.3">
      <c r="C14" s="117" t="s">
        <v>34</v>
      </c>
      <c r="D14" s="129">
        <v>42460</v>
      </c>
      <c r="E14" s="116"/>
      <c r="G14" s="132">
        <v>2720</v>
      </c>
      <c r="H14" s="131">
        <v>85</v>
      </c>
      <c r="I14" s="132">
        <v>2720</v>
      </c>
      <c r="J14" s="118"/>
      <c r="K14" s="133">
        <v>42460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49289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2" zoomScale="90" zoomScaleNormal="100" zoomScaleSheetLayoutView="90" workbookViewId="0">
      <selection activeCell="R17" sqref="R1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42369</v>
      </c>
      <c r="F7" s="116"/>
      <c r="G7" s="116"/>
      <c r="H7" s="116"/>
    </row>
    <row r="9" spans="2:13" ht="16.5" thickBot="1" x14ac:dyDescent="0.3">
      <c r="B9" s="117" t="s">
        <v>28</v>
      </c>
      <c r="L9" s="147">
        <v>42277</v>
      </c>
      <c r="M9" s="124">
        <v>32969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42278</v>
      </c>
      <c r="E12" s="116"/>
      <c r="G12" s="130">
        <v>2688</v>
      </c>
      <c r="H12" s="131">
        <v>84</v>
      </c>
      <c r="I12" s="132">
        <v>2688</v>
      </c>
      <c r="J12" s="118"/>
      <c r="K12" s="133">
        <v>42308</v>
      </c>
    </row>
    <row r="13" spans="2:13" ht="16.5" thickBot="1" x14ac:dyDescent="0.3">
      <c r="C13" s="117" t="s">
        <v>33</v>
      </c>
      <c r="D13" s="129">
        <v>42309</v>
      </c>
      <c r="E13" s="129"/>
      <c r="G13" s="132">
        <v>2752</v>
      </c>
      <c r="H13" s="131">
        <v>86</v>
      </c>
      <c r="I13" s="132">
        <v>2752</v>
      </c>
      <c r="J13" s="118"/>
      <c r="K13" s="133">
        <v>42338</v>
      </c>
    </row>
    <row r="14" spans="2:13" ht="16.5" thickBot="1" x14ac:dyDescent="0.3">
      <c r="C14" s="117" t="s">
        <v>34</v>
      </c>
      <c r="D14" s="129">
        <v>42339</v>
      </c>
      <c r="E14" s="116"/>
      <c r="G14" s="132">
        <v>2720</v>
      </c>
      <c r="H14" s="131">
        <v>85</v>
      </c>
      <c r="I14" s="132">
        <v>2720</v>
      </c>
      <c r="J14" s="118"/>
      <c r="K14" s="133">
        <v>42369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41129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37" sqref="I3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42277</v>
      </c>
      <c r="F7" s="116"/>
      <c r="G7" s="116"/>
      <c r="H7" s="116"/>
    </row>
    <row r="9" spans="2:13" ht="16.5" thickBot="1" x14ac:dyDescent="0.3">
      <c r="B9" s="117" t="s">
        <v>28</v>
      </c>
      <c r="L9" s="147">
        <v>42185</v>
      </c>
      <c r="M9" s="124">
        <v>24777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42186</v>
      </c>
      <c r="E12" s="116"/>
      <c r="G12" s="130">
        <v>2752</v>
      </c>
      <c r="H12" s="131">
        <v>86</v>
      </c>
      <c r="I12" s="132">
        <v>2752</v>
      </c>
      <c r="J12" s="118"/>
      <c r="K12" s="133">
        <v>42215</v>
      </c>
    </row>
    <row r="13" spans="2:13" ht="16.5" thickBot="1" x14ac:dyDescent="0.3">
      <c r="C13" s="117" t="s">
        <v>33</v>
      </c>
      <c r="D13" s="129">
        <v>42217</v>
      </c>
      <c r="E13" s="129"/>
      <c r="G13" s="132">
        <v>2720</v>
      </c>
      <c r="H13" s="131">
        <v>84</v>
      </c>
      <c r="I13" s="132">
        <v>2720</v>
      </c>
      <c r="J13" s="118"/>
      <c r="K13" s="133">
        <v>42246</v>
      </c>
    </row>
    <row r="14" spans="2:13" ht="16.5" thickBot="1" x14ac:dyDescent="0.3">
      <c r="C14" s="117" t="s">
        <v>34</v>
      </c>
      <c r="D14" s="129">
        <v>42248</v>
      </c>
      <c r="E14" s="116"/>
      <c r="G14" s="132">
        <v>2720</v>
      </c>
      <c r="H14" s="131">
        <v>84</v>
      </c>
      <c r="I14" s="132">
        <v>2720</v>
      </c>
      <c r="J14" s="118"/>
      <c r="K14" s="133">
        <v>42277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8192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32969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438552.64</v>
      </c>
    </row>
    <row r="36" spans="2:12" ht="16.5" thickBot="1" x14ac:dyDescent="0.3">
      <c r="C36" s="125" t="s">
        <v>41</v>
      </c>
      <c r="H36" s="118"/>
      <c r="I36" s="132">
        <v>29236.84</v>
      </c>
    </row>
    <row r="37" spans="2:12" ht="16.5" thickBot="1" x14ac:dyDescent="0.3">
      <c r="C37" s="117" t="s">
        <v>42</v>
      </c>
      <c r="H37" s="118"/>
      <c r="I37" s="132">
        <v>6578.29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6" zoomScale="90" zoomScaleNormal="100" zoomScaleSheetLayoutView="90" workbookViewId="0">
      <selection activeCell="AA36" sqref="AA3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3.85546875" style="117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42185</v>
      </c>
      <c r="F7" s="116"/>
      <c r="G7" s="116"/>
      <c r="H7" s="116"/>
    </row>
    <row r="9" spans="2:13" ht="16.5" thickBot="1" x14ac:dyDescent="0.3">
      <c r="B9" s="117" t="s">
        <v>28</v>
      </c>
      <c r="L9" s="123" t="s">
        <v>29</v>
      </c>
      <c r="M9" s="124">
        <v>16617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42095</v>
      </c>
      <c r="E12" s="116"/>
      <c r="G12" s="130">
        <v>2720</v>
      </c>
      <c r="H12" s="131">
        <v>86</v>
      </c>
      <c r="I12" s="132">
        <v>2752</v>
      </c>
      <c r="J12" s="118"/>
      <c r="K12" s="133">
        <v>42124</v>
      </c>
    </row>
    <row r="13" spans="2:13" ht="16.5" thickBot="1" x14ac:dyDescent="0.3">
      <c r="C13" s="117" t="s">
        <v>33</v>
      </c>
      <c r="D13" s="129">
        <v>42125</v>
      </c>
      <c r="E13" s="129"/>
      <c r="G13" s="132">
        <v>2720</v>
      </c>
      <c r="H13" s="131">
        <v>84</v>
      </c>
      <c r="I13" s="132">
        <v>2688</v>
      </c>
      <c r="J13" s="118"/>
      <c r="K13" s="133">
        <v>42155</v>
      </c>
    </row>
    <row r="14" spans="2:13" ht="16.5" thickBot="1" x14ac:dyDescent="0.3">
      <c r="C14" s="117" t="s">
        <v>34</v>
      </c>
      <c r="D14" s="129">
        <v>42156</v>
      </c>
      <c r="E14" s="116"/>
      <c r="G14" s="132">
        <v>2720</v>
      </c>
      <c r="H14" s="131">
        <v>85</v>
      </c>
      <c r="I14" s="132">
        <v>2720</v>
      </c>
      <c r="J14" s="118"/>
      <c r="K14" s="133">
        <v>42185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24777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438552.64</v>
      </c>
    </row>
    <row r="36" spans="2:12" ht="16.5" thickBot="1" x14ac:dyDescent="0.3">
      <c r="C36" s="125" t="s">
        <v>41</v>
      </c>
      <c r="H36" s="118"/>
      <c r="I36" s="132">
        <v>0</v>
      </c>
    </row>
    <row r="37" spans="2:12" ht="16.5" thickBot="1" x14ac:dyDescent="0.3">
      <c r="C37" s="117" t="s">
        <v>42</v>
      </c>
      <c r="H37" s="118"/>
      <c r="I37" s="132">
        <v>0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438552.64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8" orientation="portrait" r:id="rId1"/>
  <headerFooter>
    <oddFooter>&amp;L&amp;Z&amp;F&amp;F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P382"/>
  <sheetViews>
    <sheetView showGridLines="0" zoomScale="90" zoomScaleNormal="90" workbookViewId="0">
      <selection activeCell="H6" sqref="H6"/>
    </sheetView>
  </sheetViews>
  <sheetFormatPr defaultColWidth="9.140625" defaultRowHeight="12.75" x14ac:dyDescent="0.2"/>
  <cols>
    <col min="1" max="1" width="9.140625" style="2"/>
    <col min="2" max="2" width="3.42578125" style="2" customWidth="1"/>
    <col min="3" max="3" width="5.140625" style="1" customWidth="1"/>
    <col min="4" max="4" width="11.5703125" style="1" customWidth="1"/>
    <col min="5" max="5" width="18.28515625" style="67" customWidth="1"/>
    <col min="6" max="6" width="13.7109375" style="1" customWidth="1"/>
    <col min="7" max="8" width="15.140625" style="1" customWidth="1"/>
    <col min="9" max="9" width="13.28515625" style="1" customWidth="1"/>
    <col min="10" max="10" width="13.42578125" style="75" bestFit="1" customWidth="1"/>
    <col min="11" max="11" width="9.140625" style="2"/>
    <col min="12" max="12" width="12.5703125" style="2" customWidth="1"/>
    <col min="13" max="13" width="8.85546875" style="2" bestFit="1" customWidth="1"/>
    <col min="14" max="16384" width="9.140625" style="2"/>
  </cols>
  <sheetData>
    <row r="4" spans="2:16" ht="15.75" x14ac:dyDescent="0.25">
      <c r="C4" s="15"/>
      <c r="D4" s="15"/>
      <c r="E4" s="59"/>
      <c r="F4" s="15"/>
      <c r="G4" s="15"/>
      <c r="H4" s="15"/>
      <c r="I4" s="15"/>
      <c r="J4" s="72"/>
      <c r="K4" s="16"/>
    </row>
    <row r="5" spans="2:16" ht="19.5" x14ac:dyDescent="0.35">
      <c r="C5" s="52" t="s">
        <v>23</v>
      </c>
      <c r="D5" s="18"/>
      <c r="E5" s="60"/>
      <c r="F5" s="15"/>
      <c r="G5" s="15"/>
      <c r="H5" s="15"/>
      <c r="I5" s="15"/>
      <c r="J5" s="72"/>
      <c r="K5" s="16"/>
    </row>
    <row r="6" spans="2:16" ht="15.75" x14ac:dyDescent="0.25">
      <c r="C6" s="49"/>
      <c r="D6" s="18"/>
      <c r="E6" s="60"/>
      <c r="F6" s="15"/>
      <c r="G6" s="15"/>
      <c r="H6" s="50">
        <f ca="1">NOW()</f>
        <v>43312.671854513887</v>
      </c>
      <c r="I6" s="15"/>
      <c r="J6" s="72"/>
      <c r="K6" s="16"/>
    </row>
    <row r="7" spans="2:16" ht="15.75" x14ac:dyDescent="0.25">
      <c r="B7" s="4"/>
      <c r="C7" s="19"/>
      <c r="D7" s="18"/>
      <c r="E7" s="60" t="s">
        <v>21</v>
      </c>
      <c r="F7" s="15"/>
      <c r="G7" s="15"/>
      <c r="H7" s="15"/>
      <c r="I7" s="20"/>
      <c r="J7" s="73"/>
      <c r="K7" s="16"/>
    </row>
    <row r="8" spans="2:16" ht="15.75" x14ac:dyDescent="0.25">
      <c r="B8" s="4"/>
      <c r="C8" s="21"/>
      <c r="D8" s="22"/>
      <c r="E8" s="61"/>
      <c r="F8" s="24"/>
      <c r="G8" s="68"/>
      <c r="H8" s="15"/>
      <c r="I8" s="20"/>
      <c r="J8" s="73"/>
      <c r="K8" s="16"/>
      <c r="N8" s="16"/>
    </row>
    <row r="9" spans="2:16" ht="15.75" x14ac:dyDescent="0.25">
      <c r="B9" s="4"/>
      <c r="C9" s="26"/>
      <c r="D9" s="17" t="s">
        <v>5</v>
      </c>
      <c r="E9" s="59"/>
      <c r="F9" s="27">
        <v>119000</v>
      </c>
      <c r="G9" s="28" t="s">
        <v>16</v>
      </c>
      <c r="H9" s="15"/>
      <c r="I9" s="20"/>
      <c r="J9" s="73"/>
      <c r="K9" s="16"/>
      <c r="N9" s="70"/>
    </row>
    <row r="10" spans="2:16" ht="15.75" x14ac:dyDescent="0.25">
      <c r="B10" s="4"/>
      <c r="C10" s="26"/>
      <c r="D10" s="17" t="s">
        <v>17</v>
      </c>
      <c r="E10" s="59"/>
      <c r="F10" s="29">
        <v>0.08</v>
      </c>
      <c r="G10" s="77">
        <v>0</v>
      </c>
      <c r="H10" s="15"/>
      <c r="I10" s="32"/>
      <c r="J10" s="73"/>
      <c r="K10" s="16"/>
      <c r="L10" s="16"/>
      <c r="M10" s="16"/>
      <c r="N10" s="16"/>
      <c r="O10" s="16"/>
      <c r="P10" s="16"/>
    </row>
    <row r="11" spans="2:16" ht="15.75" x14ac:dyDescent="0.25">
      <c r="B11" s="4"/>
      <c r="C11" s="26"/>
      <c r="D11" s="17" t="s">
        <v>0</v>
      </c>
      <c r="E11" s="59"/>
      <c r="F11" s="78">
        <v>20</v>
      </c>
      <c r="G11" s="69">
        <f>+G10*G8</f>
        <v>0</v>
      </c>
      <c r="H11" s="15"/>
      <c r="I11" s="32"/>
      <c r="J11" s="73"/>
      <c r="K11" s="16"/>
      <c r="L11" s="16"/>
      <c r="M11" s="16"/>
      <c r="N11" s="16"/>
      <c r="O11" s="16"/>
      <c r="P11" s="16"/>
    </row>
    <row r="12" spans="2:16" ht="15.75" x14ac:dyDescent="0.25">
      <c r="B12" s="4"/>
      <c r="C12" s="26"/>
      <c r="D12" s="17" t="s">
        <v>6</v>
      </c>
      <c r="E12" s="59"/>
      <c r="F12" s="82">
        <f ca="1">NOW()</f>
        <v>43312.671854513887</v>
      </c>
      <c r="G12" s="30"/>
      <c r="H12" s="31"/>
      <c r="I12" s="32"/>
      <c r="J12" s="73"/>
      <c r="K12" s="16"/>
      <c r="L12" s="16"/>
      <c r="M12" s="16"/>
      <c r="N12" s="16"/>
      <c r="O12" s="16"/>
      <c r="P12" s="16"/>
    </row>
    <row r="13" spans="2:16" ht="15.75" x14ac:dyDescent="0.25">
      <c r="B13" s="4"/>
      <c r="C13" s="33"/>
      <c r="D13" s="79" t="s">
        <v>14</v>
      </c>
      <c r="E13" s="80"/>
      <c r="F13" s="81">
        <v>153</v>
      </c>
      <c r="G13" s="37"/>
      <c r="H13" s="31"/>
      <c r="I13" s="32"/>
      <c r="J13" s="73"/>
      <c r="K13" s="16"/>
      <c r="L13" s="16"/>
      <c r="M13" s="16"/>
      <c r="N13" s="16"/>
      <c r="O13" s="16"/>
      <c r="P13" s="16"/>
    </row>
    <row r="14" spans="2:16" ht="15.75" x14ac:dyDescent="0.25">
      <c r="B14" s="4"/>
      <c r="C14" s="20"/>
      <c r="D14" s="17"/>
      <c r="E14" s="59"/>
      <c r="F14" s="38"/>
      <c r="G14" s="15"/>
      <c r="H14" s="31"/>
      <c r="I14" s="32"/>
      <c r="J14" s="73"/>
      <c r="K14" s="16"/>
      <c r="L14" s="16"/>
      <c r="M14" s="16"/>
      <c r="N14" s="16"/>
      <c r="O14" s="16"/>
      <c r="P14" s="16"/>
    </row>
    <row r="15" spans="2:16" ht="15.75" x14ac:dyDescent="0.25">
      <c r="B15" s="4"/>
      <c r="C15" s="21"/>
      <c r="D15" s="22" t="s">
        <v>22</v>
      </c>
      <c r="E15" s="61"/>
      <c r="F15" s="86">
        <f ca="1">+F16*12</f>
        <v>11944.364185226648</v>
      </c>
      <c r="G15" s="23"/>
      <c r="H15" s="23"/>
      <c r="I15" s="25"/>
      <c r="J15" s="73"/>
      <c r="K15" s="16"/>
      <c r="L15" s="48"/>
      <c r="N15" s="70"/>
    </row>
    <row r="16" spans="2:16" ht="15.75" x14ac:dyDescent="0.25">
      <c r="B16" s="4"/>
      <c r="C16" s="26"/>
      <c r="D16" s="17" t="s">
        <v>4</v>
      </c>
      <c r="E16" s="59"/>
      <c r="F16" s="39">
        <f ca="1">IF(Values_Entered,Monthly_Payment,"")</f>
        <v>995.36368210222076</v>
      </c>
      <c r="G16" s="15"/>
      <c r="I16" s="56"/>
      <c r="J16" s="73"/>
      <c r="K16" s="16"/>
      <c r="N16" s="71"/>
    </row>
    <row r="17" spans="2:14" ht="15.75" x14ac:dyDescent="0.25">
      <c r="B17" s="4"/>
      <c r="C17" s="26"/>
      <c r="D17" s="17" t="s">
        <v>1</v>
      </c>
      <c r="E17" s="59"/>
      <c r="F17" s="32">
        <f ca="1">IF(Values_Entered,Loan_Years*12,"")</f>
        <v>240</v>
      </c>
      <c r="G17" s="15"/>
      <c r="H17" s="51" t="s">
        <v>4</v>
      </c>
      <c r="I17" s="54">
        <f ca="1">+F16/F13</f>
        <v>6.5056449810602661</v>
      </c>
      <c r="J17" s="73"/>
      <c r="K17" s="16"/>
      <c r="N17" s="71"/>
    </row>
    <row r="18" spans="2:14" ht="15.75" x14ac:dyDescent="0.25">
      <c r="B18" s="4"/>
      <c r="C18" s="26"/>
      <c r="D18" s="17" t="s">
        <v>2</v>
      </c>
      <c r="E18" s="59"/>
      <c r="F18" s="39">
        <f ca="1">IF(Values_Entered,Total_Cost-Loan_Amount,"")</f>
        <v>119887.28370453298</v>
      </c>
      <c r="G18" s="15"/>
      <c r="H18" s="53"/>
      <c r="I18" s="56"/>
      <c r="J18" s="73"/>
      <c r="K18" s="16"/>
      <c r="M18" s="7"/>
      <c r="N18" s="7"/>
    </row>
    <row r="19" spans="2:14" ht="15.75" x14ac:dyDescent="0.25">
      <c r="B19" s="4"/>
      <c r="C19" s="26"/>
      <c r="D19" s="17" t="s">
        <v>3</v>
      </c>
      <c r="E19" s="59"/>
      <c r="F19" s="39">
        <f ca="1">IF(Values_Entered,Monthly_Payment*Number_of_Payments,"")</f>
        <v>238887.28370453298</v>
      </c>
      <c r="G19" s="15"/>
      <c r="H19" s="51" t="s">
        <v>20</v>
      </c>
      <c r="I19" s="54">
        <f ca="1">+I17*0.05029</f>
        <v>0.32716888609752082</v>
      </c>
      <c r="J19" s="85" t="s">
        <v>18</v>
      </c>
      <c r="K19" s="16"/>
      <c r="M19" s="7"/>
      <c r="N19" s="7"/>
    </row>
    <row r="20" spans="2:14" ht="18.75" x14ac:dyDescent="0.3">
      <c r="B20" s="4"/>
      <c r="C20" s="33"/>
      <c r="D20" s="34"/>
      <c r="E20" s="62"/>
      <c r="F20" s="36"/>
      <c r="G20" s="35"/>
      <c r="H20" s="83" t="s">
        <v>15</v>
      </c>
      <c r="I20" s="55">
        <f ca="1">+I19+I17</f>
        <v>6.8328138671577872</v>
      </c>
      <c r="J20" s="84">
        <f>+Loan_Amount/F13</f>
        <v>777.77777777777783</v>
      </c>
      <c r="K20" s="16"/>
      <c r="M20" s="7"/>
      <c r="N20" s="7"/>
    </row>
    <row r="21" spans="2:14" ht="15.75" x14ac:dyDescent="0.25">
      <c r="C21" s="15"/>
      <c r="D21" s="17"/>
      <c r="E21" s="59"/>
      <c r="F21" s="38"/>
      <c r="G21" s="15"/>
      <c r="H21" s="15"/>
      <c r="I21" s="15"/>
      <c r="J21" s="72"/>
      <c r="K21" s="16"/>
      <c r="M21" s="7"/>
      <c r="N21" s="7"/>
    </row>
    <row r="22" spans="2:14" s="3" customFormat="1" ht="29.25" customHeight="1" x14ac:dyDescent="0.25">
      <c r="C22" s="40" t="s">
        <v>7</v>
      </c>
      <c r="D22" s="41" t="s">
        <v>8</v>
      </c>
      <c r="E22" s="63" t="s">
        <v>9</v>
      </c>
      <c r="F22" s="42" t="s">
        <v>13</v>
      </c>
      <c r="G22" s="42" t="s">
        <v>10</v>
      </c>
      <c r="H22" s="42" t="s">
        <v>11</v>
      </c>
      <c r="I22" s="43" t="s">
        <v>12</v>
      </c>
      <c r="J22" s="76" t="s">
        <v>19</v>
      </c>
      <c r="K22" s="44"/>
      <c r="M22" s="8"/>
      <c r="N22" s="8"/>
    </row>
    <row r="23" spans="2:14" s="3" customFormat="1" ht="15.75" x14ac:dyDescent="0.25">
      <c r="C23" s="45">
        <f ca="1">IF(Loan_Not_Paid*Values_Entered,Payment_Number,"")</f>
        <v>1</v>
      </c>
      <c r="D23" s="46">
        <f t="shared" ref="D23:D86" ca="1" si="0">IF(Loan_Not_Paid*Values_Entered,Payment_Date,"")</f>
        <v>43343</v>
      </c>
      <c r="E23" s="64">
        <f t="shared" ref="E23:E86" ca="1" si="1">IF(Loan_Not_Paid*Values_Entered,Beginning_Balance,"")</f>
        <v>119000</v>
      </c>
      <c r="F23" s="47">
        <f t="shared" ref="F23:F86" ca="1" si="2">IF(Loan_Not_Paid*Values_Entered,Monthly_Payment,"")</f>
        <v>995.36368210222076</v>
      </c>
      <c r="G23" s="47">
        <f t="shared" ref="G23:G86" ca="1" si="3">IF(Loan_Not_Paid*Values_Entered,Principal,"")</f>
        <v>202.03034876888739</v>
      </c>
      <c r="H23" s="47">
        <f t="shared" ref="H23:H86" ca="1" si="4">IF(Loan_Not_Paid*Values_Entered,Interest,"")</f>
        <v>793.33333333333337</v>
      </c>
      <c r="I23" s="57">
        <f t="shared" ref="I23:I86" ca="1" si="5">IF(Loan_Not_Paid*Values_Entered,Ending_Balance,"")</f>
        <v>118797.96965123112</v>
      </c>
      <c r="J23" s="74">
        <v>0</v>
      </c>
      <c r="K23" s="44"/>
      <c r="M23" s="8"/>
      <c r="N23" s="8"/>
    </row>
    <row r="24" spans="2:14" s="3" customFormat="1" ht="15.75" x14ac:dyDescent="0.25">
      <c r="C24" s="45">
        <f t="shared" ref="C24:C87" ca="1" si="6">IF(Loan_Not_Paid*Values_Entered,Payment_Number,"")</f>
        <v>2</v>
      </c>
      <c r="D24" s="46">
        <f t="shared" ca="1" si="0"/>
        <v>43374</v>
      </c>
      <c r="E24" s="64">
        <f t="shared" ca="1" si="1"/>
        <v>118797.96965123112</v>
      </c>
      <c r="F24" s="48">
        <f t="shared" ca="1" si="2"/>
        <v>995.36368210222076</v>
      </c>
      <c r="G24" s="48">
        <f t="shared" ca="1" si="3"/>
        <v>203.37721776068</v>
      </c>
      <c r="H24" s="48">
        <f t="shared" ca="1" si="4"/>
        <v>791.9864643415408</v>
      </c>
      <c r="I24" s="57">
        <f t="shared" ca="1" si="5"/>
        <v>118594.59243347043</v>
      </c>
      <c r="J24" s="74">
        <f ca="1">+I$20*C23</f>
        <v>6.8328138671577872</v>
      </c>
      <c r="K24" s="44"/>
      <c r="M24" s="8"/>
      <c r="N24" s="8"/>
    </row>
    <row r="25" spans="2:14" s="3" customFormat="1" ht="15.75" x14ac:dyDescent="0.25">
      <c r="C25" s="45">
        <f t="shared" ca="1" si="6"/>
        <v>3</v>
      </c>
      <c r="D25" s="46">
        <f t="shared" ca="1" si="0"/>
        <v>43404</v>
      </c>
      <c r="E25" s="64">
        <f t="shared" ca="1" si="1"/>
        <v>118594.59243347043</v>
      </c>
      <c r="F25" s="48">
        <f t="shared" ca="1" si="2"/>
        <v>995.36368210222076</v>
      </c>
      <c r="G25" s="48">
        <f t="shared" ca="1" si="3"/>
        <v>204.73306587908453</v>
      </c>
      <c r="H25" s="48">
        <f t="shared" ca="1" si="4"/>
        <v>790.63061622313614</v>
      </c>
      <c r="I25" s="57">
        <f t="shared" ca="1" si="5"/>
        <v>118389.85936759134</v>
      </c>
      <c r="J25" s="74">
        <f t="shared" ref="J25:J88" ca="1" si="7">+I$20*C24</f>
        <v>13.665627734315574</v>
      </c>
      <c r="K25" s="44"/>
      <c r="M25" s="8"/>
      <c r="N25" s="8"/>
    </row>
    <row r="26" spans="2:14" s="3" customFormat="1" ht="15.75" x14ac:dyDescent="0.25">
      <c r="C26" s="45">
        <f t="shared" ca="1" si="6"/>
        <v>4</v>
      </c>
      <c r="D26" s="46">
        <f t="shared" ca="1" si="0"/>
        <v>43435</v>
      </c>
      <c r="E26" s="64">
        <f t="shared" ca="1" si="1"/>
        <v>118389.85936759134</v>
      </c>
      <c r="F26" s="48">
        <f t="shared" ca="1" si="2"/>
        <v>995.36368210222076</v>
      </c>
      <c r="G26" s="48">
        <f t="shared" ca="1" si="3"/>
        <v>206.09795298494512</v>
      </c>
      <c r="H26" s="48">
        <f t="shared" ca="1" si="4"/>
        <v>789.26572911727567</v>
      </c>
      <c r="I26" s="57">
        <f t="shared" ca="1" si="5"/>
        <v>118183.76141460642</v>
      </c>
      <c r="J26" s="74">
        <f t="shared" ca="1" si="7"/>
        <v>20.49844160147336</v>
      </c>
      <c r="K26" s="44"/>
      <c r="M26" s="8"/>
      <c r="N26" s="8"/>
    </row>
    <row r="27" spans="2:14" s="3" customFormat="1" ht="15.75" x14ac:dyDescent="0.25">
      <c r="C27" s="45">
        <f t="shared" ca="1" si="6"/>
        <v>5</v>
      </c>
      <c r="D27" s="46">
        <f t="shared" ca="1" si="0"/>
        <v>43465</v>
      </c>
      <c r="E27" s="64">
        <f t="shared" ca="1" si="1"/>
        <v>118183.76141460642</v>
      </c>
      <c r="F27" s="48">
        <f t="shared" ca="1" si="2"/>
        <v>995.36368210222076</v>
      </c>
      <c r="G27" s="48">
        <f t="shared" ca="1" si="3"/>
        <v>207.47193933817803</v>
      </c>
      <c r="H27" s="48">
        <f t="shared" ca="1" si="4"/>
        <v>787.89174276404265</v>
      </c>
      <c r="I27" s="57">
        <f t="shared" ca="1" si="5"/>
        <v>117976.28947526823</v>
      </c>
      <c r="J27" s="74">
        <f t="shared" ca="1" si="7"/>
        <v>27.331255468631149</v>
      </c>
      <c r="K27" s="44"/>
      <c r="M27" s="8"/>
      <c r="N27" s="8"/>
    </row>
    <row r="28" spans="2:14" s="3" customFormat="1" ht="15.75" x14ac:dyDescent="0.25">
      <c r="C28" s="45">
        <f t="shared" ca="1" si="6"/>
        <v>6</v>
      </c>
      <c r="D28" s="46">
        <f t="shared" ca="1" si="0"/>
        <v>43496</v>
      </c>
      <c r="E28" s="64">
        <f t="shared" ca="1" si="1"/>
        <v>117976.28947526823</v>
      </c>
      <c r="F28" s="48">
        <f t="shared" ca="1" si="2"/>
        <v>995.36368210222076</v>
      </c>
      <c r="G28" s="48">
        <f t="shared" ca="1" si="3"/>
        <v>208.85508560043257</v>
      </c>
      <c r="H28" s="48">
        <f t="shared" ca="1" si="4"/>
        <v>786.50859650178813</v>
      </c>
      <c r="I28" s="57">
        <f t="shared" ca="1" si="5"/>
        <v>117767.4343896678</v>
      </c>
      <c r="J28" s="74">
        <f t="shared" ca="1" si="7"/>
        <v>34.164069335788938</v>
      </c>
      <c r="K28" s="44"/>
      <c r="M28" s="8"/>
      <c r="N28" s="8"/>
    </row>
    <row r="29" spans="2:14" ht="15.75" x14ac:dyDescent="0.25">
      <c r="C29" s="45">
        <f t="shared" ca="1" si="6"/>
        <v>7</v>
      </c>
      <c r="D29" s="46">
        <f t="shared" ca="1" si="0"/>
        <v>43527</v>
      </c>
      <c r="E29" s="64">
        <f t="shared" ca="1" si="1"/>
        <v>117767.4343896678</v>
      </c>
      <c r="F29" s="48">
        <f t="shared" ca="1" si="2"/>
        <v>995.36368210222076</v>
      </c>
      <c r="G29" s="48">
        <f t="shared" ca="1" si="3"/>
        <v>210.24745283776878</v>
      </c>
      <c r="H29" s="48">
        <f t="shared" ca="1" si="4"/>
        <v>785.11622926445193</v>
      </c>
      <c r="I29" s="57">
        <f t="shared" ca="1" si="5"/>
        <v>117557.18693683004</v>
      </c>
      <c r="J29" s="74">
        <f t="shared" ca="1" si="7"/>
        <v>40.996883202946719</v>
      </c>
      <c r="K29" s="44"/>
      <c r="L29" s="3"/>
      <c r="M29" s="7"/>
      <c r="N29" s="7"/>
    </row>
    <row r="30" spans="2:14" ht="15.75" x14ac:dyDescent="0.25">
      <c r="C30" s="45">
        <f t="shared" ca="1" si="6"/>
        <v>8</v>
      </c>
      <c r="D30" s="46">
        <f t="shared" ca="1" si="0"/>
        <v>43555</v>
      </c>
      <c r="E30" s="64">
        <f t="shared" ca="1" si="1"/>
        <v>117557.18693683004</v>
      </c>
      <c r="F30" s="48">
        <f t="shared" ca="1" si="2"/>
        <v>995.36368210222076</v>
      </c>
      <c r="G30" s="48">
        <f t="shared" ca="1" si="3"/>
        <v>211.64910252335395</v>
      </c>
      <c r="H30" s="48">
        <f t="shared" ca="1" si="4"/>
        <v>783.71457957886673</v>
      </c>
      <c r="I30" s="57">
        <f t="shared" ca="1" si="5"/>
        <v>117345.53783430668</v>
      </c>
      <c r="J30" s="74">
        <f t="shared" ca="1" si="7"/>
        <v>47.829697070104508</v>
      </c>
      <c r="K30" s="44"/>
      <c r="L30" s="3"/>
      <c r="M30" s="7"/>
      <c r="N30" s="7"/>
    </row>
    <row r="31" spans="2:14" ht="15.75" x14ac:dyDescent="0.25">
      <c r="C31" s="45">
        <f t="shared" ca="1" si="6"/>
        <v>9</v>
      </c>
      <c r="D31" s="46">
        <f t="shared" ca="1" si="0"/>
        <v>43586</v>
      </c>
      <c r="E31" s="64">
        <f t="shared" ca="1" si="1"/>
        <v>117345.53783430668</v>
      </c>
      <c r="F31" s="48">
        <f t="shared" ca="1" si="2"/>
        <v>995.36368210222076</v>
      </c>
      <c r="G31" s="48">
        <f t="shared" ca="1" si="3"/>
        <v>213.06009654017629</v>
      </c>
      <c r="H31" s="48">
        <f t="shared" ca="1" si="4"/>
        <v>782.30358556204442</v>
      </c>
      <c r="I31" s="57">
        <f t="shared" ca="1" si="5"/>
        <v>117132.47773776652</v>
      </c>
      <c r="J31" s="74">
        <f t="shared" ca="1" si="7"/>
        <v>54.662510937262297</v>
      </c>
      <c r="K31" s="44"/>
      <c r="L31" s="3"/>
      <c r="M31" s="7"/>
      <c r="N31" s="7"/>
    </row>
    <row r="32" spans="2:14" ht="15.75" x14ac:dyDescent="0.25">
      <c r="C32" s="45">
        <f t="shared" ca="1" si="6"/>
        <v>10</v>
      </c>
      <c r="D32" s="46">
        <f t="shared" ca="1" si="0"/>
        <v>43616</v>
      </c>
      <c r="E32" s="64">
        <f t="shared" ca="1" si="1"/>
        <v>117132.47773776652</v>
      </c>
      <c r="F32" s="48">
        <f t="shared" ca="1" si="2"/>
        <v>995.36368210222076</v>
      </c>
      <c r="G32" s="48">
        <f t="shared" ca="1" si="3"/>
        <v>214.48049718377746</v>
      </c>
      <c r="H32" s="48">
        <f t="shared" ca="1" si="4"/>
        <v>780.88318491844325</v>
      </c>
      <c r="I32" s="57">
        <f t="shared" ca="1" si="5"/>
        <v>116917.99724058274</v>
      </c>
      <c r="J32" s="74">
        <f t="shared" ca="1" si="7"/>
        <v>61.495324804420086</v>
      </c>
      <c r="K32" s="44"/>
      <c r="L32" s="3"/>
      <c r="M32" s="7"/>
      <c r="N32" s="7"/>
    </row>
    <row r="33" spans="3:14" ht="15.75" x14ac:dyDescent="0.25">
      <c r="C33" s="45">
        <f t="shared" ca="1" si="6"/>
        <v>11</v>
      </c>
      <c r="D33" s="46">
        <f t="shared" ca="1" si="0"/>
        <v>43647</v>
      </c>
      <c r="E33" s="64">
        <f t="shared" ca="1" si="1"/>
        <v>116917.99724058274</v>
      </c>
      <c r="F33" s="48">
        <f t="shared" ca="1" si="2"/>
        <v>995.36368210222076</v>
      </c>
      <c r="G33" s="48">
        <f t="shared" ca="1" si="3"/>
        <v>215.91036716500264</v>
      </c>
      <c r="H33" s="48">
        <f t="shared" ca="1" si="4"/>
        <v>779.45331493721801</v>
      </c>
      <c r="I33" s="57">
        <f t="shared" ca="1" si="5"/>
        <v>116702.08687341773</v>
      </c>
      <c r="J33" s="74">
        <f t="shared" ca="1" si="7"/>
        <v>68.328138671577875</v>
      </c>
      <c r="K33" s="44"/>
      <c r="L33" s="3"/>
      <c r="M33" s="7"/>
      <c r="N33" s="7"/>
    </row>
    <row r="34" spans="3:14" ht="15.75" x14ac:dyDescent="0.25">
      <c r="C34" s="45">
        <f t="shared" ca="1" si="6"/>
        <v>12</v>
      </c>
      <c r="D34" s="46">
        <f t="shared" ca="1" si="0"/>
        <v>43677</v>
      </c>
      <c r="E34" s="64">
        <f t="shared" ca="1" si="1"/>
        <v>116702.08687341773</v>
      </c>
      <c r="F34" s="48">
        <f t="shared" ca="1" si="2"/>
        <v>995.36368210222076</v>
      </c>
      <c r="G34" s="48">
        <f t="shared" ca="1" si="3"/>
        <v>217.34976961276931</v>
      </c>
      <c r="H34" s="48">
        <f t="shared" ca="1" si="4"/>
        <v>778.0139124894514</v>
      </c>
      <c r="I34" s="57">
        <f t="shared" ca="1" si="5"/>
        <v>116484.73710380498</v>
      </c>
      <c r="J34" s="74">
        <f t="shared" ca="1" si="7"/>
        <v>75.160952538735657</v>
      </c>
      <c r="K34" s="44"/>
      <c r="L34" s="3"/>
      <c r="M34" s="7"/>
      <c r="N34" s="7"/>
    </row>
    <row r="35" spans="3:14" ht="15.75" x14ac:dyDescent="0.25">
      <c r="C35" s="45">
        <f t="shared" ca="1" si="6"/>
        <v>13</v>
      </c>
      <c r="D35" s="46">
        <f t="shared" ca="1" si="0"/>
        <v>43708</v>
      </c>
      <c r="E35" s="64">
        <f t="shared" ca="1" si="1"/>
        <v>116484.73710380498</v>
      </c>
      <c r="F35" s="48">
        <f t="shared" ca="1" si="2"/>
        <v>995.36368210222076</v>
      </c>
      <c r="G35" s="48">
        <f t="shared" ca="1" si="3"/>
        <v>218.79876807685443</v>
      </c>
      <c r="H35" s="48">
        <f t="shared" ca="1" si="4"/>
        <v>776.56491402536631</v>
      </c>
      <c r="I35" s="57">
        <f t="shared" ca="1" si="5"/>
        <v>116265.93833572812</v>
      </c>
      <c r="J35" s="74">
        <f t="shared" ca="1" si="7"/>
        <v>81.993766405893439</v>
      </c>
      <c r="K35" s="44"/>
      <c r="L35" s="3"/>
      <c r="M35" s="7"/>
      <c r="N35" s="7"/>
    </row>
    <row r="36" spans="3:14" ht="15.75" x14ac:dyDescent="0.25">
      <c r="C36" s="45">
        <f t="shared" ca="1" si="6"/>
        <v>14</v>
      </c>
      <c r="D36" s="46">
        <f t="shared" ca="1" si="0"/>
        <v>43739</v>
      </c>
      <c r="E36" s="64">
        <f t="shared" ca="1" si="1"/>
        <v>116265.93833572812</v>
      </c>
      <c r="F36" s="48">
        <f t="shared" ca="1" si="2"/>
        <v>995.36368210222076</v>
      </c>
      <c r="G36" s="48">
        <f t="shared" ca="1" si="3"/>
        <v>220.2574265307002</v>
      </c>
      <c r="H36" s="48">
        <f t="shared" ca="1" si="4"/>
        <v>775.10625557152059</v>
      </c>
      <c r="I36" s="57">
        <f t="shared" ca="1" si="5"/>
        <v>116045.68090919743</v>
      </c>
      <c r="J36" s="74">
        <f t="shared" ca="1" si="7"/>
        <v>88.826580273051235</v>
      </c>
      <c r="K36" s="44"/>
      <c r="L36" s="3"/>
      <c r="M36" s="7"/>
      <c r="N36" s="7"/>
    </row>
    <row r="37" spans="3:14" ht="15.75" x14ac:dyDescent="0.25">
      <c r="C37" s="45">
        <f t="shared" ca="1" si="6"/>
        <v>15</v>
      </c>
      <c r="D37" s="46">
        <f t="shared" ca="1" si="0"/>
        <v>43769</v>
      </c>
      <c r="E37" s="64">
        <f t="shared" ca="1" si="1"/>
        <v>116045.68090919743</v>
      </c>
      <c r="F37" s="48">
        <f t="shared" ca="1" si="2"/>
        <v>995.36368210222076</v>
      </c>
      <c r="G37" s="48">
        <f t="shared" ca="1" si="3"/>
        <v>221.72580937423817</v>
      </c>
      <c r="H37" s="48">
        <f t="shared" ca="1" si="4"/>
        <v>773.63787272798265</v>
      </c>
      <c r="I37" s="57">
        <f t="shared" ca="1" si="5"/>
        <v>115823.95509982317</v>
      </c>
      <c r="J37" s="74">
        <f t="shared" ca="1" si="7"/>
        <v>95.659394140209017</v>
      </c>
      <c r="K37" s="44"/>
      <c r="L37" s="3"/>
      <c r="M37" s="7"/>
      <c r="N37" s="7"/>
    </row>
    <row r="38" spans="3:14" ht="15.75" x14ac:dyDescent="0.25">
      <c r="C38" s="45">
        <f t="shared" ca="1" si="6"/>
        <v>16</v>
      </c>
      <c r="D38" s="46">
        <f t="shared" ca="1" si="0"/>
        <v>43800</v>
      </c>
      <c r="E38" s="64">
        <f t="shared" ca="1" si="1"/>
        <v>115823.95509982317</v>
      </c>
      <c r="F38" s="48">
        <f t="shared" ca="1" si="2"/>
        <v>995.36368210222076</v>
      </c>
      <c r="G38" s="48">
        <f t="shared" ca="1" si="3"/>
        <v>223.20398143673307</v>
      </c>
      <c r="H38" s="48">
        <f t="shared" ca="1" si="4"/>
        <v>772.15970066548766</v>
      </c>
      <c r="I38" s="57">
        <f t="shared" ca="1" si="5"/>
        <v>115600.75111838646</v>
      </c>
      <c r="J38" s="74">
        <f t="shared" ca="1" si="7"/>
        <v>102.49220800736681</v>
      </c>
      <c r="K38" s="44"/>
      <c r="L38" s="3"/>
      <c r="M38" s="7"/>
    </row>
    <row r="39" spans="3:14" ht="15.75" x14ac:dyDescent="0.25">
      <c r="C39" s="45">
        <f t="shared" ca="1" si="6"/>
        <v>17</v>
      </c>
      <c r="D39" s="46">
        <f t="shared" ca="1" si="0"/>
        <v>43830</v>
      </c>
      <c r="E39" s="64">
        <f t="shared" ca="1" si="1"/>
        <v>115600.75111838646</v>
      </c>
      <c r="F39" s="48">
        <f t="shared" ca="1" si="2"/>
        <v>995.36368210222076</v>
      </c>
      <c r="G39" s="48">
        <f t="shared" ca="1" si="3"/>
        <v>224.69200797964461</v>
      </c>
      <c r="H39" s="48">
        <f t="shared" ca="1" si="4"/>
        <v>770.67167412257606</v>
      </c>
      <c r="I39" s="57">
        <f t="shared" ca="1" si="5"/>
        <v>115376.05911040682</v>
      </c>
      <c r="J39" s="74">
        <f t="shared" ca="1" si="7"/>
        <v>109.32502187452459</v>
      </c>
      <c r="K39" s="44"/>
      <c r="L39" s="3"/>
      <c r="M39" s="7"/>
    </row>
    <row r="40" spans="3:14" ht="15.75" x14ac:dyDescent="0.25">
      <c r="C40" s="45">
        <f t="shared" ca="1" si="6"/>
        <v>18</v>
      </c>
      <c r="D40" s="46">
        <f t="shared" ca="1" si="0"/>
        <v>43861</v>
      </c>
      <c r="E40" s="64">
        <f t="shared" ca="1" si="1"/>
        <v>115376.05911040682</v>
      </c>
      <c r="F40" s="48">
        <f t="shared" ca="1" si="2"/>
        <v>995.36368210222076</v>
      </c>
      <c r="G40" s="48">
        <f t="shared" ca="1" si="3"/>
        <v>226.18995469950892</v>
      </c>
      <c r="H40" s="48">
        <f t="shared" ca="1" si="4"/>
        <v>769.17372740271185</v>
      </c>
      <c r="I40" s="57">
        <f t="shared" ca="1" si="5"/>
        <v>115149.86915570727</v>
      </c>
      <c r="J40" s="74">
        <f t="shared" ca="1" si="7"/>
        <v>116.15783574168238</v>
      </c>
      <c r="K40" s="44"/>
      <c r="L40" s="3"/>
      <c r="M40" s="7"/>
    </row>
    <row r="41" spans="3:14" ht="15.75" x14ac:dyDescent="0.25">
      <c r="C41" s="45">
        <f t="shared" ca="1" si="6"/>
        <v>19</v>
      </c>
      <c r="D41" s="46">
        <f t="shared" ca="1" si="0"/>
        <v>43892</v>
      </c>
      <c r="E41" s="64">
        <f t="shared" ca="1" si="1"/>
        <v>115149.86915570727</v>
      </c>
      <c r="F41" s="48">
        <f t="shared" ca="1" si="2"/>
        <v>995.36368210222076</v>
      </c>
      <c r="G41" s="48">
        <f t="shared" ca="1" si="3"/>
        <v>227.69788773083897</v>
      </c>
      <c r="H41" s="48">
        <f t="shared" ca="1" si="4"/>
        <v>767.66579437138182</v>
      </c>
      <c r="I41" s="57">
        <f t="shared" ca="1" si="5"/>
        <v>114922.17126797646</v>
      </c>
      <c r="J41" s="74">
        <f t="shared" ca="1" si="7"/>
        <v>122.99064960884017</v>
      </c>
      <c r="K41" s="44"/>
      <c r="L41" s="3"/>
      <c r="M41" s="7"/>
    </row>
    <row r="42" spans="3:14" ht="15.75" x14ac:dyDescent="0.25">
      <c r="C42" s="45">
        <f t="shared" ca="1" si="6"/>
        <v>20</v>
      </c>
      <c r="D42" s="46">
        <f t="shared" ca="1" si="0"/>
        <v>43921</v>
      </c>
      <c r="E42" s="64">
        <f t="shared" ca="1" si="1"/>
        <v>114922.17126797646</v>
      </c>
      <c r="F42" s="48">
        <f t="shared" ca="1" si="2"/>
        <v>995.36368210222076</v>
      </c>
      <c r="G42" s="48">
        <f t="shared" ca="1" si="3"/>
        <v>229.21587364904457</v>
      </c>
      <c r="H42" s="48">
        <f t="shared" ca="1" si="4"/>
        <v>766.14780845317614</v>
      </c>
      <c r="I42" s="57">
        <f t="shared" ca="1" si="5"/>
        <v>114692.95539432741</v>
      </c>
      <c r="J42" s="74">
        <f t="shared" ca="1" si="7"/>
        <v>129.82346347599795</v>
      </c>
      <c r="K42" s="44"/>
      <c r="L42" s="3"/>
      <c r="M42" s="7"/>
    </row>
    <row r="43" spans="3:14" ht="15.75" x14ac:dyDescent="0.25">
      <c r="C43" s="45">
        <f t="shared" ca="1" si="6"/>
        <v>21</v>
      </c>
      <c r="D43" s="46">
        <f t="shared" ca="1" si="0"/>
        <v>43952</v>
      </c>
      <c r="E43" s="64">
        <f t="shared" ca="1" si="1"/>
        <v>114692.95539432741</v>
      </c>
      <c r="F43" s="48">
        <f t="shared" ca="1" si="2"/>
        <v>995.36368210222076</v>
      </c>
      <c r="G43" s="48">
        <f t="shared" ca="1" si="3"/>
        <v>230.74397947337155</v>
      </c>
      <c r="H43" s="48">
        <f t="shared" ca="1" si="4"/>
        <v>764.61970262884927</v>
      </c>
      <c r="I43" s="57">
        <f t="shared" ca="1" si="5"/>
        <v>114462.21141485406</v>
      </c>
      <c r="J43" s="74">
        <f t="shared" ca="1" si="7"/>
        <v>136.65627734315575</v>
      </c>
      <c r="K43" s="44"/>
      <c r="L43" s="3"/>
      <c r="M43" s="7"/>
    </row>
    <row r="44" spans="3:14" ht="15.75" x14ac:dyDescent="0.25">
      <c r="C44" s="45">
        <f t="shared" ca="1" si="6"/>
        <v>22</v>
      </c>
      <c r="D44" s="46">
        <f t="shared" ca="1" si="0"/>
        <v>43982</v>
      </c>
      <c r="E44" s="64">
        <f t="shared" ca="1" si="1"/>
        <v>114462.21141485406</v>
      </c>
      <c r="F44" s="48">
        <f t="shared" ca="1" si="2"/>
        <v>995.36368210222076</v>
      </c>
      <c r="G44" s="48">
        <f t="shared" ca="1" si="3"/>
        <v>232.2822726698607</v>
      </c>
      <c r="H44" s="48">
        <f t="shared" ca="1" si="4"/>
        <v>763.08140943236003</v>
      </c>
      <c r="I44" s="57">
        <f t="shared" ca="1" si="5"/>
        <v>114229.92914218418</v>
      </c>
      <c r="J44" s="74">
        <f t="shared" ca="1" si="7"/>
        <v>143.48909121031352</v>
      </c>
      <c r="K44" s="44"/>
      <c r="L44" s="3"/>
    </row>
    <row r="45" spans="3:14" ht="15.75" x14ac:dyDescent="0.25">
      <c r="C45" s="45">
        <f t="shared" ca="1" si="6"/>
        <v>23</v>
      </c>
      <c r="D45" s="46">
        <f t="shared" ca="1" si="0"/>
        <v>44013</v>
      </c>
      <c r="E45" s="64">
        <f t="shared" ca="1" si="1"/>
        <v>114229.92914218418</v>
      </c>
      <c r="F45" s="48">
        <f t="shared" ca="1" si="2"/>
        <v>995.36368210222076</v>
      </c>
      <c r="G45" s="48">
        <f t="shared" ca="1" si="3"/>
        <v>233.83082115432643</v>
      </c>
      <c r="H45" s="48">
        <f t="shared" ca="1" si="4"/>
        <v>761.53286094789439</v>
      </c>
      <c r="I45" s="57">
        <f t="shared" ca="1" si="5"/>
        <v>113996.09832102987</v>
      </c>
      <c r="J45" s="74">
        <f t="shared" ca="1" si="7"/>
        <v>150.32190507747131</v>
      </c>
      <c r="K45" s="44"/>
      <c r="L45" s="3"/>
    </row>
    <row r="46" spans="3:14" ht="15.75" x14ac:dyDescent="0.25">
      <c r="C46" s="45">
        <f t="shared" ca="1" si="6"/>
        <v>24</v>
      </c>
      <c r="D46" s="46">
        <f t="shared" ca="1" si="0"/>
        <v>44043</v>
      </c>
      <c r="E46" s="64">
        <f t="shared" ca="1" si="1"/>
        <v>113996.09832102987</v>
      </c>
      <c r="F46" s="48">
        <f t="shared" ca="1" si="2"/>
        <v>995.36368210222076</v>
      </c>
      <c r="G46" s="48">
        <f t="shared" ca="1" si="3"/>
        <v>235.38969329535527</v>
      </c>
      <c r="H46" s="48">
        <f t="shared" ca="1" si="4"/>
        <v>759.97398880686546</v>
      </c>
      <c r="I46" s="57">
        <f t="shared" ca="1" si="5"/>
        <v>113760.70862773452</v>
      </c>
      <c r="J46" s="74">
        <f t="shared" ca="1" si="7"/>
        <v>157.15471894462911</v>
      </c>
      <c r="K46" s="44"/>
      <c r="L46" s="3"/>
    </row>
    <row r="47" spans="3:14" ht="15.75" x14ac:dyDescent="0.25">
      <c r="C47" s="45">
        <f t="shared" ca="1" si="6"/>
        <v>25</v>
      </c>
      <c r="D47" s="46">
        <f t="shared" ca="1" si="0"/>
        <v>44074</v>
      </c>
      <c r="E47" s="64">
        <f t="shared" ca="1" si="1"/>
        <v>113760.70862773452</v>
      </c>
      <c r="F47" s="48">
        <f t="shared" ca="1" si="2"/>
        <v>995.36368210222076</v>
      </c>
      <c r="G47" s="48">
        <f t="shared" ca="1" si="3"/>
        <v>236.95895791732431</v>
      </c>
      <c r="H47" s="48">
        <f t="shared" ca="1" si="4"/>
        <v>758.40472418489651</v>
      </c>
      <c r="I47" s="57">
        <f t="shared" ca="1" si="5"/>
        <v>113523.74966981719</v>
      </c>
      <c r="J47" s="74">
        <f t="shared" ca="1" si="7"/>
        <v>163.98753281178688</v>
      </c>
      <c r="K47" s="44"/>
      <c r="L47" s="3"/>
    </row>
    <row r="48" spans="3:14" ht="15.75" x14ac:dyDescent="0.25">
      <c r="C48" s="45">
        <f t="shared" ca="1" si="6"/>
        <v>26</v>
      </c>
      <c r="D48" s="46">
        <f t="shared" ca="1" si="0"/>
        <v>44105</v>
      </c>
      <c r="E48" s="64">
        <f t="shared" ca="1" si="1"/>
        <v>113523.74966981719</v>
      </c>
      <c r="F48" s="48">
        <f t="shared" ca="1" si="2"/>
        <v>995.36368210222076</v>
      </c>
      <c r="G48" s="48">
        <f t="shared" ca="1" si="3"/>
        <v>238.53868430343977</v>
      </c>
      <c r="H48" s="48">
        <f t="shared" ca="1" si="4"/>
        <v>756.82499779878094</v>
      </c>
      <c r="I48" s="57">
        <f t="shared" ca="1" si="5"/>
        <v>113285.21098551375</v>
      </c>
      <c r="J48" s="74">
        <f t="shared" ca="1" si="7"/>
        <v>170.82034667894467</v>
      </c>
      <c r="K48" s="44"/>
      <c r="L48" s="3"/>
    </row>
    <row r="49" spans="3:12" ht="15.75" x14ac:dyDescent="0.25">
      <c r="C49" s="45">
        <f t="shared" ca="1" si="6"/>
        <v>27</v>
      </c>
      <c r="D49" s="46">
        <f t="shared" ca="1" si="0"/>
        <v>44135</v>
      </c>
      <c r="E49" s="64">
        <f t="shared" ca="1" si="1"/>
        <v>113285.21098551375</v>
      </c>
      <c r="F49" s="48">
        <f t="shared" ca="1" si="2"/>
        <v>995.36368210222076</v>
      </c>
      <c r="G49" s="48">
        <f t="shared" ca="1" si="3"/>
        <v>240.1289421987961</v>
      </c>
      <c r="H49" s="48">
        <f t="shared" ca="1" si="4"/>
        <v>755.23473990342461</v>
      </c>
      <c r="I49" s="57">
        <f t="shared" ca="1" si="5"/>
        <v>113045.08204331496</v>
      </c>
      <c r="J49" s="74">
        <f t="shared" ca="1" si="7"/>
        <v>177.65316054610247</v>
      </c>
      <c r="K49" s="44"/>
      <c r="L49" s="3"/>
    </row>
    <row r="50" spans="3:12" ht="15.75" x14ac:dyDescent="0.25">
      <c r="C50" s="45">
        <f t="shared" ca="1" si="6"/>
        <v>28</v>
      </c>
      <c r="D50" s="46">
        <f t="shared" ca="1" si="0"/>
        <v>44166</v>
      </c>
      <c r="E50" s="64">
        <f t="shared" ca="1" si="1"/>
        <v>113045.08204331496</v>
      </c>
      <c r="F50" s="48">
        <f t="shared" ca="1" si="2"/>
        <v>995.36368210222076</v>
      </c>
      <c r="G50" s="48">
        <f t="shared" ca="1" si="3"/>
        <v>241.72980181345471</v>
      </c>
      <c r="H50" s="48">
        <f t="shared" ca="1" si="4"/>
        <v>753.63388028876602</v>
      </c>
      <c r="I50" s="57">
        <f t="shared" ca="1" si="5"/>
        <v>112803.3522415015</v>
      </c>
      <c r="J50" s="74">
        <f t="shared" ca="1" si="7"/>
        <v>184.48597441326027</v>
      </c>
      <c r="K50" s="44"/>
      <c r="L50" s="3"/>
    </row>
    <row r="51" spans="3:12" ht="15.75" x14ac:dyDescent="0.25">
      <c r="C51" s="45">
        <f t="shared" ca="1" si="6"/>
        <v>29</v>
      </c>
      <c r="D51" s="46">
        <f t="shared" ca="1" si="0"/>
        <v>44196</v>
      </c>
      <c r="E51" s="64">
        <f t="shared" ca="1" si="1"/>
        <v>112803.3522415015</v>
      </c>
      <c r="F51" s="48">
        <f t="shared" ca="1" si="2"/>
        <v>995.36368210222076</v>
      </c>
      <c r="G51" s="48">
        <f t="shared" ca="1" si="3"/>
        <v>243.34133382554438</v>
      </c>
      <c r="H51" s="48">
        <f t="shared" ca="1" si="4"/>
        <v>752.02234827667633</v>
      </c>
      <c r="I51" s="57">
        <f t="shared" ca="1" si="5"/>
        <v>112560.01090767597</v>
      </c>
      <c r="J51" s="74">
        <f t="shared" ca="1" si="7"/>
        <v>191.31878828041803</v>
      </c>
      <c r="K51" s="44"/>
      <c r="L51" s="3"/>
    </row>
    <row r="52" spans="3:12" ht="15.75" x14ac:dyDescent="0.25">
      <c r="C52" s="45">
        <f t="shared" ca="1" si="6"/>
        <v>30</v>
      </c>
      <c r="D52" s="46">
        <f t="shared" ca="1" si="0"/>
        <v>44227</v>
      </c>
      <c r="E52" s="64">
        <f t="shared" ca="1" si="1"/>
        <v>112560.01090767597</v>
      </c>
      <c r="F52" s="48">
        <f t="shared" ca="1" si="2"/>
        <v>995.36368210222076</v>
      </c>
      <c r="G52" s="48">
        <f t="shared" ca="1" si="3"/>
        <v>244.96360938438133</v>
      </c>
      <c r="H52" s="48">
        <f t="shared" ca="1" si="4"/>
        <v>750.40007271783941</v>
      </c>
      <c r="I52" s="57">
        <f t="shared" ca="1" si="5"/>
        <v>112315.0472982916</v>
      </c>
      <c r="J52" s="74">
        <f t="shared" ca="1" si="7"/>
        <v>198.15160214757583</v>
      </c>
      <c r="K52" s="44"/>
      <c r="L52" s="3"/>
    </row>
    <row r="53" spans="3:12" ht="15.75" x14ac:dyDescent="0.25">
      <c r="C53" s="45">
        <f t="shared" ca="1" si="6"/>
        <v>31</v>
      </c>
      <c r="D53" s="46">
        <f t="shared" ca="1" si="0"/>
        <v>44258</v>
      </c>
      <c r="E53" s="64">
        <f t="shared" ca="1" si="1"/>
        <v>112315.0472982916</v>
      </c>
      <c r="F53" s="48">
        <f t="shared" ca="1" si="2"/>
        <v>995.36368210222076</v>
      </c>
      <c r="G53" s="48">
        <f t="shared" ca="1" si="3"/>
        <v>246.59670011361058</v>
      </c>
      <c r="H53" s="48">
        <f t="shared" ca="1" si="4"/>
        <v>748.76698198861015</v>
      </c>
      <c r="I53" s="57">
        <f t="shared" ca="1" si="5"/>
        <v>112068.45059817799</v>
      </c>
      <c r="J53" s="74">
        <f t="shared" ca="1" si="7"/>
        <v>204.98441601473363</v>
      </c>
      <c r="K53" s="44"/>
      <c r="L53" s="3"/>
    </row>
    <row r="54" spans="3:12" ht="15.75" x14ac:dyDescent="0.25">
      <c r="C54" s="45">
        <f t="shared" ca="1" si="6"/>
        <v>32</v>
      </c>
      <c r="D54" s="46">
        <f t="shared" ca="1" si="0"/>
        <v>44286</v>
      </c>
      <c r="E54" s="64">
        <f t="shared" ca="1" si="1"/>
        <v>112068.45059817799</v>
      </c>
      <c r="F54" s="48">
        <f t="shared" ca="1" si="2"/>
        <v>995.36368210222076</v>
      </c>
      <c r="G54" s="48">
        <f t="shared" ca="1" si="3"/>
        <v>248.24067811436794</v>
      </c>
      <c r="H54" s="48">
        <f t="shared" ca="1" si="4"/>
        <v>747.12300398785283</v>
      </c>
      <c r="I54" s="57">
        <f t="shared" ca="1" si="5"/>
        <v>111820.20992006361</v>
      </c>
      <c r="J54" s="74">
        <f t="shared" ca="1" si="7"/>
        <v>211.81722988189139</v>
      </c>
      <c r="K54" s="44"/>
      <c r="L54" s="3"/>
    </row>
    <row r="55" spans="3:12" ht="15.75" x14ac:dyDescent="0.25">
      <c r="C55" s="45">
        <f t="shared" ca="1" si="6"/>
        <v>33</v>
      </c>
      <c r="D55" s="46">
        <f t="shared" ca="1" si="0"/>
        <v>44317</v>
      </c>
      <c r="E55" s="64">
        <f t="shared" ca="1" si="1"/>
        <v>111820.20992006361</v>
      </c>
      <c r="F55" s="48">
        <f t="shared" ca="1" si="2"/>
        <v>995.36368210222076</v>
      </c>
      <c r="G55" s="48">
        <f t="shared" ca="1" si="3"/>
        <v>249.8956159684638</v>
      </c>
      <c r="H55" s="48">
        <f t="shared" ca="1" si="4"/>
        <v>745.46806613375691</v>
      </c>
      <c r="I55" s="57">
        <f t="shared" ca="1" si="5"/>
        <v>111570.31430409514</v>
      </c>
      <c r="J55" s="74">
        <f t="shared" ca="1" si="7"/>
        <v>218.65004374904919</v>
      </c>
      <c r="K55" s="44"/>
      <c r="L55" s="3"/>
    </row>
    <row r="56" spans="3:12" ht="15.75" x14ac:dyDescent="0.25">
      <c r="C56" s="45">
        <f t="shared" ca="1" si="6"/>
        <v>34</v>
      </c>
      <c r="D56" s="46">
        <f t="shared" ca="1" si="0"/>
        <v>44347</v>
      </c>
      <c r="E56" s="64">
        <f t="shared" ca="1" si="1"/>
        <v>111570.31430409514</v>
      </c>
      <c r="F56" s="48">
        <f t="shared" ca="1" si="2"/>
        <v>995.36368210222076</v>
      </c>
      <c r="G56" s="48">
        <f t="shared" ca="1" si="3"/>
        <v>251.56158674158686</v>
      </c>
      <c r="H56" s="48">
        <f t="shared" ca="1" si="4"/>
        <v>743.80209536063387</v>
      </c>
      <c r="I56" s="57">
        <f t="shared" ca="1" si="5"/>
        <v>111318.75271735355</v>
      </c>
      <c r="J56" s="74">
        <f t="shared" ca="1" si="7"/>
        <v>225.48285761620699</v>
      </c>
      <c r="K56" s="44"/>
      <c r="L56" s="3"/>
    </row>
    <row r="57" spans="3:12" ht="15.75" x14ac:dyDescent="0.25">
      <c r="C57" s="45">
        <f t="shared" ca="1" si="6"/>
        <v>35</v>
      </c>
      <c r="D57" s="46">
        <f t="shared" ca="1" si="0"/>
        <v>44378</v>
      </c>
      <c r="E57" s="64">
        <f t="shared" ca="1" si="1"/>
        <v>111318.75271735355</v>
      </c>
      <c r="F57" s="48">
        <f t="shared" ca="1" si="2"/>
        <v>995.36368210222076</v>
      </c>
      <c r="G57" s="48">
        <f t="shared" ca="1" si="3"/>
        <v>253.23866398653081</v>
      </c>
      <c r="H57" s="48">
        <f t="shared" ca="1" si="4"/>
        <v>742.12501811568995</v>
      </c>
      <c r="I57" s="57">
        <f t="shared" ca="1" si="5"/>
        <v>111065.51405336705</v>
      </c>
      <c r="J57" s="74">
        <f t="shared" ca="1" si="7"/>
        <v>232.31567148336475</v>
      </c>
      <c r="K57" s="44"/>
      <c r="L57" s="3"/>
    </row>
    <row r="58" spans="3:12" ht="15.75" x14ac:dyDescent="0.25">
      <c r="C58" s="45">
        <f t="shared" ca="1" si="6"/>
        <v>36</v>
      </c>
      <c r="D58" s="46">
        <f t="shared" ca="1" si="0"/>
        <v>44408</v>
      </c>
      <c r="E58" s="64">
        <f t="shared" ca="1" si="1"/>
        <v>111065.51405336705</v>
      </c>
      <c r="F58" s="48">
        <f t="shared" ca="1" si="2"/>
        <v>995.36368210222076</v>
      </c>
      <c r="G58" s="48">
        <f t="shared" ca="1" si="3"/>
        <v>254.92692174644094</v>
      </c>
      <c r="H58" s="48">
        <f t="shared" ca="1" si="4"/>
        <v>740.43676035577982</v>
      </c>
      <c r="I58" s="57">
        <f t="shared" ca="1" si="5"/>
        <v>110810.58713162062</v>
      </c>
      <c r="J58" s="74">
        <f t="shared" ca="1" si="7"/>
        <v>239.14848535052255</v>
      </c>
      <c r="K58" s="44"/>
      <c r="L58" s="3"/>
    </row>
    <row r="59" spans="3:12" ht="15.75" x14ac:dyDescent="0.25">
      <c r="C59" s="45">
        <f t="shared" ca="1" si="6"/>
        <v>37</v>
      </c>
      <c r="D59" s="46">
        <f t="shared" ca="1" si="0"/>
        <v>44439</v>
      </c>
      <c r="E59" s="64">
        <f t="shared" ca="1" si="1"/>
        <v>110810.58713162062</v>
      </c>
      <c r="F59" s="48">
        <f t="shared" ca="1" si="2"/>
        <v>995.36368210222076</v>
      </c>
      <c r="G59" s="48">
        <f t="shared" ca="1" si="3"/>
        <v>256.62643455808393</v>
      </c>
      <c r="H59" s="48">
        <f t="shared" ca="1" si="4"/>
        <v>738.73724754413672</v>
      </c>
      <c r="I59" s="57">
        <f t="shared" ca="1" si="5"/>
        <v>110553.9606970625</v>
      </c>
      <c r="J59" s="74">
        <f t="shared" ca="1" si="7"/>
        <v>245.98129921768034</v>
      </c>
      <c r="K59" s="44"/>
      <c r="L59" s="3"/>
    </row>
    <row r="60" spans="3:12" ht="15.75" x14ac:dyDescent="0.25">
      <c r="C60" s="45">
        <f t="shared" ca="1" si="6"/>
        <v>38</v>
      </c>
      <c r="D60" s="46">
        <f t="shared" ca="1" si="0"/>
        <v>44470</v>
      </c>
      <c r="E60" s="64">
        <f t="shared" ca="1" si="1"/>
        <v>110553.9606970625</v>
      </c>
      <c r="F60" s="48">
        <f t="shared" ca="1" si="2"/>
        <v>995.36368210222076</v>
      </c>
      <c r="G60" s="48">
        <f t="shared" ca="1" si="3"/>
        <v>258.33727745513784</v>
      </c>
      <c r="H60" s="48">
        <f t="shared" ca="1" si="4"/>
        <v>737.02640464708293</v>
      </c>
      <c r="I60" s="57">
        <f t="shared" ca="1" si="5"/>
        <v>110295.62341960738</v>
      </c>
      <c r="J60" s="74">
        <f t="shared" ca="1" si="7"/>
        <v>252.81411308483811</v>
      </c>
      <c r="K60" s="44"/>
      <c r="L60" s="3"/>
    </row>
    <row r="61" spans="3:12" ht="15.75" x14ac:dyDescent="0.25">
      <c r="C61" s="45">
        <f t="shared" ca="1" si="6"/>
        <v>39</v>
      </c>
      <c r="D61" s="46">
        <f t="shared" ca="1" si="0"/>
        <v>44500</v>
      </c>
      <c r="E61" s="64">
        <f t="shared" ca="1" si="1"/>
        <v>110295.62341960738</v>
      </c>
      <c r="F61" s="48">
        <f t="shared" ca="1" si="2"/>
        <v>995.36368210222076</v>
      </c>
      <c r="G61" s="48">
        <f t="shared" ca="1" si="3"/>
        <v>260.05952597150537</v>
      </c>
      <c r="H61" s="48">
        <f t="shared" ca="1" si="4"/>
        <v>735.30415613071546</v>
      </c>
      <c r="I61" s="57">
        <f t="shared" ca="1" si="5"/>
        <v>110035.5638936359</v>
      </c>
      <c r="J61" s="74">
        <f t="shared" ca="1" si="7"/>
        <v>259.64692695199591</v>
      </c>
      <c r="K61" s="44"/>
      <c r="L61" s="3"/>
    </row>
    <row r="62" spans="3:12" ht="15.75" x14ac:dyDescent="0.25">
      <c r="C62" s="45">
        <f t="shared" ca="1" si="6"/>
        <v>40</v>
      </c>
      <c r="D62" s="46">
        <f t="shared" ca="1" si="0"/>
        <v>44531</v>
      </c>
      <c r="E62" s="64">
        <f t="shared" ca="1" si="1"/>
        <v>110035.5638936359</v>
      </c>
      <c r="F62" s="48">
        <f t="shared" ca="1" si="2"/>
        <v>995.36368210222076</v>
      </c>
      <c r="G62" s="48">
        <f t="shared" ca="1" si="3"/>
        <v>261.79325614464881</v>
      </c>
      <c r="H62" s="48">
        <f t="shared" ca="1" si="4"/>
        <v>733.57042595757207</v>
      </c>
      <c r="I62" s="57">
        <f t="shared" ca="1" si="5"/>
        <v>109773.77063749124</v>
      </c>
      <c r="J62" s="74">
        <f t="shared" ca="1" si="7"/>
        <v>266.47974081915368</v>
      </c>
      <c r="K62" s="44"/>
      <c r="L62" s="3"/>
    </row>
    <row r="63" spans="3:12" ht="15.75" x14ac:dyDescent="0.25">
      <c r="C63" s="45">
        <f t="shared" ca="1" si="6"/>
        <v>41</v>
      </c>
      <c r="D63" s="46">
        <f t="shared" ca="1" si="0"/>
        <v>44561</v>
      </c>
      <c r="E63" s="64">
        <f t="shared" ca="1" si="1"/>
        <v>109773.77063749124</v>
      </c>
      <c r="F63" s="48">
        <f t="shared" ca="1" si="2"/>
        <v>995.36368210222076</v>
      </c>
      <c r="G63" s="48">
        <f t="shared" ca="1" si="3"/>
        <v>263.53854451894648</v>
      </c>
      <c r="H63" s="48">
        <f t="shared" ca="1" si="4"/>
        <v>731.82513758327434</v>
      </c>
      <c r="I63" s="57">
        <f t="shared" ca="1" si="5"/>
        <v>109510.23209297229</v>
      </c>
      <c r="J63" s="74">
        <f t="shared" ca="1" si="7"/>
        <v>273.3125546863115</v>
      </c>
      <c r="K63" s="44"/>
      <c r="L63" s="3"/>
    </row>
    <row r="64" spans="3:12" ht="15.75" x14ac:dyDescent="0.25">
      <c r="C64" s="45">
        <f t="shared" ca="1" si="6"/>
        <v>42</v>
      </c>
      <c r="D64" s="46">
        <f t="shared" ca="1" si="0"/>
        <v>44592</v>
      </c>
      <c r="E64" s="64">
        <f t="shared" ca="1" si="1"/>
        <v>109510.23209297229</v>
      </c>
      <c r="F64" s="48">
        <f t="shared" ca="1" si="2"/>
        <v>995.36368210222076</v>
      </c>
      <c r="G64" s="48">
        <f t="shared" ca="1" si="3"/>
        <v>265.29546814907275</v>
      </c>
      <c r="H64" s="48">
        <f t="shared" ca="1" si="4"/>
        <v>730.06821395314796</v>
      </c>
      <c r="I64" s="57">
        <f t="shared" ca="1" si="5"/>
        <v>109244.93662482323</v>
      </c>
      <c r="J64" s="74">
        <f t="shared" ca="1" si="7"/>
        <v>280.14536855346927</v>
      </c>
      <c r="K64" s="44"/>
      <c r="L64" s="3"/>
    </row>
    <row r="65" spans="3:12" ht="15.75" x14ac:dyDescent="0.25">
      <c r="C65" s="45">
        <f t="shared" ca="1" si="6"/>
        <v>43</v>
      </c>
      <c r="D65" s="46">
        <f t="shared" ca="1" si="0"/>
        <v>44623</v>
      </c>
      <c r="E65" s="64">
        <f t="shared" ca="1" si="1"/>
        <v>109244.93662482323</v>
      </c>
      <c r="F65" s="48">
        <f t="shared" ca="1" si="2"/>
        <v>995.36368210222076</v>
      </c>
      <c r="G65" s="48">
        <f t="shared" ca="1" si="3"/>
        <v>267.06410460339993</v>
      </c>
      <c r="H65" s="48">
        <f t="shared" ca="1" si="4"/>
        <v>728.2995774988209</v>
      </c>
      <c r="I65" s="57">
        <f t="shared" ca="1" si="5"/>
        <v>108977.87252021981</v>
      </c>
      <c r="J65" s="74">
        <f t="shared" ca="1" si="7"/>
        <v>286.97818242062704</v>
      </c>
      <c r="K65" s="44"/>
      <c r="L65" s="3"/>
    </row>
    <row r="66" spans="3:12" ht="15.75" x14ac:dyDescent="0.25">
      <c r="C66" s="45">
        <f t="shared" ca="1" si="6"/>
        <v>44</v>
      </c>
      <c r="D66" s="46">
        <f t="shared" ca="1" si="0"/>
        <v>44651</v>
      </c>
      <c r="E66" s="64">
        <f t="shared" ca="1" si="1"/>
        <v>108977.87252021981</v>
      </c>
      <c r="F66" s="48">
        <f t="shared" ca="1" si="2"/>
        <v>995.36368210222076</v>
      </c>
      <c r="G66" s="48">
        <f t="shared" ca="1" si="3"/>
        <v>268.84453196742254</v>
      </c>
      <c r="H66" s="48">
        <f t="shared" ca="1" si="4"/>
        <v>726.51915013479822</v>
      </c>
      <c r="I66" s="57">
        <f t="shared" ca="1" si="5"/>
        <v>108709.0279882524</v>
      </c>
      <c r="J66" s="74">
        <f t="shared" ca="1" si="7"/>
        <v>293.81099628778486</v>
      </c>
      <c r="K66" s="44"/>
      <c r="L66" s="3"/>
    </row>
    <row r="67" spans="3:12" ht="15.75" x14ac:dyDescent="0.25">
      <c r="C67" s="45">
        <f t="shared" ca="1" si="6"/>
        <v>45</v>
      </c>
      <c r="D67" s="46">
        <f t="shared" ca="1" si="0"/>
        <v>44682</v>
      </c>
      <c r="E67" s="64">
        <f t="shared" ca="1" si="1"/>
        <v>108709.0279882524</v>
      </c>
      <c r="F67" s="48">
        <f t="shared" ca="1" si="2"/>
        <v>995.36368210222076</v>
      </c>
      <c r="G67" s="48">
        <f t="shared" ca="1" si="3"/>
        <v>270.63682884720532</v>
      </c>
      <c r="H67" s="48">
        <f t="shared" ca="1" si="4"/>
        <v>724.72685325501527</v>
      </c>
      <c r="I67" s="57">
        <f t="shared" ca="1" si="5"/>
        <v>108438.3911594052</v>
      </c>
      <c r="J67" s="74">
        <f t="shared" ca="1" si="7"/>
        <v>300.64381015494263</v>
      </c>
      <c r="K67" s="44"/>
      <c r="L67" s="3"/>
    </row>
    <row r="68" spans="3:12" ht="15.75" x14ac:dyDescent="0.25">
      <c r="C68" s="45">
        <f t="shared" ca="1" si="6"/>
        <v>46</v>
      </c>
      <c r="D68" s="46">
        <f t="shared" ca="1" si="0"/>
        <v>44712</v>
      </c>
      <c r="E68" s="64">
        <f t="shared" ca="1" si="1"/>
        <v>108438.3911594052</v>
      </c>
      <c r="F68" s="48">
        <f t="shared" ca="1" si="2"/>
        <v>995.36368210222076</v>
      </c>
      <c r="G68" s="48">
        <f t="shared" ca="1" si="3"/>
        <v>272.44107437285345</v>
      </c>
      <c r="H68" s="48">
        <f t="shared" ca="1" si="4"/>
        <v>722.92260772936743</v>
      </c>
      <c r="I68" s="57">
        <f t="shared" ca="1" si="5"/>
        <v>108165.95008503235</v>
      </c>
      <c r="J68" s="74">
        <f t="shared" ca="1" si="7"/>
        <v>307.4766240221004</v>
      </c>
      <c r="K68" s="44"/>
      <c r="L68" s="3"/>
    </row>
    <row r="69" spans="3:12" ht="15.75" x14ac:dyDescent="0.25">
      <c r="C69" s="45">
        <f t="shared" ca="1" si="6"/>
        <v>47</v>
      </c>
      <c r="D69" s="46">
        <f t="shared" ca="1" si="0"/>
        <v>44743</v>
      </c>
      <c r="E69" s="64">
        <f t="shared" ca="1" si="1"/>
        <v>108165.95008503235</v>
      </c>
      <c r="F69" s="48">
        <f t="shared" ca="1" si="2"/>
        <v>995.36368210222076</v>
      </c>
      <c r="G69" s="48">
        <f t="shared" ca="1" si="3"/>
        <v>274.2573482020058</v>
      </c>
      <c r="H69" s="48">
        <f t="shared" ca="1" si="4"/>
        <v>721.10633390021496</v>
      </c>
      <c r="I69" s="57">
        <f t="shared" ca="1" si="5"/>
        <v>107891.69273683036</v>
      </c>
      <c r="J69" s="74">
        <f t="shared" ca="1" si="7"/>
        <v>314.30943788925822</v>
      </c>
      <c r="K69" s="44"/>
      <c r="L69" s="3"/>
    </row>
    <row r="70" spans="3:12" ht="15.75" x14ac:dyDescent="0.25">
      <c r="C70" s="45">
        <f t="shared" ca="1" si="6"/>
        <v>48</v>
      </c>
      <c r="D70" s="46">
        <f t="shared" ca="1" si="0"/>
        <v>44773</v>
      </c>
      <c r="E70" s="64">
        <f t="shared" ca="1" si="1"/>
        <v>107891.69273683036</v>
      </c>
      <c r="F70" s="48">
        <f t="shared" ca="1" si="2"/>
        <v>995.36368210222076</v>
      </c>
      <c r="G70" s="48">
        <f t="shared" ca="1" si="3"/>
        <v>276.08573052335248</v>
      </c>
      <c r="H70" s="48">
        <f t="shared" ca="1" si="4"/>
        <v>719.27795157886828</v>
      </c>
      <c r="I70" s="57">
        <f t="shared" ca="1" si="5"/>
        <v>107615.60700630699</v>
      </c>
      <c r="J70" s="74">
        <f t="shared" ca="1" si="7"/>
        <v>321.14225175641599</v>
      </c>
      <c r="K70" s="44"/>
      <c r="L70" s="3"/>
    </row>
    <row r="71" spans="3:12" ht="15.75" x14ac:dyDescent="0.25">
      <c r="C71" s="45">
        <f t="shared" ca="1" si="6"/>
        <v>49</v>
      </c>
      <c r="D71" s="46">
        <f t="shared" ca="1" si="0"/>
        <v>44804</v>
      </c>
      <c r="E71" s="64">
        <f t="shared" ca="1" si="1"/>
        <v>107615.60700630699</v>
      </c>
      <c r="F71" s="48">
        <f t="shared" ca="1" si="2"/>
        <v>995.36368210222076</v>
      </c>
      <c r="G71" s="48">
        <f t="shared" ca="1" si="3"/>
        <v>277.92630206017481</v>
      </c>
      <c r="H71" s="48">
        <f t="shared" ca="1" si="4"/>
        <v>717.4373800420459</v>
      </c>
      <c r="I71" s="57">
        <f t="shared" ca="1" si="5"/>
        <v>107337.68070424683</v>
      </c>
      <c r="J71" s="74">
        <f t="shared" ca="1" si="7"/>
        <v>327.97506562357376</v>
      </c>
      <c r="K71" s="44"/>
      <c r="L71" s="3"/>
    </row>
    <row r="72" spans="3:12" ht="15.75" x14ac:dyDescent="0.25">
      <c r="C72" s="45">
        <f t="shared" ca="1" si="6"/>
        <v>50</v>
      </c>
      <c r="D72" s="46">
        <f t="shared" ca="1" si="0"/>
        <v>44835</v>
      </c>
      <c r="E72" s="64">
        <f t="shared" ca="1" si="1"/>
        <v>107337.68070424683</v>
      </c>
      <c r="F72" s="48">
        <f t="shared" ca="1" si="2"/>
        <v>995.36368210222076</v>
      </c>
      <c r="G72" s="48">
        <f t="shared" ca="1" si="3"/>
        <v>279.77914407390926</v>
      </c>
      <c r="H72" s="48">
        <f t="shared" ca="1" si="4"/>
        <v>715.58453802831139</v>
      </c>
      <c r="I72" s="57">
        <f t="shared" ca="1" si="5"/>
        <v>107057.9015601729</v>
      </c>
      <c r="J72" s="74">
        <f t="shared" ca="1" si="7"/>
        <v>334.80787949073158</v>
      </c>
      <c r="K72" s="44"/>
      <c r="L72" s="3"/>
    </row>
    <row r="73" spans="3:12" ht="15.75" x14ac:dyDescent="0.25">
      <c r="C73" s="45">
        <f t="shared" ca="1" si="6"/>
        <v>51</v>
      </c>
      <c r="D73" s="46">
        <f t="shared" ca="1" si="0"/>
        <v>44865</v>
      </c>
      <c r="E73" s="64">
        <f t="shared" ca="1" si="1"/>
        <v>107057.9015601729</v>
      </c>
      <c r="F73" s="48">
        <f t="shared" ca="1" si="2"/>
        <v>995.36368210222076</v>
      </c>
      <c r="G73" s="48">
        <f t="shared" ca="1" si="3"/>
        <v>281.64433836773537</v>
      </c>
      <c r="H73" s="48">
        <f t="shared" ca="1" si="4"/>
        <v>713.71934373448539</v>
      </c>
      <c r="I73" s="57">
        <f t="shared" ca="1" si="5"/>
        <v>106776.25722180519</v>
      </c>
      <c r="J73" s="74">
        <f t="shared" ca="1" si="7"/>
        <v>341.64069335788935</v>
      </c>
      <c r="K73" s="44"/>
      <c r="L73" s="3"/>
    </row>
    <row r="74" spans="3:12" ht="15.75" x14ac:dyDescent="0.25">
      <c r="C74" s="45">
        <f t="shared" ca="1" si="6"/>
        <v>52</v>
      </c>
      <c r="D74" s="46">
        <f t="shared" ca="1" si="0"/>
        <v>44896</v>
      </c>
      <c r="E74" s="64">
        <f t="shared" ca="1" si="1"/>
        <v>106776.25722180519</v>
      </c>
      <c r="F74" s="48">
        <f t="shared" ca="1" si="2"/>
        <v>995.36368210222076</v>
      </c>
      <c r="G74" s="48">
        <f t="shared" ca="1" si="3"/>
        <v>283.52196729018692</v>
      </c>
      <c r="H74" s="48">
        <f t="shared" ca="1" si="4"/>
        <v>711.84171481203384</v>
      </c>
      <c r="I74" s="57">
        <f t="shared" ca="1" si="5"/>
        <v>106492.73525451501</v>
      </c>
      <c r="J74" s="74">
        <f t="shared" ca="1" si="7"/>
        <v>348.47350722504717</v>
      </c>
      <c r="K74" s="44"/>
      <c r="L74" s="3"/>
    </row>
    <row r="75" spans="3:12" ht="15.75" x14ac:dyDescent="0.25">
      <c r="C75" s="45">
        <f t="shared" ca="1" si="6"/>
        <v>53</v>
      </c>
      <c r="D75" s="46">
        <f t="shared" ca="1" si="0"/>
        <v>44926</v>
      </c>
      <c r="E75" s="64">
        <f t="shared" ca="1" si="1"/>
        <v>106492.73525451501</v>
      </c>
      <c r="F75" s="48">
        <f t="shared" ca="1" si="2"/>
        <v>995.36368210222076</v>
      </c>
      <c r="G75" s="48">
        <f t="shared" ca="1" si="3"/>
        <v>285.41211373878821</v>
      </c>
      <c r="H75" s="48">
        <f t="shared" ca="1" si="4"/>
        <v>709.95156836343256</v>
      </c>
      <c r="I75" s="57">
        <f t="shared" ca="1" si="5"/>
        <v>106207.32314077622</v>
      </c>
      <c r="J75" s="74">
        <f t="shared" ca="1" si="7"/>
        <v>355.30632109220494</v>
      </c>
      <c r="K75" s="44"/>
      <c r="L75" s="3"/>
    </row>
    <row r="76" spans="3:12" ht="15.75" x14ac:dyDescent="0.25">
      <c r="C76" s="45">
        <f t="shared" ca="1" si="6"/>
        <v>54</v>
      </c>
      <c r="D76" s="46">
        <f t="shared" ca="1" si="0"/>
        <v>44957</v>
      </c>
      <c r="E76" s="64">
        <f t="shared" ca="1" si="1"/>
        <v>106207.32314077622</v>
      </c>
      <c r="F76" s="48">
        <f t="shared" ca="1" si="2"/>
        <v>995.36368210222076</v>
      </c>
      <c r="G76" s="48">
        <f t="shared" ca="1" si="3"/>
        <v>287.31486116371349</v>
      </c>
      <c r="H76" s="48">
        <f t="shared" ca="1" si="4"/>
        <v>708.04882093850733</v>
      </c>
      <c r="I76" s="57">
        <f t="shared" ca="1" si="5"/>
        <v>105920.00827961252</v>
      </c>
      <c r="J76" s="74">
        <f t="shared" ca="1" si="7"/>
        <v>362.13913495936271</v>
      </c>
      <c r="K76" s="44"/>
      <c r="L76" s="3"/>
    </row>
    <row r="77" spans="3:12" ht="15.75" x14ac:dyDescent="0.25">
      <c r="C77" s="45">
        <f t="shared" ca="1" si="6"/>
        <v>55</v>
      </c>
      <c r="D77" s="46">
        <f t="shared" ca="1" si="0"/>
        <v>44988</v>
      </c>
      <c r="E77" s="64">
        <f t="shared" ca="1" si="1"/>
        <v>105920.00827961252</v>
      </c>
      <c r="F77" s="48">
        <f t="shared" ca="1" si="2"/>
        <v>995.36368210222076</v>
      </c>
      <c r="G77" s="48">
        <f t="shared" ca="1" si="3"/>
        <v>289.23029357147152</v>
      </c>
      <c r="H77" s="48">
        <f t="shared" ca="1" si="4"/>
        <v>706.13338853074913</v>
      </c>
      <c r="I77" s="57">
        <f t="shared" ca="1" si="5"/>
        <v>105630.77798604105</v>
      </c>
      <c r="J77" s="74">
        <f t="shared" ca="1" si="7"/>
        <v>368.97194882652053</v>
      </c>
      <c r="K77" s="44"/>
      <c r="L77" s="3"/>
    </row>
    <row r="78" spans="3:12" ht="15.75" x14ac:dyDescent="0.25">
      <c r="C78" s="45">
        <f t="shared" ca="1" si="6"/>
        <v>56</v>
      </c>
      <c r="D78" s="46">
        <f t="shared" ca="1" si="0"/>
        <v>45016</v>
      </c>
      <c r="E78" s="64">
        <f t="shared" ca="1" si="1"/>
        <v>105630.77798604105</v>
      </c>
      <c r="F78" s="48">
        <f t="shared" ca="1" si="2"/>
        <v>995.36368210222076</v>
      </c>
      <c r="G78" s="48">
        <f t="shared" ca="1" si="3"/>
        <v>291.15849552861465</v>
      </c>
      <c r="H78" s="48">
        <f t="shared" ca="1" si="4"/>
        <v>704.20518657360606</v>
      </c>
      <c r="I78" s="57">
        <f t="shared" ca="1" si="5"/>
        <v>105339.61949051241</v>
      </c>
      <c r="J78" s="74">
        <f t="shared" ca="1" si="7"/>
        <v>375.8047626936783</v>
      </c>
      <c r="K78" s="44"/>
      <c r="L78" s="3"/>
    </row>
    <row r="79" spans="3:12" ht="15.75" x14ac:dyDescent="0.25">
      <c r="C79" s="45">
        <f t="shared" ca="1" si="6"/>
        <v>57</v>
      </c>
      <c r="D79" s="46">
        <f t="shared" ca="1" si="0"/>
        <v>45047</v>
      </c>
      <c r="E79" s="64">
        <f t="shared" ca="1" si="1"/>
        <v>105339.61949051241</v>
      </c>
      <c r="F79" s="48">
        <f t="shared" ca="1" si="2"/>
        <v>995.36368210222076</v>
      </c>
      <c r="G79" s="48">
        <f t="shared" ca="1" si="3"/>
        <v>293.09955216547212</v>
      </c>
      <c r="H79" s="48">
        <f t="shared" ca="1" si="4"/>
        <v>702.26412993674865</v>
      </c>
      <c r="I79" s="57">
        <f t="shared" ca="1" si="5"/>
        <v>105046.51993834699</v>
      </c>
      <c r="J79" s="74">
        <f t="shared" ca="1" si="7"/>
        <v>382.63757656083607</v>
      </c>
      <c r="K79" s="44"/>
      <c r="L79" s="3"/>
    </row>
    <row r="80" spans="3:12" ht="15.75" x14ac:dyDescent="0.25">
      <c r="C80" s="45">
        <f t="shared" ca="1" si="6"/>
        <v>58</v>
      </c>
      <c r="D80" s="46">
        <f t="shared" ca="1" si="0"/>
        <v>45077</v>
      </c>
      <c r="E80" s="64">
        <f t="shared" ca="1" si="1"/>
        <v>105046.51993834699</v>
      </c>
      <c r="F80" s="48">
        <f t="shared" ca="1" si="2"/>
        <v>995.36368210222076</v>
      </c>
      <c r="G80" s="48">
        <f t="shared" ca="1" si="3"/>
        <v>295.05354917990854</v>
      </c>
      <c r="H80" s="48">
        <f t="shared" ca="1" si="4"/>
        <v>700.31013292231228</v>
      </c>
      <c r="I80" s="57">
        <f t="shared" ca="1" si="5"/>
        <v>104751.46638916705</v>
      </c>
      <c r="J80" s="74">
        <f t="shared" ca="1" si="7"/>
        <v>389.47039042799389</v>
      </c>
      <c r="K80" s="44"/>
      <c r="L80" s="3"/>
    </row>
    <row r="81" spans="3:12" ht="15.75" x14ac:dyDescent="0.25">
      <c r="C81" s="45">
        <f t="shared" ca="1" si="6"/>
        <v>59</v>
      </c>
      <c r="D81" s="46">
        <f t="shared" ca="1" si="0"/>
        <v>45108</v>
      </c>
      <c r="E81" s="64">
        <f t="shared" ca="1" si="1"/>
        <v>104751.46638916705</v>
      </c>
      <c r="F81" s="48">
        <f t="shared" ca="1" si="2"/>
        <v>995.36368210222076</v>
      </c>
      <c r="G81" s="48">
        <f t="shared" ca="1" si="3"/>
        <v>297.02057284110799</v>
      </c>
      <c r="H81" s="48">
        <f t="shared" ca="1" si="4"/>
        <v>698.34310926111277</v>
      </c>
      <c r="I81" s="57">
        <f t="shared" ca="1" si="5"/>
        <v>104454.44581632596</v>
      </c>
      <c r="J81" s="74">
        <f t="shared" ca="1" si="7"/>
        <v>396.30320429515166</v>
      </c>
      <c r="K81" s="44"/>
      <c r="L81" s="3"/>
    </row>
    <row r="82" spans="3:12" ht="15.75" x14ac:dyDescent="0.25">
      <c r="C82" s="45">
        <f t="shared" ca="1" si="6"/>
        <v>60</v>
      </c>
      <c r="D82" s="46">
        <f t="shared" ca="1" si="0"/>
        <v>45138</v>
      </c>
      <c r="E82" s="64">
        <f t="shared" ca="1" si="1"/>
        <v>104454.44581632596</v>
      </c>
      <c r="F82" s="48">
        <f t="shared" ca="1" si="2"/>
        <v>995.36368210222076</v>
      </c>
      <c r="G82" s="48">
        <f t="shared" ca="1" si="3"/>
        <v>299.00070999338203</v>
      </c>
      <c r="H82" s="48">
        <f t="shared" ca="1" si="4"/>
        <v>696.36297210883868</v>
      </c>
      <c r="I82" s="57">
        <f t="shared" ca="1" si="5"/>
        <v>104155.44510633258</v>
      </c>
      <c r="J82" s="74">
        <f t="shared" ca="1" si="7"/>
        <v>403.13601816230943</v>
      </c>
      <c r="K82" s="44"/>
      <c r="L82" s="3"/>
    </row>
    <row r="83" spans="3:12" ht="15.75" x14ac:dyDescent="0.25">
      <c r="C83" s="45">
        <f t="shared" ca="1" si="6"/>
        <v>61</v>
      </c>
      <c r="D83" s="46">
        <f t="shared" ca="1" si="0"/>
        <v>45169</v>
      </c>
      <c r="E83" s="64">
        <f t="shared" ca="1" si="1"/>
        <v>104155.44510633258</v>
      </c>
      <c r="F83" s="48">
        <f t="shared" ca="1" si="2"/>
        <v>995.36368210222076</v>
      </c>
      <c r="G83" s="48">
        <f t="shared" ca="1" si="3"/>
        <v>300.99404806000462</v>
      </c>
      <c r="H83" s="48">
        <f t="shared" ca="1" si="4"/>
        <v>694.36963404221615</v>
      </c>
      <c r="I83" s="57">
        <f t="shared" ca="1" si="5"/>
        <v>103854.45105827256</v>
      </c>
      <c r="J83" s="74">
        <f t="shared" ca="1" si="7"/>
        <v>409.96883202946725</v>
      </c>
      <c r="K83" s="44"/>
      <c r="L83" s="3"/>
    </row>
    <row r="84" spans="3:12" ht="15.75" x14ac:dyDescent="0.25">
      <c r="C84" s="45">
        <f t="shared" ca="1" si="6"/>
        <v>62</v>
      </c>
      <c r="D84" s="46">
        <f t="shared" ca="1" si="0"/>
        <v>45200</v>
      </c>
      <c r="E84" s="64">
        <f t="shared" ca="1" si="1"/>
        <v>103854.45105827256</v>
      </c>
      <c r="F84" s="48">
        <f t="shared" ca="1" si="2"/>
        <v>995.36368210222076</v>
      </c>
      <c r="G84" s="48">
        <f t="shared" ca="1" si="3"/>
        <v>303.00067504707124</v>
      </c>
      <c r="H84" s="48">
        <f t="shared" ca="1" si="4"/>
        <v>692.36300705514952</v>
      </c>
      <c r="I84" s="57">
        <f t="shared" ca="1" si="5"/>
        <v>103551.45038322551</v>
      </c>
      <c r="J84" s="74">
        <f t="shared" ca="1" si="7"/>
        <v>416.80164589662502</v>
      </c>
      <c r="K84" s="44"/>
      <c r="L84" s="3"/>
    </row>
    <row r="85" spans="3:12" ht="15.75" x14ac:dyDescent="0.25">
      <c r="C85" s="45">
        <f t="shared" ca="1" si="6"/>
        <v>63</v>
      </c>
      <c r="D85" s="46">
        <f t="shared" ca="1" si="0"/>
        <v>45230</v>
      </c>
      <c r="E85" s="64">
        <f t="shared" ca="1" si="1"/>
        <v>103551.45038322551</v>
      </c>
      <c r="F85" s="48">
        <f t="shared" ca="1" si="2"/>
        <v>995.36368210222076</v>
      </c>
      <c r="G85" s="48">
        <f t="shared" ca="1" si="3"/>
        <v>305.0206795473851</v>
      </c>
      <c r="H85" s="48">
        <f t="shared" ca="1" si="4"/>
        <v>690.34300255483561</v>
      </c>
      <c r="I85" s="57">
        <f t="shared" ca="1" si="5"/>
        <v>103246.42970367814</v>
      </c>
      <c r="J85" s="74">
        <f t="shared" ca="1" si="7"/>
        <v>423.63445976378279</v>
      </c>
      <c r="K85" s="44"/>
      <c r="L85" s="3"/>
    </row>
    <row r="86" spans="3:12" ht="15.75" x14ac:dyDescent="0.25">
      <c r="C86" s="45">
        <f t="shared" ca="1" si="6"/>
        <v>64</v>
      </c>
      <c r="D86" s="46">
        <f t="shared" ca="1" si="0"/>
        <v>45261</v>
      </c>
      <c r="E86" s="64">
        <f t="shared" ca="1" si="1"/>
        <v>103246.42970367814</v>
      </c>
      <c r="F86" s="48">
        <f t="shared" ca="1" si="2"/>
        <v>995.36368210222076</v>
      </c>
      <c r="G86" s="48">
        <f t="shared" ca="1" si="3"/>
        <v>307.05415074436763</v>
      </c>
      <c r="H86" s="48">
        <f t="shared" ca="1" si="4"/>
        <v>688.30953135785307</v>
      </c>
      <c r="I86" s="57">
        <f t="shared" ca="1" si="5"/>
        <v>102939.37555293375</v>
      </c>
      <c r="J86" s="74">
        <f t="shared" ca="1" si="7"/>
        <v>430.46727363094061</v>
      </c>
      <c r="K86" s="44"/>
      <c r="L86" s="3"/>
    </row>
    <row r="87" spans="3:12" ht="15.75" x14ac:dyDescent="0.25">
      <c r="C87" s="45">
        <f t="shared" ca="1" si="6"/>
        <v>65</v>
      </c>
      <c r="D87" s="46">
        <f t="shared" ref="D87:D150" ca="1" si="8">IF(Loan_Not_Paid*Values_Entered,Payment_Date,"")</f>
        <v>45291</v>
      </c>
      <c r="E87" s="64">
        <f t="shared" ref="E87:E150" ca="1" si="9">IF(Loan_Not_Paid*Values_Entered,Beginning_Balance,"")</f>
        <v>102939.37555293375</v>
      </c>
      <c r="F87" s="48">
        <f t="shared" ref="F87:F150" ca="1" si="10">IF(Loan_Not_Paid*Values_Entered,Monthly_Payment,"")</f>
        <v>995.36368210222076</v>
      </c>
      <c r="G87" s="48">
        <f t="shared" ref="G87:G150" ca="1" si="11">IF(Loan_Not_Paid*Values_Entered,Principal,"")</f>
        <v>309.10117841599674</v>
      </c>
      <c r="H87" s="48">
        <f t="shared" ref="H87:H150" ca="1" si="12">IF(Loan_Not_Paid*Values_Entered,Interest,"")</f>
        <v>686.26250368622402</v>
      </c>
      <c r="I87" s="57">
        <f t="shared" ref="I87:I150" ca="1" si="13">IF(Loan_Not_Paid*Values_Entered,Ending_Balance,"")</f>
        <v>102630.27437451779</v>
      </c>
      <c r="J87" s="74">
        <f t="shared" ca="1" si="7"/>
        <v>437.30008749809838</v>
      </c>
      <c r="K87" s="44"/>
      <c r="L87" s="3"/>
    </row>
    <row r="88" spans="3:12" ht="15.75" x14ac:dyDescent="0.25">
      <c r="C88" s="45">
        <f t="shared" ref="C88:C151" ca="1" si="14">IF(Loan_Not_Paid*Values_Entered,Payment_Number,"")</f>
        <v>66</v>
      </c>
      <c r="D88" s="46">
        <f t="shared" ca="1" si="8"/>
        <v>45322</v>
      </c>
      <c r="E88" s="64">
        <f t="shared" ca="1" si="9"/>
        <v>102630.27437451779</v>
      </c>
      <c r="F88" s="48">
        <f t="shared" ca="1" si="10"/>
        <v>995.36368210222076</v>
      </c>
      <c r="G88" s="48">
        <f t="shared" ca="1" si="11"/>
        <v>311.1618529387701</v>
      </c>
      <c r="H88" s="48">
        <f t="shared" ca="1" si="12"/>
        <v>684.20182916345072</v>
      </c>
      <c r="I88" s="57">
        <f t="shared" ca="1" si="13"/>
        <v>102319.11252157902</v>
      </c>
      <c r="J88" s="74">
        <f t="shared" ca="1" si="7"/>
        <v>444.13290136525615</v>
      </c>
      <c r="K88" s="44"/>
      <c r="L88" s="3"/>
    </row>
    <row r="89" spans="3:12" ht="15.75" x14ac:dyDescent="0.25">
      <c r="C89" s="45">
        <f t="shared" ca="1" si="14"/>
        <v>67</v>
      </c>
      <c r="D89" s="46">
        <f t="shared" ca="1" si="8"/>
        <v>45353</v>
      </c>
      <c r="E89" s="64">
        <f t="shared" ca="1" si="9"/>
        <v>102319.11252157902</v>
      </c>
      <c r="F89" s="48">
        <f t="shared" ca="1" si="10"/>
        <v>995.36368210222076</v>
      </c>
      <c r="G89" s="48">
        <f t="shared" ca="1" si="11"/>
        <v>313.23626529169525</v>
      </c>
      <c r="H89" s="48">
        <f t="shared" ca="1" si="12"/>
        <v>682.12741681052546</v>
      </c>
      <c r="I89" s="57">
        <f t="shared" ca="1" si="13"/>
        <v>102005.87625628732</v>
      </c>
      <c r="J89" s="74">
        <f t="shared" ref="J89:J152" ca="1" si="15">+I$20*C88</f>
        <v>450.96571523241397</v>
      </c>
      <c r="K89" s="44"/>
      <c r="L89" s="3"/>
    </row>
    <row r="90" spans="3:12" ht="15.75" x14ac:dyDescent="0.25">
      <c r="C90" s="45">
        <f t="shared" ca="1" si="14"/>
        <v>68</v>
      </c>
      <c r="D90" s="46">
        <f t="shared" ca="1" si="8"/>
        <v>45382</v>
      </c>
      <c r="E90" s="64">
        <f t="shared" ca="1" si="9"/>
        <v>102005.87625628732</v>
      </c>
      <c r="F90" s="48">
        <f t="shared" ca="1" si="10"/>
        <v>995.36368210222076</v>
      </c>
      <c r="G90" s="48">
        <f t="shared" ca="1" si="11"/>
        <v>315.32450706030653</v>
      </c>
      <c r="H90" s="48">
        <f t="shared" ca="1" si="12"/>
        <v>680.03917504191418</v>
      </c>
      <c r="I90" s="57">
        <f t="shared" ca="1" si="13"/>
        <v>101690.55174922702</v>
      </c>
      <c r="J90" s="74">
        <f t="shared" ca="1" si="15"/>
        <v>457.79852909957174</v>
      </c>
      <c r="K90" s="44"/>
      <c r="L90" s="3"/>
    </row>
    <row r="91" spans="3:12" ht="15.75" x14ac:dyDescent="0.25">
      <c r="C91" s="45">
        <f t="shared" ca="1" si="14"/>
        <v>69</v>
      </c>
      <c r="D91" s="46">
        <f t="shared" ca="1" si="8"/>
        <v>45413</v>
      </c>
      <c r="E91" s="64">
        <f t="shared" ca="1" si="9"/>
        <v>101690.55174922702</v>
      </c>
      <c r="F91" s="48">
        <f t="shared" ca="1" si="10"/>
        <v>995.36368210222076</v>
      </c>
      <c r="G91" s="48">
        <f t="shared" ca="1" si="11"/>
        <v>317.42667044070856</v>
      </c>
      <c r="H91" s="48">
        <f t="shared" ca="1" si="12"/>
        <v>677.93701166151209</v>
      </c>
      <c r="I91" s="57">
        <f t="shared" ca="1" si="13"/>
        <v>101373.12507878631</v>
      </c>
      <c r="J91" s="74">
        <f t="shared" ca="1" si="15"/>
        <v>464.63134296672951</v>
      </c>
      <c r="K91" s="44"/>
      <c r="L91" s="3"/>
    </row>
    <row r="92" spans="3:12" ht="15.75" x14ac:dyDescent="0.25">
      <c r="C92" s="45">
        <f t="shared" ca="1" si="14"/>
        <v>70</v>
      </c>
      <c r="D92" s="46">
        <f t="shared" ca="1" si="8"/>
        <v>45443</v>
      </c>
      <c r="E92" s="64">
        <f t="shared" ca="1" si="9"/>
        <v>101373.12507878631</v>
      </c>
      <c r="F92" s="48">
        <f t="shared" ca="1" si="10"/>
        <v>995.36368210222076</v>
      </c>
      <c r="G92" s="48">
        <f t="shared" ca="1" si="11"/>
        <v>319.54284824364663</v>
      </c>
      <c r="H92" s="48">
        <f t="shared" ca="1" si="12"/>
        <v>675.82083385857413</v>
      </c>
      <c r="I92" s="57">
        <f t="shared" ca="1" si="13"/>
        <v>101053.58223054266</v>
      </c>
      <c r="J92" s="74">
        <f t="shared" ca="1" si="15"/>
        <v>471.46415683388733</v>
      </c>
      <c r="K92" s="44"/>
      <c r="L92" s="3"/>
    </row>
    <row r="93" spans="3:12" ht="15.75" x14ac:dyDescent="0.25">
      <c r="C93" s="45">
        <f t="shared" ca="1" si="14"/>
        <v>71</v>
      </c>
      <c r="D93" s="46">
        <f t="shared" ca="1" si="8"/>
        <v>45474</v>
      </c>
      <c r="E93" s="64">
        <f t="shared" ca="1" si="9"/>
        <v>101053.58223054266</v>
      </c>
      <c r="F93" s="48">
        <f t="shared" ca="1" si="10"/>
        <v>995.36368210222076</v>
      </c>
      <c r="G93" s="48">
        <f t="shared" ca="1" si="11"/>
        <v>321.67313389860425</v>
      </c>
      <c r="H93" s="48">
        <f t="shared" ca="1" si="12"/>
        <v>673.69054820361646</v>
      </c>
      <c r="I93" s="57">
        <f t="shared" ca="1" si="13"/>
        <v>100731.90909664406</v>
      </c>
      <c r="J93" s="74">
        <f t="shared" ca="1" si="15"/>
        <v>478.2969707010451</v>
      </c>
      <c r="K93" s="44"/>
      <c r="L93" s="3"/>
    </row>
    <row r="94" spans="3:12" ht="15.75" x14ac:dyDescent="0.25">
      <c r="C94" s="45">
        <f t="shared" ca="1" si="14"/>
        <v>72</v>
      </c>
      <c r="D94" s="46">
        <f t="shared" ca="1" si="8"/>
        <v>45504</v>
      </c>
      <c r="E94" s="64">
        <f t="shared" ca="1" si="9"/>
        <v>100731.90909664406</v>
      </c>
      <c r="F94" s="48">
        <f t="shared" ca="1" si="10"/>
        <v>995.36368210222076</v>
      </c>
      <c r="G94" s="48">
        <f t="shared" ca="1" si="11"/>
        <v>323.81762145792834</v>
      </c>
      <c r="H94" s="48">
        <f t="shared" ca="1" si="12"/>
        <v>671.54606064429254</v>
      </c>
      <c r="I94" s="57">
        <f t="shared" ca="1" si="13"/>
        <v>100408.09147518613</v>
      </c>
      <c r="J94" s="74">
        <f t="shared" ca="1" si="15"/>
        <v>485.12978456820287</v>
      </c>
      <c r="K94" s="44"/>
      <c r="L94" s="3"/>
    </row>
    <row r="95" spans="3:12" ht="15.75" x14ac:dyDescent="0.25">
      <c r="C95" s="45">
        <f t="shared" ca="1" si="14"/>
        <v>73</v>
      </c>
      <c r="D95" s="46">
        <f t="shared" ca="1" si="8"/>
        <v>45535</v>
      </c>
      <c r="E95" s="64">
        <f t="shared" ca="1" si="9"/>
        <v>100408.09147518613</v>
      </c>
      <c r="F95" s="48">
        <f t="shared" ca="1" si="10"/>
        <v>995.36368210222076</v>
      </c>
      <c r="G95" s="48">
        <f t="shared" ca="1" si="11"/>
        <v>325.97640560098114</v>
      </c>
      <c r="H95" s="48">
        <f t="shared" ca="1" si="12"/>
        <v>669.38727650123963</v>
      </c>
      <c r="I95" s="57">
        <f t="shared" ca="1" si="13"/>
        <v>100082.11506958517</v>
      </c>
      <c r="J95" s="74">
        <f t="shared" ca="1" si="15"/>
        <v>491.96259843536069</v>
      </c>
      <c r="K95" s="44"/>
      <c r="L95" s="3"/>
    </row>
    <row r="96" spans="3:12" ht="15.75" x14ac:dyDescent="0.25">
      <c r="C96" s="45">
        <f t="shared" ca="1" si="14"/>
        <v>74</v>
      </c>
      <c r="D96" s="46">
        <f t="shared" ca="1" si="8"/>
        <v>45566</v>
      </c>
      <c r="E96" s="64">
        <f t="shared" ca="1" si="9"/>
        <v>100082.11506958517</v>
      </c>
      <c r="F96" s="48">
        <f t="shared" ca="1" si="10"/>
        <v>995.36368210222076</v>
      </c>
      <c r="G96" s="48">
        <f t="shared" ca="1" si="11"/>
        <v>328.14958163832102</v>
      </c>
      <c r="H96" s="48">
        <f t="shared" ca="1" si="12"/>
        <v>667.21410046389985</v>
      </c>
      <c r="I96" s="57">
        <f t="shared" ca="1" si="13"/>
        <v>99753.965487946843</v>
      </c>
      <c r="J96" s="74">
        <f t="shared" ca="1" si="15"/>
        <v>498.79541230251846</v>
      </c>
      <c r="K96" s="44"/>
      <c r="L96" s="3"/>
    </row>
    <row r="97" spans="3:12" ht="15.75" x14ac:dyDescent="0.25">
      <c r="C97" s="45">
        <f t="shared" ca="1" si="14"/>
        <v>75</v>
      </c>
      <c r="D97" s="46">
        <f t="shared" ca="1" si="8"/>
        <v>45596</v>
      </c>
      <c r="E97" s="64">
        <f t="shared" ca="1" si="9"/>
        <v>99753.965487946843</v>
      </c>
      <c r="F97" s="48">
        <f t="shared" ca="1" si="10"/>
        <v>995.36368210222076</v>
      </c>
      <c r="G97" s="48">
        <f t="shared" ca="1" si="11"/>
        <v>330.33724551590984</v>
      </c>
      <c r="H97" s="48">
        <f t="shared" ca="1" si="12"/>
        <v>665.02643658631098</v>
      </c>
      <c r="I97" s="57">
        <f t="shared" ca="1" si="13"/>
        <v>99423.628242430947</v>
      </c>
      <c r="J97" s="74">
        <f t="shared" ca="1" si="15"/>
        <v>505.62822616967622</v>
      </c>
      <c r="K97" s="44"/>
      <c r="L97" s="3"/>
    </row>
    <row r="98" spans="3:12" ht="15.75" x14ac:dyDescent="0.25">
      <c r="C98" s="45">
        <f t="shared" ca="1" si="14"/>
        <v>76</v>
      </c>
      <c r="D98" s="46">
        <f t="shared" ca="1" si="8"/>
        <v>45627</v>
      </c>
      <c r="E98" s="64">
        <f t="shared" ca="1" si="9"/>
        <v>99423.628242430947</v>
      </c>
      <c r="F98" s="48">
        <f t="shared" ca="1" si="10"/>
        <v>995.36368210222076</v>
      </c>
      <c r="G98" s="48">
        <f t="shared" ca="1" si="11"/>
        <v>332.53949381934922</v>
      </c>
      <c r="H98" s="48">
        <f t="shared" ca="1" si="12"/>
        <v>662.82418828287155</v>
      </c>
      <c r="I98" s="57">
        <f t="shared" ca="1" si="13"/>
        <v>99091.088748611597</v>
      </c>
      <c r="J98" s="74">
        <f t="shared" ca="1" si="15"/>
        <v>512.46104003683399</v>
      </c>
      <c r="K98" s="44"/>
      <c r="L98" s="3"/>
    </row>
    <row r="99" spans="3:12" ht="15.75" x14ac:dyDescent="0.25">
      <c r="C99" s="45">
        <f t="shared" ca="1" si="14"/>
        <v>77</v>
      </c>
      <c r="D99" s="46">
        <f t="shared" ca="1" si="8"/>
        <v>45657</v>
      </c>
      <c r="E99" s="64">
        <f t="shared" ca="1" si="9"/>
        <v>99091.088748611597</v>
      </c>
      <c r="F99" s="48">
        <f t="shared" ca="1" si="10"/>
        <v>995.36368210222076</v>
      </c>
      <c r="G99" s="48">
        <f t="shared" ca="1" si="11"/>
        <v>334.75642377814489</v>
      </c>
      <c r="H99" s="48">
        <f t="shared" ca="1" si="12"/>
        <v>660.60725832407581</v>
      </c>
      <c r="I99" s="57">
        <f t="shared" ca="1" si="13"/>
        <v>98756.332324833449</v>
      </c>
      <c r="J99" s="74">
        <f t="shared" ca="1" si="15"/>
        <v>519.29385390399182</v>
      </c>
      <c r="K99" s="44"/>
      <c r="L99" s="3"/>
    </row>
    <row r="100" spans="3:12" ht="15.75" x14ac:dyDescent="0.25">
      <c r="C100" s="45">
        <f t="shared" ca="1" si="14"/>
        <v>78</v>
      </c>
      <c r="D100" s="46">
        <f t="shared" ca="1" si="8"/>
        <v>45688</v>
      </c>
      <c r="E100" s="64">
        <f t="shared" ca="1" si="9"/>
        <v>98756.332324833449</v>
      </c>
      <c r="F100" s="48">
        <f t="shared" ca="1" si="10"/>
        <v>995.36368210222076</v>
      </c>
      <c r="G100" s="48">
        <f t="shared" ca="1" si="11"/>
        <v>336.98813326999925</v>
      </c>
      <c r="H100" s="48">
        <f t="shared" ca="1" si="12"/>
        <v>658.37554883222151</v>
      </c>
      <c r="I100" s="57">
        <f t="shared" ca="1" si="13"/>
        <v>98419.344191563447</v>
      </c>
      <c r="J100" s="74">
        <f t="shared" ca="1" si="15"/>
        <v>526.12666777114964</v>
      </c>
      <c r="K100" s="44"/>
      <c r="L100" s="3"/>
    </row>
    <row r="101" spans="3:12" ht="15.75" x14ac:dyDescent="0.25">
      <c r="C101" s="45">
        <f t="shared" ca="1" si="14"/>
        <v>79</v>
      </c>
      <c r="D101" s="46">
        <f t="shared" ca="1" si="8"/>
        <v>45719</v>
      </c>
      <c r="E101" s="64">
        <f t="shared" ca="1" si="9"/>
        <v>98419.344191563447</v>
      </c>
      <c r="F101" s="48">
        <f t="shared" ca="1" si="10"/>
        <v>995.36368210222076</v>
      </c>
      <c r="G101" s="48">
        <f t="shared" ca="1" si="11"/>
        <v>339.23472082513257</v>
      </c>
      <c r="H101" s="48">
        <f t="shared" ca="1" si="12"/>
        <v>656.12896127708814</v>
      </c>
      <c r="I101" s="57">
        <f t="shared" ca="1" si="13"/>
        <v>98080.109470738331</v>
      </c>
      <c r="J101" s="74">
        <f t="shared" ca="1" si="15"/>
        <v>532.95948163830735</v>
      </c>
      <c r="K101" s="44"/>
      <c r="L101" s="3"/>
    </row>
    <row r="102" spans="3:12" ht="15.75" x14ac:dyDescent="0.25">
      <c r="C102" s="45">
        <f t="shared" ca="1" si="14"/>
        <v>80</v>
      </c>
      <c r="D102" s="46">
        <f t="shared" ca="1" si="8"/>
        <v>45747</v>
      </c>
      <c r="E102" s="64">
        <f t="shared" ca="1" si="9"/>
        <v>98080.109470738331</v>
      </c>
      <c r="F102" s="48">
        <f t="shared" ca="1" si="10"/>
        <v>995.36368210222076</v>
      </c>
      <c r="G102" s="48">
        <f t="shared" ca="1" si="11"/>
        <v>341.49628563063339</v>
      </c>
      <c r="H102" s="48">
        <f t="shared" ca="1" si="12"/>
        <v>653.86739647158731</v>
      </c>
      <c r="I102" s="57">
        <f t="shared" ca="1" si="13"/>
        <v>97738.613185107708</v>
      </c>
      <c r="J102" s="74">
        <f t="shared" ca="1" si="15"/>
        <v>539.79229550546518</v>
      </c>
      <c r="K102" s="44"/>
      <c r="L102" s="3"/>
    </row>
    <row r="103" spans="3:12" ht="15.75" x14ac:dyDescent="0.25">
      <c r="C103" s="45">
        <f t="shared" ca="1" si="14"/>
        <v>81</v>
      </c>
      <c r="D103" s="46">
        <f t="shared" ca="1" si="8"/>
        <v>45778</v>
      </c>
      <c r="E103" s="64">
        <f t="shared" ca="1" si="9"/>
        <v>97738.613185107708</v>
      </c>
      <c r="F103" s="48">
        <f t="shared" ca="1" si="10"/>
        <v>995.36368210222076</v>
      </c>
      <c r="G103" s="48">
        <f t="shared" ca="1" si="11"/>
        <v>343.77292753483761</v>
      </c>
      <c r="H103" s="48">
        <f t="shared" ca="1" si="12"/>
        <v>651.5907545673831</v>
      </c>
      <c r="I103" s="57">
        <f t="shared" ca="1" si="13"/>
        <v>97394.840257572869</v>
      </c>
      <c r="J103" s="74">
        <f t="shared" ca="1" si="15"/>
        <v>546.625109372623</v>
      </c>
      <c r="K103" s="44"/>
      <c r="L103" s="3"/>
    </row>
    <row r="104" spans="3:12" ht="15.75" x14ac:dyDescent="0.25">
      <c r="C104" s="45">
        <f t="shared" ca="1" si="14"/>
        <v>82</v>
      </c>
      <c r="D104" s="46">
        <f t="shared" ca="1" si="8"/>
        <v>45808</v>
      </c>
      <c r="E104" s="64">
        <f t="shared" ca="1" si="9"/>
        <v>97394.840257572869</v>
      </c>
      <c r="F104" s="48">
        <f t="shared" ca="1" si="10"/>
        <v>995.36368210222076</v>
      </c>
      <c r="G104" s="48">
        <f t="shared" ca="1" si="11"/>
        <v>346.0647470517365</v>
      </c>
      <c r="H104" s="48">
        <f t="shared" ca="1" si="12"/>
        <v>649.29893505048415</v>
      </c>
      <c r="I104" s="57">
        <f t="shared" ca="1" si="13"/>
        <v>97048.775510521125</v>
      </c>
      <c r="J104" s="74">
        <f t="shared" ca="1" si="15"/>
        <v>553.45792323978071</v>
      </c>
      <c r="K104" s="44"/>
      <c r="L104" s="3"/>
    </row>
    <row r="105" spans="3:12" ht="15.75" x14ac:dyDescent="0.25">
      <c r="C105" s="45">
        <f t="shared" ca="1" si="14"/>
        <v>83</v>
      </c>
      <c r="D105" s="46">
        <f t="shared" ca="1" si="8"/>
        <v>45839</v>
      </c>
      <c r="E105" s="64">
        <f t="shared" ca="1" si="9"/>
        <v>97048.775510521125</v>
      </c>
      <c r="F105" s="48">
        <f t="shared" ca="1" si="10"/>
        <v>995.36368210222076</v>
      </c>
      <c r="G105" s="48">
        <f t="shared" ca="1" si="11"/>
        <v>348.37184536541474</v>
      </c>
      <c r="H105" s="48">
        <f t="shared" ca="1" si="12"/>
        <v>646.99183673680614</v>
      </c>
      <c r="I105" s="57">
        <f t="shared" ca="1" si="13"/>
        <v>96700.403665155725</v>
      </c>
      <c r="J105" s="74">
        <f t="shared" ca="1" si="15"/>
        <v>560.29073710693854</v>
      </c>
      <c r="K105" s="44"/>
      <c r="L105" s="3"/>
    </row>
    <row r="106" spans="3:12" ht="15.75" x14ac:dyDescent="0.25">
      <c r="C106" s="45">
        <f t="shared" ca="1" si="14"/>
        <v>84</v>
      </c>
      <c r="D106" s="46">
        <f t="shared" ca="1" si="8"/>
        <v>45869</v>
      </c>
      <c r="E106" s="64">
        <f t="shared" ca="1" si="9"/>
        <v>96700.403665155725</v>
      </c>
      <c r="F106" s="48">
        <f t="shared" ca="1" si="10"/>
        <v>995.36368210222076</v>
      </c>
      <c r="G106" s="48">
        <f t="shared" ca="1" si="11"/>
        <v>350.69432433451749</v>
      </c>
      <c r="H106" s="48">
        <f t="shared" ca="1" si="12"/>
        <v>644.66935776770333</v>
      </c>
      <c r="I106" s="57">
        <f t="shared" ca="1" si="13"/>
        <v>96349.709340821209</v>
      </c>
      <c r="J106" s="74">
        <f t="shared" ca="1" si="15"/>
        <v>567.12355097409636</v>
      </c>
      <c r="K106" s="44"/>
      <c r="L106" s="3"/>
    </row>
    <row r="107" spans="3:12" ht="15.75" x14ac:dyDescent="0.25">
      <c r="C107" s="45">
        <f t="shared" ca="1" si="14"/>
        <v>85</v>
      </c>
      <c r="D107" s="46">
        <f t="shared" ca="1" si="8"/>
        <v>45900</v>
      </c>
      <c r="E107" s="64">
        <f t="shared" ca="1" si="9"/>
        <v>96349.709340821209</v>
      </c>
      <c r="F107" s="48">
        <f t="shared" ca="1" si="10"/>
        <v>995.36368210222076</v>
      </c>
      <c r="G107" s="48">
        <f t="shared" ca="1" si="11"/>
        <v>353.0322864967477</v>
      </c>
      <c r="H107" s="48">
        <f t="shared" ca="1" si="12"/>
        <v>642.33139560547318</v>
      </c>
      <c r="I107" s="57">
        <f t="shared" ca="1" si="13"/>
        <v>95996.677054324464</v>
      </c>
      <c r="J107" s="74">
        <f t="shared" ca="1" si="15"/>
        <v>573.95636484125407</v>
      </c>
      <c r="K107" s="44"/>
      <c r="L107" s="3"/>
    </row>
    <row r="108" spans="3:12" ht="15.75" x14ac:dyDescent="0.25">
      <c r="C108" s="45">
        <f t="shared" ca="1" si="14"/>
        <v>86</v>
      </c>
      <c r="D108" s="46">
        <f t="shared" ca="1" si="8"/>
        <v>45931</v>
      </c>
      <c r="E108" s="64">
        <f t="shared" ca="1" si="9"/>
        <v>95996.677054324464</v>
      </c>
      <c r="F108" s="48">
        <f t="shared" ca="1" si="10"/>
        <v>995.36368210222076</v>
      </c>
      <c r="G108" s="48">
        <f t="shared" ca="1" si="11"/>
        <v>355.38583507339268</v>
      </c>
      <c r="H108" s="48">
        <f t="shared" ca="1" si="12"/>
        <v>639.97784702882814</v>
      </c>
      <c r="I108" s="57">
        <f t="shared" ca="1" si="13"/>
        <v>95641.29121925107</v>
      </c>
      <c r="J108" s="74">
        <f t="shared" ca="1" si="15"/>
        <v>580.7891787084119</v>
      </c>
      <c r="K108" s="44"/>
      <c r="L108" s="3"/>
    </row>
    <row r="109" spans="3:12" ht="15.75" x14ac:dyDescent="0.25">
      <c r="C109" s="45">
        <f t="shared" ca="1" si="14"/>
        <v>87</v>
      </c>
      <c r="D109" s="46">
        <f t="shared" ca="1" si="8"/>
        <v>45961</v>
      </c>
      <c r="E109" s="64">
        <f t="shared" ca="1" si="9"/>
        <v>95641.29121925107</v>
      </c>
      <c r="F109" s="48">
        <f t="shared" ca="1" si="10"/>
        <v>995.36368210222076</v>
      </c>
      <c r="G109" s="48">
        <f t="shared" ca="1" si="11"/>
        <v>357.75507397388191</v>
      </c>
      <c r="H109" s="48">
        <f t="shared" ca="1" si="12"/>
        <v>637.6086081283388</v>
      </c>
      <c r="I109" s="57">
        <f t="shared" ca="1" si="13"/>
        <v>95283.536145277205</v>
      </c>
      <c r="J109" s="74">
        <f t="shared" ca="1" si="15"/>
        <v>587.62199257556972</v>
      </c>
      <c r="K109" s="44"/>
      <c r="L109" s="3"/>
    </row>
    <row r="110" spans="3:12" ht="15.75" x14ac:dyDescent="0.25">
      <c r="C110" s="45">
        <f t="shared" ca="1" si="14"/>
        <v>88</v>
      </c>
      <c r="D110" s="46">
        <f t="shared" ca="1" si="8"/>
        <v>45992</v>
      </c>
      <c r="E110" s="64">
        <f t="shared" ca="1" si="9"/>
        <v>95283.536145277205</v>
      </c>
      <c r="F110" s="48">
        <f t="shared" ca="1" si="10"/>
        <v>995.36368210222076</v>
      </c>
      <c r="G110" s="48">
        <f t="shared" ca="1" si="11"/>
        <v>360.14010780037444</v>
      </c>
      <c r="H110" s="48">
        <f t="shared" ca="1" si="12"/>
        <v>635.22357430184627</v>
      </c>
      <c r="I110" s="57">
        <f t="shared" ca="1" si="13"/>
        <v>94923.396037476836</v>
      </c>
      <c r="J110" s="74">
        <f t="shared" ca="1" si="15"/>
        <v>594.45480644272743</v>
      </c>
      <c r="K110" s="44"/>
      <c r="L110" s="3"/>
    </row>
    <row r="111" spans="3:12" ht="15.75" x14ac:dyDescent="0.25">
      <c r="C111" s="45">
        <f t="shared" ca="1" si="14"/>
        <v>89</v>
      </c>
      <c r="D111" s="46">
        <f t="shared" ca="1" si="8"/>
        <v>46022</v>
      </c>
      <c r="E111" s="64">
        <f t="shared" ca="1" si="9"/>
        <v>94923.396037476836</v>
      </c>
      <c r="F111" s="48">
        <f t="shared" ca="1" si="10"/>
        <v>995.36368210222076</v>
      </c>
      <c r="G111" s="48">
        <f t="shared" ca="1" si="11"/>
        <v>362.54104185237696</v>
      </c>
      <c r="H111" s="48">
        <f t="shared" ca="1" si="12"/>
        <v>632.82264024984386</v>
      </c>
      <c r="I111" s="57">
        <f t="shared" ca="1" si="13"/>
        <v>94560.854995624468</v>
      </c>
      <c r="J111" s="74">
        <f t="shared" ca="1" si="15"/>
        <v>601.28762030988526</v>
      </c>
      <c r="K111" s="44"/>
      <c r="L111" s="3"/>
    </row>
    <row r="112" spans="3:12" ht="15.75" x14ac:dyDescent="0.25">
      <c r="C112" s="45">
        <f t="shared" ca="1" si="14"/>
        <v>90</v>
      </c>
      <c r="D112" s="46">
        <f t="shared" ca="1" si="8"/>
        <v>46053</v>
      </c>
      <c r="E112" s="64">
        <f t="shared" ca="1" si="9"/>
        <v>94560.854995624468</v>
      </c>
      <c r="F112" s="48">
        <f t="shared" ca="1" si="10"/>
        <v>995.36368210222076</v>
      </c>
      <c r="G112" s="48">
        <f t="shared" ca="1" si="11"/>
        <v>364.95798213139278</v>
      </c>
      <c r="H112" s="48">
        <f t="shared" ca="1" si="12"/>
        <v>630.40569997082787</v>
      </c>
      <c r="I112" s="57">
        <f t="shared" ca="1" si="13"/>
        <v>94195.897013493071</v>
      </c>
      <c r="J112" s="74">
        <f t="shared" ca="1" si="15"/>
        <v>608.12043417704308</v>
      </c>
      <c r="K112" s="44"/>
      <c r="L112" s="3"/>
    </row>
    <row r="113" spans="3:12" ht="15.75" x14ac:dyDescent="0.25">
      <c r="C113" s="45">
        <f t="shared" ca="1" si="14"/>
        <v>91</v>
      </c>
      <c r="D113" s="46">
        <f t="shared" ca="1" si="8"/>
        <v>46084</v>
      </c>
      <c r="E113" s="64">
        <f t="shared" ca="1" si="9"/>
        <v>94195.897013493071</v>
      </c>
      <c r="F113" s="48">
        <f t="shared" ca="1" si="10"/>
        <v>995.36368210222076</v>
      </c>
      <c r="G113" s="48">
        <f t="shared" ca="1" si="11"/>
        <v>367.39103534560212</v>
      </c>
      <c r="H113" s="48">
        <f t="shared" ca="1" si="12"/>
        <v>627.9726467566187</v>
      </c>
      <c r="I113" s="57">
        <f t="shared" ca="1" si="13"/>
        <v>93828.50597814747</v>
      </c>
      <c r="J113" s="74">
        <f t="shared" ca="1" si="15"/>
        <v>614.95324804420079</v>
      </c>
      <c r="K113" s="44"/>
      <c r="L113" s="3"/>
    </row>
    <row r="114" spans="3:12" ht="15.75" x14ac:dyDescent="0.25">
      <c r="C114" s="45">
        <f t="shared" ca="1" si="14"/>
        <v>92</v>
      </c>
      <c r="D114" s="46">
        <f t="shared" ca="1" si="8"/>
        <v>46112</v>
      </c>
      <c r="E114" s="64">
        <f t="shared" ca="1" si="9"/>
        <v>93828.50597814747</v>
      </c>
      <c r="F114" s="48">
        <f t="shared" ca="1" si="10"/>
        <v>995.36368210222076</v>
      </c>
      <c r="G114" s="48">
        <f t="shared" ca="1" si="11"/>
        <v>369.8403089145728</v>
      </c>
      <c r="H114" s="48">
        <f t="shared" ca="1" si="12"/>
        <v>625.52337318764796</v>
      </c>
      <c r="I114" s="57">
        <f t="shared" ca="1" si="13"/>
        <v>93458.665669232912</v>
      </c>
      <c r="J114" s="74">
        <f t="shared" ca="1" si="15"/>
        <v>621.78606191135862</v>
      </c>
      <c r="K114" s="44"/>
      <c r="L114" s="3"/>
    </row>
    <row r="115" spans="3:12" ht="15.75" x14ac:dyDescent="0.25">
      <c r="C115" s="45">
        <f t="shared" ca="1" si="14"/>
        <v>93</v>
      </c>
      <c r="D115" s="46">
        <f t="shared" ca="1" si="8"/>
        <v>46143</v>
      </c>
      <c r="E115" s="64">
        <f t="shared" ca="1" si="9"/>
        <v>93458.665669232912</v>
      </c>
      <c r="F115" s="48">
        <f t="shared" ca="1" si="10"/>
        <v>995.36368210222076</v>
      </c>
      <c r="G115" s="48">
        <f t="shared" ca="1" si="11"/>
        <v>372.30591097400327</v>
      </c>
      <c r="H115" s="48">
        <f t="shared" ca="1" si="12"/>
        <v>623.0577711282175</v>
      </c>
      <c r="I115" s="57">
        <f t="shared" ca="1" si="13"/>
        <v>93086.359758258914</v>
      </c>
      <c r="J115" s="74">
        <f t="shared" ca="1" si="15"/>
        <v>628.61887577851644</v>
      </c>
      <c r="K115" s="44"/>
      <c r="L115" s="3"/>
    </row>
    <row r="116" spans="3:12" ht="15.75" x14ac:dyDescent="0.25">
      <c r="C116" s="45">
        <f t="shared" ca="1" si="14"/>
        <v>94</v>
      </c>
      <c r="D116" s="46">
        <f t="shared" ca="1" si="8"/>
        <v>46173</v>
      </c>
      <c r="E116" s="64">
        <f t="shared" ca="1" si="9"/>
        <v>93086.359758258914</v>
      </c>
      <c r="F116" s="48">
        <f t="shared" ca="1" si="10"/>
        <v>995.36368210222076</v>
      </c>
      <c r="G116" s="48">
        <f t="shared" ca="1" si="11"/>
        <v>374.78795038049662</v>
      </c>
      <c r="H116" s="48">
        <f t="shared" ca="1" si="12"/>
        <v>620.5757317217242</v>
      </c>
      <c r="I116" s="57">
        <f t="shared" ca="1" si="13"/>
        <v>92711.571807878441</v>
      </c>
      <c r="J116" s="74">
        <f t="shared" ca="1" si="15"/>
        <v>635.45168964567415</v>
      </c>
      <c r="K116" s="44"/>
      <c r="L116" s="3"/>
    </row>
    <row r="117" spans="3:12" ht="15.75" x14ac:dyDescent="0.25">
      <c r="C117" s="45">
        <f t="shared" ca="1" si="14"/>
        <v>95</v>
      </c>
      <c r="D117" s="46">
        <f t="shared" ca="1" si="8"/>
        <v>46204</v>
      </c>
      <c r="E117" s="64">
        <f t="shared" ca="1" si="9"/>
        <v>92711.571807878441</v>
      </c>
      <c r="F117" s="48">
        <f t="shared" ca="1" si="10"/>
        <v>995.36368210222076</v>
      </c>
      <c r="G117" s="48">
        <f t="shared" ca="1" si="11"/>
        <v>377.28653671636658</v>
      </c>
      <c r="H117" s="48">
        <f t="shared" ca="1" si="12"/>
        <v>618.07714538585412</v>
      </c>
      <c r="I117" s="57">
        <f t="shared" ca="1" si="13"/>
        <v>92334.28527116208</v>
      </c>
      <c r="J117" s="74">
        <f t="shared" ca="1" si="15"/>
        <v>642.28450351283198</v>
      </c>
      <c r="K117" s="44"/>
      <c r="L117" s="3"/>
    </row>
    <row r="118" spans="3:12" ht="15.75" x14ac:dyDescent="0.25">
      <c r="C118" s="45">
        <f t="shared" ca="1" si="14"/>
        <v>96</v>
      </c>
      <c r="D118" s="46">
        <f t="shared" ca="1" si="8"/>
        <v>46234</v>
      </c>
      <c r="E118" s="64">
        <f t="shared" ca="1" si="9"/>
        <v>92334.28527116208</v>
      </c>
      <c r="F118" s="48">
        <f t="shared" ca="1" si="10"/>
        <v>995.36368210222076</v>
      </c>
      <c r="G118" s="48">
        <f t="shared" ca="1" si="11"/>
        <v>379.8017802944758</v>
      </c>
      <c r="H118" s="48">
        <f t="shared" ca="1" si="12"/>
        <v>615.56190180774513</v>
      </c>
      <c r="I118" s="57">
        <f t="shared" ca="1" si="13"/>
        <v>91954.483490867569</v>
      </c>
      <c r="J118" s="74">
        <f t="shared" ca="1" si="15"/>
        <v>649.1173173799898</v>
      </c>
      <c r="K118" s="44"/>
      <c r="L118" s="3"/>
    </row>
    <row r="119" spans="3:12" ht="15.75" x14ac:dyDescent="0.25">
      <c r="C119" s="45">
        <f t="shared" ca="1" si="14"/>
        <v>97</v>
      </c>
      <c r="D119" s="46">
        <f t="shared" ca="1" si="8"/>
        <v>46265</v>
      </c>
      <c r="E119" s="64">
        <f t="shared" ca="1" si="9"/>
        <v>91954.483490867569</v>
      </c>
      <c r="F119" s="48">
        <f t="shared" ca="1" si="10"/>
        <v>995.36368210222076</v>
      </c>
      <c r="G119" s="48">
        <f t="shared" ca="1" si="11"/>
        <v>382.33379216310556</v>
      </c>
      <c r="H119" s="48">
        <f t="shared" ca="1" si="12"/>
        <v>613.02988993911526</v>
      </c>
      <c r="I119" s="57">
        <f t="shared" ca="1" si="13"/>
        <v>91572.149698704481</v>
      </c>
      <c r="J119" s="74">
        <f t="shared" ca="1" si="15"/>
        <v>655.95013124714751</v>
      </c>
      <c r="K119" s="44"/>
      <c r="L119" s="3"/>
    </row>
    <row r="120" spans="3:12" ht="15.75" x14ac:dyDescent="0.25">
      <c r="C120" s="45">
        <f t="shared" ca="1" si="14"/>
        <v>98</v>
      </c>
      <c r="D120" s="46">
        <f t="shared" ca="1" si="8"/>
        <v>46296</v>
      </c>
      <c r="E120" s="64">
        <f t="shared" ca="1" si="9"/>
        <v>91572.149698704481</v>
      </c>
      <c r="F120" s="48">
        <f t="shared" ca="1" si="10"/>
        <v>995.36368210222076</v>
      </c>
      <c r="G120" s="48">
        <f t="shared" ca="1" si="11"/>
        <v>384.8826841108596</v>
      </c>
      <c r="H120" s="48">
        <f t="shared" ca="1" si="12"/>
        <v>610.48099799136116</v>
      </c>
      <c r="I120" s="57">
        <f t="shared" ca="1" si="13"/>
        <v>91187.267014593643</v>
      </c>
      <c r="J120" s="74">
        <f t="shared" ca="1" si="15"/>
        <v>662.78294511430533</v>
      </c>
      <c r="K120" s="44"/>
      <c r="L120" s="3"/>
    </row>
    <row r="121" spans="3:12" ht="15.75" x14ac:dyDescent="0.25">
      <c r="C121" s="45">
        <f t="shared" ca="1" si="14"/>
        <v>99</v>
      </c>
      <c r="D121" s="46">
        <f t="shared" ca="1" si="8"/>
        <v>46326</v>
      </c>
      <c r="E121" s="64">
        <f t="shared" ca="1" si="9"/>
        <v>91187.267014593643</v>
      </c>
      <c r="F121" s="48">
        <f t="shared" ca="1" si="10"/>
        <v>995.36368210222076</v>
      </c>
      <c r="G121" s="48">
        <f t="shared" ca="1" si="11"/>
        <v>387.44856867159871</v>
      </c>
      <c r="H121" s="48">
        <f t="shared" ca="1" si="12"/>
        <v>607.91511343062211</v>
      </c>
      <c r="I121" s="57">
        <f t="shared" ca="1" si="13"/>
        <v>90799.81844592205</v>
      </c>
      <c r="J121" s="74">
        <f t="shared" ca="1" si="15"/>
        <v>669.61575898146316</v>
      </c>
      <c r="K121" s="44"/>
      <c r="L121" s="3"/>
    </row>
    <row r="122" spans="3:12" ht="15.75" x14ac:dyDescent="0.25">
      <c r="C122" s="45">
        <f t="shared" ca="1" si="14"/>
        <v>100</v>
      </c>
      <c r="D122" s="46">
        <f t="shared" ca="1" si="8"/>
        <v>46357</v>
      </c>
      <c r="E122" s="64">
        <f t="shared" ca="1" si="9"/>
        <v>90799.81844592205</v>
      </c>
      <c r="F122" s="48">
        <f t="shared" ca="1" si="10"/>
        <v>995.36368210222076</v>
      </c>
      <c r="G122" s="48">
        <f t="shared" ca="1" si="11"/>
        <v>390.03155912940929</v>
      </c>
      <c r="H122" s="48">
        <f t="shared" ca="1" si="12"/>
        <v>605.33212297281125</v>
      </c>
      <c r="I122" s="57">
        <f t="shared" ca="1" si="13"/>
        <v>90409.78688679263</v>
      </c>
      <c r="J122" s="74">
        <f t="shared" ca="1" si="15"/>
        <v>676.44857284862098</v>
      </c>
      <c r="K122" s="44"/>
      <c r="L122" s="3"/>
    </row>
    <row r="123" spans="3:12" ht="15.75" x14ac:dyDescent="0.25">
      <c r="C123" s="45">
        <f t="shared" ca="1" si="14"/>
        <v>101</v>
      </c>
      <c r="D123" s="46">
        <f t="shared" ca="1" si="8"/>
        <v>46387</v>
      </c>
      <c r="E123" s="64">
        <f t="shared" ca="1" si="9"/>
        <v>90409.78688679263</v>
      </c>
      <c r="F123" s="48">
        <f t="shared" ca="1" si="10"/>
        <v>995.36368210222076</v>
      </c>
      <c r="G123" s="48">
        <f t="shared" ca="1" si="11"/>
        <v>392.63176952360533</v>
      </c>
      <c r="H123" s="48">
        <f t="shared" ca="1" si="12"/>
        <v>602.73191257861549</v>
      </c>
      <c r="I123" s="57">
        <f t="shared" ca="1" si="13"/>
        <v>90017.155117269052</v>
      </c>
      <c r="J123" s="74">
        <f t="shared" ca="1" si="15"/>
        <v>683.28138671577869</v>
      </c>
      <c r="K123" s="44"/>
      <c r="L123" s="3"/>
    </row>
    <row r="124" spans="3:12" ht="15.75" x14ac:dyDescent="0.25">
      <c r="C124" s="45">
        <f t="shared" ca="1" si="14"/>
        <v>102</v>
      </c>
      <c r="D124" s="46">
        <f t="shared" ca="1" si="8"/>
        <v>46418</v>
      </c>
      <c r="E124" s="64">
        <f t="shared" ca="1" si="9"/>
        <v>90017.155117269052</v>
      </c>
      <c r="F124" s="48">
        <f t="shared" ca="1" si="10"/>
        <v>995.36368210222076</v>
      </c>
      <c r="G124" s="48">
        <f t="shared" ca="1" si="11"/>
        <v>395.24931465376278</v>
      </c>
      <c r="H124" s="48">
        <f t="shared" ca="1" si="12"/>
        <v>600.11436744845798</v>
      </c>
      <c r="I124" s="57">
        <f t="shared" ca="1" si="13"/>
        <v>89621.905802615249</v>
      </c>
      <c r="J124" s="74">
        <f t="shared" ca="1" si="15"/>
        <v>690.11420058293652</v>
      </c>
      <c r="K124" s="44"/>
      <c r="L124" s="3"/>
    </row>
    <row r="125" spans="3:12" ht="15.75" x14ac:dyDescent="0.25">
      <c r="C125" s="45">
        <f t="shared" ca="1" si="14"/>
        <v>103</v>
      </c>
      <c r="D125" s="46">
        <f t="shared" ca="1" si="8"/>
        <v>46449</v>
      </c>
      <c r="E125" s="64">
        <f t="shared" ca="1" si="9"/>
        <v>89621.905802615249</v>
      </c>
      <c r="F125" s="48">
        <f t="shared" ca="1" si="10"/>
        <v>995.36368210222076</v>
      </c>
      <c r="G125" s="48">
        <f t="shared" ca="1" si="11"/>
        <v>397.88431008478784</v>
      </c>
      <c r="H125" s="48">
        <f t="shared" ca="1" si="12"/>
        <v>597.47937201743275</v>
      </c>
      <c r="I125" s="57">
        <f t="shared" ca="1" si="13"/>
        <v>89224.021492530504</v>
      </c>
      <c r="J125" s="74">
        <f t="shared" ca="1" si="15"/>
        <v>696.94701445009434</v>
      </c>
      <c r="K125" s="44"/>
      <c r="L125" s="3"/>
    </row>
    <row r="126" spans="3:12" ht="15.75" x14ac:dyDescent="0.25">
      <c r="C126" s="45">
        <f t="shared" ca="1" si="14"/>
        <v>104</v>
      </c>
      <c r="D126" s="46">
        <f t="shared" ca="1" si="8"/>
        <v>46477</v>
      </c>
      <c r="E126" s="64">
        <f t="shared" ca="1" si="9"/>
        <v>89224.021492530504</v>
      </c>
      <c r="F126" s="48">
        <f t="shared" ca="1" si="10"/>
        <v>995.36368210222076</v>
      </c>
      <c r="G126" s="48">
        <f t="shared" ca="1" si="11"/>
        <v>400.53687215201978</v>
      </c>
      <c r="H126" s="48">
        <f t="shared" ca="1" si="12"/>
        <v>594.82680995020087</v>
      </c>
      <c r="I126" s="57">
        <f t="shared" ca="1" si="13"/>
        <v>88823.484620378498</v>
      </c>
      <c r="J126" s="74">
        <f t="shared" ca="1" si="15"/>
        <v>703.77982831725205</v>
      </c>
      <c r="K126" s="44"/>
      <c r="L126" s="3"/>
    </row>
    <row r="127" spans="3:12" s="16" customFormat="1" ht="15.75" x14ac:dyDescent="0.25">
      <c r="C127" s="45">
        <f t="shared" ca="1" si="14"/>
        <v>105</v>
      </c>
      <c r="D127" s="46">
        <f t="shared" ca="1" si="8"/>
        <v>46508</v>
      </c>
      <c r="E127" s="64">
        <f t="shared" ca="1" si="9"/>
        <v>88823.484620378498</v>
      </c>
      <c r="F127" s="48">
        <f t="shared" ca="1" si="10"/>
        <v>995.36368210222076</v>
      </c>
      <c r="G127" s="48">
        <f t="shared" ca="1" si="11"/>
        <v>403.20711796636658</v>
      </c>
      <c r="H127" s="48">
        <f t="shared" ca="1" si="12"/>
        <v>592.15656413585418</v>
      </c>
      <c r="I127" s="57">
        <f t="shared" ca="1" si="13"/>
        <v>88420.277502412122</v>
      </c>
      <c r="J127" s="74">
        <f t="shared" ca="1" si="15"/>
        <v>710.61264218440988</v>
      </c>
      <c r="K127" s="44"/>
      <c r="L127" s="44"/>
    </row>
    <row r="128" spans="3:12" s="16" customFormat="1" ht="15.75" x14ac:dyDescent="0.25">
      <c r="C128" s="45">
        <f t="shared" ca="1" si="14"/>
        <v>106</v>
      </c>
      <c r="D128" s="46">
        <f t="shared" ca="1" si="8"/>
        <v>46538</v>
      </c>
      <c r="E128" s="64">
        <f t="shared" ca="1" si="9"/>
        <v>88420.277502412122</v>
      </c>
      <c r="F128" s="48">
        <f t="shared" ca="1" si="10"/>
        <v>995.36368210222076</v>
      </c>
      <c r="G128" s="48">
        <f t="shared" ca="1" si="11"/>
        <v>405.89516541947563</v>
      </c>
      <c r="H128" s="48">
        <f t="shared" ca="1" si="12"/>
        <v>589.46851668274508</v>
      </c>
      <c r="I128" s="57">
        <f t="shared" ca="1" si="13"/>
        <v>88014.382336992683</v>
      </c>
      <c r="J128" s="74">
        <f t="shared" ca="1" si="15"/>
        <v>717.4454560515677</v>
      </c>
      <c r="K128" s="44"/>
      <c r="L128" s="44"/>
    </row>
    <row r="129" spans="3:12" s="16" customFormat="1" ht="15.75" x14ac:dyDescent="0.25">
      <c r="C129" s="45">
        <f t="shared" ca="1" si="14"/>
        <v>107</v>
      </c>
      <c r="D129" s="46">
        <f t="shared" ca="1" si="8"/>
        <v>46569</v>
      </c>
      <c r="E129" s="64">
        <f t="shared" ca="1" si="9"/>
        <v>88014.382336992683</v>
      </c>
      <c r="F129" s="48">
        <f t="shared" ca="1" si="10"/>
        <v>995.36368210222076</v>
      </c>
      <c r="G129" s="48">
        <f t="shared" ca="1" si="11"/>
        <v>408.60113318893883</v>
      </c>
      <c r="H129" s="48">
        <f t="shared" ca="1" si="12"/>
        <v>586.76254891328188</v>
      </c>
      <c r="I129" s="57">
        <f t="shared" ca="1" si="13"/>
        <v>87605.781203803694</v>
      </c>
      <c r="J129" s="74">
        <f t="shared" ca="1" si="15"/>
        <v>724.27826991872541</v>
      </c>
      <c r="K129" s="44"/>
      <c r="L129" s="44"/>
    </row>
    <row r="130" spans="3:12" s="16" customFormat="1" ht="15.75" x14ac:dyDescent="0.25">
      <c r="C130" s="45">
        <f t="shared" ca="1" si="14"/>
        <v>108</v>
      </c>
      <c r="D130" s="46">
        <f t="shared" ca="1" si="8"/>
        <v>46599</v>
      </c>
      <c r="E130" s="64">
        <f t="shared" ca="1" si="9"/>
        <v>87605.781203803694</v>
      </c>
      <c r="F130" s="48">
        <f t="shared" ca="1" si="10"/>
        <v>995.36368210222076</v>
      </c>
      <c r="G130" s="48">
        <f t="shared" ca="1" si="11"/>
        <v>411.32514074353173</v>
      </c>
      <c r="H130" s="48">
        <f t="shared" ca="1" si="12"/>
        <v>584.03854135868914</v>
      </c>
      <c r="I130" s="57">
        <f t="shared" ca="1" si="13"/>
        <v>87194.456063060206</v>
      </c>
      <c r="J130" s="74">
        <f t="shared" ca="1" si="15"/>
        <v>731.11108378588324</v>
      </c>
      <c r="K130" s="44"/>
      <c r="L130" s="44"/>
    </row>
    <row r="131" spans="3:12" s="16" customFormat="1" ht="15.75" x14ac:dyDescent="0.25">
      <c r="C131" s="45">
        <f t="shared" ca="1" si="14"/>
        <v>109</v>
      </c>
      <c r="D131" s="46">
        <f t="shared" ca="1" si="8"/>
        <v>46630</v>
      </c>
      <c r="E131" s="64">
        <f t="shared" ca="1" si="9"/>
        <v>87194.456063060206</v>
      </c>
      <c r="F131" s="48">
        <f t="shared" ca="1" si="10"/>
        <v>995.36368210222076</v>
      </c>
      <c r="G131" s="48">
        <f t="shared" ca="1" si="11"/>
        <v>414.06730834848867</v>
      </c>
      <c r="H131" s="48">
        <f t="shared" ca="1" si="12"/>
        <v>581.29637375373215</v>
      </c>
      <c r="I131" s="57">
        <f t="shared" ca="1" si="13"/>
        <v>86780.38875471169</v>
      </c>
      <c r="J131" s="74">
        <f t="shared" ca="1" si="15"/>
        <v>737.94389765304106</v>
      </c>
      <c r="K131" s="44"/>
      <c r="L131" s="44"/>
    </row>
    <row r="132" spans="3:12" s="16" customFormat="1" ht="15.75" x14ac:dyDescent="0.25">
      <c r="C132" s="45">
        <f t="shared" ca="1" si="14"/>
        <v>110</v>
      </c>
      <c r="D132" s="46">
        <f t="shared" ca="1" si="8"/>
        <v>46661</v>
      </c>
      <c r="E132" s="64">
        <f t="shared" ca="1" si="9"/>
        <v>86780.38875471169</v>
      </c>
      <c r="F132" s="48">
        <f t="shared" ca="1" si="10"/>
        <v>995.36368210222076</v>
      </c>
      <c r="G132" s="48">
        <f t="shared" ca="1" si="11"/>
        <v>416.82775707081191</v>
      </c>
      <c r="H132" s="48">
        <f t="shared" ca="1" si="12"/>
        <v>578.53592503140896</v>
      </c>
      <c r="I132" s="57">
        <f t="shared" ca="1" si="13"/>
        <v>86363.560997640918</v>
      </c>
      <c r="J132" s="74">
        <f t="shared" ca="1" si="15"/>
        <v>744.77671152019877</v>
      </c>
      <c r="K132" s="44"/>
      <c r="L132" s="44"/>
    </row>
    <row r="133" spans="3:12" s="16" customFormat="1" ht="15.75" x14ac:dyDescent="0.25">
      <c r="C133" s="45">
        <f t="shared" ca="1" si="14"/>
        <v>111</v>
      </c>
      <c r="D133" s="46">
        <f t="shared" ca="1" si="8"/>
        <v>46691</v>
      </c>
      <c r="E133" s="64">
        <f t="shared" ca="1" si="9"/>
        <v>86363.560997640918</v>
      </c>
      <c r="F133" s="48">
        <f t="shared" ca="1" si="10"/>
        <v>995.36368210222076</v>
      </c>
      <c r="G133" s="48">
        <f t="shared" ca="1" si="11"/>
        <v>419.60660878461732</v>
      </c>
      <c r="H133" s="48">
        <f t="shared" ca="1" si="12"/>
        <v>575.75707331760339</v>
      </c>
      <c r="I133" s="57">
        <f t="shared" ca="1" si="13"/>
        <v>85943.954388856306</v>
      </c>
      <c r="J133" s="74">
        <f t="shared" ca="1" si="15"/>
        <v>751.6095253873566</v>
      </c>
      <c r="K133" s="44"/>
      <c r="L133" s="44"/>
    </row>
    <row r="134" spans="3:12" s="16" customFormat="1" ht="15.75" x14ac:dyDescent="0.25">
      <c r="C134" s="45">
        <f t="shared" ca="1" si="14"/>
        <v>112</v>
      </c>
      <c r="D134" s="46">
        <f t="shared" ca="1" si="8"/>
        <v>46722</v>
      </c>
      <c r="E134" s="64">
        <f t="shared" ca="1" si="9"/>
        <v>85943.954388856306</v>
      </c>
      <c r="F134" s="48">
        <f t="shared" ca="1" si="10"/>
        <v>995.36368210222076</v>
      </c>
      <c r="G134" s="48">
        <f t="shared" ca="1" si="11"/>
        <v>422.40398617651476</v>
      </c>
      <c r="H134" s="48">
        <f t="shared" ca="1" si="12"/>
        <v>572.959695925706</v>
      </c>
      <c r="I134" s="57">
        <f t="shared" ca="1" si="13"/>
        <v>85521.550402679772</v>
      </c>
      <c r="J134" s="74">
        <f t="shared" ca="1" si="15"/>
        <v>758.44233925451442</v>
      </c>
      <c r="K134" s="44"/>
      <c r="L134" s="44"/>
    </row>
    <row r="135" spans="3:12" s="16" customFormat="1" ht="15.75" x14ac:dyDescent="0.25">
      <c r="C135" s="45">
        <f t="shared" ca="1" si="14"/>
        <v>113</v>
      </c>
      <c r="D135" s="46">
        <f t="shared" ca="1" si="8"/>
        <v>46752</v>
      </c>
      <c r="E135" s="64">
        <f t="shared" ca="1" si="9"/>
        <v>85521.550402679772</v>
      </c>
      <c r="F135" s="48">
        <f t="shared" ca="1" si="10"/>
        <v>995.36368210222076</v>
      </c>
      <c r="G135" s="48">
        <f t="shared" ca="1" si="11"/>
        <v>425.22001275102491</v>
      </c>
      <c r="H135" s="48">
        <f t="shared" ca="1" si="12"/>
        <v>570.14366935119597</v>
      </c>
      <c r="I135" s="57">
        <f t="shared" ca="1" si="13"/>
        <v>85096.330389928771</v>
      </c>
      <c r="J135" s="74">
        <f t="shared" ca="1" si="15"/>
        <v>765.27515312167213</v>
      </c>
      <c r="K135" s="44"/>
      <c r="L135" s="44"/>
    </row>
    <row r="136" spans="3:12" s="16" customFormat="1" ht="15.75" x14ac:dyDescent="0.25">
      <c r="C136" s="45">
        <f t="shared" ca="1" si="14"/>
        <v>114</v>
      </c>
      <c r="D136" s="46">
        <f t="shared" ca="1" si="8"/>
        <v>46783</v>
      </c>
      <c r="E136" s="64">
        <f t="shared" ca="1" si="9"/>
        <v>85096.330389928771</v>
      </c>
      <c r="F136" s="48">
        <f t="shared" ca="1" si="10"/>
        <v>995.36368210222076</v>
      </c>
      <c r="G136" s="48">
        <f t="shared" ca="1" si="11"/>
        <v>428.05481283603166</v>
      </c>
      <c r="H136" s="48">
        <f t="shared" ca="1" si="12"/>
        <v>567.30886926618905</v>
      </c>
      <c r="I136" s="57">
        <f t="shared" ca="1" si="13"/>
        <v>84668.275577092747</v>
      </c>
      <c r="J136" s="74">
        <f t="shared" ca="1" si="15"/>
        <v>772.10796698882996</v>
      </c>
      <c r="K136" s="44"/>
      <c r="L136" s="44"/>
    </row>
    <row r="137" spans="3:12" s="16" customFormat="1" ht="15.75" x14ac:dyDescent="0.25">
      <c r="C137" s="45">
        <f t="shared" ca="1" si="14"/>
        <v>115</v>
      </c>
      <c r="D137" s="46">
        <f t="shared" ca="1" si="8"/>
        <v>46814</v>
      </c>
      <c r="E137" s="64">
        <f t="shared" ca="1" si="9"/>
        <v>84668.275577092747</v>
      </c>
      <c r="F137" s="48">
        <f t="shared" ca="1" si="10"/>
        <v>995.36368210222076</v>
      </c>
      <c r="G137" s="48">
        <f t="shared" ca="1" si="11"/>
        <v>430.90851158827189</v>
      </c>
      <c r="H137" s="48">
        <f t="shared" ca="1" si="12"/>
        <v>564.45517051394881</v>
      </c>
      <c r="I137" s="57">
        <f t="shared" ca="1" si="13"/>
        <v>84237.367065504455</v>
      </c>
      <c r="J137" s="74">
        <f t="shared" ca="1" si="15"/>
        <v>778.94078085598778</v>
      </c>
      <c r="K137" s="44"/>
      <c r="L137" s="44"/>
    </row>
    <row r="138" spans="3:12" s="16" customFormat="1" ht="15.75" x14ac:dyDescent="0.25">
      <c r="C138" s="45">
        <f t="shared" ca="1" si="14"/>
        <v>116</v>
      </c>
      <c r="D138" s="46">
        <f t="shared" ca="1" si="8"/>
        <v>46843</v>
      </c>
      <c r="E138" s="64">
        <f t="shared" ca="1" si="9"/>
        <v>84237.367065504455</v>
      </c>
      <c r="F138" s="48">
        <f t="shared" ca="1" si="10"/>
        <v>995.36368210222076</v>
      </c>
      <c r="G138" s="48">
        <f t="shared" ca="1" si="11"/>
        <v>433.78123499886038</v>
      </c>
      <c r="H138" s="48">
        <f t="shared" ca="1" si="12"/>
        <v>561.58244710336032</v>
      </c>
      <c r="I138" s="57">
        <f t="shared" ca="1" si="13"/>
        <v>83803.585830505617</v>
      </c>
      <c r="J138" s="74">
        <f t="shared" ca="1" si="15"/>
        <v>785.77359472314549</v>
      </c>
      <c r="K138" s="44"/>
      <c r="L138" s="44"/>
    </row>
    <row r="139" spans="3:12" s="16" customFormat="1" ht="15.75" x14ac:dyDescent="0.25">
      <c r="C139" s="45">
        <f t="shared" ca="1" si="14"/>
        <v>117</v>
      </c>
      <c r="D139" s="46">
        <f t="shared" ca="1" si="8"/>
        <v>46874</v>
      </c>
      <c r="E139" s="64">
        <f t="shared" ca="1" si="9"/>
        <v>83803.585830505617</v>
      </c>
      <c r="F139" s="48">
        <f t="shared" ca="1" si="10"/>
        <v>995.36368210222076</v>
      </c>
      <c r="G139" s="48">
        <f t="shared" ca="1" si="11"/>
        <v>436.67310989885277</v>
      </c>
      <c r="H139" s="48">
        <f t="shared" ca="1" si="12"/>
        <v>558.69057220336788</v>
      </c>
      <c r="I139" s="57">
        <f t="shared" ca="1" si="13"/>
        <v>83366.912720606779</v>
      </c>
      <c r="J139" s="74">
        <f t="shared" ca="1" si="15"/>
        <v>792.60640859030332</v>
      </c>
      <c r="K139" s="44"/>
      <c r="L139" s="44"/>
    </row>
    <row r="140" spans="3:12" s="16" customFormat="1" ht="15.75" x14ac:dyDescent="0.25">
      <c r="C140" s="45">
        <f t="shared" ca="1" si="14"/>
        <v>118</v>
      </c>
      <c r="D140" s="46">
        <f t="shared" ca="1" si="8"/>
        <v>46904</v>
      </c>
      <c r="E140" s="64">
        <f t="shared" ca="1" si="9"/>
        <v>83366.912720606779</v>
      </c>
      <c r="F140" s="48">
        <f t="shared" ca="1" si="10"/>
        <v>995.36368210222076</v>
      </c>
      <c r="G140" s="48">
        <f t="shared" ca="1" si="11"/>
        <v>439.58426396484521</v>
      </c>
      <c r="H140" s="48">
        <f t="shared" ca="1" si="12"/>
        <v>555.7794181373755</v>
      </c>
      <c r="I140" s="57">
        <f t="shared" ca="1" si="13"/>
        <v>82927.328456641902</v>
      </c>
      <c r="J140" s="74">
        <f t="shared" ca="1" si="15"/>
        <v>799.43922245746114</v>
      </c>
      <c r="K140" s="44"/>
      <c r="L140" s="44"/>
    </row>
    <row r="141" spans="3:12" s="16" customFormat="1" ht="15.75" x14ac:dyDescent="0.25">
      <c r="C141" s="45">
        <f t="shared" ca="1" si="14"/>
        <v>119</v>
      </c>
      <c r="D141" s="46">
        <f t="shared" ca="1" si="8"/>
        <v>46935</v>
      </c>
      <c r="E141" s="64">
        <f t="shared" ca="1" si="9"/>
        <v>82927.328456641902</v>
      </c>
      <c r="F141" s="48">
        <f t="shared" ca="1" si="10"/>
        <v>995.36368210222076</v>
      </c>
      <c r="G141" s="48">
        <f t="shared" ca="1" si="11"/>
        <v>442.51482572461072</v>
      </c>
      <c r="H141" s="48">
        <f t="shared" ca="1" si="12"/>
        <v>552.84885637760999</v>
      </c>
      <c r="I141" s="57">
        <f t="shared" ca="1" si="13"/>
        <v>82484.813630917342</v>
      </c>
      <c r="J141" s="74">
        <f t="shared" ca="1" si="15"/>
        <v>806.27203632461885</v>
      </c>
      <c r="K141" s="44"/>
      <c r="L141" s="44"/>
    </row>
    <row r="142" spans="3:12" s="16" customFormat="1" ht="15.75" x14ac:dyDescent="0.25">
      <c r="C142" s="45">
        <f t="shared" ca="1" si="14"/>
        <v>120</v>
      </c>
      <c r="D142" s="46">
        <f t="shared" ca="1" si="8"/>
        <v>46965</v>
      </c>
      <c r="E142" s="64">
        <f t="shared" ca="1" si="9"/>
        <v>82484.813630917342</v>
      </c>
      <c r="F142" s="48">
        <f t="shared" ca="1" si="10"/>
        <v>995.36368210222076</v>
      </c>
      <c r="G142" s="48">
        <f t="shared" ca="1" si="11"/>
        <v>445.46492456277485</v>
      </c>
      <c r="H142" s="48">
        <f t="shared" ca="1" si="12"/>
        <v>549.89875753944591</v>
      </c>
      <c r="I142" s="57">
        <f t="shared" ca="1" si="13"/>
        <v>82039.348706354562</v>
      </c>
      <c r="J142" s="74">
        <f t="shared" ca="1" si="15"/>
        <v>813.10485019177668</v>
      </c>
      <c r="K142" s="44"/>
      <c r="L142" s="44"/>
    </row>
    <row r="143" spans="3:12" s="16" customFormat="1" ht="15.75" x14ac:dyDescent="0.25">
      <c r="C143" s="45">
        <f t="shared" ca="1" si="14"/>
        <v>121</v>
      </c>
      <c r="D143" s="46">
        <f t="shared" ca="1" si="8"/>
        <v>46996</v>
      </c>
      <c r="E143" s="64">
        <f t="shared" ca="1" si="9"/>
        <v>82039.348706354562</v>
      </c>
      <c r="F143" s="48">
        <f t="shared" ca="1" si="10"/>
        <v>995.36368210222076</v>
      </c>
      <c r="G143" s="48">
        <f t="shared" ca="1" si="11"/>
        <v>448.43469072652664</v>
      </c>
      <c r="H143" s="48">
        <f t="shared" ca="1" si="12"/>
        <v>546.92899137569407</v>
      </c>
      <c r="I143" s="57">
        <f t="shared" ca="1" si="13"/>
        <v>81590.914015628019</v>
      </c>
      <c r="J143" s="74">
        <f t="shared" ca="1" si="15"/>
        <v>819.9376640589345</v>
      </c>
      <c r="K143" s="44"/>
      <c r="L143" s="44"/>
    </row>
    <row r="144" spans="3:12" s="16" customFormat="1" ht="15.75" x14ac:dyDescent="0.25">
      <c r="C144" s="45">
        <f t="shared" ca="1" si="14"/>
        <v>122</v>
      </c>
      <c r="D144" s="46">
        <f t="shared" ca="1" si="8"/>
        <v>47027</v>
      </c>
      <c r="E144" s="64">
        <f t="shared" ca="1" si="9"/>
        <v>81590.914015628019</v>
      </c>
      <c r="F144" s="48">
        <f t="shared" ca="1" si="10"/>
        <v>995.36368210222076</v>
      </c>
      <c r="G144" s="48">
        <f t="shared" ca="1" si="11"/>
        <v>451.42425533137015</v>
      </c>
      <c r="H144" s="48">
        <f t="shared" ca="1" si="12"/>
        <v>543.93942677085056</v>
      </c>
      <c r="I144" s="57">
        <f t="shared" ca="1" si="13"/>
        <v>81139.489760296652</v>
      </c>
      <c r="J144" s="74">
        <f t="shared" ca="1" si="15"/>
        <v>826.77047792609221</v>
      </c>
      <c r="K144" s="44"/>
      <c r="L144" s="44"/>
    </row>
    <row r="145" spans="3:12" s="16" customFormat="1" ht="15.75" x14ac:dyDescent="0.25">
      <c r="C145" s="45">
        <f t="shared" ca="1" si="14"/>
        <v>123</v>
      </c>
      <c r="D145" s="46">
        <f t="shared" ca="1" si="8"/>
        <v>47057</v>
      </c>
      <c r="E145" s="64">
        <f t="shared" ca="1" si="9"/>
        <v>81139.489760296652</v>
      </c>
      <c r="F145" s="48">
        <f t="shared" ca="1" si="10"/>
        <v>995.36368210222076</v>
      </c>
      <c r="G145" s="48">
        <f t="shared" ca="1" si="11"/>
        <v>454.4337503669127</v>
      </c>
      <c r="H145" s="48">
        <f t="shared" ca="1" si="12"/>
        <v>540.92993173530806</v>
      </c>
      <c r="I145" s="57">
        <f t="shared" ca="1" si="13"/>
        <v>80685.056009929744</v>
      </c>
      <c r="J145" s="74">
        <f t="shared" ca="1" si="15"/>
        <v>833.60329179325004</v>
      </c>
      <c r="K145" s="44"/>
      <c r="L145" s="44"/>
    </row>
    <row r="146" spans="3:12" s="16" customFormat="1" ht="15.75" x14ac:dyDescent="0.25">
      <c r="C146" s="45">
        <f t="shared" ca="1" si="14"/>
        <v>124</v>
      </c>
      <c r="D146" s="46">
        <f t="shared" ca="1" si="8"/>
        <v>47088</v>
      </c>
      <c r="E146" s="64">
        <f t="shared" ca="1" si="9"/>
        <v>80685.056009929744</v>
      </c>
      <c r="F146" s="48">
        <f t="shared" ca="1" si="10"/>
        <v>995.36368210222076</v>
      </c>
      <c r="G146" s="48">
        <f t="shared" ca="1" si="11"/>
        <v>457.46330870269207</v>
      </c>
      <c r="H146" s="48">
        <f t="shared" ca="1" si="12"/>
        <v>537.90037339952869</v>
      </c>
      <c r="I146" s="57">
        <f t="shared" ca="1" si="13"/>
        <v>80227.592701227084</v>
      </c>
      <c r="J146" s="74">
        <f t="shared" ca="1" si="15"/>
        <v>840.43610566040786</v>
      </c>
      <c r="K146" s="44"/>
      <c r="L146" s="44"/>
    </row>
    <row r="147" spans="3:12" s="16" customFormat="1" ht="15.75" x14ac:dyDescent="0.25">
      <c r="C147" s="45">
        <f t="shared" ca="1" si="14"/>
        <v>125</v>
      </c>
      <c r="D147" s="46">
        <f t="shared" ca="1" si="8"/>
        <v>47118</v>
      </c>
      <c r="E147" s="64">
        <f t="shared" ca="1" si="9"/>
        <v>80227.592701227084</v>
      </c>
      <c r="F147" s="48">
        <f t="shared" ca="1" si="10"/>
        <v>995.36368210222076</v>
      </c>
      <c r="G147" s="48">
        <f t="shared" ca="1" si="11"/>
        <v>460.51306409404344</v>
      </c>
      <c r="H147" s="48">
        <f t="shared" ca="1" si="12"/>
        <v>534.85061800817732</v>
      </c>
      <c r="I147" s="57">
        <f t="shared" ca="1" si="13"/>
        <v>79767.079637133051</v>
      </c>
      <c r="J147" s="74">
        <f t="shared" ca="1" si="15"/>
        <v>847.26891952756557</v>
      </c>
      <c r="K147" s="44"/>
      <c r="L147" s="44"/>
    </row>
    <row r="148" spans="3:12" s="16" customFormat="1" ht="15.75" x14ac:dyDescent="0.25">
      <c r="C148" s="45">
        <f t="shared" ca="1" si="14"/>
        <v>126</v>
      </c>
      <c r="D148" s="46">
        <f t="shared" ca="1" si="8"/>
        <v>47149</v>
      </c>
      <c r="E148" s="64">
        <f t="shared" ca="1" si="9"/>
        <v>79767.079637133051</v>
      </c>
      <c r="F148" s="48">
        <f t="shared" ca="1" si="10"/>
        <v>995.36368210222076</v>
      </c>
      <c r="G148" s="48">
        <f t="shared" ca="1" si="11"/>
        <v>463.58315118800368</v>
      </c>
      <c r="H148" s="48">
        <f t="shared" ca="1" si="12"/>
        <v>531.78053091421702</v>
      </c>
      <c r="I148" s="57">
        <f t="shared" ca="1" si="13"/>
        <v>79303.49648594507</v>
      </c>
      <c r="J148" s="74">
        <f t="shared" ca="1" si="15"/>
        <v>854.1017333947234</v>
      </c>
      <c r="K148" s="44"/>
      <c r="L148" s="44"/>
    </row>
    <row r="149" spans="3:12" s="16" customFormat="1" ht="15.75" x14ac:dyDescent="0.25">
      <c r="C149" s="45">
        <f t="shared" ca="1" si="14"/>
        <v>127</v>
      </c>
      <c r="D149" s="46">
        <f t="shared" ca="1" si="8"/>
        <v>47180</v>
      </c>
      <c r="E149" s="64">
        <f t="shared" ca="1" si="9"/>
        <v>79303.49648594507</v>
      </c>
      <c r="F149" s="48">
        <f t="shared" ca="1" si="10"/>
        <v>995.36368210222076</v>
      </c>
      <c r="G149" s="48">
        <f t="shared" ca="1" si="11"/>
        <v>466.67370552925695</v>
      </c>
      <c r="H149" s="48">
        <f t="shared" ca="1" si="12"/>
        <v>528.68997657296381</v>
      </c>
      <c r="I149" s="57">
        <f t="shared" ca="1" si="13"/>
        <v>78836.822780415852</v>
      </c>
      <c r="J149" s="74">
        <f t="shared" ca="1" si="15"/>
        <v>860.93454726188122</v>
      </c>
      <c r="K149" s="44"/>
      <c r="L149" s="44"/>
    </row>
    <row r="150" spans="3:12" s="16" customFormat="1" ht="15.75" x14ac:dyDescent="0.25">
      <c r="C150" s="45">
        <f t="shared" ca="1" si="14"/>
        <v>128</v>
      </c>
      <c r="D150" s="46">
        <f t="shared" ca="1" si="8"/>
        <v>47208</v>
      </c>
      <c r="E150" s="64">
        <f t="shared" ca="1" si="9"/>
        <v>78836.822780415852</v>
      </c>
      <c r="F150" s="48">
        <f t="shared" ca="1" si="10"/>
        <v>995.36368210222076</v>
      </c>
      <c r="G150" s="48">
        <f t="shared" ca="1" si="11"/>
        <v>469.7848635661187</v>
      </c>
      <c r="H150" s="48">
        <f t="shared" ca="1" si="12"/>
        <v>525.57881853610206</v>
      </c>
      <c r="I150" s="57">
        <f t="shared" ca="1" si="13"/>
        <v>78367.037916849687</v>
      </c>
      <c r="J150" s="74">
        <f t="shared" ca="1" si="15"/>
        <v>867.76736112903893</v>
      </c>
      <c r="K150" s="44"/>
      <c r="L150" s="44"/>
    </row>
    <row r="151" spans="3:12" s="16" customFormat="1" ht="15.75" x14ac:dyDescent="0.25">
      <c r="C151" s="45">
        <f t="shared" ca="1" si="14"/>
        <v>129</v>
      </c>
      <c r="D151" s="46">
        <f t="shared" ref="D151:D214" ca="1" si="16">IF(Loan_Not_Paid*Values_Entered,Payment_Date,"")</f>
        <v>47239</v>
      </c>
      <c r="E151" s="64">
        <f t="shared" ref="E151:E214" ca="1" si="17">IF(Loan_Not_Paid*Values_Entered,Beginning_Balance,"")</f>
        <v>78367.037916849687</v>
      </c>
      <c r="F151" s="48">
        <f t="shared" ref="F151:F214" ca="1" si="18">IF(Loan_Not_Paid*Values_Entered,Monthly_Payment,"")</f>
        <v>995.36368210222076</v>
      </c>
      <c r="G151" s="48">
        <f t="shared" ref="G151:G214" ca="1" si="19">IF(Loan_Not_Paid*Values_Entered,Principal,"")</f>
        <v>472.91676265655951</v>
      </c>
      <c r="H151" s="48">
        <f t="shared" ref="H151:H214" ca="1" si="20">IF(Loan_Not_Paid*Values_Entered,Interest,"")</f>
        <v>522.44691944566125</v>
      </c>
      <c r="I151" s="57">
        <f t="shared" ref="I151:I214" ca="1" si="21">IF(Loan_Not_Paid*Values_Entered,Ending_Balance,"")</f>
        <v>77894.121154193126</v>
      </c>
      <c r="J151" s="74">
        <f t="shared" ca="1" si="15"/>
        <v>874.60017499619676</v>
      </c>
      <c r="K151" s="44"/>
      <c r="L151" s="44"/>
    </row>
    <row r="152" spans="3:12" s="16" customFormat="1" ht="15.75" x14ac:dyDescent="0.25">
      <c r="C152" s="45">
        <f t="shared" ref="C152:C215" ca="1" si="22">IF(Loan_Not_Paid*Values_Entered,Payment_Number,"")</f>
        <v>130</v>
      </c>
      <c r="D152" s="46">
        <f t="shared" ca="1" si="16"/>
        <v>47269</v>
      </c>
      <c r="E152" s="64">
        <f t="shared" ca="1" si="17"/>
        <v>77894.121154193126</v>
      </c>
      <c r="F152" s="48">
        <f t="shared" ca="1" si="18"/>
        <v>995.36368210222076</v>
      </c>
      <c r="G152" s="48">
        <f t="shared" ca="1" si="19"/>
        <v>476.06954107426981</v>
      </c>
      <c r="H152" s="48">
        <f t="shared" ca="1" si="20"/>
        <v>519.2941410279509</v>
      </c>
      <c r="I152" s="57">
        <f t="shared" ca="1" si="21"/>
        <v>77418.051613118849</v>
      </c>
      <c r="J152" s="74">
        <f t="shared" ca="1" si="15"/>
        <v>881.43298886335458</v>
      </c>
      <c r="K152" s="44"/>
      <c r="L152" s="44"/>
    </row>
    <row r="153" spans="3:12" s="16" customFormat="1" ht="15.75" x14ac:dyDescent="0.25">
      <c r="C153" s="45">
        <f t="shared" ca="1" si="22"/>
        <v>131</v>
      </c>
      <c r="D153" s="46">
        <f t="shared" ca="1" si="16"/>
        <v>47300</v>
      </c>
      <c r="E153" s="64">
        <f t="shared" ca="1" si="17"/>
        <v>77418.051613118849</v>
      </c>
      <c r="F153" s="48">
        <f t="shared" ca="1" si="18"/>
        <v>995.36368210222076</v>
      </c>
      <c r="G153" s="48">
        <f t="shared" ca="1" si="19"/>
        <v>479.24333801476502</v>
      </c>
      <c r="H153" s="48">
        <f t="shared" ca="1" si="20"/>
        <v>516.12034408745569</v>
      </c>
      <c r="I153" s="57">
        <f t="shared" ca="1" si="21"/>
        <v>76938.808275104151</v>
      </c>
      <c r="J153" s="74">
        <f t="shared" ref="J153:J210" ca="1" si="23">+I$20*C152</f>
        <v>888.26580273051229</v>
      </c>
      <c r="K153" s="44"/>
      <c r="L153" s="44"/>
    </row>
    <row r="154" spans="3:12" s="16" customFormat="1" ht="15.75" x14ac:dyDescent="0.25">
      <c r="C154" s="45">
        <f t="shared" ca="1" si="22"/>
        <v>132</v>
      </c>
      <c r="D154" s="46">
        <f t="shared" ca="1" si="16"/>
        <v>47330</v>
      </c>
      <c r="E154" s="64">
        <f t="shared" ca="1" si="17"/>
        <v>76938.808275104151</v>
      </c>
      <c r="F154" s="48">
        <f t="shared" ca="1" si="18"/>
        <v>995.36368210222076</v>
      </c>
      <c r="G154" s="48">
        <f t="shared" ca="1" si="19"/>
        <v>482.43829360153018</v>
      </c>
      <c r="H154" s="48">
        <f t="shared" ca="1" si="20"/>
        <v>512.92538850069059</v>
      </c>
      <c r="I154" s="57">
        <f t="shared" ca="1" si="21"/>
        <v>76456.36998150259</v>
      </c>
      <c r="J154" s="74">
        <f t="shared" ca="1" si="23"/>
        <v>895.09861659767012</v>
      </c>
      <c r="K154" s="44"/>
      <c r="L154" s="44"/>
    </row>
    <row r="155" spans="3:12" s="16" customFormat="1" ht="15.75" x14ac:dyDescent="0.25">
      <c r="C155" s="45">
        <f t="shared" ca="1" si="22"/>
        <v>133</v>
      </c>
      <c r="D155" s="46">
        <f t="shared" ca="1" si="16"/>
        <v>47361</v>
      </c>
      <c r="E155" s="64">
        <f t="shared" ca="1" si="17"/>
        <v>76456.36998150259</v>
      </c>
      <c r="F155" s="48">
        <f t="shared" ca="1" si="18"/>
        <v>995.36368210222076</v>
      </c>
      <c r="G155" s="48">
        <f t="shared" ca="1" si="19"/>
        <v>485.654548892207</v>
      </c>
      <c r="H155" s="48">
        <f t="shared" ca="1" si="20"/>
        <v>509.7091332100137</v>
      </c>
      <c r="I155" s="57">
        <f t="shared" ca="1" si="21"/>
        <v>75970.71543261045</v>
      </c>
      <c r="J155" s="74">
        <f t="shared" ca="1" si="23"/>
        <v>901.93143046482794</v>
      </c>
      <c r="K155" s="44"/>
      <c r="L155" s="44"/>
    </row>
    <row r="156" spans="3:12" s="16" customFormat="1" ht="15.75" x14ac:dyDescent="0.25">
      <c r="C156" s="45">
        <f t="shared" ca="1" si="22"/>
        <v>134</v>
      </c>
      <c r="D156" s="46">
        <f t="shared" ca="1" si="16"/>
        <v>47392</v>
      </c>
      <c r="E156" s="64">
        <f t="shared" ca="1" si="17"/>
        <v>75970.71543261045</v>
      </c>
      <c r="F156" s="48">
        <f t="shared" ca="1" si="18"/>
        <v>995.36368210222076</v>
      </c>
      <c r="G156" s="48">
        <f t="shared" ca="1" si="19"/>
        <v>488.89224588482176</v>
      </c>
      <c r="H156" s="48">
        <f t="shared" ca="1" si="20"/>
        <v>506.47143621739895</v>
      </c>
      <c r="I156" s="57">
        <f t="shared" ca="1" si="21"/>
        <v>75481.823186725611</v>
      </c>
      <c r="J156" s="74">
        <f t="shared" ca="1" si="23"/>
        <v>908.76424433198565</v>
      </c>
      <c r="K156" s="44"/>
      <c r="L156" s="44"/>
    </row>
    <row r="157" spans="3:12" s="16" customFormat="1" ht="15.75" x14ac:dyDescent="0.25">
      <c r="C157" s="45">
        <f t="shared" ca="1" si="22"/>
        <v>135</v>
      </c>
      <c r="D157" s="46">
        <f t="shared" ca="1" si="16"/>
        <v>47422</v>
      </c>
      <c r="E157" s="64">
        <f t="shared" ca="1" si="17"/>
        <v>75481.823186725611</v>
      </c>
      <c r="F157" s="48">
        <f t="shared" ca="1" si="18"/>
        <v>995.36368210222076</v>
      </c>
      <c r="G157" s="48">
        <f t="shared" ca="1" si="19"/>
        <v>492.15152752405396</v>
      </c>
      <c r="H157" s="48">
        <f t="shared" ca="1" si="20"/>
        <v>503.2121545781668</v>
      </c>
      <c r="I157" s="57">
        <f t="shared" ca="1" si="21"/>
        <v>74989.671659201529</v>
      </c>
      <c r="J157" s="74">
        <f t="shared" ca="1" si="23"/>
        <v>915.59705819914348</v>
      </c>
      <c r="K157" s="44"/>
      <c r="L157" s="44"/>
    </row>
    <row r="158" spans="3:12" s="16" customFormat="1" ht="15.75" x14ac:dyDescent="0.25">
      <c r="C158" s="45">
        <f t="shared" ca="1" si="22"/>
        <v>136</v>
      </c>
      <c r="D158" s="46">
        <f t="shared" ca="1" si="16"/>
        <v>47453</v>
      </c>
      <c r="E158" s="64">
        <f t="shared" ca="1" si="17"/>
        <v>74989.671659201529</v>
      </c>
      <c r="F158" s="48">
        <f t="shared" ca="1" si="18"/>
        <v>995.36368210222076</v>
      </c>
      <c r="G158" s="48">
        <f t="shared" ca="1" si="19"/>
        <v>495.43253770754751</v>
      </c>
      <c r="H158" s="48">
        <f t="shared" ca="1" si="20"/>
        <v>499.93114439467308</v>
      </c>
      <c r="I158" s="57">
        <f t="shared" ca="1" si="21"/>
        <v>74494.239121494029</v>
      </c>
      <c r="J158" s="74">
        <f t="shared" ca="1" si="23"/>
        <v>922.4298720663013</v>
      </c>
      <c r="K158" s="44"/>
      <c r="L158" s="44"/>
    </row>
    <row r="159" spans="3:12" s="16" customFormat="1" ht="15.75" x14ac:dyDescent="0.25">
      <c r="C159" s="45">
        <f t="shared" ca="1" si="22"/>
        <v>137</v>
      </c>
      <c r="D159" s="46">
        <f t="shared" ca="1" si="16"/>
        <v>47483</v>
      </c>
      <c r="E159" s="64">
        <f t="shared" ca="1" si="17"/>
        <v>74494.239121494029</v>
      </c>
      <c r="F159" s="48">
        <f t="shared" ca="1" si="18"/>
        <v>995.36368210222076</v>
      </c>
      <c r="G159" s="48">
        <f t="shared" ca="1" si="19"/>
        <v>498.73542129226456</v>
      </c>
      <c r="H159" s="48">
        <f t="shared" ca="1" si="20"/>
        <v>496.62826080995626</v>
      </c>
      <c r="I159" s="57">
        <f t="shared" ca="1" si="21"/>
        <v>73995.503700201749</v>
      </c>
      <c r="J159" s="74">
        <f t="shared" ca="1" si="23"/>
        <v>929.26268593345901</v>
      </c>
      <c r="K159" s="44"/>
      <c r="L159" s="44"/>
    </row>
    <row r="160" spans="3:12" s="16" customFormat="1" ht="15.75" x14ac:dyDescent="0.25">
      <c r="C160" s="45">
        <f t="shared" ca="1" si="22"/>
        <v>138</v>
      </c>
      <c r="D160" s="46">
        <f t="shared" ca="1" si="16"/>
        <v>47514</v>
      </c>
      <c r="E160" s="64">
        <f t="shared" ca="1" si="17"/>
        <v>73995.503700201749</v>
      </c>
      <c r="F160" s="48">
        <f t="shared" ca="1" si="18"/>
        <v>995.36368210222076</v>
      </c>
      <c r="G160" s="48">
        <f t="shared" ca="1" si="19"/>
        <v>502.06032410087971</v>
      </c>
      <c r="H160" s="48">
        <f t="shared" ca="1" si="20"/>
        <v>493.30335800134117</v>
      </c>
      <c r="I160" s="57">
        <f t="shared" ca="1" si="21"/>
        <v>73493.443376100884</v>
      </c>
      <c r="J160" s="74">
        <f t="shared" ca="1" si="23"/>
        <v>936.09549980061684</v>
      </c>
      <c r="K160" s="44"/>
      <c r="L160" s="44"/>
    </row>
    <row r="161" spans="3:12" s="16" customFormat="1" ht="15.75" x14ac:dyDescent="0.25">
      <c r="C161" s="45">
        <f t="shared" ca="1" si="22"/>
        <v>139</v>
      </c>
      <c r="D161" s="46">
        <f t="shared" ca="1" si="16"/>
        <v>47545</v>
      </c>
      <c r="E161" s="64">
        <f t="shared" ca="1" si="17"/>
        <v>73493.443376100884</v>
      </c>
      <c r="F161" s="48">
        <f t="shared" ca="1" si="18"/>
        <v>995.36368210222076</v>
      </c>
      <c r="G161" s="48">
        <f t="shared" ca="1" si="19"/>
        <v>505.40739292821888</v>
      </c>
      <c r="H161" s="48">
        <f t="shared" ca="1" si="20"/>
        <v>489.95628917400182</v>
      </c>
      <c r="I161" s="57">
        <f t="shared" ca="1" si="21"/>
        <v>72988.035983172653</v>
      </c>
      <c r="J161" s="74">
        <f t="shared" ca="1" si="23"/>
        <v>942.92831366777466</v>
      </c>
      <c r="K161" s="44"/>
      <c r="L161" s="44"/>
    </row>
    <row r="162" spans="3:12" s="16" customFormat="1" ht="15.75" x14ac:dyDescent="0.25">
      <c r="C162" s="45">
        <f t="shared" ca="1" si="22"/>
        <v>140</v>
      </c>
      <c r="D162" s="46">
        <f t="shared" ca="1" si="16"/>
        <v>47573</v>
      </c>
      <c r="E162" s="64">
        <f t="shared" ca="1" si="17"/>
        <v>72988.035983172653</v>
      </c>
      <c r="F162" s="48">
        <f t="shared" ca="1" si="18"/>
        <v>995.36368210222076</v>
      </c>
      <c r="G162" s="48">
        <f t="shared" ca="1" si="19"/>
        <v>508.77677554774033</v>
      </c>
      <c r="H162" s="48">
        <f t="shared" ca="1" si="20"/>
        <v>486.58690655448038</v>
      </c>
      <c r="I162" s="57">
        <f t="shared" ca="1" si="21"/>
        <v>72479.259207624942</v>
      </c>
      <c r="J162" s="74">
        <f t="shared" ca="1" si="23"/>
        <v>949.76112753493237</v>
      </c>
      <c r="K162" s="44"/>
      <c r="L162" s="44"/>
    </row>
    <row r="163" spans="3:12" s="16" customFormat="1" ht="15.75" x14ac:dyDescent="0.25">
      <c r="C163" s="45">
        <f t="shared" ca="1" si="22"/>
        <v>141</v>
      </c>
      <c r="D163" s="46">
        <f t="shared" ca="1" si="16"/>
        <v>47604</v>
      </c>
      <c r="E163" s="64">
        <f t="shared" ca="1" si="17"/>
        <v>72479.259207624942</v>
      </c>
      <c r="F163" s="48">
        <f t="shared" ca="1" si="18"/>
        <v>995.36368210222076</v>
      </c>
      <c r="G163" s="48">
        <f t="shared" ca="1" si="19"/>
        <v>512.16862071805849</v>
      </c>
      <c r="H163" s="48">
        <f t="shared" ca="1" si="20"/>
        <v>483.19506138416216</v>
      </c>
      <c r="I163" s="57">
        <f t="shared" ca="1" si="21"/>
        <v>71967.09058690691</v>
      </c>
      <c r="J163" s="74">
        <f t="shared" ca="1" si="23"/>
        <v>956.59394140209019</v>
      </c>
      <c r="K163" s="44"/>
      <c r="L163" s="44"/>
    </row>
    <row r="164" spans="3:12" s="16" customFormat="1" ht="15.75" x14ac:dyDescent="0.25">
      <c r="C164" s="45">
        <f t="shared" ca="1" si="22"/>
        <v>142</v>
      </c>
      <c r="D164" s="46">
        <f t="shared" ca="1" si="16"/>
        <v>47634</v>
      </c>
      <c r="E164" s="64">
        <f t="shared" ca="1" si="17"/>
        <v>71967.09058690691</v>
      </c>
      <c r="F164" s="48">
        <f t="shared" ca="1" si="18"/>
        <v>995.36368210222076</v>
      </c>
      <c r="G164" s="48">
        <f t="shared" ca="1" si="19"/>
        <v>515.58307818951221</v>
      </c>
      <c r="H164" s="48">
        <f t="shared" ca="1" si="20"/>
        <v>479.7806039127085</v>
      </c>
      <c r="I164" s="57">
        <f t="shared" ca="1" si="21"/>
        <v>71451.507508717361</v>
      </c>
      <c r="J164" s="74">
        <f t="shared" ca="1" si="23"/>
        <v>963.42675526924802</v>
      </c>
      <c r="K164" s="44"/>
      <c r="L164" s="44"/>
    </row>
    <row r="165" spans="3:12" s="16" customFormat="1" ht="15.75" x14ac:dyDescent="0.25">
      <c r="C165" s="45">
        <f t="shared" ca="1" si="22"/>
        <v>143</v>
      </c>
      <c r="D165" s="46">
        <f t="shared" ca="1" si="16"/>
        <v>47665</v>
      </c>
      <c r="E165" s="64">
        <f t="shared" ca="1" si="17"/>
        <v>71451.507508717361</v>
      </c>
      <c r="F165" s="48">
        <f t="shared" ca="1" si="18"/>
        <v>995.36368210222076</v>
      </c>
      <c r="G165" s="48">
        <f t="shared" ca="1" si="19"/>
        <v>519.02029871077571</v>
      </c>
      <c r="H165" s="48">
        <f t="shared" ca="1" si="20"/>
        <v>476.34338339144512</v>
      </c>
      <c r="I165" s="57">
        <f t="shared" ca="1" si="21"/>
        <v>70932.487210006628</v>
      </c>
      <c r="J165" s="74">
        <f t="shared" ca="1" si="23"/>
        <v>970.25956913640573</v>
      </c>
      <c r="K165" s="44"/>
      <c r="L165" s="44"/>
    </row>
    <row r="166" spans="3:12" s="16" customFormat="1" ht="15.75" x14ac:dyDescent="0.25">
      <c r="C166" s="45">
        <f t="shared" ca="1" si="22"/>
        <v>144</v>
      </c>
      <c r="D166" s="46">
        <f t="shared" ca="1" si="16"/>
        <v>47695</v>
      </c>
      <c r="E166" s="64">
        <f t="shared" ca="1" si="17"/>
        <v>70932.487210006628</v>
      </c>
      <c r="F166" s="48">
        <f t="shared" ca="1" si="18"/>
        <v>995.36368210222076</v>
      </c>
      <c r="G166" s="48">
        <f t="shared" ca="1" si="19"/>
        <v>522.48043403551424</v>
      </c>
      <c r="H166" s="48">
        <f t="shared" ca="1" si="20"/>
        <v>472.88324806670653</v>
      </c>
      <c r="I166" s="57">
        <f t="shared" ca="1" si="21"/>
        <v>70410.006775971095</v>
      </c>
      <c r="J166" s="74">
        <f t="shared" ca="1" si="23"/>
        <v>977.09238300356355</v>
      </c>
      <c r="K166" s="44"/>
      <c r="L166" s="44"/>
    </row>
    <row r="167" spans="3:12" s="16" customFormat="1" ht="15.75" x14ac:dyDescent="0.25">
      <c r="C167" s="45">
        <f t="shared" ca="1" si="22"/>
        <v>145</v>
      </c>
      <c r="D167" s="46">
        <f t="shared" ca="1" si="16"/>
        <v>47726</v>
      </c>
      <c r="E167" s="64">
        <f t="shared" ca="1" si="17"/>
        <v>70410.006775971095</v>
      </c>
      <c r="F167" s="48">
        <f t="shared" ca="1" si="18"/>
        <v>995.36368210222076</v>
      </c>
      <c r="G167" s="48">
        <f t="shared" ca="1" si="19"/>
        <v>525.96363692908437</v>
      </c>
      <c r="H167" s="48">
        <f t="shared" ca="1" si="20"/>
        <v>469.40004517313639</v>
      </c>
      <c r="I167" s="57">
        <f t="shared" ca="1" si="21"/>
        <v>69884.043139042013</v>
      </c>
      <c r="J167" s="74">
        <f t="shared" ca="1" si="23"/>
        <v>983.92519687072138</v>
      </c>
      <c r="K167" s="44"/>
      <c r="L167" s="44"/>
    </row>
    <row r="168" spans="3:12" s="16" customFormat="1" ht="15.75" x14ac:dyDescent="0.25">
      <c r="C168" s="45">
        <f t="shared" ca="1" si="22"/>
        <v>146</v>
      </c>
      <c r="D168" s="46">
        <f t="shared" ca="1" si="16"/>
        <v>47757</v>
      </c>
      <c r="E168" s="64">
        <f t="shared" ca="1" si="17"/>
        <v>69884.043139042013</v>
      </c>
      <c r="F168" s="48">
        <f t="shared" ca="1" si="18"/>
        <v>995.36368210222076</v>
      </c>
      <c r="G168" s="48">
        <f t="shared" ca="1" si="19"/>
        <v>529.47006117527826</v>
      </c>
      <c r="H168" s="48">
        <f t="shared" ca="1" si="20"/>
        <v>465.8936209269425</v>
      </c>
      <c r="I168" s="57">
        <f t="shared" ca="1" si="21"/>
        <v>69354.573077866808</v>
      </c>
      <c r="J168" s="74">
        <f t="shared" ca="1" si="23"/>
        <v>990.75801073787909</v>
      </c>
      <c r="K168" s="44"/>
      <c r="L168" s="44"/>
    </row>
    <row r="169" spans="3:12" s="16" customFormat="1" ht="15.75" x14ac:dyDescent="0.25">
      <c r="C169" s="45">
        <f t="shared" ca="1" si="22"/>
        <v>147</v>
      </c>
      <c r="D169" s="46">
        <f t="shared" ca="1" si="16"/>
        <v>47787</v>
      </c>
      <c r="E169" s="64">
        <f t="shared" ca="1" si="17"/>
        <v>69354.573077866808</v>
      </c>
      <c r="F169" s="48">
        <f t="shared" ca="1" si="18"/>
        <v>995.36368210222076</v>
      </c>
      <c r="G169" s="48">
        <f t="shared" ca="1" si="19"/>
        <v>532.99986158311344</v>
      </c>
      <c r="H169" s="48">
        <f t="shared" ca="1" si="20"/>
        <v>462.36382051910743</v>
      </c>
      <c r="I169" s="57">
        <f t="shared" ca="1" si="21"/>
        <v>68821.573216283665</v>
      </c>
      <c r="J169" s="74">
        <f t="shared" ca="1" si="23"/>
        <v>997.59082460503691</v>
      </c>
      <c r="K169" s="44"/>
      <c r="L169" s="44"/>
    </row>
    <row r="170" spans="3:12" s="16" customFormat="1" ht="15.75" x14ac:dyDescent="0.25">
      <c r="C170" s="45">
        <f t="shared" ca="1" si="22"/>
        <v>148</v>
      </c>
      <c r="D170" s="46">
        <f t="shared" ca="1" si="16"/>
        <v>47818</v>
      </c>
      <c r="E170" s="64">
        <f t="shared" ca="1" si="17"/>
        <v>68821.573216283665</v>
      </c>
      <c r="F170" s="48">
        <f t="shared" ca="1" si="18"/>
        <v>995.36368210222076</v>
      </c>
      <c r="G170" s="48">
        <f t="shared" ca="1" si="19"/>
        <v>536.55319399366749</v>
      </c>
      <c r="H170" s="48">
        <f t="shared" ca="1" si="20"/>
        <v>458.81048810855333</v>
      </c>
      <c r="I170" s="57">
        <f t="shared" ca="1" si="21"/>
        <v>68285.020022290002</v>
      </c>
      <c r="J170" s="74">
        <f t="shared" ca="1" si="23"/>
        <v>1004.4236384721947</v>
      </c>
      <c r="K170" s="44"/>
      <c r="L170" s="44"/>
    </row>
    <row r="171" spans="3:12" s="16" customFormat="1" ht="15.75" x14ac:dyDescent="0.25">
      <c r="C171" s="45">
        <f t="shared" ca="1" si="22"/>
        <v>149</v>
      </c>
      <c r="D171" s="46">
        <f t="shared" ca="1" si="16"/>
        <v>47848</v>
      </c>
      <c r="E171" s="64">
        <f t="shared" ca="1" si="17"/>
        <v>68285.020022290002</v>
      </c>
      <c r="F171" s="48">
        <f t="shared" ca="1" si="18"/>
        <v>995.36368210222076</v>
      </c>
      <c r="G171" s="48">
        <f t="shared" ca="1" si="19"/>
        <v>540.13021528695856</v>
      </c>
      <c r="H171" s="48">
        <f t="shared" ca="1" si="20"/>
        <v>455.23346681526203</v>
      </c>
      <c r="I171" s="57">
        <f t="shared" ca="1" si="21"/>
        <v>67744.889807003055</v>
      </c>
      <c r="J171" s="74">
        <f t="shared" ca="1" si="23"/>
        <v>1011.2564523393524</v>
      </c>
      <c r="K171" s="44"/>
      <c r="L171" s="44"/>
    </row>
    <row r="172" spans="3:12" s="16" customFormat="1" ht="15.75" x14ac:dyDescent="0.25">
      <c r="C172" s="45">
        <f t="shared" ca="1" si="22"/>
        <v>150</v>
      </c>
      <c r="D172" s="46">
        <f t="shared" ca="1" si="16"/>
        <v>47879</v>
      </c>
      <c r="E172" s="64">
        <f t="shared" ca="1" si="17"/>
        <v>67744.889807003055</v>
      </c>
      <c r="F172" s="48">
        <f t="shared" ca="1" si="18"/>
        <v>995.36368210222076</v>
      </c>
      <c r="G172" s="48">
        <f t="shared" ca="1" si="19"/>
        <v>543.73108338887175</v>
      </c>
      <c r="H172" s="48">
        <f t="shared" ca="1" si="20"/>
        <v>451.63259871334907</v>
      </c>
      <c r="I172" s="57">
        <f t="shared" ca="1" si="21"/>
        <v>67201.158723614179</v>
      </c>
      <c r="J172" s="74">
        <f t="shared" ca="1" si="23"/>
        <v>1018.0892662065103</v>
      </c>
      <c r="K172" s="44"/>
      <c r="L172" s="44"/>
    </row>
    <row r="173" spans="3:12" s="16" customFormat="1" ht="15.75" x14ac:dyDescent="0.25">
      <c r="C173" s="45">
        <f t="shared" ca="1" si="22"/>
        <v>151</v>
      </c>
      <c r="D173" s="46">
        <f t="shared" ca="1" si="16"/>
        <v>47910</v>
      </c>
      <c r="E173" s="64">
        <f t="shared" ca="1" si="17"/>
        <v>67201.158723614179</v>
      </c>
      <c r="F173" s="48">
        <f t="shared" ca="1" si="18"/>
        <v>995.36368210222076</v>
      </c>
      <c r="G173" s="48">
        <f t="shared" ca="1" si="19"/>
        <v>547.35595727813086</v>
      </c>
      <c r="H173" s="48">
        <f t="shared" ca="1" si="20"/>
        <v>448.00772482408991</v>
      </c>
      <c r="I173" s="57">
        <f t="shared" ca="1" si="21"/>
        <v>66653.802766336099</v>
      </c>
      <c r="J173" s="74">
        <f t="shared" ca="1" si="23"/>
        <v>1024.922080073668</v>
      </c>
      <c r="K173" s="44"/>
      <c r="L173" s="44"/>
    </row>
    <row r="174" spans="3:12" s="16" customFormat="1" ht="15.75" x14ac:dyDescent="0.25">
      <c r="C174" s="45">
        <f t="shared" ca="1" si="22"/>
        <v>152</v>
      </c>
      <c r="D174" s="46">
        <f t="shared" ca="1" si="16"/>
        <v>47938</v>
      </c>
      <c r="E174" s="64">
        <f t="shared" ca="1" si="17"/>
        <v>66653.802766336099</v>
      </c>
      <c r="F174" s="48">
        <f t="shared" ca="1" si="18"/>
        <v>995.36368210222076</v>
      </c>
      <c r="G174" s="48">
        <f t="shared" ca="1" si="19"/>
        <v>551.00499699331829</v>
      </c>
      <c r="H174" s="48">
        <f t="shared" ca="1" si="20"/>
        <v>444.35868510890242</v>
      </c>
      <c r="I174" s="57">
        <f t="shared" ca="1" si="21"/>
        <v>66102.797769342724</v>
      </c>
      <c r="J174" s="74">
        <f t="shared" ca="1" si="23"/>
        <v>1031.7548939408259</v>
      </c>
      <c r="K174" s="44"/>
      <c r="L174" s="44"/>
    </row>
    <row r="175" spans="3:12" s="16" customFormat="1" ht="15.75" x14ac:dyDescent="0.25">
      <c r="C175" s="45">
        <f t="shared" ca="1" si="22"/>
        <v>153</v>
      </c>
      <c r="D175" s="46">
        <f t="shared" ca="1" si="16"/>
        <v>47969</v>
      </c>
      <c r="E175" s="64">
        <f t="shared" ca="1" si="17"/>
        <v>66102.797769342724</v>
      </c>
      <c r="F175" s="48">
        <f t="shared" ca="1" si="18"/>
        <v>995.36368210222076</v>
      </c>
      <c r="G175" s="48">
        <f t="shared" ca="1" si="19"/>
        <v>554.67836363994047</v>
      </c>
      <c r="H175" s="48">
        <f t="shared" ca="1" si="20"/>
        <v>440.68531846228018</v>
      </c>
      <c r="I175" s="57">
        <f t="shared" ca="1" si="21"/>
        <v>65548.119405702804</v>
      </c>
      <c r="J175" s="74">
        <f t="shared" ca="1" si="23"/>
        <v>1038.5877078079836</v>
      </c>
      <c r="K175" s="44"/>
      <c r="L175" s="44"/>
    </row>
    <row r="176" spans="3:12" s="16" customFormat="1" ht="15.75" x14ac:dyDescent="0.25">
      <c r="C176" s="45">
        <f t="shared" ca="1" si="22"/>
        <v>154</v>
      </c>
      <c r="D176" s="46">
        <f t="shared" ca="1" si="16"/>
        <v>47999</v>
      </c>
      <c r="E176" s="64">
        <f t="shared" ca="1" si="17"/>
        <v>65548.119405702804</v>
      </c>
      <c r="F176" s="48">
        <f t="shared" ca="1" si="18"/>
        <v>995.36368210222076</v>
      </c>
      <c r="G176" s="48">
        <f t="shared" ca="1" si="19"/>
        <v>558.37621939754013</v>
      </c>
      <c r="H176" s="48">
        <f t="shared" ca="1" si="20"/>
        <v>436.98746270468052</v>
      </c>
      <c r="I176" s="57">
        <f t="shared" ca="1" si="21"/>
        <v>64989.743186305335</v>
      </c>
      <c r="J176" s="74">
        <f t="shared" ca="1" si="23"/>
        <v>1045.4205216751413</v>
      </c>
      <c r="K176" s="44"/>
      <c r="L176" s="44"/>
    </row>
    <row r="177" spans="3:12" s="16" customFormat="1" ht="15.75" x14ac:dyDescent="0.25">
      <c r="C177" s="45">
        <f t="shared" ca="1" si="22"/>
        <v>155</v>
      </c>
      <c r="D177" s="46">
        <f t="shared" ca="1" si="16"/>
        <v>48030</v>
      </c>
      <c r="E177" s="64">
        <f t="shared" ca="1" si="17"/>
        <v>64989.743186305335</v>
      </c>
      <c r="F177" s="48">
        <f t="shared" ca="1" si="18"/>
        <v>995.36368210222076</v>
      </c>
      <c r="G177" s="48">
        <f t="shared" ca="1" si="19"/>
        <v>562.09872752685692</v>
      </c>
      <c r="H177" s="48">
        <f t="shared" ca="1" si="20"/>
        <v>433.26495457536373</v>
      </c>
      <c r="I177" s="57">
        <f t="shared" ca="1" si="21"/>
        <v>64427.644458778435</v>
      </c>
      <c r="J177" s="74">
        <f t="shared" ca="1" si="23"/>
        <v>1052.2533355422993</v>
      </c>
      <c r="K177" s="44"/>
      <c r="L177" s="44"/>
    </row>
    <row r="178" spans="3:12" s="16" customFormat="1" ht="15.75" x14ac:dyDescent="0.25">
      <c r="C178" s="45">
        <f t="shared" ca="1" si="22"/>
        <v>156</v>
      </c>
      <c r="D178" s="46">
        <f t="shared" ca="1" si="16"/>
        <v>48060</v>
      </c>
      <c r="E178" s="64">
        <f t="shared" ca="1" si="17"/>
        <v>64427.644458778435</v>
      </c>
      <c r="F178" s="48">
        <f t="shared" ca="1" si="18"/>
        <v>995.36368210222076</v>
      </c>
      <c r="G178" s="48">
        <f t="shared" ca="1" si="19"/>
        <v>565.84605237703602</v>
      </c>
      <c r="H178" s="48">
        <f t="shared" ca="1" si="20"/>
        <v>429.51762972518469</v>
      </c>
      <c r="I178" s="57">
        <f t="shared" ca="1" si="21"/>
        <v>63861.798406401474</v>
      </c>
      <c r="J178" s="74">
        <f t="shared" ca="1" si="23"/>
        <v>1059.086149409457</v>
      </c>
      <c r="K178" s="44"/>
      <c r="L178" s="44"/>
    </row>
    <row r="179" spans="3:12" s="16" customFormat="1" ht="15.75" x14ac:dyDescent="0.25">
      <c r="C179" s="45">
        <f t="shared" ca="1" si="22"/>
        <v>157</v>
      </c>
      <c r="D179" s="46">
        <f t="shared" ca="1" si="16"/>
        <v>48091</v>
      </c>
      <c r="E179" s="64">
        <f t="shared" ca="1" si="17"/>
        <v>63861.798406401474</v>
      </c>
      <c r="F179" s="48">
        <f t="shared" ca="1" si="18"/>
        <v>995.36368210222076</v>
      </c>
      <c r="G179" s="48">
        <f t="shared" ca="1" si="19"/>
        <v>569.61835939288301</v>
      </c>
      <c r="H179" s="48">
        <f t="shared" ca="1" si="20"/>
        <v>425.74532270933776</v>
      </c>
      <c r="I179" s="57">
        <f t="shared" ca="1" si="21"/>
        <v>63292.180047008558</v>
      </c>
      <c r="J179" s="74">
        <f t="shared" ca="1" si="23"/>
        <v>1065.9189632766147</v>
      </c>
      <c r="K179" s="44"/>
      <c r="L179" s="44"/>
    </row>
    <row r="180" spans="3:12" s="16" customFormat="1" ht="15.75" x14ac:dyDescent="0.25">
      <c r="C180" s="45">
        <f t="shared" ca="1" si="22"/>
        <v>158</v>
      </c>
      <c r="D180" s="46">
        <f t="shared" ca="1" si="16"/>
        <v>48122</v>
      </c>
      <c r="E180" s="64">
        <f t="shared" ca="1" si="17"/>
        <v>63292.180047008558</v>
      </c>
      <c r="F180" s="48">
        <f t="shared" ca="1" si="18"/>
        <v>995.36368210222076</v>
      </c>
      <c r="G180" s="48">
        <f t="shared" ca="1" si="19"/>
        <v>573.41581512216885</v>
      </c>
      <c r="H180" s="48">
        <f t="shared" ca="1" si="20"/>
        <v>421.94786698005191</v>
      </c>
      <c r="I180" s="57">
        <f t="shared" ca="1" si="21"/>
        <v>62718.764231886424</v>
      </c>
      <c r="J180" s="74">
        <f t="shared" ca="1" si="23"/>
        <v>1072.7517771437726</v>
      </c>
      <c r="K180" s="44"/>
      <c r="L180" s="44"/>
    </row>
    <row r="181" spans="3:12" s="16" customFormat="1" ht="15.75" x14ac:dyDescent="0.25">
      <c r="C181" s="45">
        <f t="shared" ca="1" si="22"/>
        <v>159</v>
      </c>
      <c r="D181" s="46">
        <f t="shared" ca="1" si="16"/>
        <v>48152</v>
      </c>
      <c r="E181" s="64">
        <f t="shared" ca="1" si="17"/>
        <v>62718.764231886424</v>
      </c>
      <c r="F181" s="48">
        <f t="shared" ca="1" si="18"/>
        <v>995.36368210222076</v>
      </c>
      <c r="G181" s="48">
        <f t="shared" ca="1" si="19"/>
        <v>577.23858722298326</v>
      </c>
      <c r="H181" s="48">
        <f t="shared" ca="1" si="20"/>
        <v>418.12509487923745</v>
      </c>
      <c r="I181" s="57">
        <f t="shared" ca="1" si="21"/>
        <v>62141.52564466343</v>
      </c>
      <c r="J181" s="74">
        <f t="shared" ca="1" si="23"/>
        <v>1079.5845910109304</v>
      </c>
      <c r="K181" s="44"/>
      <c r="L181" s="44"/>
    </row>
    <row r="182" spans="3:12" s="16" customFormat="1" ht="15.75" x14ac:dyDescent="0.25">
      <c r="C182" s="45">
        <f t="shared" ca="1" si="22"/>
        <v>160</v>
      </c>
      <c r="D182" s="46">
        <f t="shared" ca="1" si="16"/>
        <v>48183</v>
      </c>
      <c r="E182" s="64">
        <f t="shared" ca="1" si="17"/>
        <v>62141.52564466343</v>
      </c>
      <c r="F182" s="48">
        <f t="shared" ca="1" si="18"/>
        <v>995.36368210222076</v>
      </c>
      <c r="G182" s="48">
        <f t="shared" ca="1" si="19"/>
        <v>581.08684447113649</v>
      </c>
      <c r="H182" s="48">
        <f t="shared" ca="1" si="20"/>
        <v>414.27683763108416</v>
      </c>
      <c r="I182" s="57">
        <f t="shared" ca="1" si="21"/>
        <v>61560.438800192322</v>
      </c>
      <c r="J182" s="74">
        <f t="shared" ca="1" si="23"/>
        <v>1086.4174048780881</v>
      </c>
      <c r="K182" s="44"/>
      <c r="L182" s="44"/>
    </row>
    <row r="183" spans="3:12" s="16" customFormat="1" ht="15.75" x14ac:dyDescent="0.25">
      <c r="C183" s="45">
        <f t="shared" ca="1" si="22"/>
        <v>161</v>
      </c>
      <c r="D183" s="46">
        <f t="shared" ca="1" si="16"/>
        <v>48213</v>
      </c>
      <c r="E183" s="64">
        <f t="shared" ca="1" si="17"/>
        <v>61560.438800192322</v>
      </c>
      <c r="F183" s="48">
        <f t="shared" ca="1" si="18"/>
        <v>995.36368210222076</v>
      </c>
      <c r="G183" s="48">
        <f t="shared" ca="1" si="19"/>
        <v>584.96075676761075</v>
      </c>
      <c r="H183" s="48">
        <f t="shared" ca="1" si="20"/>
        <v>410.4029253346099</v>
      </c>
      <c r="I183" s="57">
        <f t="shared" ca="1" si="21"/>
        <v>60975.478043424664</v>
      </c>
      <c r="J183" s="74">
        <f t="shared" ca="1" si="23"/>
        <v>1093.250218745246</v>
      </c>
      <c r="K183" s="44"/>
      <c r="L183" s="44"/>
    </row>
    <row r="184" spans="3:12" s="16" customFormat="1" ht="15.75" x14ac:dyDescent="0.25">
      <c r="C184" s="45">
        <f t="shared" ca="1" si="22"/>
        <v>162</v>
      </c>
      <c r="D184" s="46">
        <f t="shared" ca="1" si="16"/>
        <v>48244</v>
      </c>
      <c r="E184" s="64">
        <f t="shared" ca="1" si="17"/>
        <v>60975.478043424664</v>
      </c>
      <c r="F184" s="48">
        <f t="shared" ca="1" si="18"/>
        <v>995.36368210222076</v>
      </c>
      <c r="G184" s="48">
        <f t="shared" ca="1" si="19"/>
        <v>588.86049514606157</v>
      </c>
      <c r="H184" s="48">
        <f t="shared" ca="1" si="20"/>
        <v>406.50318695615925</v>
      </c>
      <c r="I184" s="57">
        <f t="shared" ca="1" si="21"/>
        <v>60386.617548278649</v>
      </c>
      <c r="J184" s="74">
        <f t="shared" ca="1" si="23"/>
        <v>1100.0830326124037</v>
      </c>
      <c r="K184" s="44"/>
      <c r="L184" s="44"/>
    </row>
    <row r="185" spans="3:12" s="16" customFormat="1" ht="15.75" x14ac:dyDescent="0.25">
      <c r="C185" s="45">
        <f t="shared" ca="1" si="22"/>
        <v>163</v>
      </c>
      <c r="D185" s="46">
        <f t="shared" ca="1" si="16"/>
        <v>48275</v>
      </c>
      <c r="E185" s="64">
        <f t="shared" ca="1" si="17"/>
        <v>60386.617548278649</v>
      </c>
      <c r="F185" s="48">
        <f t="shared" ca="1" si="18"/>
        <v>995.36368210222076</v>
      </c>
      <c r="G185" s="48">
        <f t="shared" ca="1" si="19"/>
        <v>592.78623178036855</v>
      </c>
      <c r="H185" s="48">
        <f t="shared" ca="1" si="20"/>
        <v>402.57745032185215</v>
      </c>
      <c r="I185" s="57">
        <f t="shared" ca="1" si="21"/>
        <v>59793.831316498283</v>
      </c>
      <c r="J185" s="74">
        <f t="shared" ca="1" si="23"/>
        <v>1106.9158464795614</v>
      </c>
      <c r="K185" s="44"/>
      <c r="L185" s="44"/>
    </row>
    <row r="186" spans="3:12" s="16" customFormat="1" ht="15.75" x14ac:dyDescent="0.25">
      <c r="C186" s="45">
        <f t="shared" ca="1" si="22"/>
        <v>164</v>
      </c>
      <c r="D186" s="46">
        <f t="shared" ca="1" si="16"/>
        <v>48304</v>
      </c>
      <c r="E186" s="64">
        <f t="shared" ca="1" si="17"/>
        <v>59793.831316498283</v>
      </c>
      <c r="F186" s="48">
        <f t="shared" ca="1" si="18"/>
        <v>995.36368210222076</v>
      </c>
      <c r="G186" s="48">
        <f t="shared" ca="1" si="19"/>
        <v>596.73813999223773</v>
      </c>
      <c r="H186" s="48">
        <f t="shared" ca="1" si="20"/>
        <v>398.62554210998303</v>
      </c>
      <c r="I186" s="57">
        <f t="shared" ca="1" si="21"/>
        <v>59197.093176506052</v>
      </c>
      <c r="J186" s="74">
        <f t="shared" ca="1" si="23"/>
        <v>1113.7486603467194</v>
      </c>
      <c r="K186" s="44"/>
      <c r="L186" s="44"/>
    </row>
    <row r="187" spans="3:12" s="16" customFormat="1" ht="15.75" x14ac:dyDescent="0.25">
      <c r="C187" s="45">
        <f t="shared" ca="1" si="22"/>
        <v>165</v>
      </c>
      <c r="D187" s="46">
        <f t="shared" ca="1" si="16"/>
        <v>48335</v>
      </c>
      <c r="E187" s="64">
        <f t="shared" ca="1" si="17"/>
        <v>59197.093176506052</v>
      </c>
      <c r="F187" s="48">
        <f t="shared" ca="1" si="18"/>
        <v>995.36368210222076</v>
      </c>
      <c r="G187" s="48">
        <f t="shared" ca="1" si="19"/>
        <v>600.71639425885257</v>
      </c>
      <c r="H187" s="48">
        <f t="shared" ca="1" si="20"/>
        <v>394.64728784336813</v>
      </c>
      <c r="I187" s="57">
        <f t="shared" ca="1" si="21"/>
        <v>58596.376782247273</v>
      </c>
      <c r="J187" s="74">
        <f t="shared" ca="1" si="23"/>
        <v>1120.5814742138771</v>
      </c>
      <c r="K187" s="44"/>
      <c r="L187" s="44"/>
    </row>
    <row r="188" spans="3:12" s="16" customFormat="1" ht="15.75" x14ac:dyDescent="0.25">
      <c r="C188" s="45">
        <f t="shared" ca="1" si="22"/>
        <v>166</v>
      </c>
      <c r="D188" s="46">
        <f t="shared" ca="1" si="16"/>
        <v>48365</v>
      </c>
      <c r="E188" s="64">
        <f t="shared" ca="1" si="17"/>
        <v>58596.376782247273</v>
      </c>
      <c r="F188" s="48">
        <f t="shared" ca="1" si="18"/>
        <v>995.36368210222076</v>
      </c>
      <c r="G188" s="48">
        <f t="shared" ca="1" si="19"/>
        <v>604.7211702205783</v>
      </c>
      <c r="H188" s="48">
        <f t="shared" ca="1" si="20"/>
        <v>390.64251188164241</v>
      </c>
      <c r="I188" s="57">
        <f t="shared" ca="1" si="21"/>
        <v>57991.655612026691</v>
      </c>
      <c r="J188" s="74">
        <f t="shared" ca="1" si="23"/>
        <v>1127.4142880810348</v>
      </c>
      <c r="K188" s="44"/>
      <c r="L188" s="44"/>
    </row>
    <row r="189" spans="3:12" s="16" customFormat="1" ht="15.75" x14ac:dyDescent="0.25">
      <c r="C189" s="45">
        <f t="shared" ca="1" si="22"/>
        <v>167</v>
      </c>
      <c r="D189" s="46">
        <f t="shared" ca="1" si="16"/>
        <v>48396</v>
      </c>
      <c r="E189" s="64">
        <f t="shared" ca="1" si="17"/>
        <v>57991.655612026691</v>
      </c>
      <c r="F189" s="48">
        <f t="shared" ca="1" si="18"/>
        <v>995.36368210222076</v>
      </c>
      <c r="G189" s="48">
        <f t="shared" ca="1" si="19"/>
        <v>608.75264468871546</v>
      </c>
      <c r="H189" s="48">
        <f t="shared" ca="1" si="20"/>
        <v>386.61103741350519</v>
      </c>
      <c r="I189" s="57">
        <f t="shared" ca="1" si="21"/>
        <v>57382.902967337926</v>
      </c>
      <c r="J189" s="74">
        <f t="shared" ca="1" si="23"/>
        <v>1134.2471019481927</v>
      </c>
      <c r="K189" s="44"/>
      <c r="L189" s="44"/>
    </row>
    <row r="190" spans="3:12" s="16" customFormat="1" ht="15.75" x14ac:dyDescent="0.25">
      <c r="C190" s="45">
        <f t="shared" ca="1" si="22"/>
        <v>168</v>
      </c>
      <c r="D190" s="46">
        <f t="shared" ca="1" si="16"/>
        <v>48426</v>
      </c>
      <c r="E190" s="64">
        <f t="shared" ca="1" si="17"/>
        <v>57382.902967337926</v>
      </c>
      <c r="F190" s="48">
        <f t="shared" ca="1" si="18"/>
        <v>995.36368210222076</v>
      </c>
      <c r="G190" s="48">
        <f t="shared" ca="1" si="19"/>
        <v>612.81099565330692</v>
      </c>
      <c r="H190" s="48">
        <f t="shared" ca="1" si="20"/>
        <v>382.55268644891385</v>
      </c>
      <c r="I190" s="57">
        <f t="shared" ca="1" si="21"/>
        <v>56770.091971684713</v>
      </c>
      <c r="J190" s="74">
        <f t="shared" ca="1" si="23"/>
        <v>1141.0799158153504</v>
      </c>
      <c r="K190" s="44"/>
      <c r="L190" s="44"/>
    </row>
    <row r="191" spans="3:12" s="16" customFormat="1" ht="15.75" x14ac:dyDescent="0.25">
      <c r="C191" s="45">
        <f t="shared" ca="1" si="22"/>
        <v>169</v>
      </c>
      <c r="D191" s="46">
        <f t="shared" ca="1" si="16"/>
        <v>48457</v>
      </c>
      <c r="E191" s="64">
        <f t="shared" ca="1" si="17"/>
        <v>56770.091971684713</v>
      </c>
      <c r="F191" s="48">
        <f t="shared" ca="1" si="18"/>
        <v>995.36368210222076</v>
      </c>
      <c r="G191" s="48">
        <f t="shared" ca="1" si="19"/>
        <v>616.89640229099575</v>
      </c>
      <c r="H191" s="48">
        <f t="shared" ca="1" si="20"/>
        <v>378.46727981122507</v>
      </c>
      <c r="I191" s="57">
        <f t="shared" ca="1" si="21"/>
        <v>56153.195569393691</v>
      </c>
      <c r="J191" s="74">
        <f t="shared" ca="1" si="23"/>
        <v>1147.9127296825081</v>
      </c>
      <c r="K191" s="44"/>
      <c r="L191" s="44"/>
    </row>
    <row r="192" spans="3:12" s="16" customFormat="1" ht="15.75" x14ac:dyDescent="0.25">
      <c r="C192" s="45">
        <f t="shared" ca="1" si="22"/>
        <v>170</v>
      </c>
      <c r="D192" s="46">
        <f t="shared" ca="1" si="16"/>
        <v>48488</v>
      </c>
      <c r="E192" s="64">
        <f t="shared" ca="1" si="17"/>
        <v>56153.195569393691</v>
      </c>
      <c r="F192" s="48">
        <f t="shared" ca="1" si="18"/>
        <v>995.36368210222076</v>
      </c>
      <c r="G192" s="48">
        <f t="shared" ca="1" si="19"/>
        <v>621.00904497293561</v>
      </c>
      <c r="H192" s="48">
        <f t="shared" ca="1" si="20"/>
        <v>374.35463712928509</v>
      </c>
      <c r="I192" s="57">
        <f t="shared" ca="1" si="21"/>
        <v>55532.186524420744</v>
      </c>
      <c r="J192" s="74">
        <f t="shared" ca="1" si="23"/>
        <v>1154.7455435496661</v>
      </c>
      <c r="K192" s="44"/>
      <c r="L192" s="44"/>
    </row>
    <row r="193" spans="3:12" s="16" customFormat="1" ht="15.75" x14ac:dyDescent="0.25">
      <c r="C193" s="45">
        <f t="shared" ca="1" si="22"/>
        <v>171</v>
      </c>
      <c r="D193" s="46">
        <f t="shared" ca="1" si="16"/>
        <v>48518</v>
      </c>
      <c r="E193" s="64">
        <f t="shared" ca="1" si="17"/>
        <v>55532.186524420744</v>
      </c>
      <c r="F193" s="48">
        <f t="shared" ca="1" si="18"/>
        <v>995.36368210222076</v>
      </c>
      <c r="G193" s="48">
        <f t="shared" ca="1" si="19"/>
        <v>625.14910527275515</v>
      </c>
      <c r="H193" s="48">
        <f t="shared" ca="1" si="20"/>
        <v>370.21457682946561</v>
      </c>
      <c r="I193" s="57">
        <f t="shared" ca="1" si="21"/>
        <v>54907.037419148022</v>
      </c>
      <c r="J193" s="74">
        <f t="shared" ca="1" si="23"/>
        <v>1161.5783574168238</v>
      </c>
      <c r="K193" s="44"/>
      <c r="L193" s="44"/>
    </row>
    <row r="194" spans="3:12" s="16" customFormat="1" ht="15.75" x14ac:dyDescent="0.25">
      <c r="C194" s="45">
        <f t="shared" ca="1" si="22"/>
        <v>172</v>
      </c>
      <c r="D194" s="46">
        <f t="shared" ca="1" si="16"/>
        <v>48549</v>
      </c>
      <c r="E194" s="64">
        <f t="shared" ca="1" si="17"/>
        <v>54907.037419148022</v>
      </c>
      <c r="F194" s="48">
        <f t="shared" ca="1" si="18"/>
        <v>995.36368210222076</v>
      </c>
      <c r="G194" s="48">
        <f t="shared" ca="1" si="19"/>
        <v>629.31676597457351</v>
      </c>
      <c r="H194" s="48">
        <f t="shared" ca="1" si="20"/>
        <v>366.04691612764719</v>
      </c>
      <c r="I194" s="57">
        <f t="shared" ca="1" si="21"/>
        <v>54277.720653173456</v>
      </c>
      <c r="J194" s="74">
        <f t="shared" ca="1" si="23"/>
        <v>1168.4111712839815</v>
      </c>
      <c r="K194" s="44"/>
      <c r="L194" s="44"/>
    </row>
    <row r="195" spans="3:12" s="16" customFormat="1" ht="15.75" x14ac:dyDescent="0.25">
      <c r="C195" s="45">
        <f t="shared" ca="1" si="22"/>
        <v>173</v>
      </c>
      <c r="D195" s="46">
        <f t="shared" ca="1" si="16"/>
        <v>48579</v>
      </c>
      <c r="E195" s="64">
        <f t="shared" ca="1" si="17"/>
        <v>54277.720653173456</v>
      </c>
      <c r="F195" s="48">
        <f t="shared" ca="1" si="18"/>
        <v>995.36368210222076</v>
      </c>
      <c r="G195" s="48">
        <f t="shared" ca="1" si="19"/>
        <v>633.51221108107075</v>
      </c>
      <c r="H195" s="48">
        <f t="shared" ca="1" si="20"/>
        <v>361.85147102115002</v>
      </c>
      <c r="I195" s="57">
        <f t="shared" ca="1" si="21"/>
        <v>53644.208442092407</v>
      </c>
      <c r="J195" s="74">
        <f t="shared" ca="1" si="23"/>
        <v>1175.2439851511394</v>
      </c>
      <c r="K195" s="44"/>
      <c r="L195" s="44"/>
    </row>
    <row r="196" spans="3:12" s="16" customFormat="1" ht="15.75" x14ac:dyDescent="0.25">
      <c r="C196" s="45">
        <f t="shared" ca="1" si="22"/>
        <v>174</v>
      </c>
      <c r="D196" s="46">
        <f t="shared" ca="1" si="16"/>
        <v>48610</v>
      </c>
      <c r="E196" s="64">
        <f t="shared" ca="1" si="17"/>
        <v>53644.208442092407</v>
      </c>
      <c r="F196" s="48">
        <f t="shared" ca="1" si="18"/>
        <v>995.36368210222076</v>
      </c>
      <c r="G196" s="48">
        <f t="shared" ca="1" si="19"/>
        <v>637.73562582161117</v>
      </c>
      <c r="H196" s="48">
        <f t="shared" ca="1" si="20"/>
        <v>357.62805628060954</v>
      </c>
      <c r="I196" s="57">
        <f t="shared" ca="1" si="21"/>
        <v>53006.472816270834</v>
      </c>
      <c r="J196" s="74">
        <f t="shared" ca="1" si="23"/>
        <v>1182.0767990182972</v>
      </c>
      <c r="K196" s="44"/>
      <c r="L196" s="44"/>
    </row>
    <row r="197" spans="3:12" s="16" customFormat="1" ht="15.75" x14ac:dyDescent="0.25">
      <c r="C197" s="45">
        <f t="shared" ca="1" si="22"/>
        <v>175</v>
      </c>
      <c r="D197" s="46">
        <f t="shared" ca="1" si="16"/>
        <v>48641</v>
      </c>
      <c r="E197" s="64">
        <f t="shared" ca="1" si="17"/>
        <v>53006.472816270834</v>
      </c>
      <c r="F197" s="48">
        <f t="shared" ca="1" si="18"/>
        <v>995.36368210222076</v>
      </c>
      <c r="G197" s="48">
        <f t="shared" ca="1" si="19"/>
        <v>641.987196660422</v>
      </c>
      <c r="H197" s="48">
        <f t="shared" ca="1" si="20"/>
        <v>353.37648544179882</v>
      </c>
      <c r="I197" s="57">
        <f t="shared" ca="1" si="21"/>
        <v>52364.48561961035</v>
      </c>
      <c r="J197" s="74">
        <f t="shared" ca="1" si="23"/>
        <v>1188.9096128854549</v>
      </c>
      <c r="K197" s="44"/>
      <c r="L197" s="44"/>
    </row>
    <row r="198" spans="3:12" s="16" customFormat="1" ht="15.75" x14ac:dyDescent="0.25">
      <c r="C198" s="45">
        <f t="shared" ca="1" si="22"/>
        <v>176</v>
      </c>
      <c r="D198" s="46">
        <f t="shared" ca="1" si="16"/>
        <v>48669</v>
      </c>
      <c r="E198" s="64">
        <f t="shared" ca="1" si="17"/>
        <v>52364.48561961035</v>
      </c>
      <c r="F198" s="48">
        <f t="shared" ca="1" si="18"/>
        <v>995.36368210222076</v>
      </c>
      <c r="G198" s="48">
        <f t="shared" ca="1" si="19"/>
        <v>646.26711130482465</v>
      </c>
      <c r="H198" s="48">
        <f t="shared" ca="1" si="20"/>
        <v>349.096570797396</v>
      </c>
      <c r="I198" s="57">
        <f t="shared" ca="1" si="21"/>
        <v>51718.218508305552</v>
      </c>
      <c r="J198" s="74">
        <f t="shared" ca="1" si="23"/>
        <v>1195.7424267526128</v>
      </c>
      <c r="K198" s="44"/>
      <c r="L198" s="44"/>
    </row>
    <row r="199" spans="3:12" s="16" customFormat="1" ht="15.75" x14ac:dyDescent="0.25">
      <c r="C199" s="45">
        <f t="shared" ca="1" si="22"/>
        <v>177</v>
      </c>
      <c r="D199" s="46">
        <f t="shared" ca="1" si="16"/>
        <v>48700</v>
      </c>
      <c r="E199" s="64">
        <f t="shared" ca="1" si="17"/>
        <v>51718.218508305552</v>
      </c>
      <c r="F199" s="48">
        <f t="shared" ca="1" si="18"/>
        <v>995.36368210222076</v>
      </c>
      <c r="G199" s="48">
        <f t="shared" ca="1" si="19"/>
        <v>650.57555871352361</v>
      </c>
      <c r="H199" s="48">
        <f t="shared" ca="1" si="20"/>
        <v>344.78812338869722</v>
      </c>
      <c r="I199" s="57">
        <f t="shared" ca="1" si="21"/>
        <v>51067.642949592031</v>
      </c>
      <c r="J199" s="74">
        <f t="shared" ca="1" si="23"/>
        <v>1202.5752406197705</v>
      </c>
      <c r="K199" s="44"/>
      <c r="L199" s="44"/>
    </row>
    <row r="200" spans="3:12" s="16" customFormat="1" ht="15.75" x14ac:dyDescent="0.25">
      <c r="C200" s="45">
        <f t="shared" ca="1" si="22"/>
        <v>178</v>
      </c>
      <c r="D200" s="46">
        <f t="shared" ca="1" si="16"/>
        <v>48730</v>
      </c>
      <c r="E200" s="64">
        <f t="shared" ca="1" si="17"/>
        <v>51067.642949592031</v>
      </c>
      <c r="F200" s="48">
        <f t="shared" ca="1" si="18"/>
        <v>995.36368210222076</v>
      </c>
      <c r="G200" s="48">
        <f t="shared" ca="1" si="19"/>
        <v>654.91272910494706</v>
      </c>
      <c r="H200" s="48">
        <f t="shared" ca="1" si="20"/>
        <v>340.4509529972737</v>
      </c>
      <c r="I200" s="57">
        <f t="shared" ca="1" si="21"/>
        <v>50412.730220487108</v>
      </c>
      <c r="J200" s="74">
        <f t="shared" ca="1" si="23"/>
        <v>1209.4080544869282</v>
      </c>
      <c r="K200" s="44"/>
      <c r="L200" s="44"/>
    </row>
    <row r="201" spans="3:12" s="16" customFormat="1" ht="15.75" x14ac:dyDescent="0.25">
      <c r="C201" s="45">
        <f t="shared" ca="1" si="22"/>
        <v>179</v>
      </c>
      <c r="D201" s="46">
        <f t="shared" ca="1" si="16"/>
        <v>48761</v>
      </c>
      <c r="E201" s="64">
        <f t="shared" ca="1" si="17"/>
        <v>50412.730220487108</v>
      </c>
      <c r="F201" s="48">
        <f t="shared" ca="1" si="18"/>
        <v>995.36368210222076</v>
      </c>
      <c r="G201" s="48">
        <f t="shared" ca="1" si="19"/>
        <v>659.27881396564669</v>
      </c>
      <c r="H201" s="48">
        <f t="shared" ca="1" si="20"/>
        <v>336.08486813657407</v>
      </c>
      <c r="I201" s="57">
        <f t="shared" ca="1" si="21"/>
        <v>49753.451406521432</v>
      </c>
      <c r="J201" s="74">
        <f t="shared" ca="1" si="23"/>
        <v>1216.2408683540862</v>
      </c>
      <c r="K201" s="44"/>
      <c r="L201" s="44"/>
    </row>
    <row r="202" spans="3:12" s="16" customFormat="1" ht="15.75" x14ac:dyDescent="0.25">
      <c r="C202" s="45">
        <f t="shared" ca="1" si="22"/>
        <v>180</v>
      </c>
      <c r="D202" s="46">
        <f t="shared" ca="1" si="16"/>
        <v>48791</v>
      </c>
      <c r="E202" s="64">
        <f t="shared" ca="1" si="17"/>
        <v>49753.451406521432</v>
      </c>
      <c r="F202" s="48">
        <f t="shared" ca="1" si="18"/>
        <v>995.36368210222076</v>
      </c>
      <c r="G202" s="48">
        <f t="shared" ca="1" si="19"/>
        <v>663.67400605875105</v>
      </c>
      <c r="H202" s="48">
        <f t="shared" ca="1" si="20"/>
        <v>331.68967604346977</v>
      </c>
      <c r="I202" s="57">
        <f t="shared" ca="1" si="21"/>
        <v>49089.777400462714</v>
      </c>
      <c r="J202" s="74">
        <f t="shared" ca="1" si="23"/>
        <v>1223.0736822212439</v>
      </c>
      <c r="K202" s="44"/>
      <c r="L202" s="44"/>
    </row>
    <row r="203" spans="3:12" s="16" customFormat="1" ht="15.75" x14ac:dyDescent="0.25">
      <c r="C203" s="45">
        <f t="shared" ca="1" si="22"/>
        <v>181</v>
      </c>
      <c r="D203" s="46">
        <f t="shared" ca="1" si="16"/>
        <v>48822</v>
      </c>
      <c r="E203" s="64">
        <f t="shared" ca="1" si="17"/>
        <v>49089.777400462714</v>
      </c>
      <c r="F203" s="48">
        <f t="shared" ca="1" si="18"/>
        <v>995.36368210222076</v>
      </c>
      <c r="G203" s="48">
        <f t="shared" ca="1" si="19"/>
        <v>668.09849943247605</v>
      </c>
      <c r="H203" s="48">
        <f t="shared" ca="1" si="20"/>
        <v>327.26518266974477</v>
      </c>
      <c r="I203" s="57">
        <f t="shared" ca="1" si="21"/>
        <v>48421.678901030333</v>
      </c>
      <c r="J203" s="74">
        <f t="shared" ca="1" si="23"/>
        <v>1229.9064960884016</v>
      </c>
      <c r="K203" s="44"/>
      <c r="L203" s="44"/>
    </row>
    <row r="204" spans="3:12" ht="15.75" x14ac:dyDescent="0.25">
      <c r="C204" s="9">
        <f t="shared" ca="1" si="22"/>
        <v>182</v>
      </c>
      <c r="D204" s="5">
        <f t="shared" ca="1" si="16"/>
        <v>48853</v>
      </c>
      <c r="E204" s="65">
        <f t="shared" ca="1" si="17"/>
        <v>48421.678901030333</v>
      </c>
      <c r="F204" s="6">
        <f t="shared" ca="1" si="18"/>
        <v>995.36368210222076</v>
      </c>
      <c r="G204" s="6">
        <f t="shared" ca="1" si="19"/>
        <v>672.55248942869241</v>
      </c>
      <c r="H204" s="6">
        <f t="shared" ca="1" si="20"/>
        <v>322.81119267352818</v>
      </c>
      <c r="I204" s="58">
        <f t="shared" ca="1" si="21"/>
        <v>47749.126411601552</v>
      </c>
      <c r="J204" s="74">
        <f t="shared" ca="1" si="23"/>
        <v>1236.7393099555595</v>
      </c>
      <c r="K204" s="3"/>
      <c r="L204" s="3"/>
    </row>
    <row r="205" spans="3:12" ht="15.75" x14ac:dyDescent="0.25">
      <c r="C205" s="9">
        <f t="shared" ca="1" si="22"/>
        <v>183</v>
      </c>
      <c r="D205" s="5">
        <f t="shared" ca="1" si="16"/>
        <v>48883</v>
      </c>
      <c r="E205" s="65">
        <f t="shared" ca="1" si="17"/>
        <v>47749.126411601552</v>
      </c>
      <c r="F205" s="6">
        <f t="shared" ca="1" si="18"/>
        <v>995.36368210222076</v>
      </c>
      <c r="G205" s="6">
        <f t="shared" ca="1" si="19"/>
        <v>677.03617269155052</v>
      </c>
      <c r="H205" s="6">
        <f t="shared" ca="1" si="20"/>
        <v>318.3275094106703</v>
      </c>
      <c r="I205" s="58">
        <f t="shared" ca="1" si="21"/>
        <v>47072.090238910052</v>
      </c>
      <c r="J205" s="74">
        <f t="shared" ca="1" si="23"/>
        <v>1243.5721238227172</v>
      </c>
      <c r="K205" s="3"/>
      <c r="L205" s="3"/>
    </row>
    <row r="206" spans="3:12" ht="15.75" x14ac:dyDescent="0.25">
      <c r="C206" s="9">
        <f t="shared" ca="1" si="22"/>
        <v>184</v>
      </c>
      <c r="D206" s="5">
        <f t="shared" ca="1" si="16"/>
        <v>48914</v>
      </c>
      <c r="E206" s="65">
        <f t="shared" ca="1" si="17"/>
        <v>47072.090238910052</v>
      </c>
      <c r="F206" s="6">
        <f t="shared" ca="1" si="18"/>
        <v>995.36368210222076</v>
      </c>
      <c r="G206" s="6">
        <f t="shared" ca="1" si="19"/>
        <v>681.54974717616074</v>
      </c>
      <c r="H206" s="6">
        <f t="shared" ca="1" si="20"/>
        <v>313.81393492605991</v>
      </c>
      <c r="I206" s="58">
        <f t="shared" ca="1" si="21"/>
        <v>46390.540491733875</v>
      </c>
      <c r="J206" s="74">
        <f t="shared" ca="1" si="23"/>
        <v>1250.4049376898749</v>
      </c>
      <c r="K206" s="3"/>
      <c r="L206" s="3"/>
    </row>
    <row r="207" spans="3:12" ht="15.75" x14ac:dyDescent="0.25">
      <c r="C207" s="9">
        <f t="shared" ca="1" si="22"/>
        <v>185</v>
      </c>
      <c r="D207" s="5">
        <f t="shared" ca="1" si="16"/>
        <v>48944</v>
      </c>
      <c r="E207" s="65">
        <f t="shared" ca="1" si="17"/>
        <v>46390.540491733875</v>
      </c>
      <c r="F207" s="6">
        <f t="shared" ca="1" si="18"/>
        <v>995.36368210222076</v>
      </c>
      <c r="G207" s="6">
        <f t="shared" ca="1" si="19"/>
        <v>686.09341215733525</v>
      </c>
      <c r="H207" s="6">
        <f t="shared" ca="1" si="20"/>
        <v>309.27026994488546</v>
      </c>
      <c r="I207" s="58">
        <f t="shared" ca="1" si="21"/>
        <v>45704.447079576552</v>
      </c>
      <c r="J207" s="74">
        <f t="shared" ca="1" si="23"/>
        <v>1257.2377515570329</v>
      </c>
      <c r="K207" s="3"/>
      <c r="L207" s="3"/>
    </row>
    <row r="208" spans="3:12" ht="15.75" x14ac:dyDescent="0.25">
      <c r="C208" s="9">
        <f t="shared" ca="1" si="22"/>
        <v>186</v>
      </c>
      <c r="D208" s="5">
        <f t="shared" ca="1" si="16"/>
        <v>48975</v>
      </c>
      <c r="E208" s="65">
        <f t="shared" ca="1" si="17"/>
        <v>45704.447079576552</v>
      </c>
      <c r="F208" s="6">
        <f t="shared" ca="1" si="18"/>
        <v>995.36368210222076</v>
      </c>
      <c r="G208" s="6">
        <f t="shared" ca="1" si="19"/>
        <v>690.66736823838414</v>
      </c>
      <c r="H208" s="6">
        <f t="shared" ca="1" si="20"/>
        <v>304.69631386383656</v>
      </c>
      <c r="I208" s="58">
        <f t="shared" ca="1" si="21"/>
        <v>45013.779711338226</v>
      </c>
      <c r="J208" s="74">
        <f t="shared" ca="1" si="23"/>
        <v>1264.0705654241906</v>
      </c>
      <c r="K208" s="3"/>
      <c r="L208" s="3"/>
    </row>
    <row r="209" spans="3:12" ht="15.75" x14ac:dyDescent="0.25">
      <c r="C209" s="9">
        <f t="shared" ca="1" si="22"/>
        <v>187</v>
      </c>
      <c r="D209" s="5">
        <f t="shared" ca="1" si="16"/>
        <v>49006</v>
      </c>
      <c r="E209" s="65">
        <f t="shared" ca="1" si="17"/>
        <v>45013.779711338226</v>
      </c>
      <c r="F209" s="6">
        <f t="shared" ca="1" si="18"/>
        <v>995.36368210222076</v>
      </c>
      <c r="G209" s="6">
        <f t="shared" ca="1" si="19"/>
        <v>695.2718173599734</v>
      </c>
      <c r="H209" s="6">
        <f t="shared" ca="1" si="20"/>
        <v>300.09186474224737</v>
      </c>
      <c r="I209" s="58">
        <f t="shared" ca="1" si="21"/>
        <v>44318.507893978211</v>
      </c>
      <c r="J209" s="74">
        <f t="shared" ca="1" si="23"/>
        <v>1270.9033792913483</v>
      </c>
      <c r="K209" s="3"/>
      <c r="L209" s="3"/>
    </row>
    <row r="210" spans="3:12" ht="15.75" x14ac:dyDescent="0.25">
      <c r="C210" s="9">
        <f t="shared" ca="1" si="22"/>
        <v>188</v>
      </c>
      <c r="D210" s="5">
        <f t="shared" ca="1" si="16"/>
        <v>49034</v>
      </c>
      <c r="E210" s="65">
        <f t="shared" ca="1" si="17"/>
        <v>44318.507893978211</v>
      </c>
      <c r="F210" s="6">
        <f t="shared" ca="1" si="18"/>
        <v>995.36368210222076</v>
      </c>
      <c r="G210" s="6">
        <f t="shared" ca="1" si="19"/>
        <v>699.90696280903978</v>
      </c>
      <c r="H210" s="6">
        <f t="shared" ca="1" si="20"/>
        <v>295.45671929318087</v>
      </c>
      <c r="I210" s="58">
        <f t="shared" ca="1" si="21"/>
        <v>43618.600931169232</v>
      </c>
      <c r="J210" s="74">
        <f t="shared" ca="1" si="23"/>
        <v>1277.7361931585062</v>
      </c>
      <c r="K210" s="3"/>
      <c r="L210" s="3"/>
    </row>
    <row r="211" spans="3:12" x14ac:dyDescent="0.2">
      <c r="C211" s="9">
        <f t="shared" ca="1" si="22"/>
        <v>189</v>
      </c>
      <c r="D211" s="5">
        <f t="shared" ca="1" si="16"/>
        <v>49065</v>
      </c>
      <c r="E211" s="65">
        <f t="shared" ca="1" si="17"/>
        <v>43618.600931169232</v>
      </c>
      <c r="F211" s="6">
        <f t="shared" ca="1" si="18"/>
        <v>995.36368210222076</v>
      </c>
      <c r="G211" s="6">
        <f t="shared" ca="1" si="19"/>
        <v>704.57300922776676</v>
      </c>
      <c r="H211" s="6">
        <f t="shared" ca="1" si="20"/>
        <v>290.79067287445389</v>
      </c>
      <c r="I211" s="58">
        <f t="shared" ca="1" si="21"/>
        <v>42914.027921941422</v>
      </c>
      <c r="K211" s="3"/>
      <c r="L211" s="3"/>
    </row>
    <row r="212" spans="3:12" x14ac:dyDescent="0.2">
      <c r="C212" s="9">
        <f t="shared" ca="1" si="22"/>
        <v>190</v>
      </c>
      <c r="D212" s="5">
        <f t="shared" ca="1" si="16"/>
        <v>49095</v>
      </c>
      <c r="E212" s="65">
        <f t="shared" ca="1" si="17"/>
        <v>42914.027921941422</v>
      </c>
      <c r="F212" s="6">
        <f t="shared" ca="1" si="18"/>
        <v>995.36368210222076</v>
      </c>
      <c r="G212" s="6">
        <f t="shared" ca="1" si="19"/>
        <v>709.27016262261861</v>
      </c>
      <c r="H212" s="6">
        <f t="shared" ca="1" si="20"/>
        <v>286.09351947960215</v>
      </c>
      <c r="I212" s="58">
        <f t="shared" ca="1" si="21"/>
        <v>42204.75775931892</v>
      </c>
      <c r="K212" s="3"/>
      <c r="L212" s="3"/>
    </row>
    <row r="213" spans="3:12" x14ac:dyDescent="0.2">
      <c r="C213" s="9">
        <f t="shared" ca="1" si="22"/>
        <v>191</v>
      </c>
      <c r="D213" s="5">
        <f t="shared" ca="1" si="16"/>
        <v>49126</v>
      </c>
      <c r="E213" s="65">
        <f t="shared" ca="1" si="17"/>
        <v>42204.75775931892</v>
      </c>
      <c r="F213" s="6">
        <f t="shared" ca="1" si="18"/>
        <v>995.36368210222076</v>
      </c>
      <c r="G213" s="6">
        <f t="shared" ca="1" si="19"/>
        <v>713.99863037343596</v>
      </c>
      <c r="H213" s="6">
        <f t="shared" ca="1" si="20"/>
        <v>281.36505172878469</v>
      </c>
      <c r="I213" s="58">
        <f t="shared" ca="1" si="21"/>
        <v>41490.759128945414</v>
      </c>
      <c r="K213" s="3"/>
      <c r="L213" s="3"/>
    </row>
    <row r="214" spans="3:12" x14ac:dyDescent="0.2">
      <c r="C214" s="9">
        <f t="shared" ca="1" si="22"/>
        <v>192</v>
      </c>
      <c r="D214" s="5">
        <f t="shared" ca="1" si="16"/>
        <v>49156</v>
      </c>
      <c r="E214" s="65">
        <f t="shared" ca="1" si="17"/>
        <v>41490.759128945414</v>
      </c>
      <c r="F214" s="6">
        <f t="shared" ca="1" si="18"/>
        <v>995.36368210222076</v>
      </c>
      <c r="G214" s="6">
        <f t="shared" ca="1" si="19"/>
        <v>718.75862124259231</v>
      </c>
      <c r="H214" s="6">
        <f t="shared" ca="1" si="20"/>
        <v>276.60506085962851</v>
      </c>
      <c r="I214" s="58">
        <f t="shared" ca="1" si="21"/>
        <v>40772.000507702876</v>
      </c>
      <c r="K214" s="3"/>
      <c r="L214" s="3"/>
    </row>
    <row r="215" spans="3:12" x14ac:dyDescent="0.2">
      <c r="C215" s="9">
        <f t="shared" ca="1" si="22"/>
        <v>193</v>
      </c>
      <c r="D215" s="5">
        <f t="shared" ref="D215:D278" ca="1" si="24">IF(Loan_Not_Paid*Values_Entered,Payment_Date,"")</f>
        <v>49187</v>
      </c>
      <c r="E215" s="65">
        <f t="shared" ref="E215:E278" ca="1" si="25">IF(Loan_Not_Paid*Values_Entered,Beginning_Balance,"")</f>
        <v>40772.000507702876</v>
      </c>
      <c r="F215" s="6">
        <f t="shared" ref="F215:F278" ca="1" si="26">IF(Loan_Not_Paid*Values_Entered,Monthly_Payment,"")</f>
        <v>995.36368210222076</v>
      </c>
      <c r="G215" s="6">
        <f t="shared" ref="G215:G278" ca="1" si="27">IF(Loan_Not_Paid*Values_Entered,Principal,"")</f>
        <v>723.55034538420955</v>
      </c>
      <c r="H215" s="6">
        <f t="shared" ref="H215:H278" ca="1" si="28">IF(Loan_Not_Paid*Values_Entered,Interest,"")</f>
        <v>271.81333671801116</v>
      </c>
      <c r="I215" s="58">
        <f t="shared" ref="I215:I278" ca="1" si="29">IF(Loan_Not_Paid*Values_Entered,Ending_Balance,"")</f>
        <v>40048.45016231871</v>
      </c>
      <c r="K215" s="3"/>
      <c r="L215" s="3"/>
    </row>
    <row r="216" spans="3:12" x14ac:dyDescent="0.2">
      <c r="C216" s="9">
        <f t="shared" ref="C216:C279" ca="1" si="30">IF(Loan_Not_Paid*Values_Entered,Payment_Number,"")</f>
        <v>194</v>
      </c>
      <c r="D216" s="5">
        <f t="shared" ca="1" si="24"/>
        <v>49218</v>
      </c>
      <c r="E216" s="65">
        <f t="shared" ca="1" si="25"/>
        <v>40048.45016231871</v>
      </c>
      <c r="F216" s="6">
        <f t="shared" ca="1" si="26"/>
        <v>995.36368210222076</v>
      </c>
      <c r="G216" s="6">
        <f t="shared" ca="1" si="27"/>
        <v>728.37401435343759</v>
      </c>
      <c r="H216" s="6">
        <f t="shared" ca="1" si="28"/>
        <v>266.98966774878312</v>
      </c>
      <c r="I216" s="58">
        <f t="shared" ca="1" si="29"/>
        <v>39320.076147965214</v>
      </c>
      <c r="K216" s="3"/>
      <c r="L216" s="3"/>
    </row>
    <row r="217" spans="3:12" x14ac:dyDescent="0.2">
      <c r="C217" s="9">
        <f t="shared" ca="1" si="30"/>
        <v>195</v>
      </c>
      <c r="D217" s="5">
        <f t="shared" ca="1" si="24"/>
        <v>49248</v>
      </c>
      <c r="E217" s="65">
        <f t="shared" ca="1" si="25"/>
        <v>39320.076147965214</v>
      </c>
      <c r="F217" s="6">
        <f t="shared" ca="1" si="26"/>
        <v>995.36368210222076</v>
      </c>
      <c r="G217" s="6">
        <f t="shared" ca="1" si="27"/>
        <v>733.22984111579387</v>
      </c>
      <c r="H217" s="6">
        <f t="shared" ca="1" si="28"/>
        <v>262.13384098642689</v>
      </c>
      <c r="I217" s="58">
        <f t="shared" ca="1" si="29"/>
        <v>38586.846306849446</v>
      </c>
      <c r="K217" s="3"/>
      <c r="L217" s="3"/>
    </row>
    <row r="218" spans="3:12" x14ac:dyDescent="0.2">
      <c r="C218" s="9">
        <f t="shared" ca="1" si="30"/>
        <v>196</v>
      </c>
      <c r="D218" s="5">
        <f t="shared" ca="1" si="24"/>
        <v>49279</v>
      </c>
      <c r="E218" s="65">
        <f t="shared" ca="1" si="25"/>
        <v>38586.846306849446</v>
      </c>
      <c r="F218" s="6">
        <f t="shared" ca="1" si="26"/>
        <v>995.36368210222076</v>
      </c>
      <c r="G218" s="6">
        <f t="shared" ca="1" si="27"/>
        <v>738.11804005656586</v>
      </c>
      <c r="H218" s="6">
        <f t="shared" ca="1" si="28"/>
        <v>257.2456420456549</v>
      </c>
      <c r="I218" s="58">
        <f t="shared" ca="1" si="29"/>
        <v>37848.728266792954</v>
      </c>
      <c r="K218" s="3"/>
      <c r="L218" s="3"/>
    </row>
    <row r="219" spans="3:12" x14ac:dyDescent="0.2">
      <c r="C219" s="9">
        <f t="shared" ca="1" si="30"/>
        <v>197</v>
      </c>
      <c r="D219" s="5">
        <f t="shared" ca="1" si="24"/>
        <v>49309</v>
      </c>
      <c r="E219" s="65">
        <f t="shared" ca="1" si="25"/>
        <v>37848.728266792954</v>
      </c>
      <c r="F219" s="6">
        <f t="shared" ca="1" si="26"/>
        <v>995.36368210222076</v>
      </c>
      <c r="G219" s="6">
        <f t="shared" ca="1" si="27"/>
        <v>743.03882699027622</v>
      </c>
      <c r="H219" s="6">
        <f t="shared" ca="1" si="28"/>
        <v>252.32485511194452</v>
      </c>
      <c r="I219" s="58">
        <f t="shared" ca="1" si="29"/>
        <v>37105.689439802663</v>
      </c>
      <c r="K219" s="3"/>
      <c r="L219" s="3"/>
    </row>
    <row r="220" spans="3:12" x14ac:dyDescent="0.2">
      <c r="C220" s="9">
        <f t="shared" ca="1" si="30"/>
        <v>198</v>
      </c>
      <c r="D220" s="5">
        <f t="shared" ca="1" si="24"/>
        <v>49340</v>
      </c>
      <c r="E220" s="65">
        <f t="shared" ca="1" si="25"/>
        <v>37105.689439802663</v>
      </c>
      <c r="F220" s="6">
        <f t="shared" ca="1" si="26"/>
        <v>995.36368210222076</v>
      </c>
      <c r="G220" s="6">
        <f t="shared" ca="1" si="27"/>
        <v>747.99241917021141</v>
      </c>
      <c r="H220" s="6">
        <f t="shared" ca="1" si="28"/>
        <v>247.37126293200933</v>
      </c>
      <c r="I220" s="58">
        <f t="shared" ca="1" si="29"/>
        <v>36357.697020632448</v>
      </c>
      <c r="K220" s="3"/>
      <c r="L220" s="3"/>
    </row>
    <row r="221" spans="3:12" x14ac:dyDescent="0.2">
      <c r="C221" s="9">
        <f t="shared" ca="1" si="30"/>
        <v>199</v>
      </c>
      <c r="D221" s="5">
        <f t="shared" ca="1" si="24"/>
        <v>49371</v>
      </c>
      <c r="E221" s="65">
        <f t="shared" ca="1" si="25"/>
        <v>36357.697020632448</v>
      </c>
      <c r="F221" s="6">
        <f t="shared" ca="1" si="26"/>
        <v>995.36368210222076</v>
      </c>
      <c r="G221" s="6">
        <f t="shared" ca="1" si="27"/>
        <v>752.97903529801283</v>
      </c>
      <c r="H221" s="6">
        <f t="shared" ca="1" si="28"/>
        <v>242.3846468042079</v>
      </c>
      <c r="I221" s="58">
        <f t="shared" ca="1" si="29"/>
        <v>35604.717985334457</v>
      </c>
      <c r="K221" s="3"/>
      <c r="L221" s="3"/>
    </row>
    <row r="222" spans="3:12" x14ac:dyDescent="0.2">
      <c r="C222" s="9">
        <f t="shared" ca="1" si="30"/>
        <v>200</v>
      </c>
      <c r="D222" s="5">
        <f t="shared" ca="1" si="24"/>
        <v>49399</v>
      </c>
      <c r="E222" s="65">
        <f t="shared" ca="1" si="25"/>
        <v>35604.717985334457</v>
      </c>
      <c r="F222" s="6">
        <f t="shared" ca="1" si="26"/>
        <v>995.36368210222076</v>
      </c>
      <c r="G222" s="6">
        <f t="shared" ca="1" si="27"/>
        <v>757.99889553333287</v>
      </c>
      <c r="H222" s="6">
        <f t="shared" ca="1" si="28"/>
        <v>237.36478656888787</v>
      </c>
      <c r="I222" s="58">
        <f t="shared" ca="1" si="29"/>
        <v>34846.719089801132</v>
      </c>
      <c r="K222" s="3"/>
      <c r="L222" s="3"/>
    </row>
    <row r="223" spans="3:12" x14ac:dyDescent="0.2">
      <c r="C223" s="9">
        <f t="shared" ca="1" si="30"/>
        <v>201</v>
      </c>
      <c r="D223" s="5">
        <f t="shared" ca="1" si="24"/>
        <v>49430</v>
      </c>
      <c r="E223" s="65">
        <f t="shared" ca="1" si="25"/>
        <v>34846.719089801132</v>
      </c>
      <c r="F223" s="6">
        <f t="shared" ca="1" si="26"/>
        <v>995.36368210222076</v>
      </c>
      <c r="G223" s="6">
        <f t="shared" ca="1" si="27"/>
        <v>763.05222150355519</v>
      </c>
      <c r="H223" s="6">
        <f t="shared" ca="1" si="28"/>
        <v>232.3114605986656</v>
      </c>
      <c r="I223" s="58">
        <f t="shared" ca="1" si="29"/>
        <v>34083.666868297616</v>
      </c>
      <c r="K223" s="3"/>
      <c r="L223" s="3"/>
    </row>
    <row r="224" spans="3:12" x14ac:dyDescent="0.2">
      <c r="C224" s="9">
        <f t="shared" ca="1" si="30"/>
        <v>202</v>
      </c>
      <c r="D224" s="5">
        <f t="shared" ca="1" si="24"/>
        <v>49460</v>
      </c>
      <c r="E224" s="65">
        <f t="shared" ca="1" si="25"/>
        <v>34083.666868297616</v>
      </c>
      <c r="F224" s="6">
        <f t="shared" ca="1" si="26"/>
        <v>995.36368210222076</v>
      </c>
      <c r="G224" s="6">
        <f t="shared" ca="1" si="27"/>
        <v>768.13923631357886</v>
      </c>
      <c r="H224" s="6">
        <f t="shared" ca="1" si="28"/>
        <v>227.22444578864187</v>
      </c>
      <c r="I224" s="58">
        <f t="shared" ca="1" si="29"/>
        <v>33315.527631984034</v>
      </c>
      <c r="K224" s="3"/>
      <c r="L224" s="3"/>
    </row>
    <row r="225" spans="3:12" x14ac:dyDescent="0.2">
      <c r="C225" s="9">
        <f t="shared" ca="1" si="30"/>
        <v>203</v>
      </c>
      <c r="D225" s="5">
        <f t="shared" ca="1" si="24"/>
        <v>49491</v>
      </c>
      <c r="E225" s="65">
        <f t="shared" ca="1" si="25"/>
        <v>33315.527631984034</v>
      </c>
      <c r="F225" s="6">
        <f t="shared" ca="1" si="26"/>
        <v>995.36368210222076</v>
      </c>
      <c r="G225" s="6">
        <f t="shared" ca="1" si="27"/>
        <v>773.26016455566946</v>
      </c>
      <c r="H225" s="6">
        <f t="shared" ca="1" si="28"/>
        <v>222.10351754655136</v>
      </c>
      <c r="I225" s="58">
        <f t="shared" ca="1" si="29"/>
        <v>32542.267467428406</v>
      </c>
      <c r="K225" s="3"/>
      <c r="L225" s="3"/>
    </row>
    <row r="226" spans="3:12" x14ac:dyDescent="0.2">
      <c r="C226" s="9">
        <f t="shared" ca="1" si="30"/>
        <v>204</v>
      </c>
      <c r="D226" s="5">
        <f t="shared" ca="1" si="24"/>
        <v>49521</v>
      </c>
      <c r="E226" s="65">
        <f t="shared" ca="1" si="25"/>
        <v>32542.267467428406</v>
      </c>
      <c r="F226" s="6">
        <f t="shared" ca="1" si="26"/>
        <v>995.36368210222076</v>
      </c>
      <c r="G226" s="6">
        <f t="shared" ca="1" si="27"/>
        <v>778.41523231937379</v>
      </c>
      <c r="H226" s="6">
        <f t="shared" ca="1" si="28"/>
        <v>216.94844978284689</v>
      </c>
      <c r="I226" s="58">
        <f t="shared" ca="1" si="29"/>
        <v>31763.852235109021</v>
      </c>
      <c r="K226" s="3"/>
      <c r="L226" s="3"/>
    </row>
    <row r="227" spans="3:12" x14ac:dyDescent="0.2">
      <c r="C227" s="9">
        <f t="shared" ca="1" si="30"/>
        <v>205</v>
      </c>
      <c r="D227" s="5">
        <f t="shared" ca="1" si="24"/>
        <v>49552</v>
      </c>
      <c r="E227" s="65">
        <f t="shared" ca="1" si="25"/>
        <v>31763.852235109021</v>
      </c>
      <c r="F227" s="6">
        <f t="shared" ca="1" si="26"/>
        <v>995.36368210222076</v>
      </c>
      <c r="G227" s="6">
        <f t="shared" ca="1" si="27"/>
        <v>783.60466720150305</v>
      </c>
      <c r="H227" s="6">
        <f t="shared" ca="1" si="28"/>
        <v>211.75901490071772</v>
      </c>
      <c r="I227" s="58">
        <f t="shared" ca="1" si="29"/>
        <v>30980.2475679075</v>
      </c>
      <c r="K227" s="3"/>
      <c r="L227" s="3"/>
    </row>
    <row r="228" spans="3:12" x14ac:dyDescent="0.2">
      <c r="C228" s="9">
        <f t="shared" ca="1" si="30"/>
        <v>206</v>
      </c>
      <c r="D228" s="5">
        <f t="shared" ca="1" si="24"/>
        <v>49583</v>
      </c>
      <c r="E228" s="65">
        <f t="shared" ca="1" si="25"/>
        <v>30980.2475679075</v>
      </c>
      <c r="F228" s="6">
        <f t="shared" ca="1" si="26"/>
        <v>995.36368210222076</v>
      </c>
      <c r="G228" s="6">
        <f t="shared" ca="1" si="27"/>
        <v>788.82869831617961</v>
      </c>
      <c r="H228" s="6">
        <f t="shared" ca="1" si="28"/>
        <v>206.53498378604107</v>
      </c>
      <c r="I228" s="58">
        <f t="shared" ca="1" si="29"/>
        <v>30191.418869591376</v>
      </c>
      <c r="K228" s="3"/>
      <c r="L228" s="3"/>
    </row>
    <row r="229" spans="3:12" x14ac:dyDescent="0.2">
      <c r="C229" s="9">
        <f t="shared" ca="1" si="30"/>
        <v>207</v>
      </c>
      <c r="D229" s="5">
        <f t="shared" ca="1" si="24"/>
        <v>49613</v>
      </c>
      <c r="E229" s="65">
        <f t="shared" ca="1" si="25"/>
        <v>30191.418869591376</v>
      </c>
      <c r="F229" s="6">
        <f t="shared" ca="1" si="26"/>
        <v>995.36368210222076</v>
      </c>
      <c r="G229" s="6">
        <f t="shared" ca="1" si="27"/>
        <v>794.08755630495432</v>
      </c>
      <c r="H229" s="6">
        <f t="shared" ca="1" si="28"/>
        <v>201.27612579726653</v>
      </c>
      <c r="I229" s="58">
        <f t="shared" ca="1" si="29"/>
        <v>29397.331313286442</v>
      </c>
      <c r="K229" s="3"/>
      <c r="L229" s="3"/>
    </row>
    <row r="230" spans="3:12" x14ac:dyDescent="0.2">
      <c r="C230" s="9">
        <f t="shared" ca="1" si="30"/>
        <v>208</v>
      </c>
      <c r="D230" s="5">
        <f t="shared" ca="1" si="24"/>
        <v>49644</v>
      </c>
      <c r="E230" s="65">
        <f t="shared" ca="1" si="25"/>
        <v>29397.331313286442</v>
      </c>
      <c r="F230" s="6">
        <f t="shared" ca="1" si="26"/>
        <v>995.36368210222076</v>
      </c>
      <c r="G230" s="6">
        <f t="shared" ca="1" si="27"/>
        <v>799.38147334698715</v>
      </c>
      <c r="H230" s="6">
        <f t="shared" ca="1" si="28"/>
        <v>195.98220875523347</v>
      </c>
      <c r="I230" s="58">
        <f t="shared" ca="1" si="29"/>
        <v>28597.949839939422</v>
      </c>
      <c r="K230" s="3"/>
      <c r="L230" s="3"/>
    </row>
    <row r="231" spans="3:12" x14ac:dyDescent="0.2">
      <c r="C231" s="9">
        <f t="shared" ca="1" si="30"/>
        <v>209</v>
      </c>
      <c r="D231" s="5">
        <f t="shared" ca="1" si="24"/>
        <v>49674</v>
      </c>
      <c r="E231" s="65">
        <f t="shared" ca="1" si="25"/>
        <v>28597.949839939422</v>
      </c>
      <c r="F231" s="6">
        <f t="shared" ca="1" si="26"/>
        <v>995.36368210222076</v>
      </c>
      <c r="G231" s="6">
        <f t="shared" ca="1" si="27"/>
        <v>804.71068316930052</v>
      </c>
      <c r="H231" s="6">
        <f t="shared" ca="1" si="28"/>
        <v>190.65299893292021</v>
      </c>
      <c r="I231" s="58">
        <f t="shared" ca="1" si="29"/>
        <v>27793.239156770229</v>
      </c>
      <c r="K231" s="3"/>
      <c r="L231" s="3"/>
    </row>
    <row r="232" spans="3:12" x14ac:dyDescent="0.2">
      <c r="C232" s="9">
        <f t="shared" ca="1" si="30"/>
        <v>210</v>
      </c>
      <c r="D232" s="5">
        <f t="shared" ca="1" si="24"/>
        <v>49705</v>
      </c>
      <c r="E232" s="65">
        <f t="shared" ca="1" si="25"/>
        <v>27793.239156770229</v>
      </c>
      <c r="F232" s="6">
        <f t="shared" ca="1" si="26"/>
        <v>995.36368210222076</v>
      </c>
      <c r="G232" s="6">
        <f t="shared" ca="1" si="27"/>
        <v>810.07542105709581</v>
      </c>
      <c r="H232" s="6">
        <f t="shared" ca="1" si="28"/>
        <v>185.2882610451249</v>
      </c>
      <c r="I232" s="58">
        <f t="shared" ca="1" si="29"/>
        <v>26983.163735713111</v>
      </c>
      <c r="K232" s="3"/>
      <c r="L232" s="3"/>
    </row>
    <row r="233" spans="3:12" x14ac:dyDescent="0.2">
      <c r="C233" s="9">
        <f t="shared" ca="1" si="30"/>
        <v>211</v>
      </c>
      <c r="D233" s="5">
        <f t="shared" ca="1" si="24"/>
        <v>49736</v>
      </c>
      <c r="E233" s="65">
        <f t="shared" ca="1" si="25"/>
        <v>26983.163735713111</v>
      </c>
      <c r="F233" s="6">
        <f t="shared" ca="1" si="26"/>
        <v>995.36368210222076</v>
      </c>
      <c r="G233" s="6">
        <f t="shared" ca="1" si="27"/>
        <v>815.47592386414317</v>
      </c>
      <c r="H233" s="6">
        <f t="shared" ca="1" si="28"/>
        <v>179.88775823807759</v>
      </c>
      <c r="I233" s="58">
        <f t="shared" ca="1" si="29"/>
        <v>26167.68781184894</v>
      </c>
      <c r="K233" s="3"/>
      <c r="L233" s="3"/>
    </row>
    <row r="234" spans="3:12" x14ac:dyDescent="0.2">
      <c r="C234" s="9">
        <f t="shared" ca="1" si="30"/>
        <v>212</v>
      </c>
      <c r="D234" s="5">
        <f t="shared" ca="1" si="24"/>
        <v>49765</v>
      </c>
      <c r="E234" s="65">
        <f t="shared" ca="1" si="25"/>
        <v>26167.68781184894</v>
      </c>
      <c r="F234" s="6">
        <f t="shared" ca="1" si="26"/>
        <v>995.36368210222076</v>
      </c>
      <c r="G234" s="6">
        <f t="shared" ca="1" si="27"/>
        <v>820.91243002323745</v>
      </c>
      <c r="H234" s="6">
        <f t="shared" ca="1" si="28"/>
        <v>174.45125207898332</v>
      </c>
      <c r="I234" s="58">
        <f t="shared" ca="1" si="29"/>
        <v>25346.775381825748</v>
      </c>
      <c r="K234" s="3"/>
      <c r="L234" s="3"/>
    </row>
    <row r="235" spans="3:12" x14ac:dyDescent="0.2">
      <c r="C235" s="9">
        <f t="shared" ca="1" si="30"/>
        <v>213</v>
      </c>
      <c r="D235" s="5">
        <f t="shared" ca="1" si="24"/>
        <v>49796</v>
      </c>
      <c r="E235" s="65">
        <f t="shared" ca="1" si="25"/>
        <v>25346.775381825748</v>
      </c>
      <c r="F235" s="6">
        <f t="shared" ca="1" si="26"/>
        <v>995.36368210222076</v>
      </c>
      <c r="G235" s="6">
        <f t="shared" ca="1" si="27"/>
        <v>826.38517955672569</v>
      </c>
      <c r="H235" s="6">
        <f t="shared" ca="1" si="28"/>
        <v>168.97850254549508</v>
      </c>
      <c r="I235" s="58">
        <f t="shared" ca="1" si="29"/>
        <v>24520.390202269075</v>
      </c>
      <c r="K235" s="3"/>
      <c r="L235" s="3"/>
    </row>
    <row r="236" spans="3:12" x14ac:dyDescent="0.2">
      <c r="C236" s="9">
        <f t="shared" ca="1" si="30"/>
        <v>214</v>
      </c>
      <c r="D236" s="5">
        <f t="shared" ca="1" si="24"/>
        <v>49826</v>
      </c>
      <c r="E236" s="65">
        <f t="shared" ca="1" si="25"/>
        <v>24520.390202269075</v>
      </c>
      <c r="F236" s="6">
        <f t="shared" ca="1" si="26"/>
        <v>995.36368210222076</v>
      </c>
      <c r="G236" s="6">
        <f t="shared" ca="1" si="27"/>
        <v>831.89441408710388</v>
      </c>
      <c r="H236" s="6">
        <f t="shared" ca="1" si="28"/>
        <v>163.46926801511688</v>
      </c>
      <c r="I236" s="58">
        <f t="shared" ca="1" si="29"/>
        <v>23688.495788181957</v>
      </c>
      <c r="K236" s="3"/>
      <c r="L236" s="3"/>
    </row>
    <row r="237" spans="3:12" x14ac:dyDescent="0.2">
      <c r="C237" s="9">
        <f t="shared" ca="1" si="30"/>
        <v>215</v>
      </c>
      <c r="D237" s="5">
        <f t="shared" ca="1" si="24"/>
        <v>49857</v>
      </c>
      <c r="E237" s="65">
        <f t="shared" ca="1" si="25"/>
        <v>23688.495788181957</v>
      </c>
      <c r="F237" s="6">
        <f t="shared" ca="1" si="26"/>
        <v>995.36368210222076</v>
      </c>
      <c r="G237" s="6">
        <f t="shared" ca="1" si="27"/>
        <v>837.44037684768466</v>
      </c>
      <c r="H237" s="6">
        <f t="shared" ca="1" si="28"/>
        <v>157.92330525453622</v>
      </c>
      <c r="I237" s="58">
        <f t="shared" ca="1" si="29"/>
        <v>22851.055411334266</v>
      </c>
      <c r="K237" s="3"/>
      <c r="L237" s="3"/>
    </row>
    <row r="238" spans="3:12" x14ac:dyDescent="0.2">
      <c r="C238" s="9">
        <f t="shared" ca="1" si="30"/>
        <v>216</v>
      </c>
      <c r="D238" s="5">
        <f t="shared" ca="1" si="24"/>
        <v>49887</v>
      </c>
      <c r="E238" s="65">
        <f t="shared" ca="1" si="25"/>
        <v>22851.055411334266</v>
      </c>
      <c r="F238" s="6">
        <f t="shared" ca="1" si="26"/>
        <v>995.36368210222076</v>
      </c>
      <c r="G238" s="6">
        <f t="shared" ca="1" si="27"/>
        <v>843.02331269333581</v>
      </c>
      <c r="H238" s="6">
        <f t="shared" ca="1" si="28"/>
        <v>152.34036940888498</v>
      </c>
      <c r="I238" s="58">
        <f t="shared" ca="1" si="29"/>
        <v>22008.032098640921</v>
      </c>
      <c r="K238" s="3"/>
      <c r="L238" s="3"/>
    </row>
    <row r="239" spans="3:12" x14ac:dyDescent="0.2">
      <c r="C239" s="9">
        <f t="shared" ca="1" si="30"/>
        <v>217</v>
      </c>
      <c r="D239" s="5">
        <f t="shared" ca="1" si="24"/>
        <v>49918</v>
      </c>
      <c r="E239" s="65">
        <f t="shared" ca="1" si="25"/>
        <v>22008.032098640921</v>
      </c>
      <c r="F239" s="6">
        <f t="shared" ca="1" si="26"/>
        <v>995.36368210222076</v>
      </c>
      <c r="G239" s="6">
        <f t="shared" ca="1" si="27"/>
        <v>848.64346811129133</v>
      </c>
      <c r="H239" s="6">
        <f t="shared" ca="1" si="28"/>
        <v>146.72021399092941</v>
      </c>
      <c r="I239" s="58">
        <f t="shared" ca="1" si="29"/>
        <v>21159.388630529749</v>
      </c>
      <c r="K239" s="3"/>
      <c r="L239" s="3"/>
    </row>
    <row r="240" spans="3:12" x14ac:dyDescent="0.2">
      <c r="C240" s="9">
        <f t="shared" ca="1" si="30"/>
        <v>218</v>
      </c>
      <c r="D240" s="5">
        <f t="shared" ca="1" si="24"/>
        <v>49949</v>
      </c>
      <c r="E240" s="65">
        <f t="shared" ca="1" si="25"/>
        <v>21159.388630529749</v>
      </c>
      <c r="F240" s="6">
        <f t="shared" ca="1" si="26"/>
        <v>995.36368210222076</v>
      </c>
      <c r="G240" s="6">
        <f t="shared" ca="1" si="27"/>
        <v>854.30109123203329</v>
      </c>
      <c r="H240" s="6">
        <f t="shared" ca="1" si="28"/>
        <v>141.06259087018745</v>
      </c>
      <c r="I240" s="58">
        <f t="shared" ca="1" si="29"/>
        <v>20305.087539297703</v>
      </c>
      <c r="K240" s="3"/>
      <c r="L240" s="3"/>
    </row>
    <row r="241" spans="3:12" x14ac:dyDescent="0.2">
      <c r="C241" s="9">
        <f t="shared" ca="1" si="30"/>
        <v>219</v>
      </c>
      <c r="D241" s="5">
        <f t="shared" ca="1" si="24"/>
        <v>49979</v>
      </c>
      <c r="E241" s="65">
        <f t="shared" ca="1" si="25"/>
        <v>20305.087539297703</v>
      </c>
      <c r="F241" s="6">
        <f t="shared" ca="1" si="26"/>
        <v>995.36368210222076</v>
      </c>
      <c r="G241" s="6">
        <f t="shared" ca="1" si="27"/>
        <v>859.99643184024683</v>
      </c>
      <c r="H241" s="6">
        <f t="shared" ca="1" si="28"/>
        <v>135.36725026197391</v>
      </c>
      <c r="I241" s="58">
        <f t="shared" ca="1" si="29"/>
        <v>19445.091107457411</v>
      </c>
      <c r="K241" s="3"/>
      <c r="L241" s="3"/>
    </row>
    <row r="242" spans="3:12" x14ac:dyDescent="0.2">
      <c r="C242" s="9">
        <f t="shared" ca="1" si="30"/>
        <v>220</v>
      </c>
      <c r="D242" s="5">
        <f t="shared" ca="1" si="24"/>
        <v>50010</v>
      </c>
      <c r="E242" s="65">
        <f t="shared" ca="1" si="25"/>
        <v>19445.091107457411</v>
      </c>
      <c r="F242" s="6">
        <f t="shared" ca="1" si="26"/>
        <v>995.36368210222076</v>
      </c>
      <c r="G242" s="6">
        <f t="shared" ca="1" si="27"/>
        <v>865.72974138584857</v>
      </c>
      <c r="H242" s="6">
        <f t="shared" ca="1" si="28"/>
        <v>129.63394071637225</v>
      </c>
      <c r="I242" s="10">
        <f t="shared" ca="1" si="29"/>
        <v>18579.361366071622</v>
      </c>
      <c r="K242" s="3"/>
      <c r="L242" s="3"/>
    </row>
    <row r="243" spans="3:12" x14ac:dyDescent="0.2">
      <c r="C243" s="9">
        <f t="shared" ca="1" si="30"/>
        <v>221</v>
      </c>
      <c r="D243" s="5">
        <f t="shared" ca="1" si="24"/>
        <v>50040</v>
      </c>
      <c r="E243" s="65">
        <f t="shared" ca="1" si="25"/>
        <v>18579.361366071622</v>
      </c>
      <c r="F243" s="6">
        <f t="shared" ca="1" si="26"/>
        <v>995.36368210222076</v>
      </c>
      <c r="G243" s="6">
        <f t="shared" ca="1" si="27"/>
        <v>871.50127299508756</v>
      </c>
      <c r="H243" s="6">
        <f t="shared" ca="1" si="28"/>
        <v>123.86240910713326</v>
      </c>
      <c r="I243" s="10">
        <f t="shared" ca="1" si="29"/>
        <v>17707.860093076539</v>
      </c>
      <c r="K243" s="3"/>
      <c r="L243" s="3"/>
    </row>
    <row r="244" spans="3:12" x14ac:dyDescent="0.2">
      <c r="C244" s="9">
        <f t="shared" ca="1" si="30"/>
        <v>222</v>
      </c>
      <c r="D244" s="5">
        <f t="shared" ca="1" si="24"/>
        <v>50071</v>
      </c>
      <c r="E244" s="65">
        <f t="shared" ca="1" si="25"/>
        <v>17707.860093076539</v>
      </c>
      <c r="F244" s="6">
        <f t="shared" ca="1" si="26"/>
        <v>995.36368210222076</v>
      </c>
      <c r="G244" s="6">
        <f t="shared" ca="1" si="27"/>
        <v>877.31128148172138</v>
      </c>
      <c r="H244" s="6">
        <f t="shared" ca="1" si="28"/>
        <v>118.05240062049936</v>
      </c>
      <c r="I244" s="10">
        <f t="shared" ca="1" si="29"/>
        <v>16830.548811594839</v>
      </c>
      <c r="K244" s="3"/>
      <c r="L244" s="3"/>
    </row>
    <row r="245" spans="3:12" x14ac:dyDescent="0.2">
      <c r="C245" s="9">
        <f t="shared" ca="1" si="30"/>
        <v>223</v>
      </c>
      <c r="D245" s="5">
        <f t="shared" ca="1" si="24"/>
        <v>50102</v>
      </c>
      <c r="E245" s="65">
        <f t="shared" ca="1" si="25"/>
        <v>16830.548811594839</v>
      </c>
      <c r="F245" s="6">
        <f t="shared" ca="1" si="26"/>
        <v>995.36368210222076</v>
      </c>
      <c r="G245" s="6">
        <f t="shared" ca="1" si="27"/>
        <v>883.16002335826624</v>
      </c>
      <c r="H245" s="6">
        <f t="shared" ca="1" si="28"/>
        <v>112.20365874395455</v>
      </c>
      <c r="I245" s="10">
        <f t="shared" ca="1" si="29"/>
        <v>15947.388788236654</v>
      </c>
      <c r="K245" s="3"/>
      <c r="L245" s="3"/>
    </row>
    <row r="246" spans="3:12" x14ac:dyDescent="0.2">
      <c r="C246" s="9">
        <f t="shared" ca="1" si="30"/>
        <v>224</v>
      </c>
      <c r="D246" s="5">
        <f t="shared" ca="1" si="24"/>
        <v>50130</v>
      </c>
      <c r="E246" s="65">
        <f t="shared" ca="1" si="25"/>
        <v>15947.388788236654</v>
      </c>
      <c r="F246" s="6">
        <f t="shared" ca="1" si="26"/>
        <v>995.36368210222076</v>
      </c>
      <c r="G246" s="6">
        <f t="shared" ca="1" si="27"/>
        <v>889.04775684732135</v>
      </c>
      <c r="H246" s="6">
        <f t="shared" ca="1" si="28"/>
        <v>106.31592525489943</v>
      </c>
      <c r="I246" s="10">
        <f t="shared" ca="1" si="29"/>
        <v>15058.341031389253</v>
      </c>
      <c r="K246" s="3"/>
      <c r="L246" s="3"/>
    </row>
    <row r="247" spans="3:12" x14ac:dyDescent="0.2">
      <c r="C247" s="9">
        <f t="shared" ca="1" si="30"/>
        <v>225</v>
      </c>
      <c r="D247" s="5">
        <f t="shared" ca="1" si="24"/>
        <v>50161</v>
      </c>
      <c r="E247" s="65">
        <f t="shared" ca="1" si="25"/>
        <v>15058.341031389253</v>
      </c>
      <c r="F247" s="6">
        <f t="shared" ca="1" si="26"/>
        <v>995.36368210222076</v>
      </c>
      <c r="G247" s="6">
        <f t="shared" ca="1" si="27"/>
        <v>894.97474189297009</v>
      </c>
      <c r="H247" s="6">
        <f t="shared" ca="1" si="28"/>
        <v>100.38894020925062</v>
      </c>
      <c r="I247" s="10">
        <f t="shared" ca="1" si="29"/>
        <v>14163.366289496422</v>
      </c>
      <c r="K247" s="3"/>
      <c r="L247" s="3"/>
    </row>
    <row r="248" spans="3:12" x14ac:dyDescent="0.2">
      <c r="C248" s="9">
        <f t="shared" ca="1" si="30"/>
        <v>226</v>
      </c>
      <c r="D248" s="5">
        <f t="shared" ca="1" si="24"/>
        <v>50191</v>
      </c>
      <c r="E248" s="65">
        <f t="shared" ca="1" si="25"/>
        <v>14163.366289496422</v>
      </c>
      <c r="F248" s="6">
        <f t="shared" ca="1" si="26"/>
        <v>995.36368210222076</v>
      </c>
      <c r="G248" s="6">
        <f t="shared" ca="1" si="27"/>
        <v>900.94124017225658</v>
      </c>
      <c r="H248" s="6">
        <f t="shared" ca="1" si="28"/>
        <v>94.422441929964151</v>
      </c>
      <c r="I248" s="10">
        <f t="shared" ca="1" si="29"/>
        <v>13262.425049324054</v>
      </c>
      <c r="K248" s="3"/>
      <c r="L248" s="3"/>
    </row>
    <row r="249" spans="3:12" x14ac:dyDescent="0.2">
      <c r="C249" s="9">
        <f t="shared" ca="1" si="30"/>
        <v>227</v>
      </c>
      <c r="D249" s="5">
        <f t="shared" ca="1" si="24"/>
        <v>50222</v>
      </c>
      <c r="E249" s="65">
        <f t="shared" ca="1" si="25"/>
        <v>13262.425049324054</v>
      </c>
      <c r="F249" s="6">
        <f t="shared" ca="1" si="26"/>
        <v>995.36368210222076</v>
      </c>
      <c r="G249" s="6">
        <f t="shared" ca="1" si="27"/>
        <v>906.94751510673825</v>
      </c>
      <c r="H249" s="6">
        <f t="shared" ca="1" si="28"/>
        <v>88.416166995482442</v>
      </c>
      <c r="I249" s="10">
        <f t="shared" ca="1" si="29"/>
        <v>12355.477534217527</v>
      </c>
      <c r="K249" s="3"/>
      <c r="L249" s="3"/>
    </row>
    <row r="250" spans="3:12" x14ac:dyDescent="0.2">
      <c r="C250" s="9">
        <f t="shared" ca="1" si="30"/>
        <v>228</v>
      </c>
      <c r="D250" s="5">
        <f t="shared" ca="1" si="24"/>
        <v>50252</v>
      </c>
      <c r="E250" s="65">
        <f t="shared" ca="1" si="25"/>
        <v>12355.477534217527</v>
      </c>
      <c r="F250" s="6">
        <f t="shared" ca="1" si="26"/>
        <v>995.36368210222076</v>
      </c>
      <c r="G250" s="6">
        <f t="shared" ca="1" si="27"/>
        <v>912.99383187411649</v>
      </c>
      <c r="H250" s="6">
        <f t="shared" ca="1" si="28"/>
        <v>82.369850228104184</v>
      </c>
      <c r="I250" s="10">
        <f t="shared" ca="1" si="29"/>
        <v>11442.483702343307</v>
      </c>
      <c r="K250" s="3"/>
      <c r="L250" s="3"/>
    </row>
    <row r="251" spans="3:12" x14ac:dyDescent="0.2">
      <c r="C251" s="9">
        <f t="shared" ca="1" si="30"/>
        <v>229</v>
      </c>
      <c r="D251" s="5">
        <f t="shared" ca="1" si="24"/>
        <v>50283</v>
      </c>
      <c r="E251" s="65">
        <f t="shared" ca="1" si="25"/>
        <v>11442.483702343307</v>
      </c>
      <c r="F251" s="6">
        <f t="shared" ca="1" si="26"/>
        <v>995.36368210222076</v>
      </c>
      <c r="G251" s="6">
        <f t="shared" ca="1" si="27"/>
        <v>919.08045741994408</v>
      </c>
      <c r="H251" s="6">
        <f t="shared" ca="1" si="28"/>
        <v>76.283224682276739</v>
      </c>
      <c r="I251" s="10">
        <f t="shared" ca="1" si="29"/>
        <v>10523.403244923335</v>
      </c>
      <c r="K251" s="3"/>
      <c r="L251" s="3"/>
    </row>
    <row r="252" spans="3:12" x14ac:dyDescent="0.2">
      <c r="C252" s="9">
        <f t="shared" ca="1" si="30"/>
        <v>230</v>
      </c>
      <c r="D252" s="5">
        <f t="shared" ca="1" si="24"/>
        <v>50314</v>
      </c>
      <c r="E252" s="65">
        <f t="shared" ca="1" si="25"/>
        <v>10523.403244923335</v>
      </c>
      <c r="F252" s="6">
        <f t="shared" ca="1" si="26"/>
        <v>995.36368210222076</v>
      </c>
      <c r="G252" s="6">
        <f t="shared" ca="1" si="27"/>
        <v>925.20766046941037</v>
      </c>
      <c r="H252" s="6">
        <f t="shared" ca="1" si="28"/>
        <v>70.15602163281045</v>
      </c>
      <c r="I252" s="10">
        <f t="shared" ca="1" si="29"/>
        <v>9598.1955844538752</v>
      </c>
      <c r="K252" s="3"/>
      <c r="L252" s="3"/>
    </row>
    <row r="253" spans="3:12" x14ac:dyDescent="0.2">
      <c r="C253" s="9">
        <f t="shared" ca="1" si="30"/>
        <v>231</v>
      </c>
      <c r="D253" s="5">
        <f t="shared" ca="1" si="24"/>
        <v>50344</v>
      </c>
      <c r="E253" s="65">
        <f t="shared" ca="1" si="25"/>
        <v>9598.1955844538752</v>
      </c>
      <c r="F253" s="6">
        <f t="shared" ca="1" si="26"/>
        <v>995.36368210222076</v>
      </c>
      <c r="G253" s="6">
        <f t="shared" ca="1" si="27"/>
        <v>931.37571153920635</v>
      </c>
      <c r="H253" s="6">
        <f t="shared" ca="1" si="28"/>
        <v>63.987970563014365</v>
      </c>
      <c r="I253" s="10">
        <f t="shared" ca="1" si="29"/>
        <v>8666.8198729148135</v>
      </c>
      <c r="K253" s="3"/>
      <c r="L253" s="3"/>
    </row>
    <row r="254" spans="3:12" x14ac:dyDescent="0.2">
      <c r="C254" s="9">
        <f t="shared" ca="1" si="30"/>
        <v>232</v>
      </c>
      <c r="D254" s="5">
        <f t="shared" ca="1" si="24"/>
        <v>50375</v>
      </c>
      <c r="E254" s="65">
        <f t="shared" ca="1" si="25"/>
        <v>8666.8198729148135</v>
      </c>
      <c r="F254" s="6">
        <f t="shared" ca="1" si="26"/>
        <v>995.36368210222076</v>
      </c>
      <c r="G254" s="6">
        <f t="shared" ca="1" si="27"/>
        <v>937.58488294946778</v>
      </c>
      <c r="H254" s="6">
        <f t="shared" ca="1" si="28"/>
        <v>57.778799152752995</v>
      </c>
      <c r="I254" s="10">
        <f t="shared" ca="1" si="29"/>
        <v>7729.2349899654509</v>
      </c>
      <c r="K254" s="3"/>
      <c r="L254" s="3"/>
    </row>
    <row r="255" spans="3:12" x14ac:dyDescent="0.2">
      <c r="C255" s="9">
        <f t="shared" ca="1" si="30"/>
        <v>233</v>
      </c>
      <c r="D255" s="5">
        <f t="shared" ca="1" si="24"/>
        <v>50405</v>
      </c>
      <c r="E255" s="65">
        <f t="shared" ca="1" si="25"/>
        <v>7729.2349899654509</v>
      </c>
      <c r="F255" s="6">
        <f t="shared" ca="1" si="26"/>
        <v>995.36368210222076</v>
      </c>
      <c r="G255" s="6">
        <f t="shared" ca="1" si="27"/>
        <v>943.83544883579759</v>
      </c>
      <c r="H255" s="6">
        <f t="shared" ca="1" si="28"/>
        <v>51.528233266423207</v>
      </c>
      <c r="I255" s="10">
        <f t="shared" ca="1" si="29"/>
        <v>6785.3995411295909</v>
      </c>
      <c r="K255" s="3"/>
      <c r="L255" s="3"/>
    </row>
    <row r="256" spans="3:12" x14ac:dyDescent="0.2">
      <c r="C256" s="9">
        <f t="shared" ca="1" si="30"/>
        <v>234</v>
      </c>
      <c r="D256" s="5">
        <f t="shared" ca="1" si="24"/>
        <v>50436</v>
      </c>
      <c r="E256" s="65">
        <f t="shared" ca="1" si="25"/>
        <v>6785.3995411295909</v>
      </c>
      <c r="F256" s="6">
        <f t="shared" ca="1" si="26"/>
        <v>995.36368210222076</v>
      </c>
      <c r="G256" s="6">
        <f t="shared" ca="1" si="27"/>
        <v>950.12768516136964</v>
      </c>
      <c r="H256" s="6">
        <f t="shared" ca="1" si="28"/>
        <v>45.23599694085123</v>
      </c>
      <c r="I256" s="10">
        <f t="shared" ca="1" si="29"/>
        <v>5835.2718559682835</v>
      </c>
      <c r="K256" s="3"/>
      <c r="L256" s="3"/>
    </row>
    <row r="257" spans="3:12" x14ac:dyDescent="0.2">
      <c r="C257" s="9">
        <f t="shared" ca="1" si="30"/>
        <v>235</v>
      </c>
      <c r="D257" s="5">
        <f t="shared" ca="1" si="24"/>
        <v>50467</v>
      </c>
      <c r="E257" s="65">
        <f t="shared" ca="1" si="25"/>
        <v>5835.2718559682835</v>
      </c>
      <c r="F257" s="6">
        <f t="shared" ca="1" si="26"/>
        <v>995.36368210222076</v>
      </c>
      <c r="G257" s="6">
        <f t="shared" ca="1" si="27"/>
        <v>956.4618697291121</v>
      </c>
      <c r="H257" s="6">
        <f t="shared" ca="1" si="28"/>
        <v>38.901812373108768</v>
      </c>
      <c r="I257" s="10">
        <f t="shared" ca="1" si="29"/>
        <v>4878.8099862391828</v>
      </c>
      <c r="K257" s="3"/>
      <c r="L257" s="3"/>
    </row>
    <row r="258" spans="3:12" x14ac:dyDescent="0.2">
      <c r="C258" s="9">
        <f t="shared" ca="1" si="30"/>
        <v>236</v>
      </c>
      <c r="D258" s="5">
        <f t="shared" ca="1" si="24"/>
        <v>50495</v>
      </c>
      <c r="E258" s="65">
        <f t="shared" ca="1" si="25"/>
        <v>4878.8099862391828</v>
      </c>
      <c r="F258" s="6">
        <f t="shared" ca="1" si="26"/>
        <v>995.36368210222076</v>
      </c>
      <c r="G258" s="6">
        <f t="shared" ca="1" si="27"/>
        <v>962.83828219397276</v>
      </c>
      <c r="H258" s="6">
        <f t="shared" ca="1" si="28"/>
        <v>32.525399908248019</v>
      </c>
      <c r="I258" s="10">
        <f t="shared" ca="1" si="29"/>
        <v>3915.9717040451942</v>
      </c>
      <c r="K258" s="3"/>
      <c r="L258" s="3"/>
    </row>
    <row r="259" spans="3:12" x14ac:dyDescent="0.2">
      <c r="C259" s="9">
        <f t="shared" ca="1" si="30"/>
        <v>237</v>
      </c>
      <c r="D259" s="5">
        <f t="shared" ca="1" si="24"/>
        <v>50526</v>
      </c>
      <c r="E259" s="65">
        <f t="shared" ca="1" si="25"/>
        <v>3915.9717040451942</v>
      </c>
      <c r="F259" s="6">
        <f t="shared" ca="1" si="26"/>
        <v>995.36368210222076</v>
      </c>
      <c r="G259" s="6">
        <f t="shared" ca="1" si="27"/>
        <v>969.25720407526592</v>
      </c>
      <c r="H259" s="6">
        <f t="shared" ca="1" si="28"/>
        <v>26.106478026954868</v>
      </c>
      <c r="I259" s="10">
        <f t="shared" ca="1" si="29"/>
        <v>2946.7144999698503</v>
      </c>
      <c r="K259" s="3"/>
      <c r="L259" s="3"/>
    </row>
    <row r="260" spans="3:12" x14ac:dyDescent="0.2">
      <c r="C260" s="9">
        <f t="shared" ca="1" si="30"/>
        <v>238</v>
      </c>
      <c r="D260" s="5">
        <f t="shared" ca="1" si="24"/>
        <v>50556</v>
      </c>
      <c r="E260" s="65">
        <f t="shared" ca="1" si="25"/>
        <v>2946.7144999698503</v>
      </c>
      <c r="F260" s="6">
        <f t="shared" ca="1" si="26"/>
        <v>995.36368210222076</v>
      </c>
      <c r="G260" s="6">
        <f t="shared" ca="1" si="27"/>
        <v>975.71891876910104</v>
      </c>
      <c r="H260" s="6">
        <f t="shared" ca="1" si="28"/>
        <v>19.644763333119759</v>
      </c>
      <c r="I260" s="10">
        <f t="shared" ca="1" si="29"/>
        <v>1970.995581200812</v>
      </c>
      <c r="K260" s="3"/>
      <c r="L260" s="3"/>
    </row>
    <row r="261" spans="3:12" x14ac:dyDescent="0.2">
      <c r="C261" s="9">
        <f t="shared" ca="1" si="30"/>
        <v>239</v>
      </c>
      <c r="D261" s="5">
        <f t="shared" ca="1" si="24"/>
        <v>50587</v>
      </c>
      <c r="E261" s="65">
        <f t="shared" ca="1" si="25"/>
        <v>1970.995581200812</v>
      </c>
      <c r="F261" s="6">
        <f t="shared" ca="1" si="26"/>
        <v>995.36368210222076</v>
      </c>
      <c r="G261" s="6">
        <f t="shared" ca="1" si="27"/>
        <v>982.22371156089503</v>
      </c>
      <c r="H261" s="6">
        <f t="shared" ca="1" si="28"/>
        <v>13.13997054132575</v>
      </c>
      <c r="I261" s="10">
        <f t="shared" ca="1" si="29"/>
        <v>988.77186963998247</v>
      </c>
      <c r="K261" s="3"/>
      <c r="L261" s="3"/>
    </row>
    <row r="262" spans="3:12" x14ac:dyDescent="0.2">
      <c r="C262" s="9">
        <f t="shared" ca="1" si="30"/>
        <v>240</v>
      </c>
      <c r="D262" s="5">
        <f t="shared" ca="1" si="24"/>
        <v>50617</v>
      </c>
      <c r="E262" s="65">
        <f t="shared" ca="1" si="25"/>
        <v>988.77186963998247</v>
      </c>
      <c r="F262" s="6">
        <f t="shared" ca="1" si="26"/>
        <v>995.36368210222076</v>
      </c>
      <c r="G262" s="6">
        <f t="shared" ca="1" si="27"/>
        <v>988.7718696379676</v>
      </c>
      <c r="H262" s="6">
        <f t="shared" ca="1" si="28"/>
        <v>6.5918124642531177</v>
      </c>
      <c r="I262" s="10">
        <f t="shared" ca="1" si="29"/>
        <v>2.0954757928848267E-9</v>
      </c>
      <c r="K262" s="3"/>
      <c r="L262" s="3"/>
    </row>
    <row r="263" spans="3:12" x14ac:dyDescent="0.2">
      <c r="C263" s="9" t="str">
        <f t="shared" ca="1" si="30"/>
        <v/>
      </c>
      <c r="D263" s="5" t="str">
        <f t="shared" ca="1" si="24"/>
        <v/>
      </c>
      <c r="E263" s="65" t="str">
        <f t="shared" ca="1" si="25"/>
        <v/>
      </c>
      <c r="F263" s="6" t="str">
        <f t="shared" ca="1" si="26"/>
        <v/>
      </c>
      <c r="G263" s="6" t="str">
        <f t="shared" ca="1" si="27"/>
        <v/>
      </c>
      <c r="H263" s="6" t="str">
        <f t="shared" ca="1" si="28"/>
        <v/>
      </c>
      <c r="I263" s="10" t="str">
        <f t="shared" ca="1" si="29"/>
        <v/>
      </c>
      <c r="K263" s="3"/>
      <c r="L263" s="3"/>
    </row>
    <row r="264" spans="3:12" x14ac:dyDescent="0.2">
      <c r="C264" s="9" t="str">
        <f t="shared" ca="1" si="30"/>
        <v/>
      </c>
      <c r="D264" s="5" t="str">
        <f t="shared" ca="1" si="24"/>
        <v/>
      </c>
      <c r="E264" s="65" t="str">
        <f t="shared" ca="1" si="25"/>
        <v/>
      </c>
      <c r="F264" s="6" t="str">
        <f t="shared" ca="1" si="26"/>
        <v/>
      </c>
      <c r="G264" s="6" t="str">
        <f t="shared" ca="1" si="27"/>
        <v/>
      </c>
      <c r="H264" s="6" t="str">
        <f t="shared" ca="1" si="28"/>
        <v/>
      </c>
      <c r="I264" s="10" t="str">
        <f t="shared" ca="1" si="29"/>
        <v/>
      </c>
      <c r="K264" s="3"/>
      <c r="L264" s="3"/>
    </row>
    <row r="265" spans="3:12" x14ac:dyDescent="0.2">
      <c r="C265" s="9" t="str">
        <f t="shared" ca="1" si="30"/>
        <v/>
      </c>
      <c r="D265" s="5" t="str">
        <f t="shared" ca="1" si="24"/>
        <v/>
      </c>
      <c r="E265" s="65" t="str">
        <f t="shared" ca="1" si="25"/>
        <v/>
      </c>
      <c r="F265" s="6" t="str">
        <f t="shared" ca="1" si="26"/>
        <v/>
      </c>
      <c r="G265" s="6" t="str">
        <f t="shared" ca="1" si="27"/>
        <v/>
      </c>
      <c r="H265" s="6" t="str">
        <f t="shared" ca="1" si="28"/>
        <v/>
      </c>
      <c r="I265" s="10" t="str">
        <f t="shared" ca="1" si="29"/>
        <v/>
      </c>
      <c r="K265" s="3"/>
      <c r="L265" s="3"/>
    </row>
    <row r="266" spans="3:12" x14ac:dyDescent="0.2">
      <c r="C266" s="9" t="str">
        <f t="shared" ca="1" si="30"/>
        <v/>
      </c>
      <c r="D266" s="5" t="str">
        <f t="shared" ca="1" si="24"/>
        <v/>
      </c>
      <c r="E266" s="65" t="str">
        <f t="shared" ca="1" si="25"/>
        <v/>
      </c>
      <c r="F266" s="6" t="str">
        <f t="shared" ca="1" si="26"/>
        <v/>
      </c>
      <c r="G266" s="6" t="str">
        <f t="shared" ca="1" si="27"/>
        <v/>
      </c>
      <c r="H266" s="6" t="str">
        <f t="shared" ca="1" si="28"/>
        <v/>
      </c>
      <c r="I266" s="10" t="str">
        <f t="shared" ca="1" si="29"/>
        <v/>
      </c>
      <c r="K266" s="3"/>
      <c r="L266" s="3"/>
    </row>
    <row r="267" spans="3:12" x14ac:dyDescent="0.2">
      <c r="C267" s="9" t="str">
        <f t="shared" ca="1" si="30"/>
        <v/>
      </c>
      <c r="D267" s="5" t="str">
        <f t="shared" ca="1" si="24"/>
        <v/>
      </c>
      <c r="E267" s="65" t="str">
        <f t="shared" ca="1" si="25"/>
        <v/>
      </c>
      <c r="F267" s="6" t="str">
        <f t="shared" ca="1" si="26"/>
        <v/>
      </c>
      <c r="G267" s="6" t="str">
        <f t="shared" ca="1" si="27"/>
        <v/>
      </c>
      <c r="H267" s="6" t="str">
        <f t="shared" ca="1" si="28"/>
        <v/>
      </c>
      <c r="I267" s="10" t="str">
        <f t="shared" ca="1" si="29"/>
        <v/>
      </c>
      <c r="K267" s="3"/>
      <c r="L267" s="3"/>
    </row>
    <row r="268" spans="3:12" x14ac:dyDescent="0.2">
      <c r="C268" s="9" t="str">
        <f t="shared" ca="1" si="30"/>
        <v/>
      </c>
      <c r="D268" s="5" t="str">
        <f t="shared" ca="1" si="24"/>
        <v/>
      </c>
      <c r="E268" s="65" t="str">
        <f t="shared" ca="1" si="25"/>
        <v/>
      </c>
      <c r="F268" s="6" t="str">
        <f t="shared" ca="1" si="26"/>
        <v/>
      </c>
      <c r="G268" s="6" t="str">
        <f t="shared" ca="1" si="27"/>
        <v/>
      </c>
      <c r="H268" s="6" t="str">
        <f t="shared" ca="1" si="28"/>
        <v/>
      </c>
      <c r="I268" s="10" t="str">
        <f t="shared" ca="1" si="29"/>
        <v/>
      </c>
      <c r="K268" s="3"/>
      <c r="L268" s="3"/>
    </row>
    <row r="269" spans="3:12" x14ac:dyDescent="0.2">
      <c r="C269" s="9" t="str">
        <f t="shared" ca="1" si="30"/>
        <v/>
      </c>
      <c r="D269" s="5" t="str">
        <f t="shared" ca="1" si="24"/>
        <v/>
      </c>
      <c r="E269" s="65" t="str">
        <f t="shared" ca="1" si="25"/>
        <v/>
      </c>
      <c r="F269" s="6" t="str">
        <f t="shared" ca="1" si="26"/>
        <v/>
      </c>
      <c r="G269" s="6" t="str">
        <f t="shared" ca="1" si="27"/>
        <v/>
      </c>
      <c r="H269" s="6" t="str">
        <f t="shared" ca="1" si="28"/>
        <v/>
      </c>
      <c r="I269" s="10" t="str">
        <f t="shared" ca="1" si="29"/>
        <v/>
      </c>
      <c r="K269" s="3"/>
      <c r="L269" s="3"/>
    </row>
    <row r="270" spans="3:12" x14ac:dyDescent="0.2">
      <c r="C270" s="9" t="str">
        <f t="shared" ca="1" si="30"/>
        <v/>
      </c>
      <c r="D270" s="5" t="str">
        <f t="shared" ca="1" si="24"/>
        <v/>
      </c>
      <c r="E270" s="65" t="str">
        <f t="shared" ca="1" si="25"/>
        <v/>
      </c>
      <c r="F270" s="6" t="str">
        <f t="shared" ca="1" si="26"/>
        <v/>
      </c>
      <c r="G270" s="6" t="str">
        <f t="shared" ca="1" si="27"/>
        <v/>
      </c>
      <c r="H270" s="6" t="str">
        <f t="shared" ca="1" si="28"/>
        <v/>
      </c>
      <c r="I270" s="10" t="str">
        <f t="shared" ca="1" si="29"/>
        <v/>
      </c>
      <c r="K270" s="3"/>
      <c r="L270" s="3"/>
    </row>
    <row r="271" spans="3:12" x14ac:dyDescent="0.2">
      <c r="C271" s="9" t="str">
        <f t="shared" ca="1" si="30"/>
        <v/>
      </c>
      <c r="D271" s="5" t="str">
        <f t="shared" ca="1" si="24"/>
        <v/>
      </c>
      <c r="E271" s="65" t="str">
        <f t="shared" ca="1" si="25"/>
        <v/>
      </c>
      <c r="F271" s="6" t="str">
        <f t="shared" ca="1" si="26"/>
        <v/>
      </c>
      <c r="G271" s="6" t="str">
        <f t="shared" ca="1" si="27"/>
        <v/>
      </c>
      <c r="H271" s="6" t="str">
        <f t="shared" ca="1" si="28"/>
        <v/>
      </c>
      <c r="I271" s="10" t="str">
        <f t="shared" ca="1" si="29"/>
        <v/>
      </c>
      <c r="K271" s="3"/>
      <c r="L271" s="3"/>
    </row>
    <row r="272" spans="3:12" x14ac:dyDescent="0.2">
      <c r="C272" s="9" t="str">
        <f t="shared" ca="1" si="30"/>
        <v/>
      </c>
      <c r="D272" s="5" t="str">
        <f t="shared" ca="1" si="24"/>
        <v/>
      </c>
      <c r="E272" s="65" t="str">
        <f t="shared" ca="1" si="25"/>
        <v/>
      </c>
      <c r="F272" s="6" t="str">
        <f t="shared" ca="1" si="26"/>
        <v/>
      </c>
      <c r="G272" s="6" t="str">
        <f t="shared" ca="1" si="27"/>
        <v/>
      </c>
      <c r="H272" s="6" t="str">
        <f t="shared" ca="1" si="28"/>
        <v/>
      </c>
      <c r="I272" s="10" t="str">
        <f t="shared" ca="1" si="29"/>
        <v/>
      </c>
      <c r="K272" s="3"/>
      <c r="L272" s="3"/>
    </row>
    <row r="273" spans="3:12" x14ac:dyDescent="0.2">
      <c r="C273" s="9" t="str">
        <f t="shared" ca="1" si="30"/>
        <v/>
      </c>
      <c r="D273" s="5" t="str">
        <f t="shared" ca="1" si="24"/>
        <v/>
      </c>
      <c r="E273" s="65" t="str">
        <f t="shared" ca="1" si="25"/>
        <v/>
      </c>
      <c r="F273" s="6" t="str">
        <f t="shared" ca="1" si="26"/>
        <v/>
      </c>
      <c r="G273" s="6" t="str">
        <f t="shared" ca="1" si="27"/>
        <v/>
      </c>
      <c r="H273" s="6" t="str">
        <f t="shared" ca="1" si="28"/>
        <v/>
      </c>
      <c r="I273" s="10" t="str">
        <f t="shared" ca="1" si="29"/>
        <v/>
      </c>
      <c r="K273" s="3"/>
      <c r="L273" s="3"/>
    </row>
    <row r="274" spans="3:12" x14ac:dyDescent="0.2">
      <c r="C274" s="9" t="str">
        <f t="shared" ca="1" si="30"/>
        <v/>
      </c>
      <c r="D274" s="5" t="str">
        <f t="shared" ca="1" si="24"/>
        <v/>
      </c>
      <c r="E274" s="65" t="str">
        <f t="shared" ca="1" si="25"/>
        <v/>
      </c>
      <c r="F274" s="6" t="str">
        <f t="shared" ca="1" si="26"/>
        <v/>
      </c>
      <c r="G274" s="6" t="str">
        <f t="shared" ca="1" si="27"/>
        <v/>
      </c>
      <c r="H274" s="6" t="str">
        <f t="shared" ca="1" si="28"/>
        <v/>
      </c>
      <c r="I274" s="10" t="str">
        <f t="shared" ca="1" si="29"/>
        <v/>
      </c>
      <c r="K274" s="3"/>
      <c r="L274" s="3"/>
    </row>
    <row r="275" spans="3:12" x14ac:dyDescent="0.2">
      <c r="C275" s="9" t="str">
        <f t="shared" ca="1" si="30"/>
        <v/>
      </c>
      <c r="D275" s="5" t="str">
        <f t="shared" ca="1" si="24"/>
        <v/>
      </c>
      <c r="E275" s="65" t="str">
        <f t="shared" ca="1" si="25"/>
        <v/>
      </c>
      <c r="F275" s="6" t="str">
        <f t="shared" ca="1" si="26"/>
        <v/>
      </c>
      <c r="G275" s="6" t="str">
        <f t="shared" ca="1" si="27"/>
        <v/>
      </c>
      <c r="H275" s="6" t="str">
        <f t="shared" ca="1" si="28"/>
        <v/>
      </c>
      <c r="I275" s="10" t="str">
        <f t="shared" ca="1" si="29"/>
        <v/>
      </c>
      <c r="K275" s="3"/>
      <c r="L275" s="3"/>
    </row>
    <row r="276" spans="3:12" x14ac:dyDescent="0.2">
      <c r="C276" s="9" t="str">
        <f t="shared" ca="1" si="30"/>
        <v/>
      </c>
      <c r="D276" s="5" t="str">
        <f t="shared" ca="1" si="24"/>
        <v/>
      </c>
      <c r="E276" s="65" t="str">
        <f t="shared" ca="1" si="25"/>
        <v/>
      </c>
      <c r="F276" s="6" t="str">
        <f t="shared" ca="1" si="26"/>
        <v/>
      </c>
      <c r="G276" s="6" t="str">
        <f t="shared" ca="1" si="27"/>
        <v/>
      </c>
      <c r="H276" s="6" t="str">
        <f t="shared" ca="1" si="28"/>
        <v/>
      </c>
      <c r="I276" s="10" t="str">
        <f t="shared" ca="1" si="29"/>
        <v/>
      </c>
      <c r="K276" s="3"/>
      <c r="L276" s="3"/>
    </row>
    <row r="277" spans="3:12" x14ac:dyDescent="0.2">
      <c r="C277" s="9" t="str">
        <f t="shared" ca="1" si="30"/>
        <v/>
      </c>
      <c r="D277" s="5" t="str">
        <f t="shared" ca="1" si="24"/>
        <v/>
      </c>
      <c r="E277" s="65" t="str">
        <f t="shared" ca="1" si="25"/>
        <v/>
      </c>
      <c r="F277" s="6" t="str">
        <f t="shared" ca="1" si="26"/>
        <v/>
      </c>
      <c r="G277" s="6" t="str">
        <f t="shared" ca="1" si="27"/>
        <v/>
      </c>
      <c r="H277" s="6" t="str">
        <f t="shared" ca="1" si="28"/>
        <v/>
      </c>
      <c r="I277" s="10" t="str">
        <f t="shared" ca="1" si="29"/>
        <v/>
      </c>
      <c r="K277" s="3"/>
      <c r="L277" s="3"/>
    </row>
    <row r="278" spans="3:12" x14ac:dyDescent="0.2">
      <c r="C278" s="9" t="str">
        <f t="shared" ca="1" si="30"/>
        <v/>
      </c>
      <c r="D278" s="5" t="str">
        <f t="shared" ca="1" si="24"/>
        <v/>
      </c>
      <c r="E278" s="65" t="str">
        <f t="shared" ca="1" si="25"/>
        <v/>
      </c>
      <c r="F278" s="6" t="str">
        <f t="shared" ca="1" si="26"/>
        <v/>
      </c>
      <c r="G278" s="6" t="str">
        <f t="shared" ca="1" si="27"/>
        <v/>
      </c>
      <c r="H278" s="6" t="str">
        <f t="shared" ca="1" si="28"/>
        <v/>
      </c>
      <c r="I278" s="10" t="str">
        <f t="shared" ca="1" si="29"/>
        <v/>
      </c>
      <c r="K278" s="3"/>
      <c r="L278" s="3"/>
    </row>
    <row r="279" spans="3:12" x14ac:dyDescent="0.2">
      <c r="C279" s="9" t="str">
        <f t="shared" ca="1" si="30"/>
        <v/>
      </c>
      <c r="D279" s="5" t="str">
        <f t="shared" ref="D279:D342" ca="1" si="31">IF(Loan_Not_Paid*Values_Entered,Payment_Date,"")</f>
        <v/>
      </c>
      <c r="E279" s="65" t="str">
        <f t="shared" ref="E279:E342" ca="1" si="32">IF(Loan_Not_Paid*Values_Entered,Beginning_Balance,"")</f>
        <v/>
      </c>
      <c r="F279" s="6" t="str">
        <f t="shared" ref="F279:F342" ca="1" si="33">IF(Loan_Not_Paid*Values_Entered,Monthly_Payment,"")</f>
        <v/>
      </c>
      <c r="G279" s="6" t="str">
        <f t="shared" ref="G279:G342" ca="1" si="34">IF(Loan_Not_Paid*Values_Entered,Principal,"")</f>
        <v/>
      </c>
      <c r="H279" s="6" t="str">
        <f t="shared" ref="H279:H342" ca="1" si="35">IF(Loan_Not_Paid*Values_Entered,Interest,"")</f>
        <v/>
      </c>
      <c r="I279" s="10" t="str">
        <f t="shared" ref="I279:I342" ca="1" si="36">IF(Loan_Not_Paid*Values_Entered,Ending_Balance,"")</f>
        <v/>
      </c>
      <c r="K279" s="3"/>
      <c r="L279" s="3"/>
    </row>
    <row r="280" spans="3:12" x14ac:dyDescent="0.2">
      <c r="C280" s="9" t="str">
        <f t="shared" ref="C280:C343" ca="1" si="37">IF(Loan_Not_Paid*Values_Entered,Payment_Number,"")</f>
        <v/>
      </c>
      <c r="D280" s="5" t="str">
        <f t="shared" ca="1" si="31"/>
        <v/>
      </c>
      <c r="E280" s="65" t="str">
        <f t="shared" ca="1" si="32"/>
        <v/>
      </c>
      <c r="F280" s="6" t="str">
        <f t="shared" ca="1" si="33"/>
        <v/>
      </c>
      <c r="G280" s="6" t="str">
        <f t="shared" ca="1" si="34"/>
        <v/>
      </c>
      <c r="H280" s="6" t="str">
        <f t="shared" ca="1" si="35"/>
        <v/>
      </c>
      <c r="I280" s="10" t="str">
        <f t="shared" ca="1" si="36"/>
        <v/>
      </c>
      <c r="K280" s="3"/>
      <c r="L280" s="3"/>
    </row>
    <row r="281" spans="3:12" x14ac:dyDescent="0.2">
      <c r="C281" s="9" t="str">
        <f t="shared" ca="1" si="37"/>
        <v/>
      </c>
      <c r="D281" s="5" t="str">
        <f t="shared" ca="1" si="31"/>
        <v/>
      </c>
      <c r="E281" s="65" t="str">
        <f t="shared" ca="1" si="32"/>
        <v/>
      </c>
      <c r="F281" s="6" t="str">
        <f t="shared" ca="1" si="33"/>
        <v/>
      </c>
      <c r="G281" s="6" t="str">
        <f t="shared" ca="1" si="34"/>
        <v/>
      </c>
      <c r="H281" s="6" t="str">
        <f t="shared" ca="1" si="35"/>
        <v/>
      </c>
      <c r="I281" s="10" t="str">
        <f t="shared" ca="1" si="36"/>
        <v/>
      </c>
      <c r="K281" s="3"/>
      <c r="L281" s="3"/>
    </row>
    <row r="282" spans="3:12" x14ac:dyDescent="0.2">
      <c r="C282" s="9" t="str">
        <f t="shared" ca="1" si="37"/>
        <v/>
      </c>
      <c r="D282" s="5" t="str">
        <f t="shared" ca="1" si="31"/>
        <v/>
      </c>
      <c r="E282" s="65" t="str">
        <f t="shared" ca="1" si="32"/>
        <v/>
      </c>
      <c r="F282" s="6" t="str">
        <f t="shared" ca="1" si="33"/>
        <v/>
      </c>
      <c r="G282" s="6" t="str">
        <f t="shared" ca="1" si="34"/>
        <v/>
      </c>
      <c r="H282" s="6" t="str">
        <f t="shared" ca="1" si="35"/>
        <v/>
      </c>
      <c r="I282" s="10" t="str">
        <f t="shared" ca="1" si="36"/>
        <v/>
      </c>
      <c r="K282" s="3"/>
      <c r="L282" s="3"/>
    </row>
    <row r="283" spans="3:12" x14ac:dyDescent="0.2">
      <c r="C283" s="9" t="str">
        <f t="shared" ca="1" si="37"/>
        <v/>
      </c>
      <c r="D283" s="5" t="str">
        <f t="shared" ca="1" si="31"/>
        <v/>
      </c>
      <c r="E283" s="65" t="str">
        <f t="shared" ca="1" si="32"/>
        <v/>
      </c>
      <c r="F283" s="6" t="str">
        <f t="shared" ca="1" si="33"/>
        <v/>
      </c>
      <c r="G283" s="6" t="str">
        <f t="shared" ca="1" si="34"/>
        <v/>
      </c>
      <c r="H283" s="6" t="str">
        <f t="shared" ca="1" si="35"/>
        <v/>
      </c>
      <c r="I283" s="10" t="str">
        <f t="shared" ca="1" si="36"/>
        <v/>
      </c>
      <c r="K283" s="3"/>
      <c r="L283" s="3"/>
    </row>
    <row r="284" spans="3:12" x14ac:dyDescent="0.2">
      <c r="C284" s="9" t="str">
        <f t="shared" ca="1" si="37"/>
        <v/>
      </c>
      <c r="D284" s="5" t="str">
        <f t="shared" ca="1" si="31"/>
        <v/>
      </c>
      <c r="E284" s="65" t="str">
        <f t="shared" ca="1" si="32"/>
        <v/>
      </c>
      <c r="F284" s="6" t="str">
        <f t="shared" ca="1" si="33"/>
        <v/>
      </c>
      <c r="G284" s="6" t="str">
        <f t="shared" ca="1" si="34"/>
        <v/>
      </c>
      <c r="H284" s="6" t="str">
        <f t="shared" ca="1" si="35"/>
        <v/>
      </c>
      <c r="I284" s="10" t="str">
        <f t="shared" ca="1" si="36"/>
        <v/>
      </c>
      <c r="K284" s="3"/>
      <c r="L284" s="3"/>
    </row>
    <row r="285" spans="3:12" x14ac:dyDescent="0.2">
      <c r="C285" s="9" t="str">
        <f t="shared" ca="1" si="37"/>
        <v/>
      </c>
      <c r="D285" s="5" t="str">
        <f t="shared" ca="1" si="31"/>
        <v/>
      </c>
      <c r="E285" s="65" t="str">
        <f t="shared" ca="1" si="32"/>
        <v/>
      </c>
      <c r="F285" s="6" t="str">
        <f t="shared" ca="1" si="33"/>
        <v/>
      </c>
      <c r="G285" s="6" t="str">
        <f t="shared" ca="1" si="34"/>
        <v/>
      </c>
      <c r="H285" s="6" t="str">
        <f t="shared" ca="1" si="35"/>
        <v/>
      </c>
      <c r="I285" s="10" t="str">
        <f t="shared" ca="1" si="36"/>
        <v/>
      </c>
      <c r="K285" s="3"/>
      <c r="L285" s="3"/>
    </row>
    <row r="286" spans="3:12" x14ac:dyDescent="0.2">
      <c r="C286" s="9" t="str">
        <f t="shared" ca="1" si="37"/>
        <v/>
      </c>
      <c r="D286" s="5" t="str">
        <f t="shared" ca="1" si="31"/>
        <v/>
      </c>
      <c r="E286" s="65" t="str">
        <f t="shared" ca="1" si="32"/>
        <v/>
      </c>
      <c r="F286" s="6" t="str">
        <f t="shared" ca="1" si="33"/>
        <v/>
      </c>
      <c r="G286" s="6" t="str">
        <f t="shared" ca="1" si="34"/>
        <v/>
      </c>
      <c r="H286" s="6" t="str">
        <f t="shared" ca="1" si="35"/>
        <v/>
      </c>
      <c r="I286" s="10" t="str">
        <f t="shared" ca="1" si="36"/>
        <v/>
      </c>
      <c r="K286" s="3"/>
      <c r="L286" s="3"/>
    </row>
    <row r="287" spans="3:12" x14ac:dyDescent="0.2">
      <c r="C287" s="9" t="str">
        <f t="shared" ca="1" si="37"/>
        <v/>
      </c>
      <c r="D287" s="5" t="str">
        <f t="shared" ca="1" si="31"/>
        <v/>
      </c>
      <c r="E287" s="65" t="str">
        <f t="shared" ca="1" si="32"/>
        <v/>
      </c>
      <c r="F287" s="6" t="str">
        <f t="shared" ca="1" si="33"/>
        <v/>
      </c>
      <c r="G287" s="6" t="str">
        <f t="shared" ca="1" si="34"/>
        <v/>
      </c>
      <c r="H287" s="6" t="str">
        <f t="shared" ca="1" si="35"/>
        <v/>
      </c>
      <c r="I287" s="10" t="str">
        <f t="shared" ca="1" si="36"/>
        <v/>
      </c>
      <c r="K287" s="3"/>
      <c r="L287" s="3"/>
    </row>
    <row r="288" spans="3:12" x14ac:dyDescent="0.2">
      <c r="C288" s="9" t="str">
        <f t="shared" ca="1" si="37"/>
        <v/>
      </c>
      <c r="D288" s="5" t="str">
        <f t="shared" ca="1" si="31"/>
        <v/>
      </c>
      <c r="E288" s="65" t="str">
        <f t="shared" ca="1" si="32"/>
        <v/>
      </c>
      <c r="F288" s="6" t="str">
        <f t="shared" ca="1" si="33"/>
        <v/>
      </c>
      <c r="G288" s="6" t="str">
        <f t="shared" ca="1" si="34"/>
        <v/>
      </c>
      <c r="H288" s="6" t="str">
        <f t="shared" ca="1" si="35"/>
        <v/>
      </c>
      <c r="I288" s="10" t="str">
        <f t="shared" ca="1" si="36"/>
        <v/>
      </c>
      <c r="K288" s="3"/>
      <c r="L288" s="3"/>
    </row>
    <row r="289" spans="3:12" x14ac:dyDescent="0.2">
      <c r="C289" s="9" t="str">
        <f t="shared" ca="1" si="37"/>
        <v/>
      </c>
      <c r="D289" s="5" t="str">
        <f t="shared" ca="1" si="31"/>
        <v/>
      </c>
      <c r="E289" s="65" t="str">
        <f t="shared" ca="1" si="32"/>
        <v/>
      </c>
      <c r="F289" s="6" t="str">
        <f t="shared" ca="1" si="33"/>
        <v/>
      </c>
      <c r="G289" s="6" t="str">
        <f t="shared" ca="1" si="34"/>
        <v/>
      </c>
      <c r="H289" s="6" t="str">
        <f t="shared" ca="1" si="35"/>
        <v/>
      </c>
      <c r="I289" s="10" t="str">
        <f t="shared" ca="1" si="36"/>
        <v/>
      </c>
      <c r="K289" s="3"/>
      <c r="L289" s="3"/>
    </row>
    <row r="290" spans="3:12" x14ac:dyDescent="0.2">
      <c r="C290" s="9" t="str">
        <f t="shared" ca="1" si="37"/>
        <v/>
      </c>
      <c r="D290" s="5" t="str">
        <f t="shared" ca="1" si="31"/>
        <v/>
      </c>
      <c r="E290" s="65" t="str">
        <f t="shared" ca="1" si="32"/>
        <v/>
      </c>
      <c r="F290" s="6" t="str">
        <f t="shared" ca="1" si="33"/>
        <v/>
      </c>
      <c r="G290" s="6" t="str">
        <f t="shared" ca="1" si="34"/>
        <v/>
      </c>
      <c r="H290" s="6" t="str">
        <f t="shared" ca="1" si="35"/>
        <v/>
      </c>
      <c r="I290" s="10" t="str">
        <f t="shared" ca="1" si="36"/>
        <v/>
      </c>
      <c r="K290" s="3"/>
      <c r="L290" s="3"/>
    </row>
    <row r="291" spans="3:12" x14ac:dyDescent="0.2">
      <c r="C291" s="9" t="str">
        <f t="shared" ca="1" si="37"/>
        <v/>
      </c>
      <c r="D291" s="5" t="str">
        <f t="shared" ca="1" si="31"/>
        <v/>
      </c>
      <c r="E291" s="65" t="str">
        <f t="shared" ca="1" si="32"/>
        <v/>
      </c>
      <c r="F291" s="6" t="str">
        <f t="shared" ca="1" si="33"/>
        <v/>
      </c>
      <c r="G291" s="6" t="str">
        <f t="shared" ca="1" si="34"/>
        <v/>
      </c>
      <c r="H291" s="6" t="str">
        <f t="shared" ca="1" si="35"/>
        <v/>
      </c>
      <c r="I291" s="10" t="str">
        <f t="shared" ca="1" si="36"/>
        <v/>
      </c>
      <c r="K291" s="3"/>
      <c r="L291" s="3"/>
    </row>
    <row r="292" spans="3:12" x14ac:dyDescent="0.2">
      <c r="C292" s="9" t="str">
        <f t="shared" ca="1" si="37"/>
        <v/>
      </c>
      <c r="D292" s="5" t="str">
        <f t="shared" ca="1" si="31"/>
        <v/>
      </c>
      <c r="E292" s="65" t="str">
        <f t="shared" ca="1" si="32"/>
        <v/>
      </c>
      <c r="F292" s="6" t="str">
        <f t="shared" ca="1" si="33"/>
        <v/>
      </c>
      <c r="G292" s="6" t="str">
        <f t="shared" ca="1" si="34"/>
        <v/>
      </c>
      <c r="H292" s="6" t="str">
        <f t="shared" ca="1" si="35"/>
        <v/>
      </c>
      <c r="I292" s="10" t="str">
        <f t="shared" ca="1" si="36"/>
        <v/>
      </c>
      <c r="K292" s="3"/>
      <c r="L292" s="3"/>
    </row>
    <row r="293" spans="3:12" x14ac:dyDescent="0.2">
      <c r="C293" s="9" t="str">
        <f t="shared" ca="1" si="37"/>
        <v/>
      </c>
      <c r="D293" s="5" t="str">
        <f t="shared" ca="1" si="31"/>
        <v/>
      </c>
      <c r="E293" s="65" t="str">
        <f t="shared" ca="1" si="32"/>
        <v/>
      </c>
      <c r="F293" s="6" t="str">
        <f t="shared" ca="1" si="33"/>
        <v/>
      </c>
      <c r="G293" s="6" t="str">
        <f t="shared" ca="1" si="34"/>
        <v/>
      </c>
      <c r="H293" s="6" t="str">
        <f t="shared" ca="1" si="35"/>
        <v/>
      </c>
      <c r="I293" s="10" t="str">
        <f t="shared" ca="1" si="36"/>
        <v/>
      </c>
      <c r="K293" s="3"/>
      <c r="L293" s="3"/>
    </row>
    <row r="294" spans="3:12" x14ac:dyDescent="0.2">
      <c r="C294" s="9" t="str">
        <f t="shared" ca="1" si="37"/>
        <v/>
      </c>
      <c r="D294" s="5" t="str">
        <f t="shared" ca="1" si="31"/>
        <v/>
      </c>
      <c r="E294" s="65" t="str">
        <f t="shared" ca="1" si="32"/>
        <v/>
      </c>
      <c r="F294" s="6" t="str">
        <f t="shared" ca="1" si="33"/>
        <v/>
      </c>
      <c r="G294" s="6" t="str">
        <f t="shared" ca="1" si="34"/>
        <v/>
      </c>
      <c r="H294" s="6" t="str">
        <f t="shared" ca="1" si="35"/>
        <v/>
      </c>
      <c r="I294" s="10" t="str">
        <f t="shared" ca="1" si="36"/>
        <v/>
      </c>
      <c r="K294" s="3"/>
      <c r="L294" s="3"/>
    </row>
    <row r="295" spans="3:12" x14ac:dyDescent="0.2">
      <c r="C295" s="9" t="str">
        <f t="shared" ca="1" si="37"/>
        <v/>
      </c>
      <c r="D295" s="5" t="str">
        <f t="shared" ca="1" si="31"/>
        <v/>
      </c>
      <c r="E295" s="65" t="str">
        <f t="shared" ca="1" si="32"/>
        <v/>
      </c>
      <c r="F295" s="6" t="str">
        <f t="shared" ca="1" si="33"/>
        <v/>
      </c>
      <c r="G295" s="6" t="str">
        <f t="shared" ca="1" si="34"/>
        <v/>
      </c>
      <c r="H295" s="6" t="str">
        <f t="shared" ca="1" si="35"/>
        <v/>
      </c>
      <c r="I295" s="10" t="str">
        <f t="shared" ca="1" si="36"/>
        <v/>
      </c>
      <c r="K295" s="3"/>
      <c r="L295" s="3"/>
    </row>
    <row r="296" spans="3:12" x14ac:dyDescent="0.2">
      <c r="C296" s="9" t="str">
        <f t="shared" ca="1" si="37"/>
        <v/>
      </c>
      <c r="D296" s="5" t="str">
        <f t="shared" ca="1" si="31"/>
        <v/>
      </c>
      <c r="E296" s="65" t="str">
        <f t="shared" ca="1" si="32"/>
        <v/>
      </c>
      <c r="F296" s="6" t="str">
        <f t="shared" ca="1" si="33"/>
        <v/>
      </c>
      <c r="G296" s="6" t="str">
        <f t="shared" ca="1" si="34"/>
        <v/>
      </c>
      <c r="H296" s="6" t="str">
        <f t="shared" ca="1" si="35"/>
        <v/>
      </c>
      <c r="I296" s="10" t="str">
        <f t="shared" ca="1" si="36"/>
        <v/>
      </c>
      <c r="K296" s="3"/>
      <c r="L296" s="3"/>
    </row>
    <row r="297" spans="3:12" x14ac:dyDescent="0.2">
      <c r="C297" s="9" t="str">
        <f t="shared" ca="1" si="37"/>
        <v/>
      </c>
      <c r="D297" s="5" t="str">
        <f t="shared" ca="1" si="31"/>
        <v/>
      </c>
      <c r="E297" s="65" t="str">
        <f t="shared" ca="1" si="32"/>
        <v/>
      </c>
      <c r="F297" s="6" t="str">
        <f t="shared" ca="1" si="33"/>
        <v/>
      </c>
      <c r="G297" s="6" t="str">
        <f t="shared" ca="1" si="34"/>
        <v/>
      </c>
      <c r="H297" s="6" t="str">
        <f t="shared" ca="1" si="35"/>
        <v/>
      </c>
      <c r="I297" s="10" t="str">
        <f t="shared" ca="1" si="36"/>
        <v/>
      </c>
      <c r="K297" s="3"/>
      <c r="L297" s="3"/>
    </row>
    <row r="298" spans="3:12" x14ac:dyDescent="0.2">
      <c r="C298" s="9" t="str">
        <f t="shared" ca="1" si="37"/>
        <v/>
      </c>
      <c r="D298" s="5" t="str">
        <f t="shared" ca="1" si="31"/>
        <v/>
      </c>
      <c r="E298" s="65" t="str">
        <f t="shared" ca="1" si="32"/>
        <v/>
      </c>
      <c r="F298" s="6" t="str">
        <f t="shared" ca="1" si="33"/>
        <v/>
      </c>
      <c r="G298" s="6" t="str">
        <f t="shared" ca="1" si="34"/>
        <v/>
      </c>
      <c r="H298" s="6" t="str">
        <f t="shared" ca="1" si="35"/>
        <v/>
      </c>
      <c r="I298" s="10" t="str">
        <f t="shared" ca="1" si="36"/>
        <v/>
      </c>
      <c r="K298" s="3"/>
      <c r="L298" s="3"/>
    </row>
    <row r="299" spans="3:12" x14ac:dyDescent="0.2">
      <c r="C299" s="9" t="str">
        <f t="shared" ca="1" si="37"/>
        <v/>
      </c>
      <c r="D299" s="5" t="str">
        <f t="shared" ca="1" si="31"/>
        <v/>
      </c>
      <c r="E299" s="65" t="str">
        <f t="shared" ca="1" si="32"/>
        <v/>
      </c>
      <c r="F299" s="6" t="str">
        <f t="shared" ca="1" si="33"/>
        <v/>
      </c>
      <c r="G299" s="6" t="str">
        <f t="shared" ca="1" si="34"/>
        <v/>
      </c>
      <c r="H299" s="6" t="str">
        <f t="shared" ca="1" si="35"/>
        <v/>
      </c>
      <c r="I299" s="10" t="str">
        <f t="shared" ca="1" si="36"/>
        <v/>
      </c>
      <c r="K299" s="3"/>
      <c r="L299" s="3"/>
    </row>
    <row r="300" spans="3:12" x14ac:dyDescent="0.2">
      <c r="C300" s="9" t="str">
        <f t="shared" ca="1" si="37"/>
        <v/>
      </c>
      <c r="D300" s="5" t="str">
        <f t="shared" ca="1" si="31"/>
        <v/>
      </c>
      <c r="E300" s="65" t="str">
        <f t="shared" ca="1" si="32"/>
        <v/>
      </c>
      <c r="F300" s="6" t="str">
        <f t="shared" ca="1" si="33"/>
        <v/>
      </c>
      <c r="G300" s="6" t="str">
        <f t="shared" ca="1" si="34"/>
        <v/>
      </c>
      <c r="H300" s="6" t="str">
        <f t="shared" ca="1" si="35"/>
        <v/>
      </c>
      <c r="I300" s="10" t="str">
        <f t="shared" ca="1" si="36"/>
        <v/>
      </c>
      <c r="K300" s="3"/>
      <c r="L300" s="3"/>
    </row>
    <row r="301" spans="3:12" x14ac:dyDescent="0.2">
      <c r="C301" s="9" t="str">
        <f t="shared" ca="1" si="37"/>
        <v/>
      </c>
      <c r="D301" s="5" t="str">
        <f t="shared" ca="1" si="31"/>
        <v/>
      </c>
      <c r="E301" s="65" t="str">
        <f t="shared" ca="1" si="32"/>
        <v/>
      </c>
      <c r="F301" s="6" t="str">
        <f t="shared" ca="1" si="33"/>
        <v/>
      </c>
      <c r="G301" s="6" t="str">
        <f t="shared" ca="1" si="34"/>
        <v/>
      </c>
      <c r="H301" s="6" t="str">
        <f t="shared" ca="1" si="35"/>
        <v/>
      </c>
      <c r="I301" s="10" t="str">
        <f t="shared" ca="1" si="36"/>
        <v/>
      </c>
      <c r="K301" s="3"/>
      <c r="L301" s="3"/>
    </row>
    <row r="302" spans="3:12" x14ac:dyDescent="0.2">
      <c r="C302" s="9" t="str">
        <f t="shared" ca="1" si="37"/>
        <v/>
      </c>
      <c r="D302" s="5" t="str">
        <f t="shared" ca="1" si="31"/>
        <v/>
      </c>
      <c r="E302" s="65" t="str">
        <f t="shared" ca="1" si="32"/>
        <v/>
      </c>
      <c r="F302" s="6" t="str">
        <f t="shared" ca="1" si="33"/>
        <v/>
      </c>
      <c r="G302" s="6" t="str">
        <f t="shared" ca="1" si="34"/>
        <v/>
      </c>
      <c r="H302" s="6" t="str">
        <f t="shared" ca="1" si="35"/>
        <v/>
      </c>
      <c r="I302" s="10" t="str">
        <f t="shared" ca="1" si="36"/>
        <v/>
      </c>
      <c r="K302" s="3"/>
      <c r="L302" s="3"/>
    </row>
    <row r="303" spans="3:12" x14ac:dyDescent="0.2">
      <c r="C303" s="9" t="str">
        <f t="shared" ca="1" si="37"/>
        <v/>
      </c>
      <c r="D303" s="5" t="str">
        <f t="shared" ca="1" si="31"/>
        <v/>
      </c>
      <c r="E303" s="65" t="str">
        <f t="shared" ca="1" si="32"/>
        <v/>
      </c>
      <c r="F303" s="6" t="str">
        <f t="shared" ca="1" si="33"/>
        <v/>
      </c>
      <c r="G303" s="6" t="str">
        <f t="shared" ca="1" si="34"/>
        <v/>
      </c>
      <c r="H303" s="6" t="str">
        <f t="shared" ca="1" si="35"/>
        <v/>
      </c>
      <c r="I303" s="10" t="str">
        <f t="shared" ca="1" si="36"/>
        <v/>
      </c>
      <c r="K303" s="3"/>
      <c r="L303" s="3"/>
    </row>
    <row r="304" spans="3:12" x14ac:dyDescent="0.2">
      <c r="C304" s="9" t="str">
        <f t="shared" ca="1" si="37"/>
        <v/>
      </c>
      <c r="D304" s="5" t="str">
        <f t="shared" ca="1" si="31"/>
        <v/>
      </c>
      <c r="E304" s="65" t="str">
        <f t="shared" ca="1" si="32"/>
        <v/>
      </c>
      <c r="F304" s="6" t="str">
        <f t="shared" ca="1" si="33"/>
        <v/>
      </c>
      <c r="G304" s="6" t="str">
        <f t="shared" ca="1" si="34"/>
        <v/>
      </c>
      <c r="H304" s="6" t="str">
        <f t="shared" ca="1" si="35"/>
        <v/>
      </c>
      <c r="I304" s="10" t="str">
        <f t="shared" ca="1" si="36"/>
        <v/>
      </c>
      <c r="K304" s="3"/>
      <c r="L304" s="3"/>
    </row>
    <row r="305" spans="3:12" x14ac:dyDescent="0.2">
      <c r="C305" s="9" t="str">
        <f t="shared" ca="1" si="37"/>
        <v/>
      </c>
      <c r="D305" s="5" t="str">
        <f t="shared" ca="1" si="31"/>
        <v/>
      </c>
      <c r="E305" s="65" t="str">
        <f t="shared" ca="1" si="32"/>
        <v/>
      </c>
      <c r="F305" s="6" t="str">
        <f t="shared" ca="1" si="33"/>
        <v/>
      </c>
      <c r="G305" s="6" t="str">
        <f t="shared" ca="1" si="34"/>
        <v/>
      </c>
      <c r="H305" s="6" t="str">
        <f t="shared" ca="1" si="35"/>
        <v/>
      </c>
      <c r="I305" s="10" t="str">
        <f t="shared" ca="1" si="36"/>
        <v/>
      </c>
      <c r="K305" s="3"/>
      <c r="L305" s="3"/>
    </row>
    <row r="306" spans="3:12" x14ac:dyDescent="0.2">
      <c r="C306" s="9" t="str">
        <f t="shared" ca="1" si="37"/>
        <v/>
      </c>
      <c r="D306" s="5" t="str">
        <f t="shared" ca="1" si="31"/>
        <v/>
      </c>
      <c r="E306" s="65" t="str">
        <f t="shared" ca="1" si="32"/>
        <v/>
      </c>
      <c r="F306" s="6" t="str">
        <f t="shared" ca="1" si="33"/>
        <v/>
      </c>
      <c r="G306" s="6" t="str">
        <f t="shared" ca="1" si="34"/>
        <v/>
      </c>
      <c r="H306" s="6" t="str">
        <f t="shared" ca="1" si="35"/>
        <v/>
      </c>
      <c r="I306" s="10" t="str">
        <f t="shared" ca="1" si="36"/>
        <v/>
      </c>
      <c r="K306" s="3"/>
      <c r="L306" s="3"/>
    </row>
    <row r="307" spans="3:12" x14ac:dyDescent="0.2">
      <c r="C307" s="9" t="str">
        <f t="shared" ca="1" si="37"/>
        <v/>
      </c>
      <c r="D307" s="5" t="str">
        <f t="shared" ca="1" si="31"/>
        <v/>
      </c>
      <c r="E307" s="65" t="str">
        <f t="shared" ca="1" si="32"/>
        <v/>
      </c>
      <c r="F307" s="6" t="str">
        <f t="shared" ca="1" si="33"/>
        <v/>
      </c>
      <c r="G307" s="6" t="str">
        <f t="shared" ca="1" si="34"/>
        <v/>
      </c>
      <c r="H307" s="6" t="str">
        <f t="shared" ca="1" si="35"/>
        <v/>
      </c>
      <c r="I307" s="10" t="str">
        <f t="shared" ca="1" si="36"/>
        <v/>
      </c>
      <c r="K307" s="3"/>
      <c r="L307" s="3"/>
    </row>
    <row r="308" spans="3:12" x14ac:dyDescent="0.2">
      <c r="C308" s="9" t="str">
        <f t="shared" ca="1" si="37"/>
        <v/>
      </c>
      <c r="D308" s="5" t="str">
        <f t="shared" ca="1" si="31"/>
        <v/>
      </c>
      <c r="E308" s="65" t="str">
        <f t="shared" ca="1" si="32"/>
        <v/>
      </c>
      <c r="F308" s="6" t="str">
        <f t="shared" ca="1" si="33"/>
        <v/>
      </c>
      <c r="G308" s="6" t="str">
        <f t="shared" ca="1" si="34"/>
        <v/>
      </c>
      <c r="H308" s="6" t="str">
        <f t="shared" ca="1" si="35"/>
        <v/>
      </c>
      <c r="I308" s="10" t="str">
        <f t="shared" ca="1" si="36"/>
        <v/>
      </c>
      <c r="K308" s="3"/>
      <c r="L308" s="3"/>
    </row>
    <row r="309" spans="3:12" x14ac:dyDescent="0.2">
      <c r="C309" s="9" t="str">
        <f t="shared" ca="1" si="37"/>
        <v/>
      </c>
      <c r="D309" s="5" t="str">
        <f t="shared" ca="1" si="31"/>
        <v/>
      </c>
      <c r="E309" s="65" t="str">
        <f t="shared" ca="1" si="32"/>
        <v/>
      </c>
      <c r="F309" s="6" t="str">
        <f t="shared" ca="1" si="33"/>
        <v/>
      </c>
      <c r="G309" s="6" t="str">
        <f t="shared" ca="1" si="34"/>
        <v/>
      </c>
      <c r="H309" s="6" t="str">
        <f t="shared" ca="1" si="35"/>
        <v/>
      </c>
      <c r="I309" s="10" t="str">
        <f t="shared" ca="1" si="36"/>
        <v/>
      </c>
      <c r="K309" s="3"/>
      <c r="L309" s="3"/>
    </row>
    <row r="310" spans="3:12" x14ac:dyDescent="0.2">
      <c r="C310" s="9" t="str">
        <f t="shared" ca="1" si="37"/>
        <v/>
      </c>
      <c r="D310" s="5" t="str">
        <f t="shared" ca="1" si="31"/>
        <v/>
      </c>
      <c r="E310" s="65" t="str">
        <f t="shared" ca="1" si="32"/>
        <v/>
      </c>
      <c r="F310" s="6" t="str">
        <f t="shared" ca="1" si="33"/>
        <v/>
      </c>
      <c r="G310" s="6" t="str">
        <f t="shared" ca="1" si="34"/>
        <v/>
      </c>
      <c r="H310" s="6" t="str">
        <f t="shared" ca="1" si="35"/>
        <v/>
      </c>
      <c r="I310" s="10" t="str">
        <f t="shared" ca="1" si="36"/>
        <v/>
      </c>
      <c r="K310" s="3"/>
      <c r="L310" s="3"/>
    </row>
    <row r="311" spans="3:12" x14ac:dyDescent="0.2">
      <c r="C311" s="9" t="str">
        <f t="shared" ca="1" si="37"/>
        <v/>
      </c>
      <c r="D311" s="5" t="str">
        <f t="shared" ca="1" si="31"/>
        <v/>
      </c>
      <c r="E311" s="65" t="str">
        <f t="shared" ca="1" si="32"/>
        <v/>
      </c>
      <c r="F311" s="6" t="str">
        <f t="shared" ca="1" si="33"/>
        <v/>
      </c>
      <c r="G311" s="6" t="str">
        <f t="shared" ca="1" si="34"/>
        <v/>
      </c>
      <c r="H311" s="6" t="str">
        <f t="shared" ca="1" si="35"/>
        <v/>
      </c>
      <c r="I311" s="10" t="str">
        <f t="shared" ca="1" si="36"/>
        <v/>
      </c>
      <c r="K311" s="3"/>
      <c r="L311" s="3"/>
    </row>
    <row r="312" spans="3:12" x14ac:dyDescent="0.2">
      <c r="C312" s="9" t="str">
        <f t="shared" ca="1" si="37"/>
        <v/>
      </c>
      <c r="D312" s="5" t="str">
        <f t="shared" ca="1" si="31"/>
        <v/>
      </c>
      <c r="E312" s="65" t="str">
        <f t="shared" ca="1" si="32"/>
        <v/>
      </c>
      <c r="F312" s="6" t="str">
        <f t="shared" ca="1" si="33"/>
        <v/>
      </c>
      <c r="G312" s="6" t="str">
        <f t="shared" ca="1" si="34"/>
        <v/>
      </c>
      <c r="H312" s="6" t="str">
        <f t="shared" ca="1" si="35"/>
        <v/>
      </c>
      <c r="I312" s="10" t="str">
        <f t="shared" ca="1" si="36"/>
        <v/>
      </c>
      <c r="K312" s="3"/>
      <c r="L312" s="3"/>
    </row>
    <row r="313" spans="3:12" x14ac:dyDescent="0.2">
      <c r="C313" s="9" t="str">
        <f t="shared" ca="1" si="37"/>
        <v/>
      </c>
      <c r="D313" s="5" t="str">
        <f t="shared" ca="1" si="31"/>
        <v/>
      </c>
      <c r="E313" s="65" t="str">
        <f t="shared" ca="1" si="32"/>
        <v/>
      </c>
      <c r="F313" s="6" t="str">
        <f t="shared" ca="1" si="33"/>
        <v/>
      </c>
      <c r="G313" s="6" t="str">
        <f t="shared" ca="1" si="34"/>
        <v/>
      </c>
      <c r="H313" s="6" t="str">
        <f t="shared" ca="1" si="35"/>
        <v/>
      </c>
      <c r="I313" s="10" t="str">
        <f t="shared" ca="1" si="36"/>
        <v/>
      </c>
      <c r="K313" s="3"/>
      <c r="L313" s="3"/>
    </row>
    <row r="314" spans="3:12" x14ac:dyDescent="0.2">
      <c r="C314" s="9" t="str">
        <f t="shared" ca="1" si="37"/>
        <v/>
      </c>
      <c r="D314" s="5" t="str">
        <f t="shared" ca="1" si="31"/>
        <v/>
      </c>
      <c r="E314" s="65" t="str">
        <f t="shared" ca="1" si="32"/>
        <v/>
      </c>
      <c r="F314" s="6" t="str">
        <f t="shared" ca="1" si="33"/>
        <v/>
      </c>
      <c r="G314" s="6" t="str">
        <f t="shared" ca="1" si="34"/>
        <v/>
      </c>
      <c r="H314" s="6" t="str">
        <f t="shared" ca="1" si="35"/>
        <v/>
      </c>
      <c r="I314" s="10" t="str">
        <f t="shared" ca="1" si="36"/>
        <v/>
      </c>
      <c r="K314" s="3"/>
      <c r="L314" s="3"/>
    </row>
    <row r="315" spans="3:12" x14ac:dyDescent="0.2">
      <c r="C315" s="9" t="str">
        <f t="shared" ca="1" si="37"/>
        <v/>
      </c>
      <c r="D315" s="5" t="str">
        <f t="shared" ca="1" si="31"/>
        <v/>
      </c>
      <c r="E315" s="65" t="str">
        <f t="shared" ca="1" si="32"/>
        <v/>
      </c>
      <c r="F315" s="6" t="str">
        <f t="shared" ca="1" si="33"/>
        <v/>
      </c>
      <c r="G315" s="6" t="str">
        <f t="shared" ca="1" si="34"/>
        <v/>
      </c>
      <c r="H315" s="6" t="str">
        <f t="shared" ca="1" si="35"/>
        <v/>
      </c>
      <c r="I315" s="10" t="str">
        <f t="shared" ca="1" si="36"/>
        <v/>
      </c>
      <c r="K315" s="3"/>
      <c r="L315" s="3"/>
    </row>
    <row r="316" spans="3:12" x14ac:dyDescent="0.2">
      <c r="C316" s="9" t="str">
        <f t="shared" ca="1" si="37"/>
        <v/>
      </c>
      <c r="D316" s="5" t="str">
        <f t="shared" ca="1" si="31"/>
        <v/>
      </c>
      <c r="E316" s="65" t="str">
        <f t="shared" ca="1" si="32"/>
        <v/>
      </c>
      <c r="F316" s="6" t="str">
        <f t="shared" ca="1" si="33"/>
        <v/>
      </c>
      <c r="G316" s="6" t="str">
        <f t="shared" ca="1" si="34"/>
        <v/>
      </c>
      <c r="H316" s="6" t="str">
        <f t="shared" ca="1" si="35"/>
        <v/>
      </c>
      <c r="I316" s="10" t="str">
        <f t="shared" ca="1" si="36"/>
        <v/>
      </c>
      <c r="K316" s="3"/>
      <c r="L316" s="3"/>
    </row>
    <row r="317" spans="3:12" x14ac:dyDescent="0.2">
      <c r="C317" s="9" t="str">
        <f t="shared" ca="1" si="37"/>
        <v/>
      </c>
      <c r="D317" s="5" t="str">
        <f t="shared" ca="1" si="31"/>
        <v/>
      </c>
      <c r="E317" s="65" t="str">
        <f t="shared" ca="1" si="32"/>
        <v/>
      </c>
      <c r="F317" s="6" t="str">
        <f t="shared" ca="1" si="33"/>
        <v/>
      </c>
      <c r="G317" s="6" t="str">
        <f t="shared" ca="1" si="34"/>
        <v/>
      </c>
      <c r="H317" s="6" t="str">
        <f t="shared" ca="1" si="35"/>
        <v/>
      </c>
      <c r="I317" s="10" t="str">
        <f t="shared" ca="1" si="36"/>
        <v/>
      </c>
      <c r="K317" s="3"/>
      <c r="L317" s="3"/>
    </row>
    <row r="318" spans="3:12" x14ac:dyDescent="0.2">
      <c r="C318" s="9" t="str">
        <f t="shared" ca="1" si="37"/>
        <v/>
      </c>
      <c r="D318" s="5" t="str">
        <f t="shared" ca="1" si="31"/>
        <v/>
      </c>
      <c r="E318" s="65" t="str">
        <f t="shared" ca="1" si="32"/>
        <v/>
      </c>
      <c r="F318" s="6" t="str">
        <f t="shared" ca="1" si="33"/>
        <v/>
      </c>
      <c r="G318" s="6" t="str">
        <f t="shared" ca="1" si="34"/>
        <v/>
      </c>
      <c r="H318" s="6" t="str">
        <f t="shared" ca="1" si="35"/>
        <v/>
      </c>
      <c r="I318" s="10" t="str">
        <f t="shared" ca="1" si="36"/>
        <v/>
      </c>
      <c r="K318" s="3"/>
      <c r="L318" s="3"/>
    </row>
    <row r="319" spans="3:12" x14ac:dyDescent="0.2">
      <c r="C319" s="9" t="str">
        <f t="shared" ca="1" si="37"/>
        <v/>
      </c>
      <c r="D319" s="5" t="str">
        <f t="shared" ca="1" si="31"/>
        <v/>
      </c>
      <c r="E319" s="65" t="str">
        <f t="shared" ca="1" si="32"/>
        <v/>
      </c>
      <c r="F319" s="6" t="str">
        <f t="shared" ca="1" si="33"/>
        <v/>
      </c>
      <c r="G319" s="6" t="str">
        <f t="shared" ca="1" si="34"/>
        <v/>
      </c>
      <c r="H319" s="6" t="str">
        <f t="shared" ca="1" si="35"/>
        <v/>
      </c>
      <c r="I319" s="10" t="str">
        <f t="shared" ca="1" si="36"/>
        <v/>
      </c>
      <c r="K319" s="3"/>
      <c r="L319" s="3"/>
    </row>
    <row r="320" spans="3:12" x14ac:dyDescent="0.2">
      <c r="C320" s="9" t="str">
        <f t="shared" ca="1" si="37"/>
        <v/>
      </c>
      <c r="D320" s="5" t="str">
        <f t="shared" ca="1" si="31"/>
        <v/>
      </c>
      <c r="E320" s="65" t="str">
        <f t="shared" ca="1" si="32"/>
        <v/>
      </c>
      <c r="F320" s="6" t="str">
        <f t="shared" ca="1" si="33"/>
        <v/>
      </c>
      <c r="G320" s="6" t="str">
        <f t="shared" ca="1" si="34"/>
        <v/>
      </c>
      <c r="H320" s="6" t="str">
        <f t="shared" ca="1" si="35"/>
        <v/>
      </c>
      <c r="I320" s="10" t="str">
        <f t="shared" ca="1" si="36"/>
        <v/>
      </c>
      <c r="K320" s="3"/>
      <c r="L320" s="3"/>
    </row>
    <row r="321" spans="3:12" x14ac:dyDescent="0.2">
      <c r="C321" s="9" t="str">
        <f t="shared" ca="1" si="37"/>
        <v/>
      </c>
      <c r="D321" s="5" t="str">
        <f t="shared" ca="1" si="31"/>
        <v/>
      </c>
      <c r="E321" s="65" t="str">
        <f t="shared" ca="1" si="32"/>
        <v/>
      </c>
      <c r="F321" s="6" t="str">
        <f t="shared" ca="1" si="33"/>
        <v/>
      </c>
      <c r="G321" s="6" t="str">
        <f t="shared" ca="1" si="34"/>
        <v/>
      </c>
      <c r="H321" s="6" t="str">
        <f t="shared" ca="1" si="35"/>
        <v/>
      </c>
      <c r="I321" s="10" t="str">
        <f t="shared" ca="1" si="36"/>
        <v/>
      </c>
      <c r="K321" s="3"/>
      <c r="L321" s="3"/>
    </row>
    <row r="322" spans="3:12" x14ac:dyDescent="0.2">
      <c r="C322" s="9" t="str">
        <f t="shared" ca="1" si="37"/>
        <v/>
      </c>
      <c r="D322" s="5" t="str">
        <f t="shared" ca="1" si="31"/>
        <v/>
      </c>
      <c r="E322" s="65" t="str">
        <f t="shared" ca="1" si="32"/>
        <v/>
      </c>
      <c r="F322" s="6" t="str">
        <f t="shared" ca="1" si="33"/>
        <v/>
      </c>
      <c r="G322" s="6" t="str">
        <f t="shared" ca="1" si="34"/>
        <v/>
      </c>
      <c r="H322" s="6" t="str">
        <f t="shared" ca="1" si="35"/>
        <v/>
      </c>
      <c r="I322" s="10" t="str">
        <f t="shared" ca="1" si="36"/>
        <v/>
      </c>
      <c r="K322" s="3"/>
      <c r="L322" s="3"/>
    </row>
    <row r="323" spans="3:12" x14ac:dyDescent="0.2">
      <c r="C323" s="9" t="str">
        <f t="shared" ca="1" si="37"/>
        <v/>
      </c>
      <c r="D323" s="5" t="str">
        <f t="shared" ca="1" si="31"/>
        <v/>
      </c>
      <c r="E323" s="65" t="str">
        <f t="shared" ca="1" si="32"/>
        <v/>
      </c>
      <c r="F323" s="6" t="str">
        <f t="shared" ca="1" si="33"/>
        <v/>
      </c>
      <c r="G323" s="6" t="str">
        <f t="shared" ca="1" si="34"/>
        <v/>
      </c>
      <c r="H323" s="6" t="str">
        <f t="shared" ca="1" si="35"/>
        <v/>
      </c>
      <c r="I323" s="10" t="str">
        <f t="shared" ca="1" si="36"/>
        <v/>
      </c>
      <c r="K323" s="3"/>
      <c r="L323" s="3"/>
    </row>
    <row r="324" spans="3:12" x14ac:dyDescent="0.2">
      <c r="C324" s="9" t="str">
        <f t="shared" ca="1" si="37"/>
        <v/>
      </c>
      <c r="D324" s="5" t="str">
        <f t="shared" ca="1" si="31"/>
        <v/>
      </c>
      <c r="E324" s="65" t="str">
        <f t="shared" ca="1" si="32"/>
        <v/>
      </c>
      <c r="F324" s="6" t="str">
        <f t="shared" ca="1" si="33"/>
        <v/>
      </c>
      <c r="G324" s="6" t="str">
        <f t="shared" ca="1" si="34"/>
        <v/>
      </c>
      <c r="H324" s="6" t="str">
        <f t="shared" ca="1" si="35"/>
        <v/>
      </c>
      <c r="I324" s="10" t="str">
        <f t="shared" ca="1" si="36"/>
        <v/>
      </c>
      <c r="K324" s="3"/>
      <c r="L324" s="3"/>
    </row>
    <row r="325" spans="3:12" x14ac:dyDescent="0.2">
      <c r="C325" s="9" t="str">
        <f t="shared" ca="1" si="37"/>
        <v/>
      </c>
      <c r="D325" s="5" t="str">
        <f t="shared" ca="1" si="31"/>
        <v/>
      </c>
      <c r="E325" s="65" t="str">
        <f t="shared" ca="1" si="32"/>
        <v/>
      </c>
      <c r="F325" s="6" t="str">
        <f t="shared" ca="1" si="33"/>
        <v/>
      </c>
      <c r="G325" s="6" t="str">
        <f t="shared" ca="1" si="34"/>
        <v/>
      </c>
      <c r="H325" s="6" t="str">
        <f t="shared" ca="1" si="35"/>
        <v/>
      </c>
      <c r="I325" s="10" t="str">
        <f t="shared" ca="1" si="36"/>
        <v/>
      </c>
      <c r="K325" s="3"/>
      <c r="L325" s="3"/>
    </row>
    <row r="326" spans="3:12" x14ac:dyDescent="0.2">
      <c r="C326" s="9" t="str">
        <f t="shared" ca="1" si="37"/>
        <v/>
      </c>
      <c r="D326" s="5" t="str">
        <f t="shared" ca="1" si="31"/>
        <v/>
      </c>
      <c r="E326" s="65" t="str">
        <f t="shared" ca="1" si="32"/>
        <v/>
      </c>
      <c r="F326" s="6" t="str">
        <f t="shared" ca="1" si="33"/>
        <v/>
      </c>
      <c r="G326" s="6" t="str">
        <f t="shared" ca="1" si="34"/>
        <v/>
      </c>
      <c r="H326" s="6" t="str">
        <f t="shared" ca="1" si="35"/>
        <v/>
      </c>
      <c r="I326" s="10" t="str">
        <f t="shared" ca="1" si="36"/>
        <v/>
      </c>
      <c r="K326" s="3"/>
      <c r="L326" s="3"/>
    </row>
    <row r="327" spans="3:12" x14ac:dyDescent="0.2">
      <c r="C327" s="9" t="str">
        <f t="shared" ca="1" si="37"/>
        <v/>
      </c>
      <c r="D327" s="5" t="str">
        <f t="shared" ca="1" si="31"/>
        <v/>
      </c>
      <c r="E327" s="65" t="str">
        <f t="shared" ca="1" si="32"/>
        <v/>
      </c>
      <c r="F327" s="6" t="str">
        <f t="shared" ca="1" si="33"/>
        <v/>
      </c>
      <c r="G327" s="6" t="str">
        <f t="shared" ca="1" si="34"/>
        <v/>
      </c>
      <c r="H327" s="6" t="str">
        <f t="shared" ca="1" si="35"/>
        <v/>
      </c>
      <c r="I327" s="10" t="str">
        <f t="shared" ca="1" si="36"/>
        <v/>
      </c>
      <c r="K327" s="3"/>
      <c r="L327" s="3"/>
    </row>
    <row r="328" spans="3:12" x14ac:dyDescent="0.2">
      <c r="C328" s="9" t="str">
        <f t="shared" ca="1" si="37"/>
        <v/>
      </c>
      <c r="D328" s="5" t="str">
        <f t="shared" ca="1" si="31"/>
        <v/>
      </c>
      <c r="E328" s="65" t="str">
        <f t="shared" ca="1" si="32"/>
        <v/>
      </c>
      <c r="F328" s="6" t="str">
        <f t="shared" ca="1" si="33"/>
        <v/>
      </c>
      <c r="G328" s="6" t="str">
        <f t="shared" ca="1" si="34"/>
        <v/>
      </c>
      <c r="H328" s="6" t="str">
        <f t="shared" ca="1" si="35"/>
        <v/>
      </c>
      <c r="I328" s="10" t="str">
        <f t="shared" ca="1" si="36"/>
        <v/>
      </c>
      <c r="K328" s="3"/>
      <c r="L328" s="3"/>
    </row>
    <row r="329" spans="3:12" x14ac:dyDescent="0.2">
      <c r="C329" s="9" t="str">
        <f t="shared" ca="1" si="37"/>
        <v/>
      </c>
      <c r="D329" s="5" t="str">
        <f t="shared" ca="1" si="31"/>
        <v/>
      </c>
      <c r="E329" s="65" t="str">
        <f t="shared" ca="1" si="32"/>
        <v/>
      </c>
      <c r="F329" s="6" t="str">
        <f t="shared" ca="1" si="33"/>
        <v/>
      </c>
      <c r="G329" s="6" t="str">
        <f t="shared" ca="1" si="34"/>
        <v/>
      </c>
      <c r="H329" s="6" t="str">
        <f t="shared" ca="1" si="35"/>
        <v/>
      </c>
      <c r="I329" s="10" t="str">
        <f t="shared" ca="1" si="36"/>
        <v/>
      </c>
      <c r="K329" s="3"/>
      <c r="L329" s="3"/>
    </row>
    <row r="330" spans="3:12" x14ac:dyDescent="0.2">
      <c r="C330" s="9" t="str">
        <f t="shared" ca="1" si="37"/>
        <v/>
      </c>
      <c r="D330" s="5" t="str">
        <f t="shared" ca="1" si="31"/>
        <v/>
      </c>
      <c r="E330" s="65" t="str">
        <f t="shared" ca="1" si="32"/>
        <v/>
      </c>
      <c r="F330" s="6" t="str">
        <f t="shared" ca="1" si="33"/>
        <v/>
      </c>
      <c r="G330" s="6" t="str">
        <f t="shared" ca="1" si="34"/>
        <v/>
      </c>
      <c r="H330" s="6" t="str">
        <f t="shared" ca="1" si="35"/>
        <v/>
      </c>
      <c r="I330" s="10" t="str">
        <f t="shared" ca="1" si="36"/>
        <v/>
      </c>
      <c r="K330" s="3"/>
      <c r="L330" s="3"/>
    </row>
    <row r="331" spans="3:12" x14ac:dyDescent="0.2">
      <c r="C331" s="9" t="str">
        <f t="shared" ca="1" si="37"/>
        <v/>
      </c>
      <c r="D331" s="5" t="str">
        <f t="shared" ca="1" si="31"/>
        <v/>
      </c>
      <c r="E331" s="65" t="str">
        <f t="shared" ca="1" si="32"/>
        <v/>
      </c>
      <c r="F331" s="6" t="str">
        <f t="shared" ca="1" si="33"/>
        <v/>
      </c>
      <c r="G331" s="6" t="str">
        <f t="shared" ca="1" si="34"/>
        <v/>
      </c>
      <c r="H331" s="6" t="str">
        <f t="shared" ca="1" si="35"/>
        <v/>
      </c>
      <c r="I331" s="10" t="str">
        <f t="shared" ca="1" si="36"/>
        <v/>
      </c>
      <c r="K331" s="3"/>
      <c r="L331" s="3"/>
    </row>
    <row r="332" spans="3:12" x14ac:dyDescent="0.2">
      <c r="C332" s="9" t="str">
        <f t="shared" ca="1" si="37"/>
        <v/>
      </c>
      <c r="D332" s="5" t="str">
        <f t="shared" ca="1" si="31"/>
        <v/>
      </c>
      <c r="E332" s="65" t="str">
        <f t="shared" ca="1" si="32"/>
        <v/>
      </c>
      <c r="F332" s="6" t="str">
        <f t="shared" ca="1" si="33"/>
        <v/>
      </c>
      <c r="G332" s="6" t="str">
        <f t="shared" ca="1" si="34"/>
        <v/>
      </c>
      <c r="H332" s="6" t="str">
        <f t="shared" ca="1" si="35"/>
        <v/>
      </c>
      <c r="I332" s="10" t="str">
        <f t="shared" ca="1" si="36"/>
        <v/>
      </c>
      <c r="K332" s="3"/>
      <c r="L332" s="3"/>
    </row>
    <row r="333" spans="3:12" x14ac:dyDescent="0.2">
      <c r="C333" s="9" t="str">
        <f t="shared" ca="1" si="37"/>
        <v/>
      </c>
      <c r="D333" s="5" t="str">
        <f t="shared" ca="1" si="31"/>
        <v/>
      </c>
      <c r="E333" s="65" t="str">
        <f t="shared" ca="1" si="32"/>
        <v/>
      </c>
      <c r="F333" s="6" t="str">
        <f t="shared" ca="1" si="33"/>
        <v/>
      </c>
      <c r="G333" s="6" t="str">
        <f t="shared" ca="1" si="34"/>
        <v/>
      </c>
      <c r="H333" s="6" t="str">
        <f t="shared" ca="1" si="35"/>
        <v/>
      </c>
      <c r="I333" s="10" t="str">
        <f t="shared" ca="1" si="36"/>
        <v/>
      </c>
      <c r="K333" s="3"/>
      <c r="L333" s="3"/>
    </row>
    <row r="334" spans="3:12" x14ac:dyDescent="0.2">
      <c r="C334" s="9" t="str">
        <f t="shared" ca="1" si="37"/>
        <v/>
      </c>
      <c r="D334" s="5" t="str">
        <f t="shared" ca="1" si="31"/>
        <v/>
      </c>
      <c r="E334" s="65" t="str">
        <f t="shared" ca="1" si="32"/>
        <v/>
      </c>
      <c r="F334" s="6" t="str">
        <f t="shared" ca="1" si="33"/>
        <v/>
      </c>
      <c r="G334" s="6" t="str">
        <f t="shared" ca="1" si="34"/>
        <v/>
      </c>
      <c r="H334" s="6" t="str">
        <f t="shared" ca="1" si="35"/>
        <v/>
      </c>
      <c r="I334" s="10" t="str">
        <f t="shared" ca="1" si="36"/>
        <v/>
      </c>
      <c r="K334" s="3"/>
      <c r="L334" s="3"/>
    </row>
    <row r="335" spans="3:12" x14ac:dyDescent="0.2">
      <c r="C335" s="9" t="str">
        <f t="shared" ca="1" si="37"/>
        <v/>
      </c>
      <c r="D335" s="5" t="str">
        <f t="shared" ca="1" si="31"/>
        <v/>
      </c>
      <c r="E335" s="65" t="str">
        <f t="shared" ca="1" si="32"/>
        <v/>
      </c>
      <c r="F335" s="6" t="str">
        <f t="shared" ca="1" si="33"/>
        <v/>
      </c>
      <c r="G335" s="6" t="str">
        <f t="shared" ca="1" si="34"/>
        <v/>
      </c>
      <c r="H335" s="6" t="str">
        <f t="shared" ca="1" si="35"/>
        <v/>
      </c>
      <c r="I335" s="10" t="str">
        <f t="shared" ca="1" si="36"/>
        <v/>
      </c>
      <c r="K335" s="3"/>
      <c r="L335" s="3"/>
    </row>
    <row r="336" spans="3:12" x14ac:dyDescent="0.2">
      <c r="C336" s="9" t="str">
        <f t="shared" ca="1" si="37"/>
        <v/>
      </c>
      <c r="D336" s="5" t="str">
        <f t="shared" ca="1" si="31"/>
        <v/>
      </c>
      <c r="E336" s="65" t="str">
        <f t="shared" ca="1" si="32"/>
        <v/>
      </c>
      <c r="F336" s="6" t="str">
        <f t="shared" ca="1" si="33"/>
        <v/>
      </c>
      <c r="G336" s="6" t="str">
        <f t="shared" ca="1" si="34"/>
        <v/>
      </c>
      <c r="H336" s="6" t="str">
        <f t="shared" ca="1" si="35"/>
        <v/>
      </c>
      <c r="I336" s="10" t="str">
        <f t="shared" ca="1" si="36"/>
        <v/>
      </c>
      <c r="K336" s="3"/>
      <c r="L336" s="3"/>
    </row>
    <row r="337" spans="3:12" x14ac:dyDescent="0.2">
      <c r="C337" s="9" t="str">
        <f t="shared" ca="1" si="37"/>
        <v/>
      </c>
      <c r="D337" s="5" t="str">
        <f t="shared" ca="1" si="31"/>
        <v/>
      </c>
      <c r="E337" s="65" t="str">
        <f t="shared" ca="1" si="32"/>
        <v/>
      </c>
      <c r="F337" s="6" t="str">
        <f t="shared" ca="1" si="33"/>
        <v/>
      </c>
      <c r="G337" s="6" t="str">
        <f t="shared" ca="1" si="34"/>
        <v/>
      </c>
      <c r="H337" s="6" t="str">
        <f t="shared" ca="1" si="35"/>
        <v/>
      </c>
      <c r="I337" s="10" t="str">
        <f t="shared" ca="1" si="36"/>
        <v/>
      </c>
      <c r="K337" s="3"/>
      <c r="L337" s="3"/>
    </row>
    <row r="338" spans="3:12" x14ac:dyDescent="0.2">
      <c r="C338" s="9" t="str">
        <f t="shared" ca="1" si="37"/>
        <v/>
      </c>
      <c r="D338" s="5" t="str">
        <f t="shared" ca="1" si="31"/>
        <v/>
      </c>
      <c r="E338" s="65" t="str">
        <f t="shared" ca="1" si="32"/>
        <v/>
      </c>
      <c r="F338" s="6" t="str">
        <f t="shared" ca="1" si="33"/>
        <v/>
      </c>
      <c r="G338" s="6" t="str">
        <f t="shared" ca="1" si="34"/>
        <v/>
      </c>
      <c r="H338" s="6" t="str">
        <f t="shared" ca="1" si="35"/>
        <v/>
      </c>
      <c r="I338" s="10" t="str">
        <f t="shared" ca="1" si="36"/>
        <v/>
      </c>
      <c r="K338" s="3"/>
      <c r="L338" s="3"/>
    </row>
    <row r="339" spans="3:12" x14ac:dyDescent="0.2">
      <c r="C339" s="9" t="str">
        <f t="shared" ca="1" si="37"/>
        <v/>
      </c>
      <c r="D339" s="5" t="str">
        <f t="shared" ca="1" si="31"/>
        <v/>
      </c>
      <c r="E339" s="65" t="str">
        <f t="shared" ca="1" si="32"/>
        <v/>
      </c>
      <c r="F339" s="6" t="str">
        <f t="shared" ca="1" si="33"/>
        <v/>
      </c>
      <c r="G339" s="6" t="str">
        <f t="shared" ca="1" si="34"/>
        <v/>
      </c>
      <c r="H339" s="6" t="str">
        <f t="shared" ca="1" si="35"/>
        <v/>
      </c>
      <c r="I339" s="10" t="str">
        <f t="shared" ca="1" si="36"/>
        <v/>
      </c>
      <c r="K339" s="3"/>
      <c r="L339" s="3"/>
    </row>
    <row r="340" spans="3:12" x14ac:dyDescent="0.2">
      <c r="C340" s="9" t="str">
        <f t="shared" ca="1" si="37"/>
        <v/>
      </c>
      <c r="D340" s="5" t="str">
        <f t="shared" ca="1" si="31"/>
        <v/>
      </c>
      <c r="E340" s="65" t="str">
        <f t="shared" ca="1" si="32"/>
        <v/>
      </c>
      <c r="F340" s="6" t="str">
        <f t="shared" ca="1" si="33"/>
        <v/>
      </c>
      <c r="G340" s="6" t="str">
        <f t="shared" ca="1" si="34"/>
        <v/>
      </c>
      <c r="H340" s="6" t="str">
        <f t="shared" ca="1" si="35"/>
        <v/>
      </c>
      <c r="I340" s="10" t="str">
        <f t="shared" ca="1" si="36"/>
        <v/>
      </c>
      <c r="K340" s="3"/>
      <c r="L340" s="3"/>
    </row>
    <row r="341" spans="3:12" x14ac:dyDescent="0.2">
      <c r="C341" s="9" t="str">
        <f t="shared" ca="1" si="37"/>
        <v/>
      </c>
      <c r="D341" s="5" t="str">
        <f t="shared" ca="1" si="31"/>
        <v/>
      </c>
      <c r="E341" s="65" t="str">
        <f t="shared" ca="1" si="32"/>
        <v/>
      </c>
      <c r="F341" s="6" t="str">
        <f t="shared" ca="1" si="33"/>
        <v/>
      </c>
      <c r="G341" s="6" t="str">
        <f t="shared" ca="1" si="34"/>
        <v/>
      </c>
      <c r="H341" s="6" t="str">
        <f t="shared" ca="1" si="35"/>
        <v/>
      </c>
      <c r="I341" s="10" t="str">
        <f t="shared" ca="1" si="36"/>
        <v/>
      </c>
      <c r="K341" s="3"/>
      <c r="L341" s="3"/>
    </row>
    <row r="342" spans="3:12" x14ac:dyDescent="0.2">
      <c r="C342" s="9" t="str">
        <f t="shared" ca="1" si="37"/>
        <v/>
      </c>
      <c r="D342" s="5" t="str">
        <f t="shared" ca="1" si="31"/>
        <v/>
      </c>
      <c r="E342" s="65" t="str">
        <f t="shared" ca="1" si="32"/>
        <v/>
      </c>
      <c r="F342" s="6" t="str">
        <f t="shared" ca="1" si="33"/>
        <v/>
      </c>
      <c r="G342" s="6" t="str">
        <f t="shared" ca="1" si="34"/>
        <v/>
      </c>
      <c r="H342" s="6" t="str">
        <f t="shared" ca="1" si="35"/>
        <v/>
      </c>
      <c r="I342" s="10" t="str">
        <f t="shared" ca="1" si="36"/>
        <v/>
      </c>
      <c r="K342" s="3"/>
      <c r="L342" s="3"/>
    </row>
    <row r="343" spans="3:12" x14ac:dyDescent="0.2">
      <c r="C343" s="9" t="str">
        <f t="shared" ca="1" si="37"/>
        <v/>
      </c>
      <c r="D343" s="5" t="str">
        <f t="shared" ref="D343:D382" ca="1" si="38">IF(Loan_Not_Paid*Values_Entered,Payment_Date,"")</f>
        <v/>
      </c>
      <c r="E343" s="65" t="str">
        <f t="shared" ref="E343:E382" ca="1" si="39">IF(Loan_Not_Paid*Values_Entered,Beginning_Balance,"")</f>
        <v/>
      </c>
      <c r="F343" s="6" t="str">
        <f t="shared" ref="F343:F382" ca="1" si="40">IF(Loan_Not_Paid*Values_Entered,Monthly_Payment,"")</f>
        <v/>
      </c>
      <c r="G343" s="6" t="str">
        <f t="shared" ref="G343:G382" ca="1" si="41">IF(Loan_Not_Paid*Values_Entered,Principal,"")</f>
        <v/>
      </c>
      <c r="H343" s="6" t="str">
        <f t="shared" ref="H343:H382" ca="1" si="42">IF(Loan_Not_Paid*Values_Entered,Interest,"")</f>
        <v/>
      </c>
      <c r="I343" s="10" t="str">
        <f t="shared" ref="I343:I382" ca="1" si="43">IF(Loan_Not_Paid*Values_Entered,Ending_Balance,"")</f>
        <v/>
      </c>
      <c r="K343" s="3"/>
      <c r="L343" s="3"/>
    </row>
    <row r="344" spans="3:12" x14ac:dyDescent="0.2">
      <c r="C344" s="9" t="str">
        <f t="shared" ref="C344:C382" ca="1" si="44">IF(Loan_Not_Paid*Values_Entered,Payment_Number,"")</f>
        <v/>
      </c>
      <c r="D344" s="5" t="str">
        <f t="shared" ca="1" si="38"/>
        <v/>
      </c>
      <c r="E344" s="65" t="str">
        <f t="shared" ca="1" si="39"/>
        <v/>
      </c>
      <c r="F344" s="6" t="str">
        <f t="shared" ca="1" si="40"/>
        <v/>
      </c>
      <c r="G344" s="6" t="str">
        <f t="shared" ca="1" si="41"/>
        <v/>
      </c>
      <c r="H344" s="6" t="str">
        <f t="shared" ca="1" si="42"/>
        <v/>
      </c>
      <c r="I344" s="10" t="str">
        <f t="shared" ca="1" si="43"/>
        <v/>
      </c>
      <c r="K344" s="3"/>
      <c r="L344" s="3"/>
    </row>
    <row r="345" spans="3:12" x14ac:dyDescent="0.2">
      <c r="C345" s="9" t="str">
        <f t="shared" ca="1" si="44"/>
        <v/>
      </c>
      <c r="D345" s="5" t="str">
        <f t="shared" ca="1" si="38"/>
        <v/>
      </c>
      <c r="E345" s="65" t="str">
        <f t="shared" ca="1" si="39"/>
        <v/>
      </c>
      <c r="F345" s="6" t="str">
        <f t="shared" ca="1" si="40"/>
        <v/>
      </c>
      <c r="G345" s="6" t="str">
        <f t="shared" ca="1" si="41"/>
        <v/>
      </c>
      <c r="H345" s="6" t="str">
        <f t="shared" ca="1" si="42"/>
        <v/>
      </c>
      <c r="I345" s="10" t="str">
        <f t="shared" ca="1" si="43"/>
        <v/>
      </c>
      <c r="K345" s="3"/>
      <c r="L345" s="3"/>
    </row>
    <row r="346" spans="3:12" x14ac:dyDescent="0.2">
      <c r="C346" s="9" t="str">
        <f t="shared" ca="1" si="44"/>
        <v/>
      </c>
      <c r="D346" s="5" t="str">
        <f t="shared" ca="1" si="38"/>
        <v/>
      </c>
      <c r="E346" s="65" t="str">
        <f t="shared" ca="1" si="39"/>
        <v/>
      </c>
      <c r="F346" s="6" t="str">
        <f t="shared" ca="1" si="40"/>
        <v/>
      </c>
      <c r="G346" s="6" t="str">
        <f t="shared" ca="1" si="41"/>
        <v/>
      </c>
      <c r="H346" s="6" t="str">
        <f t="shared" ca="1" si="42"/>
        <v/>
      </c>
      <c r="I346" s="10" t="str">
        <f t="shared" ca="1" si="43"/>
        <v/>
      </c>
      <c r="K346" s="3"/>
      <c r="L346" s="3"/>
    </row>
    <row r="347" spans="3:12" x14ac:dyDescent="0.2">
      <c r="C347" s="9" t="str">
        <f t="shared" ca="1" si="44"/>
        <v/>
      </c>
      <c r="D347" s="5" t="str">
        <f t="shared" ca="1" si="38"/>
        <v/>
      </c>
      <c r="E347" s="65" t="str">
        <f t="shared" ca="1" si="39"/>
        <v/>
      </c>
      <c r="F347" s="6" t="str">
        <f t="shared" ca="1" si="40"/>
        <v/>
      </c>
      <c r="G347" s="6" t="str">
        <f t="shared" ca="1" si="41"/>
        <v/>
      </c>
      <c r="H347" s="6" t="str">
        <f t="shared" ca="1" si="42"/>
        <v/>
      </c>
      <c r="I347" s="10" t="str">
        <f t="shared" ca="1" si="43"/>
        <v/>
      </c>
      <c r="K347" s="3"/>
      <c r="L347" s="3"/>
    </row>
    <row r="348" spans="3:12" x14ac:dyDescent="0.2">
      <c r="C348" s="9" t="str">
        <f t="shared" ca="1" si="44"/>
        <v/>
      </c>
      <c r="D348" s="5" t="str">
        <f t="shared" ca="1" si="38"/>
        <v/>
      </c>
      <c r="E348" s="65" t="str">
        <f t="shared" ca="1" si="39"/>
        <v/>
      </c>
      <c r="F348" s="6" t="str">
        <f t="shared" ca="1" si="40"/>
        <v/>
      </c>
      <c r="G348" s="6" t="str">
        <f t="shared" ca="1" si="41"/>
        <v/>
      </c>
      <c r="H348" s="6" t="str">
        <f t="shared" ca="1" si="42"/>
        <v/>
      </c>
      <c r="I348" s="10" t="str">
        <f t="shared" ca="1" si="43"/>
        <v/>
      </c>
      <c r="K348" s="3"/>
      <c r="L348" s="3"/>
    </row>
    <row r="349" spans="3:12" x14ac:dyDescent="0.2">
      <c r="C349" s="9" t="str">
        <f t="shared" ca="1" si="44"/>
        <v/>
      </c>
      <c r="D349" s="5" t="str">
        <f t="shared" ca="1" si="38"/>
        <v/>
      </c>
      <c r="E349" s="65" t="str">
        <f t="shared" ca="1" si="39"/>
        <v/>
      </c>
      <c r="F349" s="6" t="str">
        <f t="shared" ca="1" si="40"/>
        <v/>
      </c>
      <c r="G349" s="6" t="str">
        <f t="shared" ca="1" si="41"/>
        <v/>
      </c>
      <c r="H349" s="6" t="str">
        <f t="shared" ca="1" si="42"/>
        <v/>
      </c>
      <c r="I349" s="10" t="str">
        <f t="shared" ca="1" si="43"/>
        <v/>
      </c>
      <c r="K349" s="3"/>
      <c r="L349" s="3"/>
    </row>
    <row r="350" spans="3:12" x14ac:dyDescent="0.2">
      <c r="C350" s="9" t="str">
        <f t="shared" ca="1" si="44"/>
        <v/>
      </c>
      <c r="D350" s="5" t="str">
        <f t="shared" ca="1" si="38"/>
        <v/>
      </c>
      <c r="E350" s="65" t="str">
        <f t="shared" ca="1" si="39"/>
        <v/>
      </c>
      <c r="F350" s="6" t="str">
        <f t="shared" ca="1" si="40"/>
        <v/>
      </c>
      <c r="G350" s="6" t="str">
        <f t="shared" ca="1" si="41"/>
        <v/>
      </c>
      <c r="H350" s="6" t="str">
        <f t="shared" ca="1" si="42"/>
        <v/>
      </c>
      <c r="I350" s="10" t="str">
        <f t="shared" ca="1" si="43"/>
        <v/>
      </c>
      <c r="K350" s="3"/>
      <c r="L350" s="3"/>
    </row>
    <row r="351" spans="3:12" x14ac:dyDescent="0.2">
      <c r="C351" s="9" t="str">
        <f t="shared" ca="1" si="44"/>
        <v/>
      </c>
      <c r="D351" s="5" t="str">
        <f t="shared" ca="1" si="38"/>
        <v/>
      </c>
      <c r="E351" s="65" t="str">
        <f t="shared" ca="1" si="39"/>
        <v/>
      </c>
      <c r="F351" s="6" t="str">
        <f t="shared" ca="1" si="40"/>
        <v/>
      </c>
      <c r="G351" s="6" t="str">
        <f t="shared" ca="1" si="41"/>
        <v/>
      </c>
      <c r="H351" s="6" t="str">
        <f t="shared" ca="1" si="42"/>
        <v/>
      </c>
      <c r="I351" s="10" t="str">
        <f t="shared" ca="1" si="43"/>
        <v/>
      </c>
      <c r="K351" s="3"/>
      <c r="L351" s="3"/>
    </row>
    <row r="352" spans="3:12" x14ac:dyDescent="0.2">
      <c r="C352" s="9" t="str">
        <f t="shared" ca="1" si="44"/>
        <v/>
      </c>
      <c r="D352" s="5" t="str">
        <f t="shared" ca="1" si="38"/>
        <v/>
      </c>
      <c r="E352" s="65" t="str">
        <f t="shared" ca="1" si="39"/>
        <v/>
      </c>
      <c r="F352" s="6" t="str">
        <f t="shared" ca="1" si="40"/>
        <v/>
      </c>
      <c r="G352" s="6" t="str">
        <f t="shared" ca="1" si="41"/>
        <v/>
      </c>
      <c r="H352" s="6" t="str">
        <f t="shared" ca="1" si="42"/>
        <v/>
      </c>
      <c r="I352" s="10" t="str">
        <f t="shared" ca="1" si="43"/>
        <v/>
      </c>
      <c r="K352" s="3"/>
      <c r="L352" s="3"/>
    </row>
    <row r="353" spans="3:12" x14ac:dyDescent="0.2">
      <c r="C353" s="9" t="str">
        <f t="shared" ca="1" si="44"/>
        <v/>
      </c>
      <c r="D353" s="5" t="str">
        <f t="shared" ca="1" si="38"/>
        <v/>
      </c>
      <c r="E353" s="65" t="str">
        <f t="shared" ca="1" si="39"/>
        <v/>
      </c>
      <c r="F353" s="6" t="str">
        <f t="shared" ca="1" si="40"/>
        <v/>
      </c>
      <c r="G353" s="6" t="str">
        <f t="shared" ca="1" si="41"/>
        <v/>
      </c>
      <c r="H353" s="6" t="str">
        <f t="shared" ca="1" si="42"/>
        <v/>
      </c>
      <c r="I353" s="10" t="str">
        <f t="shared" ca="1" si="43"/>
        <v/>
      </c>
      <c r="K353" s="3"/>
      <c r="L353" s="3"/>
    </row>
    <row r="354" spans="3:12" x14ac:dyDescent="0.2">
      <c r="C354" s="9" t="str">
        <f t="shared" ca="1" si="44"/>
        <v/>
      </c>
      <c r="D354" s="5" t="str">
        <f t="shared" ca="1" si="38"/>
        <v/>
      </c>
      <c r="E354" s="65" t="str">
        <f t="shared" ca="1" si="39"/>
        <v/>
      </c>
      <c r="F354" s="6" t="str">
        <f t="shared" ca="1" si="40"/>
        <v/>
      </c>
      <c r="G354" s="6" t="str">
        <f t="shared" ca="1" si="41"/>
        <v/>
      </c>
      <c r="H354" s="6" t="str">
        <f t="shared" ca="1" si="42"/>
        <v/>
      </c>
      <c r="I354" s="10" t="str">
        <f t="shared" ca="1" si="43"/>
        <v/>
      </c>
      <c r="K354" s="3"/>
      <c r="L354" s="3"/>
    </row>
    <row r="355" spans="3:12" x14ac:dyDescent="0.2">
      <c r="C355" s="9" t="str">
        <f t="shared" ca="1" si="44"/>
        <v/>
      </c>
      <c r="D355" s="5" t="str">
        <f t="shared" ca="1" si="38"/>
        <v/>
      </c>
      <c r="E355" s="65" t="str">
        <f t="shared" ca="1" si="39"/>
        <v/>
      </c>
      <c r="F355" s="6" t="str">
        <f t="shared" ca="1" si="40"/>
        <v/>
      </c>
      <c r="G355" s="6" t="str">
        <f t="shared" ca="1" si="41"/>
        <v/>
      </c>
      <c r="H355" s="6" t="str">
        <f t="shared" ca="1" si="42"/>
        <v/>
      </c>
      <c r="I355" s="10" t="str">
        <f t="shared" ca="1" si="43"/>
        <v/>
      </c>
      <c r="K355" s="3"/>
      <c r="L355" s="3"/>
    </row>
    <row r="356" spans="3:12" x14ac:dyDescent="0.2">
      <c r="C356" s="9" t="str">
        <f t="shared" ca="1" si="44"/>
        <v/>
      </c>
      <c r="D356" s="5" t="str">
        <f t="shared" ca="1" si="38"/>
        <v/>
      </c>
      <c r="E356" s="65" t="str">
        <f t="shared" ca="1" si="39"/>
        <v/>
      </c>
      <c r="F356" s="6" t="str">
        <f t="shared" ca="1" si="40"/>
        <v/>
      </c>
      <c r="G356" s="6" t="str">
        <f t="shared" ca="1" si="41"/>
        <v/>
      </c>
      <c r="H356" s="6" t="str">
        <f t="shared" ca="1" si="42"/>
        <v/>
      </c>
      <c r="I356" s="10" t="str">
        <f t="shared" ca="1" si="43"/>
        <v/>
      </c>
      <c r="K356" s="3"/>
      <c r="L356" s="3"/>
    </row>
    <row r="357" spans="3:12" x14ac:dyDescent="0.2">
      <c r="C357" s="9" t="str">
        <f t="shared" ca="1" si="44"/>
        <v/>
      </c>
      <c r="D357" s="5" t="str">
        <f t="shared" ca="1" si="38"/>
        <v/>
      </c>
      <c r="E357" s="65" t="str">
        <f t="shared" ca="1" si="39"/>
        <v/>
      </c>
      <c r="F357" s="6" t="str">
        <f t="shared" ca="1" si="40"/>
        <v/>
      </c>
      <c r="G357" s="6" t="str">
        <f t="shared" ca="1" si="41"/>
        <v/>
      </c>
      <c r="H357" s="6" t="str">
        <f t="shared" ca="1" si="42"/>
        <v/>
      </c>
      <c r="I357" s="10" t="str">
        <f t="shared" ca="1" si="43"/>
        <v/>
      </c>
      <c r="K357" s="3"/>
      <c r="L357" s="3"/>
    </row>
    <row r="358" spans="3:12" x14ac:dyDescent="0.2">
      <c r="C358" s="9" t="str">
        <f t="shared" ca="1" si="44"/>
        <v/>
      </c>
      <c r="D358" s="5" t="str">
        <f t="shared" ca="1" si="38"/>
        <v/>
      </c>
      <c r="E358" s="65" t="str">
        <f t="shared" ca="1" si="39"/>
        <v/>
      </c>
      <c r="F358" s="6" t="str">
        <f t="shared" ca="1" si="40"/>
        <v/>
      </c>
      <c r="G358" s="6" t="str">
        <f t="shared" ca="1" si="41"/>
        <v/>
      </c>
      <c r="H358" s="6" t="str">
        <f t="shared" ca="1" si="42"/>
        <v/>
      </c>
      <c r="I358" s="10" t="str">
        <f t="shared" ca="1" si="43"/>
        <v/>
      </c>
      <c r="K358" s="3"/>
      <c r="L358" s="3"/>
    </row>
    <row r="359" spans="3:12" x14ac:dyDescent="0.2">
      <c r="C359" s="9" t="str">
        <f t="shared" ca="1" si="44"/>
        <v/>
      </c>
      <c r="D359" s="5" t="str">
        <f t="shared" ca="1" si="38"/>
        <v/>
      </c>
      <c r="E359" s="65" t="str">
        <f t="shared" ca="1" si="39"/>
        <v/>
      </c>
      <c r="F359" s="6" t="str">
        <f t="shared" ca="1" si="40"/>
        <v/>
      </c>
      <c r="G359" s="6" t="str">
        <f t="shared" ca="1" si="41"/>
        <v/>
      </c>
      <c r="H359" s="6" t="str">
        <f t="shared" ca="1" si="42"/>
        <v/>
      </c>
      <c r="I359" s="10" t="str">
        <f t="shared" ca="1" si="43"/>
        <v/>
      </c>
      <c r="K359" s="3"/>
      <c r="L359" s="3"/>
    </row>
    <row r="360" spans="3:12" x14ac:dyDescent="0.2">
      <c r="C360" s="9" t="str">
        <f t="shared" ca="1" si="44"/>
        <v/>
      </c>
      <c r="D360" s="5" t="str">
        <f t="shared" ca="1" si="38"/>
        <v/>
      </c>
      <c r="E360" s="65" t="str">
        <f t="shared" ca="1" si="39"/>
        <v/>
      </c>
      <c r="F360" s="6" t="str">
        <f t="shared" ca="1" si="40"/>
        <v/>
      </c>
      <c r="G360" s="6" t="str">
        <f t="shared" ca="1" si="41"/>
        <v/>
      </c>
      <c r="H360" s="6" t="str">
        <f t="shared" ca="1" si="42"/>
        <v/>
      </c>
      <c r="I360" s="10" t="str">
        <f t="shared" ca="1" si="43"/>
        <v/>
      </c>
      <c r="K360" s="3"/>
      <c r="L360" s="3"/>
    </row>
    <row r="361" spans="3:12" x14ac:dyDescent="0.2">
      <c r="C361" s="9" t="str">
        <f t="shared" ca="1" si="44"/>
        <v/>
      </c>
      <c r="D361" s="5" t="str">
        <f t="shared" ca="1" si="38"/>
        <v/>
      </c>
      <c r="E361" s="65" t="str">
        <f t="shared" ca="1" si="39"/>
        <v/>
      </c>
      <c r="F361" s="6" t="str">
        <f t="shared" ca="1" si="40"/>
        <v/>
      </c>
      <c r="G361" s="6" t="str">
        <f t="shared" ca="1" si="41"/>
        <v/>
      </c>
      <c r="H361" s="6" t="str">
        <f t="shared" ca="1" si="42"/>
        <v/>
      </c>
      <c r="I361" s="10" t="str">
        <f t="shared" ca="1" si="43"/>
        <v/>
      </c>
      <c r="K361" s="3"/>
      <c r="L361" s="3"/>
    </row>
    <row r="362" spans="3:12" x14ac:dyDescent="0.2">
      <c r="C362" s="9" t="str">
        <f t="shared" ca="1" si="44"/>
        <v/>
      </c>
      <c r="D362" s="5" t="str">
        <f t="shared" ca="1" si="38"/>
        <v/>
      </c>
      <c r="E362" s="65" t="str">
        <f t="shared" ca="1" si="39"/>
        <v/>
      </c>
      <c r="F362" s="6" t="str">
        <f t="shared" ca="1" si="40"/>
        <v/>
      </c>
      <c r="G362" s="6" t="str">
        <f t="shared" ca="1" si="41"/>
        <v/>
      </c>
      <c r="H362" s="6" t="str">
        <f t="shared" ca="1" si="42"/>
        <v/>
      </c>
      <c r="I362" s="10" t="str">
        <f t="shared" ca="1" si="43"/>
        <v/>
      </c>
      <c r="K362" s="3"/>
      <c r="L362" s="3"/>
    </row>
    <row r="363" spans="3:12" x14ac:dyDescent="0.2">
      <c r="C363" s="9" t="str">
        <f t="shared" ca="1" si="44"/>
        <v/>
      </c>
      <c r="D363" s="5" t="str">
        <f t="shared" ca="1" si="38"/>
        <v/>
      </c>
      <c r="E363" s="65" t="str">
        <f t="shared" ca="1" si="39"/>
        <v/>
      </c>
      <c r="F363" s="6" t="str">
        <f t="shared" ca="1" si="40"/>
        <v/>
      </c>
      <c r="G363" s="6" t="str">
        <f t="shared" ca="1" si="41"/>
        <v/>
      </c>
      <c r="H363" s="6" t="str">
        <f t="shared" ca="1" si="42"/>
        <v/>
      </c>
      <c r="I363" s="10" t="str">
        <f t="shared" ca="1" si="43"/>
        <v/>
      </c>
      <c r="K363" s="3"/>
      <c r="L363" s="3"/>
    </row>
    <row r="364" spans="3:12" x14ac:dyDescent="0.2">
      <c r="C364" s="9" t="str">
        <f t="shared" ca="1" si="44"/>
        <v/>
      </c>
      <c r="D364" s="5" t="str">
        <f t="shared" ca="1" si="38"/>
        <v/>
      </c>
      <c r="E364" s="65" t="str">
        <f t="shared" ca="1" si="39"/>
        <v/>
      </c>
      <c r="F364" s="6" t="str">
        <f t="shared" ca="1" si="40"/>
        <v/>
      </c>
      <c r="G364" s="6" t="str">
        <f t="shared" ca="1" si="41"/>
        <v/>
      </c>
      <c r="H364" s="6" t="str">
        <f t="shared" ca="1" si="42"/>
        <v/>
      </c>
      <c r="I364" s="10" t="str">
        <f t="shared" ca="1" si="43"/>
        <v/>
      </c>
      <c r="K364" s="3"/>
      <c r="L364" s="3"/>
    </row>
    <row r="365" spans="3:12" x14ac:dyDescent="0.2">
      <c r="C365" s="9" t="str">
        <f t="shared" ca="1" si="44"/>
        <v/>
      </c>
      <c r="D365" s="5" t="str">
        <f t="shared" ca="1" si="38"/>
        <v/>
      </c>
      <c r="E365" s="65" t="str">
        <f t="shared" ca="1" si="39"/>
        <v/>
      </c>
      <c r="F365" s="6" t="str">
        <f t="shared" ca="1" si="40"/>
        <v/>
      </c>
      <c r="G365" s="6" t="str">
        <f t="shared" ca="1" si="41"/>
        <v/>
      </c>
      <c r="H365" s="6" t="str">
        <f t="shared" ca="1" si="42"/>
        <v/>
      </c>
      <c r="I365" s="10" t="str">
        <f t="shared" ca="1" si="43"/>
        <v/>
      </c>
      <c r="K365" s="3"/>
      <c r="L365" s="3"/>
    </row>
    <row r="366" spans="3:12" x14ac:dyDescent="0.2">
      <c r="C366" s="9" t="str">
        <f t="shared" ca="1" si="44"/>
        <v/>
      </c>
      <c r="D366" s="5" t="str">
        <f t="shared" ca="1" si="38"/>
        <v/>
      </c>
      <c r="E366" s="65" t="str">
        <f t="shared" ca="1" si="39"/>
        <v/>
      </c>
      <c r="F366" s="6" t="str">
        <f t="shared" ca="1" si="40"/>
        <v/>
      </c>
      <c r="G366" s="6" t="str">
        <f t="shared" ca="1" si="41"/>
        <v/>
      </c>
      <c r="H366" s="6" t="str">
        <f t="shared" ca="1" si="42"/>
        <v/>
      </c>
      <c r="I366" s="10" t="str">
        <f t="shared" ca="1" si="43"/>
        <v/>
      </c>
      <c r="K366" s="3"/>
      <c r="L366" s="3"/>
    </row>
    <row r="367" spans="3:12" x14ac:dyDescent="0.2">
      <c r="C367" s="9" t="str">
        <f t="shared" ca="1" si="44"/>
        <v/>
      </c>
      <c r="D367" s="5" t="str">
        <f t="shared" ca="1" si="38"/>
        <v/>
      </c>
      <c r="E367" s="65" t="str">
        <f t="shared" ca="1" si="39"/>
        <v/>
      </c>
      <c r="F367" s="6" t="str">
        <f t="shared" ca="1" si="40"/>
        <v/>
      </c>
      <c r="G367" s="6" t="str">
        <f t="shared" ca="1" si="41"/>
        <v/>
      </c>
      <c r="H367" s="6" t="str">
        <f t="shared" ca="1" si="42"/>
        <v/>
      </c>
      <c r="I367" s="10" t="str">
        <f t="shared" ca="1" si="43"/>
        <v/>
      </c>
      <c r="K367" s="3"/>
      <c r="L367" s="3"/>
    </row>
    <row r="368" spans="3:12" x14ac:dyDescent="0.2">
      <c r="C368" s="9" t="str">
        <f t="shared" ca="1" si="44"/>
        <v/>
      </c>
      <c r="D368" s="5" t="str">
        <f t="shared" ca="1" si="38"/>
        <v/>
      </c>
      <c r="E368" s="65" t="str">
        <f t="shared" ca="1" si="39"/>
        <v/>
      </c>
      <c r="F368" s="6" t="str">
        <f t="shared" ca="1" si="40"/>
        <v/>
      </c>
      <c r="G368" s="6" t="str">
        <f t="shared" ca="1" si="41"/>
        <v/>
      </c>
      <c r="H368" s="6" t="str">
        <f t="shared" ca="1" si="42"/>
        <v/>
      </c>
      <c r="I368" s="10" t="str">
        <f t="shared" ca="1" si="43"/>
        <v/>
      </c>
      <c r="K368" s="3"/>
      <c r="L368" s="3"/>
    </row>
    <row r="369" spans="3:12" x14ac:dyDescent="0.2">
      <c r="C369" s="9" t="str">
        <f t="shared" ca="1" si="44"/>
        <v/>
      </c>
      <c r="D369" s="5" t="str">
        <f t="shared" ca="1" si="38"/>
        <v/>
      </c>
      <c r="E369" s="65" t="str">
        <f t="shared" ca="1" si="39"/>
        <v/>
      </c>
      <c r="F369" s="6" t="str">
        <f t="shared" ca="1" si="40"/>
        <v/>
      </c>
      <c r="G369" s="6" t="str">
        <f t="shared" ca="1" si="41"/>
        <v/>
      </c>
      <c r="H369" s="6" t="str">
        <f t="shared" ca="1" si="42"/>
        <v/>
      </c>
      <c r="I369" s="10" t="str">
        <f t="shared" ca="1" si="43"/>
        <v/>
      </c>
      <c r="K369" s="3"/>
      <c r="L369" s="3"/>
    </row>
    <row r="370" spans="3:12" x14ac:dyDescent="0.2">
      <c r="C370" s="9" t="str">
        <f t="shared" ca="1" si="44"/>
        <v/>
      </c>
      <c r="D370" s="5" t="str">
        <f t="shared" ca="1" si="38"/>
        <v/>
      </c>
      <c r="E370" s="65" t="str">
        <f t="shared" ca="1" si="39"/>
        <v/>
      </c>
      <c r="F370" s="6" t="str">
        <f t="shared" ca="1" si="40"/>
        <v/>
      </c>
      <c r="G370" s="6" t="str">
        <f t="shared" ca="1" si="41"/>
        <v/>
      </c>
      <c r="H370" s="6" t="str">
        <f t="shared" ca="1" si="42"/>
        <v/>
      </c>
      <c r="I370" s="10" t="str">
        <f t="shared" ca="1" si="43"/>
        <v/>
      </c>
      <c r="K370" s="3"/>
      <c r="L370" s="3"/>
    </row>
    <row r="371" spans="3:12" x14ac:dyDescent="0.2">
      <c r="C371" s="9" t="str">
        <f t="shared" ca="1" si="44"/>
        <v/>
      </c>
      <c r="D371" s="5" t="str">
        <f t="shared" ca="1" si="38"/>
        <v/>
      </c>
      <c r="E371" s="65" t="str">
        <f t="shared" ca="1" si="39"/>
        <v/>
      </c>
      <c r="F371" s="6" t="str">
        <f t="shared" ca="1" si="40"/>
        <v/>
      </c>
      <c r="G371" s="6" t="str">
        <f t="shared" ca="1" si="41"/>
        <v/>
      </c>
      <c r="H371" s="6" t="str">
        <f t="shared" ca="1" si="42"/>
        <v/>
      </c>
      <c r="I371" s="10" t="str">
        <f t="shared" ca="1" si="43"/>
        <v/>
      </c>
      <c r="K371" s="3"/>
      <c r="L371" s="3"/>
    </row>
    <row r="372" spans="3:12" x14ac:dyDescent="0.2">
      <c r="C372" s="9" t="str">
        <f t="shared" ca="1" si="44"/>
        <v/>
      </c>
      <c r="D372" s="5" t="str">
        <f t="shared" ca="1" si="38"/>
        <v/>
      </c>
      <c r="E372" s="65" t="str">
        <f t="shared" ca="1" si="39"/>
        <v/>
      </c>
      <c r="F372" s="6" t="str">
        <f t="shared" ca="1" si="40"/>
        <v/>
      </c>
      <c r="G372" s="6" t="str">
        <f t="shared" ca="1" si="41"/>
        <v/>
      </c>
      <c r="H372" s="6" t="str">
        <f t="shared" ca="1" si="42"/>
        <v/>
      </c>
      <c r="I372" s="10" t="str">
        <f t="shared" ca="1" si="43"/>
        <v/>
      </c>
      <c r="K372" s="3"/>
      <c r="L372" s="3"/>
    </row>
    <row r="373" spans="3:12" x14ac:dyDescent="0.2">
      <c r="C373" s="9" t="str">
        <f t="shared" ca="1" si="44"/>
        <v/>
      </c>
      <c r="D373" s="5" t="str">
        <f t="shared" ca="1" si="38"/>
        <v/>
      </c>
      <c r="E373" s="65" t="str">
        <f t="shared" ca="1" si="39"/>
        <v/>
      </c>
      <c r="F373" s="6" t="str">
        <f t="shared" ca="1" si="40"/>
        <v/>
      </c>
      <c r="G373" s="6" t="str">
        <f t="shared" ca="1" si="41"/>
        <v/>
      </c>
      <c r="H373" s="6" t="str">
        <f t="shared" ca="1" si="42"/>
        <v/>
      </c>
      <c r="I373" s="10" t="str">
        <f t="shared" ca="1" si="43"/>
        <v/>
      </c>
      <c r="K373" s="3"/>
      <c r="L373" s="3"/>
    </row>
    <row r="374" spans="3:12" x14ac:dyDescent="0.2">
      <c r="C374" s="9" t="str">
        <f t="shared" ca="1" si="44"/>
        <v/>
      </c>
      <c r="D374" s="5" t="str">
        <f t="shared" ca="1" si="38"/>
        <v/>
      </c>
      <c r="E374" s="65" t="str">
        <f t="shared" ca="1" si="39"/>
        <v/>
      </c>
      <c r="F374" s="6" t="str">
        <f t="shared" ca="1" si="40"/>
        <v/>
      </c>
      <c r="G374" s="6" t="str">
        <f t="shared" ca="1" si="41"/>
        <v/>
      </c>
      <c r="H374" s="6" t="str">
        <f t="shared" ca="1" si="42"/>
        <v/>
      </c>
      <c r="I374" s="10" t="str">
        <f t="shared" ca="1" si="43"/>
        <v/>
      </c>
      <c r="K374" s="3"/>
      <c r="L374" s="3"/>
    </row>
    <row r="375" spans="3:12" x14ac:dyDescent="0.2">
      <c r="C375" s="9" t="str">
        <f t="shared" ca="1" si="44"/>
        <v/>
      </c>
      <c r="D375" s="5" t="str">
        <f t="shared" ca="1" si="38"/>
        <v/>
      </c>
      <c r="E375" s="65" t="str">
        <f t="shared" ca="1" si="39"/>
        <v/>
      </c>
      <c r="F375" s="6" t="str">
        <f t="shared" ca="1" si="40"/>
        <v/>
      </c>
      <c r="G375" s="6" t="str">
        <f t="shared" ca="1" si="41"/>
        <v/>
      </c>
      <c r="H375" s="6" t="str">
        <f t="shared" ca="1" si="42"/>
        <v/>
      </c>
      <c r="I375" s="10" t="str">
        <f t="shared" ca="1" si="43"/>
        <v/>
      </c>
      <c r="K375" s="3"/>
      <c r="L375" s="3"/>
    </row>
    <row r="376" spans="3:12" x14ac:dyDescent="0.2">
      <c r="C376" s="9" t="str">
        <f t="shared" ca="1" si="44"/>
        <v/>
      </c>
      <c r="D376" s="5" t="str">
        <f t="shared" ca="1" si="38"/>
        <v/>
      </c>
      <c r="E376" s="65" t="str">
        <f t="shared" ca="1" si="39"/>
        <v/>
      </c>
      <c r="F376" s="6" t="str">
        <f t="shared" ca="1" si="40"/>
        <v/>
      </c>
      <c r="G376" s="6" t="str">
        <f t="shared" ca="1" si="41"/>
        <v/>
      </c>
      <c r="H376" s="6" t="str">
        <f t="shared" ca="1" si="42"/>
        <v/>
      </c>
      <c r="I376" s="10" t="str">
        <f t="shared" ca="1" si="43"/>
        <v/>
      </c>
      <c r="K376" s="3"/>
      <c r="L376" s="3"/>
    </row>
    <row r="377" spans="3:12" x14ac:dyDescent="0.2">
      <c r="C377" s="9" t="str">
        <f t="shared" ca="1" si="44"/>
        <v/>
      </c>
      <c r="D377" s="5" t="str">
        <f t="shared" ca="1" si="38"/>
        <v/>
      </c>
      <c r="E377" s="65" t="str">
        <f t="shared" ca="1" si="39"/>
        <v/>
      </c>
      <c r="F377" s="6" t="str">
        <f t="shared" ca="1" si="40"/>
        <v/>
      </c>
      <c r="G377" s="6" t="str">
        <f t="shared" ca="1" si="41"/>
        <v/>
      </c>
      <c r="H377" s="6" t="str">
        <f t="shared" ca="1" si="42"/>
        <v/>
      </c>
      <c r="I377" s="10" t="str">
        <f t="shared" ca="1" si="43"/>
        <v/>
      </c>
      <c r="K377" s="3"/>
      <c r="L377" s="3"/>
    </row>
    <row r="378" spans="3:12" x14ac:dyDescent="0.2">
      <c r="C378" s="9" t="str">
        <f t="shared" ca="1" si="44"/>
        <v/>
      </c>
      <c r="D378" s="5" t="str">
        <f t="shared" ca="1" si="38"/>
        <v/>
      </c>
      <c r="E378" s="65" t="str">
        <f t="shared" ca="1" si="39"/>
        <v/>
      </c>
      <c r="F378" s="6" t="str">
        <f t="shared" ca="1" si="40"/>
        <v/>
      </c>
      <c r="G378" s="6" t="str">
        <f t="shared" ca="1" si="41"/>
        <v/>
      </c>
      <c r="H378" s="6" t="str">
        <f t="shared" ca="1" si="42"/>
        <v/>
      </c>
      <c r="I378" s="10" t="str">
        <f t="shared" ca="1" si="43"/>
        <v/>
      </c>
      <c r="K378" s="3"/>
      <c r="L378" s="3"/>
    </row>
    <row r="379" spans="3:12" x14ac:dyDescent="0.2">
      <c r="C379" s="9" t="str">
        <f t="shared" ca="1" si="44"/>
        <v/>
      </c>
      <c r="D379" s="5" t="str">
        <f t="shared" ca="1" si="38"/>
        <v/>
      </c>
      <c r="E379" s="65" t="str">
        <f t="shared" ca="1" si="39"/>
        <v/>
      </c>
      <c r="F379" s="6" t="str">
        <f t="shared" ca="1" si="40"/>
        <v/>
      </c>
      <c r="G379" s="6" t="str">
        <f t="shared" ca="1" si="41"/>
        <v/>
      </c>
      <c r="H379" s="6" t="str">
        <f t="shared" ca="1" si="42"/>
        <v/>
      </c>
      <c r="I379" s="10" t="str">
        <f t="shared" ca="1" si="43"/>
        <v/>
      </c>
      <c r="K379" s="3"/>
      <c r="L379" s="3"/>
    </row>
    <row r="380" spans="3:12" x14ac:dyDescent="0.2">
      <c r="C380" s="9" t="str">
        <f t="shared" ca="1" si="44"/>
        <v/>
      </c>
      <c r="D380" s="5" t="str">
        <f t="shared" ca="1" si="38"/>
        <v/>
      </c>
      <c r="E380" s="65" t="str">
        <f t="shared" ca="1" si="39"/>
        <v/>
      </c>
      <c r="F380" s="6" t="str">
        <f t="shared" ca="1" si="40"/>
        <v/>
      </c>
      <c r="G380" s="6" t="str">
        <f t="shared" ca="1" si="41"/>
        <v/>
      </c>
      <c r="H380" s="6" t="str">
        <f t="shared" ca="1" si="42"/>
        <v/>
      </c>
      <c r="I380" s="10" t="str">
        <f t="shared" ca="1" si="43"/>
        <v/>
      </c>
      <c r="K380" s="3"/>
      <c r="L380" s="3"/>
    </row>
    <row r="381" spans="3:12" x14ac:dyDescent="0.2">
      <c r="C381" s="9" t="str">
        <f t="shared" ca="1" si="44"/>
        <v/>
      </c>
      <c r="D381" s="5" t="str">
        <f t="shared" ca="1" si="38"/>
        <v/>
      </c>
      <c r="E381" s="65" t="str">
        <f t="shared" ca="1" si="39"/>
        <v/>
      </c>
      <c r="F381" s="6" t="str">
        <f t="shared" ca="1" si="40"/>
        <v/>
      </c>
      <c r="G381" s="6" t="str">
        <f t="shared" ca="1" si="41"/>
        <v/>
      </c>
      <c r="H381" s="6" t="str">
        <f t="shared" ca="1" si="42"/>
        <v/>
      </c>
      <c r="I381" s="10" t="str">
        <f t="shared" ca="1" si="43"/>
        <v/>
      </c>
      <c r="K381" s="3"/>
      <c r="L381" s="3"/>
    </row>
    <row r="382" spans="3:12" x14ac:dyDescent="0.2">
      <c r="C382" s="11" t="str">
        <f t="shared" ca="1" si="44"/>
        <v/>
      </c>
      <c r="D382" s="12" t="str">
        <f t="shared" ca="1" si="38"/>
        <v/>
      </c>
      <c r="E382" s="66" t="str">
        <f t="shared" ca="1" si="39"/>
        <v/>
      </c>
      <c r="F382" s="13" t="str">
        <f t="shared" ca="1" si="40"/>
        <v/>
      </c>
      <c r="G382" s="13" t="str">
        <f t="shared" ca="1" si="41"/>
        <v/>
      </c>
      <c r="H382" s="13" t="str">
        <f t="shared" ca="1" si="42"/>
        <v/>
      </c>
      <c r="I382" s="14" t="str">
        <f t="shared" ca="1" si="43"/>
        <v/>
      </c>
      <c r="K382" s="3"/>
      <c r="L382" s="3"/>
    </row>
  </sheetData>
  <phoneticPr fontId="0" type="noConversion"/>
  <conditionalFormatting sqref="D23:H382 L15">
    <cfRule type="expression" dxfId="5" priority="1" stopIfTrue="1">
      <formula>NOT(Loan_Not_Paid)</formula>
    </cfRule>
    <cfRule type="expression" dxfId="4" priority="2" stopIfTrue="1">
      <formula>IF(ROW(D15)=Last_Row,TRUE,FALSE)</formula>
    </cfRule>
  </conditionalFormatting>
  <conditionalFormatting sqref="C23:C382">
    <cfRule type="expression" dxfId="3" priority="3" stopIfTrue="1">
      <formula>NOT(Loan_Not_Paid)</formula>
    </cfRule>
    <cfRule type="expression" dxfId="2" priority="4" stopIfTrue="1">
      <formula>IF(ROW(C23)=Last_Row,TRUE,FALSE)</formula>
    </cfRule>
  </conditionalFormatting>
  <conditionalFormatting sqref="I23:I382">
    <cfRule type="expression" dxfId="1" priority="5" stopIfTrue="1">
      <formula>NOT(Loan_Not_Paid)</formula>
    </cfRule>
    <cfRule type="expression" dxfId="0" priority="6" stopIfTrue="1">
      <formula>IF(ROW(I23)=Last_Row,TRUE,FALSE)</formula>
    </cfRule>
  </conditionalFormatting>
  <pageMargins left="0.5" right="0.5" top="1" bottom="1" header="0" footer="0"/>
  <pageSetup scale="89" fitToHeight="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H37" sqref="H3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3.85546875" style="117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42094</v>
      </c>
      <c r="F7" s="116"/>
      <c r="G7" s="116"/>
      <c r="H7" s="116"/>
    </row>
    <row r="9" spans="2:13" ht="16.5" thickBot="1" x14ac:dyDescent="0.3">
      <c r="B9" s="117" t="s">
        <v>28</v>
      </c>
      <c r="L9" s="123" t="s">
        <v>29</v>
      </c>
      <c r="M9" s="124">
        <v>27975.35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42005</v>
      </c>
      <c r="E12" s="116"/>
      <c r="G12" s="130">
        <v>2720</v>
      </c>
      <c r="H12" s="131">
        <v>85</v>
      </c>
      <c r="I12" s="132">
        <v>2720</v>
      </c>
      <c r="J12" s="118"/>
      <c r="K12" s="133">
        <v>42035</v>
      </c>
    </row>
    <row r="13" spans="2:13" ht="16.5" thickBot="1" x14ac:dyDescent="0.3">
      <c r="C13" s="117" t="s">
        <v>33</v>
      </c>
      <c r="D13" s="129">
        <v>42036</v>
      </c>
      <c r="E13" s="129"/>
      <c r="G13" s="132">
        <v>2720</v>
      </c>
      <c r="H13" s="131">
        <v>85</v>
      </c>
      <c r="I13" s="132">
        <v>2720</v>
      </c>
      <c r="J13" s="118"/>
      <c r="K13" s="133">
        <v>42063</v>
      </c>
    </row>
    <row r="14" spans="2:13" ht="16.5" thickBot="1" x14ac:dyDescent="0.3">
      <c r="C14" s="117" t="s">
        <v>34</v>
      </c>
      <c r="D14" s="129">
        <v>42064</v>
      </c>
      <c r="E14" s="116"/>
      <c r="G14" s="132">
        <v>2720</v>
      </c>
      <c r="H14" s="131">
        <v>85</v>
      </c>
      <c r="I14" s="132">
        <v>2720</v>
      </c>
      <c r="J14" s="118"/>
      <c r="K14" s="133">
        <v>42094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 t="s">
        <v>59</v>
      </c>
      <c r="D19" s="116"/>
      <c r="E19" s="116"/>
      <c r="I19" s="132">
        <v>-19518.349999999999</v>
      </c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-19518.349999999999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16617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497026.32</v>
      </c>
    </row>
    <row r="36" spans="2:12" ht="16.5" thickBot="1" x14ac:dyDescent="0.3">
      <c r="C36" s="125" t="s">
        <v>41</v>
      </c>
      <c r="H36" s="118"/>
      <c r="I36" s="132">
        <v>58473.68</v>
      </c>
    </row>
    <row r="37" spans="2:12" ht="16.5" thickBot="1" x14ac:dyDescent="0.3">
      <c r="C37" s="117" t="s">
        <v>42</v>
      </c>
      <c r="H37" s="118"/>
      <c r="I37" s="132">
        <v>14472.23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438552.64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 t="s">
        <v>60</v>
      </c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 t="s">
        <v>61</v>
      </c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8" orientation="portrait" r:id="rId1"/>
  <headerFooter>
    <oddFooter>&amp;L&amp;Z&amp;F&amp;F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15" sqref="I15"/>
    </sheetView>
  </sheetViews>
  <sheetFormatPr defaultColWidth="9.140625" defaultRowHeight="15.75" x14ac:dyDescent="0.25"/>
  <cols>
    <col min="1" max="1" width="9.140625" style="87"/>
    <col min="2" max="2" width="7" style="87" customWidth="1"/>
    <col min="3" max="5" width="9.140625" style="87"/>
    <col min="6" max="6" width="3.28515625" style="87" customWidth="1"/>
    <col min="7" max="7" width="11.7109375" style="87" bestFit="1" customWidth="1"/>
    <col min="8" max="8" width="10.85546875" style="87" customWidth="1"/>
    <col min="9" max="9" width="11.7109375" style="87" bestFit="1" customWidth="1"/>
    <col min="10" max="10" width="3.42578125" style="87" customWidth="1"/>
    <col min="11" max="11" width="15.42578125" style="87" bestFit="1" customWidth="1"/>
    <col min="12" max="12" width="3.85546875" style="87" customWidth="1"/>
    <col min="13" max="13" width="10.140625" style="87" bestFit="1" customWidth="1"/>
    <col min="14" max="16384" width="9.140625" style="87"/>
  </cols>
  <sheetData>
    <row r="3" spans="2:13" ht="16.5" thickBot="1" x14ac:dyDescent="0.3">
      <c r="B3" s="88" t="s">
        <v>52</v>
      </c>
      <c r="C3" s="88"/>
      <c r="D3" s="88"/>
      <c r="E3" s="88"/>
      <c r="F3" s="88"/>
      <c r="G3" s="88"/>
      <c r="H3" s="88"/>
      <c r="I3" s="88"/>
    </row>
    <row r="4" spans="2:13" x14ac:dyDescent="0.25">
      <c r="B4" s="16"/>
      <c r="C4" s="16" t="s">
        <v>24</v>
      </c>
      <c r="D4" s="16"/>
      <c r="E4" s="16"/>
      <c r="F4" s="16"/>
      <c r="G4" s="16"/>
      <c r="H4" s="16"/>
      <c r="I4" s="16"/>
    </row>
    <row r="6" spans="2:13" x14ac:dyDescent="0.25">
      <c r="B6" s="87" t="s">
        <v>25</v>
      </c>
      <c r="K6" s="89" t="s">
        <v>26</v>
      </c>
      <c r="L6" s="103" t="s">
        <v>47</v>
      </c>
      <c r="M6" s="90"/>
    </row>
    <row r="7" spans="2:13" ht="16.5" thickBot="1" x14ac:dyDescent="0.3">
      <c r="B7" s="87" t="s">
        <v>27</v>
      </c>
      <c r="E7" s="106">
        <v>42004</v>
      </c>
      <c r="F7" s="88"/>
      <c r="G7" s="88"/>
      <c r="H7" s="88"/>
    </row>
    <row r="9" spans="2:13" ht="16.5" thickBot="1" x14ac:dyDescent="0.3">
      <c r="B9" s="87" t="s">
        <v>28</v>
      </c>
      <c r="L9" s="91" t="s">
        <v>29</v>
      </c>
      <c r="M9" s="100">
        <v>0</v>
      </c>
    </row>
    <row r="10" spans="2:13" ht="16.5" thickTop="1" x14ac:dyDescent="0.25">
      <c r="B10" s="87" t="s">
        <v>56</v>
      </c>
    </row>
    <row r="11" spans="2:13" ht="31.5" x14ac:dyDescent="0.25">
      <c r="B11" s="93" t="s">
        <v>30</v>
      </c>
      <c r="D11" s="104" t="s">
        <v>48</v>
      </c>
      <c r="E11" s="104"/>
      <c r="F11" s="104"/>
      <c r="G11" s="105" t="s">
        <v>31</v>
      </c>
      <c r="H11" s="107" t="s">
        <v>50</v>
      </c>
      <c r="I11" s="105" t="s">
        <v>51</v>
      </c>
      <c r="J11" s="104"/>
      <c r="K11" s="104" t="s">
        <v>49</v>
      </c>
    </row>
    <row r="12" spans="2:13" ht="16.5" thickBot="1" x14ac:dyDescent="0.3">
      <c r="C12" s="87" t="s">
        <v>32</v>
      </c>
      <c r="D12" s="108">
        <v>41913</v>
      </c>
      <c r="E12" s="88"/>
      <c r="G12" s="101">
        <v>2720</v>
      </c>
      <c r="H12" s="109">
        <v>85</v>
      </c>
      <c r="I12" s="102">
        <v>2720</v>
      </c>
      <c r="J12" s="16"/>
      <c r="K12" s="110">
        <v>41943</v>
      </c>
    </row>
    <row r="13" spans="2:13" ht="16.5" thickBot="1" x14ac:dyDescent="0.3">
      <c r="C13" s="87" t="s">
        <v>33</v>
      </c>
      <c r="D13" s="108">
        <v>41944</v>
      </c>
      <c r="E13" s="108"/>
      <c r="G13" s="102">
        <v>2720</v>
      </c>
      <c r="H13" s="109">
        <v>85</v>
      </c>
      <c r="I13" s="102">
        <v>2720</v>
      </c>
      <c r="J13" s="16"/>
      <c r="K13" s="110">
        <v>41973</v>
      </c>
    </row>
    <row r="14" spans="2:13" ht="16.5" thickBot="1" x14ac:dyDescent="0.3">
      <c r="C14" s="87" t="s">
        <v>34</v>
      </c>
      <c r="D14" s="108">
        <v>41974</v>
      </c>
      <c r="E14" s="88"/>
      <c r="G14" s="102">
        <v>2720</v>
      </c>
      <c r="H14" s="109">
        <v>85</v>
      </c>
      <c r="I14" s="102">
        <v>2720</v>
      </c>
      <c r="J14" s="16"/>
      <c r="K14" s="110">
        <v>42004</v>
      </c>
    </row>
    <row r="15" spans="2:13" x14ac:dyDescent="0.25">
      <c r="C15" s="87" t="s">
        <v>53</v>
      </c>
      <c r="D15" s="16"/>
      <c r="E15" s="16"/>
      <c r="G15" s="16"/>
      <c r="H15" s="111">
        <v>41948</v>
      </c>
      <c r="I15" s="115">
        <v>19815.349999999999</v>
      </c>
      <c r="J15" s="16"/>
      <c r="K15" s="16"/>
    </row>
    <row r="16" spans="2:13" ht="16.5" thickBot="1" x14ac:dyDescent="0.3">
      <c r="F16" s="93" t="s">
        <v>35</v>
      </c>
      <c r="J16" s="94" t="s">
        <v>29</v>
      </c>
      <c r="K16" s="112">
        <f>SUM(I12:I14)+I15</f>
        <v>27975.35</v>
      </c>
    </row>
    <row r="18" spans="1:14" x14ac:dyDescent="0.25">
      <c r="B18" s="93" t="s">
        <v>36</v>
      </c>
    </row>
    <row r="19" spans="1:14" ht="16.5" thickBot="1" x14ac:dyDescent="0.3">
      <c r="C19" s="88"/>
      <c r="D19" s="88"/>
      <c r="E19" s="88"/>
      <c r="I19" s="102">
        <v>0</v>
      </c>
      <c r="J19" s="16"/>
      <c r="K19" s="16"/>
    </row>
    <row r="20" spans="1:14" ht="16.5" thickBot="1" x14ac:dyDescent="0.3">
      <c r="C20" s="88"/>
      <c r="D20" s="88"/>
      <c r="E20" s="88"/>
      <c r="I20" s="102">
        <v>0</v>
      </c>
      <c r="J20" s="16"/>
      <c r="K20" s="16"/>
    </row>
    <row r="21" spans="1:14" ht="16.5" thickBot="1" x14ac:dyDescent="0.3">
      <c r="C21" s="88"/>
      <c r="D21" s="88"/>
      <c r="E21" s="88"/>
      <c r="I21" s="102">
        <v>0</v>
      </c>
      <c r="J21" s="16"/>
      <c r="K21" s="16"/>
    </row>
    <row r="22" spans="1:14" ht="16.5" thickBot="1" x14ac:dyDescent="0.3">
      <c r="C22" s="88"/>
      <c r="D22" s="88"/>
      <c r="E22" s="88"/>
      <c r="I22" s="102">
        <v>0</v>
      </c>
      <c r="J22" s="16"/>
      <c r="K22" s="16"/>
    </row>
    <row r="23" spans="1:14" ht="16.5" thickBot="1" x14ac:dyDescent="0.3">
      <c r="C23" s="88"/>
      <c r="D23" s="88"/>
      <c r="E23" s="88"/>
      <c r="I23" s="102">
        <v>0</v>
      </c>
      <c r="J23" s="16"/>
      <c r="K23" s="16"/>
    </row>
    <row r="24" spans="1:14" ht="16.5" thickBot="1" x14ac:dyDescent="0.3">
      <c r="C24" s="88"/>
      <c r="D24" s="88"/>
      <c r="E24" s="88"/>
      <c r="I24" s="102">
        <v>0</v>
      </c>
      <c r="J24" s="16"/>
      <c r="K24" s="16"/>
    </row>
    <row r="25" spans="1:14" ht="16.5" thickBot="1" x14ac:dyDescent="0.3">
      <c r="C25" s="88"/>
      <c r="D25" s="88"/>
      <c r="E25" s="88"/>
      <c r="I25" s="102">
        <v>0</v>
      </c>
      <c r="J25" s="16"/>
      <c r="K25" s="16"/>
    </row>
    <row r="26" spans="1:14" ht="16.5" thickBot="1" x14ac:dyDescent="0.3">
      <c r="C26" s="88"/>
      <c r="D26" s="88"/>
      <c r="E26" s="88"/>
      <c r="I26" s="102">
        <v>0</v>
      </c>
      <c r="J26" s="16"/>
      <c r="K26" s="16"/>
    </row>
    <row r="27" spans="1:14" x14ac:dyDescent="0.25">
      <c r="C27" s="16"/>
      <c r="D27" s="16"/>
      <c r="E27" s="16"/>
      <c r="G27" s="16"/>
      <c r="I27" s="16"/>
      <c r="J27" s="16"/>
      <c r="K27" s="16"/>
    </row>
    <row r="28" spans="1:14" ht="16.5" thickBot="1" x14ac:dyDescent="0.3">
      <c r="F28" s="93" t="s">
        <v>37</v>
      </c>
      <c r="J28" s="94" t="s">
        <v>29</v>
      </c>
      <c r="K28" s="88">
        <f>SUM(I19:I26)</f>
        <v>0</v>
      </c>
    </row>
    <row r="30" spans="1:14" ht="16.5" thickBot="1" x14ac:dyDescent="0.3">
      <c r="B30" s="93" t="s">
        <v>38</v>
      </c>
      <c r="L30" s="91" t="s">
        <v>29</v>
      </c>
      <c r="M30" s="113">
        <f>+K16+M9</f>
        <v>27975.35</v>
      </c>
    </row>
    <row r="31" spans="1:14" ht="16.5" thickTop="1" x14ac:dyDescent="0.25">
      <c r="A31" s="95"/>
      <c r="B31" s="96"/>
      <c r="C31" s="95"/>
      <c r="D31" s="95"/>
      <c r="E31" s="95"/>
      <c r="F31" s="95"/>
      <c r="G31" s="95"/>
      <c r="H31" s="95"/>
      <c r="I31" s="95"/>
      <c r="J31" s="95"/>
      <c r="K31" s="95"/>
      <c r="L31" s="97"/>
      <c r="M31" s="95"/>
      <c r="N31" s="95"/>
    </row>
    <row r="33" spans="2:12" ht="16.5" thickBot="1" x14ac:dyDescent="0.3">
      <c r="B33" s="87" t="s">
        <v>39</v>
      </c>
      <c r="J33" s="88"/>
      <c r="K33" s="88">
        <v>85</v>
      </c>
    </row>
    <row r="34" spans="2:12" x14ac:dyDescent="0.25">
      <c r="B34" s="87" t="s">
        <v>57</v>
      </c>
    </row>
    <row r="35" spans="2:12" ht="16.5" thickBot="1" x14ac:dyDescent="0.3">
      <c r="B35" s="87" t="s">
        <v>40</v>
      </c>
      <c r="J35" s="94" t="s">
        <v>29</v>
      </c>
      <c r="K35" s="88">
        <v>0</v>
      </c>
    </row>
    <row r="36" spans="2:12" ht="16.5" thickBot="1" x14ac:dyDescent="0.3">
      <c r="C36" s="93" t="s">
        <v>41</v>
      </c>
      <c r="H36" s="16"/>
      <c r="I36" s="102">
        <v>0</v>
      </c>
    </row>
    <row r="37" spans="2:12" ht="16.5" thickBot="1" x14ac:dyDescent="0.3">
      <c r="C37" s="87" t="s">
        <v>42</v>
      </c>
      <c r="H37" s="16"/>
      <c r="I37" s="102">
        <v>0</v>
      </c>
    </row>
    <row r="38" spans="2:12" ht="16.5" thickBot="1" x14ac:dyDescent="0.3">
      <c r="B38" s="93" t="s">
        <v>43</v>
      </c>
      <c r="J38" s="94" t="s">
        <v>29</v>
      </c>
      <c r="K38" s="114">
        <v>497026.32</v>
      </c>
    </row>
    <row r="39" spans="2:12" x14ac:dyDescent="0.25">
      <c r="B39" s="93"/>
      <c r="J39" s="98"/>
      <c r="K39" s="16"/>
    </row>
    <row r="40" spans="2:12" x14ac:dyDescent="0.25">
      <c r="B40" s="79" t="s">
        <v>44</v>
      </c>
      <c r="C40" s="90" t="s">
        <v>54</v>
      </c>
      <c r="D40" s="90"/>
      <c r="E40" s="90"/>
      <c r="F40" s="90"/>
      <c r="G40" s="90"/>
      <c r="H40" s="90"/>
      <c r="I40" s="90"/>
      <c r="J40" s="99"/>
      <c r="K40" s="90"/>
      <c r="L40" s="90"/>
    </row>
    <row r="41" spans="2:12" x14ac:dyDescent="0.25">
      <c r="B41" s="79" t="s">
        <v>55</v>
      </c>
      <c r="C41" s="90"/>
      <c r="D41" s="90"/>
      <c r="E41" s="90"/>
      <c r="F41" s="90"/>
      <c r="G41" s="90"/>
      <c r="H41" s="90"/>
      <c r="I41" s="90"/>
      <c r="J41" s="99"/>
      <c r="K41" s="90"/>
      <c r="L41" s="90"/>
    </row>
    <row r="43" spans="2:12" ht="16.5" thickBot="1" x14ac:dyDescent="0.3">
      <c r="B43" s="92"/>
      <c r="C43" s="92"/>
      <c r="D43" s="92"/>
      <c r="E43" s="92"/>
      <c r="F43" s="92"/>
      <c r="H43" s="92"/>
      <c r="I43" s="92"/>
    </row>
    <row r="44" spans="2:12" ht="16.5" thickTop="1" x14ac:dyDescent="0.25">
      <c r="B44" s="87" t="s">
        <v>45</v>
      </c>
      <c r="H44" s="87" t="s">
        <v>46</v>
      </c>
    </row>
    <row r="46" spans="2:12" x14ac:dyDescent="0.25">
      <c r="B46" s="93"/>
    </row>
  </sheetData>
  <pageMargins left="0.7" right="0.7" top="0.75" bottom="0.75" header="0.3" footer="0.3"/>
  <pageSetup scale="81" orientation="portrait" r:id="rId1"/>
  <headerFooter>
    <oddFooter>&amp;L&amp;Z&amp;F&amp;F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zoomScaleNormal="100" zoomScaleSheetLayoutView="90" workbookViewId="0">
      <selection activeCell="L6" sqref="L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43190</v>
      </c>
      <c r="F7" s="116"/>
      <c r="G7" s="116"/>
      <c r="H7" s="116"/>
    </row>
    <row r="9" spans="2:13" ht="16.5" thickBot="1" x14ac:dyDescent="0.3">
      <c r="B9" s="117" t="s">
        <v>28</v>
      </c>
      <c r="L9" s="148">
        <v>43100</v>
      </c>
      <c r="M9" s="124">
        <v>106473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43131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43131</v>
      </c>
    </row>
    <row r="13" spans="2:13" ht="16.5" thickBot="1" x14ac:dyDescent="0.3">
      <c r="C13" s="117" t="s">
        <v>33</v>
      </c>
      <c r="D13" s="129">
        <v>43159</v>
      </c>
      <c r="E13" s="129"/>
      <c r="G13" s="132">
        <v>2720</v>
      </c>
      <c r="H13" s="131">
        <v>86</v>
      </c>
      <c r="I13" s="130">
        <f t="shared" ref="I13:I14" si="0">+G13</f>
        <v>2720</v>
      </c>
      <c r="J13" s="118"/>
      <c r="K13" s="133">
        <f t="shared" ref="K13:K14" si="1">+D13</f>
        <v>43159</v>
      </c>
    </row>
    <row r="14" spans="2:13" ht="16.5" thickBot="1" x14ac:dyDescent="0.3">
      <c r="C14" s="117" t="s">
        <v>34</v>
      </c>
      <c r="D14" s="129">
        <v>43190</v>
      </c>
      <c r="E14" s="116"/>
      <c r="G14" s="132">
        <v>2720</v>
      </c>
      <c r="H14" s="131">
        <v>86</v>
      </c>
      <c r="I14" s="130">
        <f t="shared" si="0"/>
        <v>2720</v>
      </c>
      <c r="J14" s="118"/>
      <c r="K14" s="133">
        <f t="shared" si="1"/>
        <v>43190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114633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0</v>
      </c>
    </row>
    <row r="37" spans="2:12" ht="16.5" thickBot="1" x14ac:dyDescent="0.3">
      <c r="C37" s="117" t="s">
        <v>42</v>
      </c>
      <c r="H37" s="118"/>
      <c r="I37" s="132">
        <v>0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zoomScale="90" zoomScaleNormal="100" zoomScaleSheetLayoutView="90" workbookViewId="0">
      <selection activeCell="H16" sqref="H1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43100</v>
      </c>
      <c r="F7" s="116"/>
      <c r="G7" s="116"/>
      <c r="H7" s="116"/>
    </row>
    <row r="9" spans="2:13" ht="16.5" thickBot="1" x14ac:dyDescent="0.3">
      <c r="B9" s="117" t="s">
        <v>28</v>
      </c>
      <c r="L9" s="148">
        <v>43008</v>
      </c>
      <c r="M9" s="124">
        <v>98313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43039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43039</v>
      </c>
    </row>
    <row r="13" spans="2:13" ht="16.5" thickBot="1" x14ac:dyDescent="0.3">
      <c r="C13" s="117" t="s">
        <v>33</v>
      </c>
      <c r="D13" s="129">
        <v>43069</v>
      </c>
      <c r="E13" s="129"/>
      <c r="G13" s="132">
        <v>2720</v>
      </c>
      <c r="H13" s="131">
        <v>86</v>
      </c>
      <c r="I13" s="130">
        <f t="shared" ref="I13:I14" si="0">+G13</f>
        <v>2720</v>
      </c>
      <c r="J13" s="118"/>
      <c r="K13" s="133">
        <f t="shared" ref="K13:K14" si="1">+D13</f>
        <v>43069</v>
      </c>
    </row>
    <row r="14" spans="2:13" ht="16.5" thickBot="1" x14ac:dyDescent="0.3">
      <c r="C14" s="117" t="s">
        <v>34</v>
      </c>
      <c r="D14" s="129">
        <v>43100</v>
      </c>
      <c r="E14" s="116"/>
      <c r="G14" s="132">
        <v>2720</v>
      </c>
      <c r="H14" s="131">
        <v>86</v>
      </c>
      <c r="I14" s="130">
        <f t="shared" si="0"/>
        <v>2720</v>
      </c>
      <c r="J14" s="118"/>
      <c r="K14" s="133">
        <f t="shared" si="1"/>
        <v>43100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106473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0</v>
      </c>
    </row>
    <row r="37" spans="2:12" ht="16.5" thickBot="1" x14ac:dyDescent="0.3">
      <c r="C37" s="117" t="s">
        <v>42</v>
      </c>
      <c r="H37" s="118"/>
      <c r="I37" s="132">
        <v>0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zoomScale="90" zoomScaleNormal="100" zoomScaleSheetLayoutView="90" workbookViewId="0">
      <selection activeCell="H12" sqref="H12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43008</v>
      </c>
      <c r="F7" s="116"/>
      <c r="G7" s="116"/>
      <c r="H7" s="116"/>
    </row>
    <row r="9" spans="2:13" ht="16.5" thickBot="1" x14ac:dyDescent="0.3">
      <c r="B9" s="117" t="s">
        <v>28</v>
      </c>
      <c r="L9" s="148">
        <v>42916</v>
      </c>
      <c r="M9" s="124">
        <v>90089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42947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42947</v>
      </c>
    </row>
    <row r="13" spans="2:13" ht="16.5" thickBot="1" x14ac:dyDescent="0.3">
      <c r="C13" s="117" t="s">
        <v>33</v>
      </c>
      <c r="D13" s="129">
        <v>42978</v>
      </c>
      <c r="E13" s="129"/>
      <c r="G13" s="132">
        <v>2752</v>
      </c>
      <c r="H13" s="131">
        <v>86</v>
      </c>
      <c r="I13" s="130">
        <f t="shared" ref="I13:I14" si="0">+G13</f>
        <v>2752</v>
      </c>
      <c r="J13" s="118"/>
      <c r="K13" s="133">
        <f t="shared" ref="K13:K14" si="1">+D13</f>
        <v>42978</v>
      </c>
    </row>
    <row r="14" spans="2:13" ht="16.5" thickBot="1" x14ac:dyDescent="0.3">
      <c r="C14" s="117" t="s">
        <v>34</v>
      </c>
      <c r="D14" s="129">
        <v>43008</v>
      </c>
      <c r="E14" s="116"/>
      <c r="G14" s="132">
        <v>2752</v>
      </c>
      <c r="H14" s="131">
        <v>86</v>
      </c>
      <c r="I14" s="130">
        <f t="shared" si="0"/>
        <v>2752</v>
      </c>
      <c r="J14" s="118"/>
      <c r="K14" s="133">
        <f t="shared" si="1"/>
        <v>43008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8224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98313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>
        <v>29236.84</v>
      </c>
    </row>
    <row r="37" spans="2:12" ht="16.5" thickBot="1" x14ac:dyDescent="0.3">
      <c r="C37" s="117" t="s">
        <v>42</v>
      </c>
      <c r="H37" s="118"/>
      <c r="I37" s="132">
        <v>5701.18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0" zoomScale="90" zoomScaleNormal="100" zoomScaleSheetLayoutView="90" workbookViewId="0">
      <selection activeCell="K33" sqref="K33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42916</v>
      </c>
      <c r="F7" s="116"/>
      <c r="G7" s="116"/>
      <c r="H7" s="116"/>
    </row>
    <row r="9" spans="2:13" ht="16.5" thickBot="1" x14ac:dyDescent="0.3">
      <c r="B9" s="117" t="s">
        <v>28</v>
      </c>
      <c r="L9" s="148">
        <v>42825</v>
      </c>
      <c r="M9" s="124">
        <v>81929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42826</v>
      </c>
      <c r="E12" s="116"/>
      <c r="G12" s="130">
        <v>2752</v>
      </c>
      <c r="H12" s="131">
        <v>86</v>
      </c>
      <c r="I12" s="130">
        <v>2752</v>
      </c>
      <c r="J12" s="118"/>
      <c r="K12" s="133">
        <v>42855</v>
      </c>
    </row>
    <row r="13" spans="2:13" ht="16.5" thickBot="1" x14ac:dyDescent="0.3">
      <c r="C13" s="117" t="s">
        <v>33</v>
      </c>
      <c r="D13" s="129">
        <v>42856</v>
      </c>
      <c r="E13" s="129"/>
      <c r="G13" s="132">
        <v>2688</v>
      </c>
      <c r="H13" s="131">
        <v>84</v>
      </c>
      <c r="I13" s="132">
        <v>2688</v>
      </c>
      <c r="J13" s="118"/>
      <c r="K13" s="133">
        <v>42886</v>
      </c>
    </row>
    <row r="14" spans="2:13" ht="16.5" thickBot="1" x14ac:dyDescent="0.3">
      <c r="C14" s="117" t="s">
        <v>34</v>
      </c>
      <c r="D14" s="129">
        <v>42916</v>
      </c>
      <c r="E14" s="116"/>
      <c r="G14" s="132">
        <v>2720</v>
      </c>
      <c r="H14" s="131">
        <v>85</v>
      </c>
      <c r="I14" s="132">
        <v>2720</v>
      </c>
      <c r="J14" s="118"/>
      <c r="K14" s="133">
        <v>42916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90089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380078.96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5" zoomScale="90" zoomScaleNormal="100" zoomScaleSheetLayoutView="90" workbookViewId="0">
      <selection activeCell="K35" sqref="K35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42825</v>
      </c>
      <c r="F7" s="116"/>
      <c r="G7" s="116"/>
      <c r="H7" s="116"/>
    </row>
    <row r="9" spans="2:13" ht="16.5" thickBot="1" x14ac:dyDescent="0.3">
      <c r="B9" s="117" t="s">
        <v>28</v>
      </c>
      <c r="L9" s="148">
        <v>42735</v>
      </c>
      <c r="M9" s="124">
        <v>73769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42736</v>
      </c>
      <c r="E12" s="116"/>
      <c r="G12" s="130">
        <v>2720</v>
      </c>
      <c r="H12" s="131">
        <v>85</v>
      </c>
      <c r="I12" s="130">
        <v>2720</v>
      </c>
      <c r="J12" s="118"/>
      <c r="K12" s="133">
        <v>42766</v>
      </c>
    </row>
    <row r="13" spans="2:13" ht="16.5" thickBot="1" x14ac:dyDescent="0.3">
      <c r="C13" s="117" t="s">
        <v>33</v>
      </c>
      <c r="D13" s="129">
        <v>42767</v>
      </c>
      <c r="E13" s="129"/>
      <c r="G13" s="132">
        <v>2752</v>
      </c>
      <c r="H13" s="131">
        <v>86</v>
      </c>
      <c r="I13" s="132">
        <v>2752</v>
      </c>
      <c r="J13" s="118"/>
      <c r="K13" s="133">
        <v>42794</v>
      </c>
    </row>
    <row r="14" spans="2:13" ht="16.5" thickBot="1" x14ac:dyDescent="0.3">
      <c r="C14" s="117" t="s">
        <v>34</v>
      </c>
      <c r="D14" s="129">
        <v>42795</v>
      </c>
      <c r="E14" s="116"/>
      <c r="G14" s="132">
        <v>2688</v>
      </c>
      <c r="H14" s="131">
        <v>84</v>
      </c>
      <c r="I14" s="132">
        <v>2688</v>
      </c>
      <c r="J14" s="118"/>
      <c r="K14" s="133">
        <v>42825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81929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380078.96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zoomScale="90" zoomScaleNormal="100" zoomScaleSheetLayoutView="90" workbookViewId="0">
      <selection activeCell="I36" sqref="I3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42735</v>
      </c>
      <c r="F7" s="116"/>
      <c r="G7" s="116"/>
      <c r="H7" s="116"/>
    </row>
    <row r="9" spans="2:13" ht="16.5" thickBot="1" x14ac:dyDescent="0.3">
      <c r="B9" s="117" t="s">
        <v>28</v>
      </c>
      <c r="L9" s="148">
        <v>42643</v>
      </c>
      <c r="M9" s="124">
        <v>65641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42644</v>
      </c>
      <c r="E12" s="116"/>
      <c r="G12" s="130">
        <f>2720-8-24</f>
        <v>2688</v>
      </c>
      <c r="H12" s="131">
        <v>84</v>
      </c>
      <c r="I12" s="132">
        <v>2688</v>
      </c>
      <c r="J12" s="118"/>
      <c r="K12" s="133">
        <v>42674</v>
      </c>
    </row>
    <row r="13" spans="2:13" ht="16.5" thickBot="1" x14ac:dyDescent="0.3">
      <c r="C13" s="117" t="s">
        <v>33</v>
      </c>
      <c r="D13" s="129">
        <v>42675</v>
      </c>
      <c r="E13" s="129"/>
      <c r="G13" s="132">
        <v>2720</v>
      </c>
      <c r="H13" s="131">
        <v>85</v>
      </c>
      <c r="I13" s="132">
        <v>2720</v>
      </c>
      <c r="J13" s="118"/>
      <c r="K13" s="133">
        <v>42704</v>
      </c>
    </row>
    <row r="14" spans="2:13" ht="16.5" thickBot="1" x14ac:dyDescent="0.3">
      <c r="C14" s="117" t="s">
        <v>34</v>
      </c>
      <c r="D14" s="129">
        <v>42734</v>
      </c>
      <c r="E14" s="116"/>
      <c r="G14" s="132">
        <v>2720</v>
      </c>
      <c r="H14" s="131">
        <v>85</v>
      </c>
      <c r="I14" s="132">
        <v>2720</v>
      </c>
      <c r="J14" s="118"/>
      <c r="K14" s="133">
        <v>42735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8128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73769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380078.96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36" sqref="I3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42643</v>
      </c>
      <c r="F7" s="116"/>
      <c r="G7" s="116"/>
      <c r="H7" s="116"/>
    </row>
    <row r="9" spans="2:13" ht="16.5" thickBot="1" x14ac:dyDescent="0.3">
      <c r="B9" s="117" t="s">
        <v>28</v>
      </c>
      <c r="L9" s="148">
        <v>42551</v>
      </c>
      <c r="M9" s="124">
        <v>57481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42552</v>
      </c>
      <c r="E12" s="116"/>
      <c r="G12" s="130">
        <v>2720</v>
      </c>
      <c r="H12" s="131">
        <v>85</v>
      </c>
      <c r="I12" s="132">
        <v>2720</v>
      </c>
      <c r="J12" s="118"/>
      <c r="K12" s="133">
        <v>42581</v>
      </c>
    </row>
    <row r="13" spans="2:13" ht="16.5" thickBot="1" x14ac:dyDescent="0.3">
      <c r="C13" s="117" t="s">
        <v>33</v>
      </c>
      <c r="D13" s="129">
        <v>42583</v>
      </c>
      <c r="E13" s="129"/>
      <c r="G13" s="132">
        <v>2688</v>
      </c>
      <c r="H13" s="131">
        <v>84</v>
      </c>
      <c r="I13" s="132">
        <v>2688</v>
      </c>
      <c r="J13" s="118"/>
      <c r="K13" s="133">
        <v>42613</v>
      </c>
    </row>
    <row r="14" spans="2:13" ht="16.5" thickBot="1" x14ac:dyDescent="0.3">
      <c r="C14" s="117" t="s">
        <v>34</v>
      </c>
      <c r="D14" s="129">
        <v>42643</v>
      </c>
      <c r="E14" s="116"/>
      <c r="G14" s="132">
        <v>2752</v>
      </c>
      <c r="H14" s="131">
        <v>86</v>
      </c>
      <c r="I14" s="132">
        <v>2752</v>
      </c>
      <c r="J14" s="118"/>
      <c r="K14" s="133">
        <v>42643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65641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>
        <v>29236.84</v>
      </c>
    </row>
    <row r="37" spans="2:12" ht="16.5" thickBot="1" x14ac:dyDescent="0.3">
      <c r="C37" s="117" t="s">
        <v>42</v>
      </c>
      <c r="H37" s="118"/>
      <c r="I37" s="132">
        <v>6139.74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380078.95999999996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3" zoomScale="90" zoomScaleNormal="100" zoomScaleSheetLayoutView="90" workbookViewId="0">
      <selection activeCell="D12" sqref="D12:D14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42551</v>
      </c>
      <c r="F7" s="116"/>
      <c r="G7" s="116"/>
      <c r="H7" s="116"/>
    </row>
    <row r="9" spans="2:13" ht="16.5" thickBot="1" x14ac:dyDescent="0.3">
      <c r="B9" s="117" t="s">
        <v>28</v>
      </c>
      <c r="L9" s="148">
        <v>42460</v>
      </c>
      <c r="M9" s="124">
        <v>49289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42461</v>
      </c>
      <c r="E12" s="116"/>
      <c r="G12" s="130">
        <v>2720</v>
      </c>
      <c r="H12" s="131">
        <v>85</v>
      </c>
      <c r="I12" s="132">
        <v>2720</v>
      </c>
      <c r="J12" s="133"/>
      <c r="K12" s="133">
        <v>42490</v>
      </c>
    </row>
    <row r="13" spans="2:13" ht="16.5" thickBot="1" x14ac:dyDescent="0.3">
      <c r="C13" s="117" t="s">
        <v>33</v>
      </c>
      <c r="D13" s="129">
        <v>42491</v>
      </c>
      <c r="E13" s="129"/>
      <c r="G13" s="132">
        <v>2752</v>
      </c>
      <c r="H13" s="131">
        <v>86</v>
      </c>
      <c r="I13" s="132">
        <v>2752</v>
      </c>
      <c r="J13" s="118"/>
      <c r="K13" s="133">
        <v>42521</v>
      </c>
    </row>
    <row r="14" spans="2:13" ht="16.5" thickBot="1" x14ac:dyDescent="0.3">
      <c r="C14" s="117" t="s">
        <v>34</v>
      </c>
      <c r="D14" s="129">
        <v>42551</v>
      </c>
      <c r="E14" s="116"/>
      <c r="G14" s="132">
        <v>2752</v>
      </c>
      <c r="H14" s="131">
        <v>86</v>
      </c>
      <c r="I14" s="132">
        <v>2720</v>
      </c>
      <c r="J14" s="118"/>
      <c r="K14" s="133">
        <v>42551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8192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57481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2009-04-08T07:00:00+00:00</OpenedDate>
    <SignificantOrder xmlns="dc463f71-b30c-4ab2-9473-d307f9d35888">false</SignificantOrder>
    <Date1 xmlns="dc463f71-b30c-4ab2-9473-d307f9d35888">2018-09-10T07:00:00+00:00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</CaseCompanyNames>
    <Nickname xmlns="http://schemas.microsoft.com/sharepoint/v3" xsi:nil="true"/>
    <DocketNumber xmlns="dc463f71-b30c-4ab2-9473-d307f9d35888">090516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188CBABC189A42AD155B2D1F0D4C82" ma:contentTypeVersion="131" ma:contentTypeDescription="" ma:contentTypeScope="" ma:versionID="88e2c86ee10f9fe00e19511f30a114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20C0EF-6776-4F01-991F-74E8AC7B7BB4}"/>
</file>

<file path=customXml/itemProps2.xml><?xml version="1.0" encoding="utf-8"?>
<ds:datastoreItem xmlns:ds="http://schemas.openxmlformats.org/officeDocument/2006/customXml" ds:itemID="{C14D66C6-00C0-433C-97D6-00D67F416452}"/>
</file>

<file path=customXml/itemProps3.xml><?xml version="1.0" encoding="utf-8"?>
<ds:datastoreItem xmlns:ds="http://schemas.openxmlformats.org/officeDocument/2006/customXml" ds:itemID="{357BB874-5156-4AFD-B3D9-5D6A41EAAF76}"/>
</file>

<file path=customXml/itemProps4.xml><?xml version="1.0" encoding="utf-8"?>
<ds:datastoreItem xmlns:ds="http://schemas.openxmlformats.org/officeDocument/2006/customXml" ds:itemID="{B7909D5F-98D7-4500-82D8-CD8833E51C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25</vt:i4>
      </vt:variant>
    </vt:vector>
  </HeadingPairs>
  <TitlesOfParts>
    <vt:vector size="41" baseType="lpstr">
      <vt:lpstr>Q2_2018 </vt:lpstr>
      <vt:lpstr>Q1_2018</vt:lpstr>
      <vt:lpstr>Q4_2017</vt:lpstr>
      <vt:lpstr>Q3_2017</vt:lpstr>
      <vt:lpstr>Q2_2017</vt:lpstr>
      <vt:lpstr>Q1_2017</vt:lpstr>
      <vt:lpstr>Q4_2016</vt:lpstr>
      <vt:lpstr>Q3_2016</vt:lpstr>
      <vt:lpstr>Q2_2016</vt:lpstr>
      <vt:lpstr>Q1_2016</vt:lpstr>
      <vt:lpstr>Q4_2015 </vt:lpstr>
      <vt:lpstr>Q3_2015</vt:lpstr>
      <vt:lpstr>Q2_2015</vt:lpstr>
      <vt:lpstr>Amortization Table</vt:lpstr>
      <vt:lpstr>Q1_2015</vt:lpstr>
      <vt:lpstr>Q4_2014</vt:lpstr>
      <vt:lpstr>Full_Print</vt:lpstr>
      <vt:lpstr>Interest_Rate</vt:lpstr>
      <vt:lpstr>Loan_Amount</vt:lpstr>
      <vt:lpstr>Loan_Start</vt:lpstr>
      <vt:lpstr>Loan_Years</vt:lpstr>
      <vt:lpstr>Number_of_Payments</vt:lpstr>
      <vt:lpstr>'Amortization Table'!Print_Area</vt:lpstr>
      <vt:lpstr>Q1_2015!Print_Area</vt:lpstr>
      <vt:lpstr>Q1_2016!Print_Area</vt:lpstr>
      <vt:lpstr>Q1_2017!Print_Area</vt:lpstr>
      <vt:lpstr>Q1_2018!Print_Area</vt:lpstr>
      <vt:lpstr>Q2_2015!Print_Area</vt:lpstr>
      <vt:lpstr>Q2_2016!Print_Area</vt:lpstr>
      <vt:lpstr>Q2_2017!Print_Area</vt:lpstr>
      <vt:lpstr>'Q2_2018 '!Print_Area</vt:lpstr>
      <vt:lpstr>Q3_2015!Print_Area</vt:lpstr>
      <vt:lpstr>Q3_2016!Print_Area</vt:lpstr>
      <vt:lpstr>Q3_2017!Print_Area</vt:lpstr>
      <vt:lpstr>Q4_2014!Print_Area</vt:lpstr>
      <vt:lpstr>'Q4_2015 '!Print_Area</vt:lpstr>
      <vt:lpstr>Q4_2016!Print_Area</vt:lpstr>
      <vt:lpstr>Q4_2017!Print_Area</vt:lpstr>
      <vt:lpstr>'Amortization Table'!Print_Titles</vt:lpstr>
      <vt:lpstr>Total_Cost</vt:lpstr>
      <vt:lpstr>Total_Interest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Windows User</cp:lastModifiedBy>
  <cp:lastPrinted>2018-07-31T23:07:37Z</cp:lastPrinted>
  <dcterms:created xsi:type="dcterms:W3CDTF">2000-08-25T00:46:01Z</dcterms:created>
  <dcterms:modified xsi:type="dcterms:W3CDTF">2018-07-31T23:08:03Z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0x0101006E56B4D1795A2E4DB2F0B01679ED314A0075188CBABC189A42AD155B2D1F0D4C82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