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A:\_WA\_Rate Cases\UE-152253 2015 ERF\Attestation\"/>
    </mc:Choice>
  </mc:AlternateContent>
  <bookViews>
    <workbookView xWindow="0" yWindow="0" windowWidth="19200" windowHeight="12180" tabRatio="827" firstSheet="3" activeTab="8"/>
  </bookViews>
  <sheets>
    <sheet name="Final Update" sheetId="2" r:id="rId1"/>
    <sheet name="EMS SCADA Summary" sheetId="1" r:id="rId2"/>
    <sheet name="Union Gap Summary" sheetId="3" r:id="rId3"/>
    <sheet name="JB4 (i) Summary" sheetId="4" r:id="rId4"/>
    <sheet name="JB4 (ii) Summary" sheetId="5" r:id="rId5"/>
    <sheet name="JB4 (iii) Summary" sheetId="6" r:id="rId6"/>
    <sheet name="JB4 (iv) Summary" sheetId="7" r:id="rId7"/>
    <sheet name="JB4 (v) Summary" sheetId="8" r:id="rId8"/>
    <sheet name="JB4 (vi) Summary" sheetId="9" r:id="rId9"/>
  </sheets>
  <externalReferences>
    <externalReference r:id="rId10"/>
    <externalReference r:id="rId11"/>
    <externalReference r:id="rId12"/>
    <externalReference r:id="rId13"/>
  </externalReferences>
  <definedNames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Fill" hidden="1">#REF!</definedName>
    <definedName name="_xlnm._FilterDatabase" localSheetId="1" hidden="1">'EMS SCADA Summary'!$C$1:$F$78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a" hidden="1">'[3]DSM Output'!$J$21:$J$23</definedName>
    <definedName name="Access_Button1" hidden="1">"Headcount_Workbook_Schedules_List"</definedName>
    <definedName name="AccessDatabase" hidden="1">"P:\HR\SharonPlummer\Headcount Workbook.mdb"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Master" hidden="1">{#N/A,#N/A,FALSE,"Actual";#N/A,#N/A,FALSE,"Normalized";#N/A,#N/A,FALSE,"Electric Actual";#N/A,#N/A,FALSE,"Electric Normalized"}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[4]Inputs!#REF!</definedName>
    <definedName name="_xlnm.Print_Area" localSheetId="0">'Final Update'!$A$1:$H$25</definedName>
    <definedName name="_xlnm.Print_Area" localSheetId="3">'JB4 (i) Summary'!$A$1:$F$18</definedName>
    <definedName name="_xlnm.Print_Area" localSheetId="4">'JB4 (ii) Summary'!$A$1:$F$20</definedName>
    <definedName name="_xlnm.Print_Area" localSheetId="5">'JB4 (iii) Summary'!$A$1:$F$18</definedName>
    <definedName name="_xlnm.Print_Area" localSheetId="6">'JB4 (iv) Summary'!$A$1:$F$18</definedName>
    <definedName name="_xlnm.Print_Area" localSheetId="7">'JB4 (v) Summary'!$A$1:$F$18</definedName>
    <definedName name="_xlnm.Print_Area" localSheetId="8">'JB4 (vi) Summary'!$A$1:$F$59</definedName>
    <definedName name="_xlnm.Print_Area" localSheetId="2">'Union Gap Summary'!$A$1:$F$40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"45G0Y9HKM7XU88W4C0LM2V28B"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tandard1" hidden="1">{"YTD-Total",#N/A,FALSE,"Provision"}</definedName>
    <definedName name="w" hidden="1">[1]Inputs!#REF!</definedName>
    <definedName name="wrn.ALL." hidden="1">{#N/A,#N/A,FALSE,"Summary EPS";#N/A,#N/A,FALSE,"1st Qtr Electric";#N/A,#N/A,FALSE,"1st Qtr Australia";#N/A,#N/A,FALSE,"1st Qtr Telecom";#N/A,#N/A,FALSE,"1st QTR Other"}</definedName>
    <definedName name="wrn.All._.pages." hidden="1">{#N/A,#N/A,FALSE,"Summary 1";#N/A,#N/A,FALSE,"Domestic";#N/A,#N/A,FALSE,"Australia";#N/A,#N/A,FALSE,"Other"}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z" hidden="1">'[3]DSM Output'!$G$21:$G$23</definedName>
    <definedName name="Z_01844156_6462_4A28_9785_1A86F4D0C834_.wvu.PrintTitles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H13" i="2" s="1"/>
  <c r="H11" i="2"/>
  <c r="H12" i="2"/>
  <c r="C14" i="2" l="1"/>
  <c r="H14" i="2" s="1"/>
  <c r="F6" i="3"/>
  <c r="F11" i="3"/>
  <c r="F16" i="3"/>
  <c r="F20" i="3"/>
  <c r="F26" i="3"/>
  <c r="F32" i="3"/>
  <c r="F40" i="3" l="1"/>
  <c r="C15" i="2" s="1"/>
  <c r="H15" i="2" s="1"/>
  <c r="H19" i="2" s="1"/>
  <c r="A12" i="2"/>
  <c r="A13" i="2" s="1"/>
  <c r="A14" i="2" s="1"/>
  <c r="A15" i="2" s="1"/>
  <c r="A16" i="2" s="1"/>
  <c r="A17" i="2" s="1"/>
  <c r="A18" i="2" s="1"/>
  <c r="A19" i="2" s="1"/>
  <c r="A20" i="2" s="1"/>
  <c r="H17" i="2" l="1"/>
  <c r="H20" i="2" s="1"/>
  <c r="C19" i="2"/>
  <c r="C17" i="2"/>
  <c r="F74" i="1"/>
  <c r="F61" i="1"/>
  <c r="F51" i="1"/>
  <c r="F41" i="1"/>
  <c r="F25" i="1"/>
  <c r="F15" i="1"/>
  <c r="F6" i="1"/>
  <c r="F71" i="1"/>
  <c r="C20" i="2" l="1"/>
  <c r="F34" i="1"/>
</calcChain>
</file>

<file path=xl/sharedStrings.xml><?xml version="1.0" encoding="utf-8"?>
<sst xmlns="http://schemas.openxmlformats.org/spreadsheetml/2006/main" count="402" uniqueCount="215">
  <si>
    <t>Material Components</t>
  </si>
  <si>
    <t>Internal Labor</t>
  </si>
  <si>
    <t>AFUDC</t>
  </si>
  <si>
    <t>External Contract Services</t>
  </si>
  <si>
    <t>Utilities/Other Services</t>
  </si>
  <si>
    <t>Other Employee Related</t>
  </si>
  <si>
    <t>EMS/SCADA Replacement Project</t>
  </si>
  <si>
    <t>Summary of Accounting Entries by Major Cost Category</t>
  </si>
  <si>
    <t>PDIT/2013/C/005/DEV</t>
  </si>
  <si>
    <t>PDIT/2013/C/005/HW</t>
  </si>
  <si>
    <t>Capital Surcharge / Other</t>
  </si>
  <si>
    <t>Customer Advances</t>
  </si>
  <si>
    <t>EMS/SCADA Software Development</t>
  </si>
  <si>
    <t>EMS/SCADA - Add'l memory for laptops</t>
  </si>
  <si>
    <t>PDIT/2013/C/005/PCCBLDG</t>
  </si>
  <si>
    <t>PDIT/2013/C/005/PCCHW</t>
  </si>
  <si>
    <t>PDIT/2013/C/005/PCCSW</t>
  </si>
  <si>
    <t>PDIT/2013/C/005/SCCHW</t>
  </si>
  <si>
    <t>PDIT/2013/C/005/SCCSW</t>
  </si>
  <si>
    <t>EMS/SCADA PCC - Building</t>
  </si>
  <si>
    <t>EMS/SCADA PCC - IT Hardware</t>
  </si>
  <si>
    <t>EMS/SCADA PCC - IT Software</t>
  </si>
  <si>
    <t>EMS/SCADA SCC - IT Hardware</t>
  </si>
  <si>
    <t>EMS/SCADA SCC - IT Software</t>
  </si>
  <si>
    <t>PDIT/2013/C/005/SCCBLDG</t>
  </si>
  <si>
    <t>EMS/SCADA SCC - Building</t>
  </si>
  <si>
    <t>A</t>
  </si>
  <si>
    <t>B</t>
  </si>
  <si>
    <t>C</t>
  </si>
  <si>
    <t>D</t>
  </si>
  <si>
    <t>E</t>
  </si>
  <si>
    <t>F</t>
  </si>
  <si>
    <t>Rate Base</t>
  </si>
  <si>
    <t>Line No.</t>
  </si>
  <si>
    <t>The table below presents the Company's actual rate base recorded on capital projects as approved in Order 15 of Docket No. UE-152253 reflected in the second step rate increase in the Company's approved Two-Year Rate Plan.</t>
  </si>
  <si>
    <t>Project Description</t>
  </si>
  <si>
    <t>Factor</t>
  </si>
  <si>
    <t>%</t>
  </si>
  <si>
    <t>Allocation</t>
  </si>
  <si>
    <t>SCADA EMS Replacement &amp; Upgrade</t>
  </si>
  <si>
    <t xml:space="preserve">Union Gap Transmission Project </t>
  </si>
  <si>
    <t>Total Spend</t>
  </si>
  <si>
    <t>Communication - Union Gap Substation</t>
  </si>
  <si>
    <t>TWAS/2010/C/001/10049739</t>
  </si>
  <si>
    <t>Communication - Tieton</t>
  </si>
  <si>
    <t>TWAS/2010/C/001/10055762</t>
  </si>
  <si>
    <t>Communication - Yakima Ridge</t>
  </si>
  <si>
    <t>TWAS/2010/C/001/10048165</t>
  </si>
  <si>
    <t>Communication - Pomona Heights</t>
  </si>
  <si>
    <t>TWAS/2010/C/001/10048163</t>
  </si>
  <si>
    <t>Communication - Midway Substation</t>
  </si>
  <si>
    <t>TWAS/2010/C/001/10048162</t>
  </si>
  <si>
    <t>Communication - Keys Road</t>
  </si>
  <si>
    <t>TWAS/2010/C/001/10052358</t>
  </si>
  <si>
    <t>Communication</t>
  </si>
  <si>
    <t>Removal/Salvage 230kV</t>
  </si>
  <si>
    <t>TWAS/2010/C/001/10049761</t>
  </si>
  <si>
    <t>Communication - Yakima Ridge REMOVAL</t>
  </si>
  <si>
    <t>TWAS/2010/C/001/YAKRDGRM</t>
  </si>
  <si>
    <t>Communication - Union Gap Substation REMOVAL</t>
  </si>
  <si>
    <t>TWAS/2010/C/001/UGAP2REM</t>
  </si>
  <si>
    <t>Removal</t>
  </si>
  <si>
    <t>Union Gap Add 230 - 115kV Capac - RCMS</t>
  </si>
  <si>
    <t>TWAS/2010/C/001</t>
  </si>
  <si>
    <t>Pomona Heights/UG 230 Line Phase 2</t>
  </si>
  <si>
    <t>TWAS/2010/C/001/10047409</t>
  </si>
  <si>
    <t>Midway/Union Gap 230 Line Phase 2</t>
  </si>
  <si>
    <t>TWAS/2010/C/001/10047408</t>
  </si>
  <si>
    <t>Transmission Line</t>
  </si>
  <si>
    <t>Union Gap Upgrade, 230KV Midway Relocation</t>
  </si>
  <si>
    <t>TWAS/2010/C/001/5698798</t>
  </si>
  <si>
    <t>Midway Substation 230kV Ph 2</t>
  </si>
  <si>
    <t>TWAS/2010/C/001/10047157</t>
  </si>
  <si>
    <t>Midway Substation</t>
  </si>
  <si>
    <t>Union Gap Upgrade, 230KV Pomona Relocation</t>
  </si>
  <si>
    <t>TWAS/2010/C/001/5698797</t>
  </si>
  <si>
    <t>Pomona Heights Substation 230kV Ph 2</t>
  </si>
  <si>
    <t>TWAS/2010/C/001/10047159</t>
  </si>
  <si>
    <t>Pomona Heights Substation</t>
  </si>
  <si>
    <t>Union Gap Substation 230kV Ph2</t>
  </si>
  <si>
    <t>TWAS/2010/C/001/10048673</t>
  </si>
  <si>
    <t>Issues 250MVA XFMR 230</t>
  </si>
  <si>
    <t>TWAS/2010/C/001/10046858</t>
  </si>
  <si>
    <t>Union Gap Substation</t>
  </si>
  <si>
    <t>UNION GAP PHASE II</t>
  </si>
  <si>
    <t>TOTAL CO.</t>
  </si>
  <si>
    <t>WA ALLOC.</t>
  </si>
  <si>
    <t>SO</t>
  </si>
  <si>
    <t>CAGW</t>
  </si>
  <si>
    <t>Jim Bridger Unit 4 Overhaul &amp; SCR Installation</t>
  </si>
  <si>
    <t>Net Jim Bridger Unit 4 Overhaul Additions</t>
  </si>
  <si>
    <t>JBG</t>
  </si>
  <si>
    <t>Subtotal Rate Base Increase (incl. SCR)</t>
  </si>
  <si>
    <t>Net Rate Base Increase (excl. SCR)</t>
  </si>
  <si>
    <t>Actual Booked Costs</t>
  </si>
  <si>
    <t>Total Spend Thru May 31, 2017</t>
  </si>
  <si>
    <t>Capital Surcharge</t>
  </si>
  <si>
    <t>SJIM/2016/C/004/REMOVAL</t>
  </si>
  <si>
    <t>SJIM/2016/C/004/U4STFLR</t>
  </si>
  <si>
    <t>U4 Steam-Cooled Floor REMOVAL</t>
  </si>
  <si>
    <t>U4 Steam-Cooled Floor Replacement 16</t>
  </si>
  <si>
    <t>Project Detail</t>
  </si>
  <si>
    <t>JIM BRIDGER 4 STEAM-COOLED FLOOR REPLACEMENT PROJECT</t>
  </si>
  <si>
    <t>SJIM/2015/C/079/REMOVAL</t>
  </si>
  <si>
    <t>SJIM/2015/C/079/U4PRESUR</t>
  </si>
  <si>
    <t>SJIM/2015/C/079/U4HOTRH</t>
  </si>
  <si>
    <t>U4 Replace Hot Reheat Pipe REMOVAL</t>
  </si>
  <si>
    <t>U4 Preliminary Investigation RH Pipe</t>
  </si>
  <si>
    <t>U4 Replace Hot Reheat Pipe 16</t>
  </si>
  <si>
    <t>JIM BRIDGER 4 REPLACE HOT REHEAT PIPE PROJECT</t>
  </si>
  <si>
    <t>SJIM/2015/C/070/OH</t>
  </si>
  <si>
    <t>U4 Replace Finishing Superheater REMOVAL</t>
  </si>
  <si>
    <t>SJIM/2015/C/070/REMOVAL</t>
  </si>
  <si>
    <t>U4 Add'l Scope for FSH Modification</t>
  </si>
  <si>
    <t>SJIM/2015/C/070/U4MOD</t>
  </si>
  <si>
    <t>U4 Replace Finishing Superheater 16</t>
  </si>
  <si>
    <t>SJIM/2015/C/070/U4FSH</t>
  </si>
  <si>
    <t>JIM BRIDGER 4 FINISHING SUPERHEATER PROJECT</t>
  </si>
  <si>
    <t>SJIM/2016/C/034/REMOVAL</t>
  </si>
  <si>
    <t>SJIM/2016/C/034/U4BURNER</t>
  </si>
  <si>
    <t>U4 Burners - Major 16 REMOVAL</t>
  </si>
  <si>
    <t>U4 Burners - Major 16</t>
  </si>
  <si>
    <t>JIM BRIDGER 4 BURNERS - MAJOR PROJECT</t>
  </si>
  <si>
    <t>SJIM/2016/C/035/REMOVAL</t>
  </si>
  <si>
    <t>SJIM/2016/C/035/U4ABSLIN</t>
  </si>
  <si>
    <t>U4 Absorber Reline REMOVAL</t>
  </si>
  <si>
    <t>U4 Absorber Reline 16</t>
  </si>
  <si>
    <t>JIM BRIDGER 4 ASBORBER RELINE PROJECT</t>
  </si>
  <si>
    <t>SJIM/2011/C/039/OH</t>
  </si>
  <si>
    <t>Additional owner provided plant sec syst</t>
  </si>
  <si>
    <t>SJIM/2011/C/039/SECRSYS</t>
  </si>
  <si>
    <t>Other, travel, expenses, printing, matl</t>
  </si>
  <si>
    <t>SJIM/2011/C/039/OTRI</t>
  </si>
  <si>
    <t>RESD labor, PM, internal consultants</t>
  </si>
  <si>
    <t>SJIM/2011/C/039/RESDLBR1</t>
  </si>
  <si>
    <t>Administration and Management</t>
  </si>
  <si>
    <t>Plant tools, equipment &amp; furnishings</t>
  </si>
  <si>
    <t>SJIM/2011/C/039/PLTOOL</t>
  </si>
  <si>
    <t>Plant labr, training &amp; start-up assistan</t>
  </si>
  <si>
    <t>SJIM/2011/C/039/PLTLBR1</t>
  </si>
  <si>
    <t>Initial fills, lubricant, operation cons</t>
  </si>
  <si>
    <t>SJIM/2011/C/039/IFILL</t>
  </si>
  <si>
    <t>Critical, non-critical spare parts allow</t>
  </si>
  <si>
    <t>SJIM/2011/C/039/SPARE</t>
  </si>
  <si>
    <t>Plant Labor and Material</t>
  </si>
  <si>
    <t>Additional voice communications</t>
  </si>
  <si>
    <t>SJIM/2011/C/039/ADDCOM</t>
  </si>
  <si>
    <t>PacifiCorp IT Hardware</t>
  </si>
  <si>
    <t>SJIM/2011/C/039/PCIT</t>
  </si>
  <si>
    <t>OSI-PI Data Historian integration</t>
  </si>
  <si>
    <t>SJIM/2011/C/039/OSIPI</t>
  </si>
  <si>
    <t>Communication and Data</t>
  </si>
  <si>
    <t>Rocky Mountain Power interconnect costs</t>
  </si>
  <si>
    <t>SJIM/2011/C/039/RMPINTC</t>
  </si>
  <si>
    <t>Transmission</t>
  </si>
  <si>
    <t>Boiler Draft ID Fan Removal</t>
  </si>
  <si>
    <t>SJIM/2011/C/039/REMOVAL</t>
  </si>
  <si>
    <t>Boiler Draft ID Fan Replacement</t>
  </si>
  <si>
    <t>SJIM/2011/C/039/BDIDFAN</t>
  </si>
  <si>
    <t>Project provided addit plant security</t>
  </si>
  <si>
    <t>SJIM/2011/C/039/PLTSECR</t>
  </si>
  <si>
    <t>PC hazardous matls handling &amp; disposal</t>
  </si>
  <si>
    <t>SJIM/2011/C/039/HAZMH</t>
  </si>
  <si>
    <t>Construction site mgr, inspect &amp; doc cn</t>
  </si>
  <si>
    <t>SJIM/2011/C/039/CONSTMGR</t>
  </si>
  <si>
    <t>Anhydrous Ammonia del system approval</t>
  </si>
  <si>
    <t>SJIM/2011/C/039/ANHYD</t>
  </si>
  <si>
    <t>Flue gas path reinforcement</t>
  </si>
  <si>
    <t>SJIM/2011/C/039/FGREINF</t>
  </si>
  <si>
    <t>FGD Gas Path Reinforcement</t>
  </si>
  <si>
    <t>SJIM/2011/C/039/FGDPATH</t>
  </si>
  <si>
    <t>Low Temp EEGT control syst ph 1 study</t>
  </si>
  <si>
    <t>SJIM/2011/C/039/EEGTP1</t>
  </si>
  <si>
    <t>Economizer upgrade Alstom field rep</t>
  </si>
  <si>
    <t>SJIM/2011/C/039/ECONREP</t>
  </si>
  <si>
    <t>Economizer upgrade install (outage)</t>
  </si>
  <si>
    <t>SJIM/2011/C/039/ECONINST</t>
  </si>
  <si>
    <t>Economizer upgrade engineer and matls</t>
  </si>
  <si>
    <t>SJIM/2011/C/039/ECONEM</t>
  </si>
  <si>
    <t>Boiler &amp; APH reinforceAlstom field rep</t>
  </si>
  <si>
    <t>SJIM/2011/C/039/BRINREP</t>
  </si>
  <si>
    <t>Boiler &amp; APH reinforce engr, fab, del Ph</t>
  </si>
  <si>
    <t>SJIM/2011/C/039/BREINFP2</t>
  </si>
  <si>
    <t>Boiler Structural Reinforcement</t>
  </si>
  <si>
    <t>SJIM/2011/C/039/BLRSTRCT</t>
  </si>
  <si>
    <t>Permitting &amp; agreemt fees, implement pha</t>
  </si>
  <si>
    <t>SJIM/2011/C/039/PERMIT</t>
  </si>
  <si>
    <t>Owner's Engr Contract Implementation Pha</t>
  </si>
  <si>
    <t>SJIM/2011/C/039/OE_IMPL</t>
  </si>
  <si>
    <t>EPC Contract</t>
  </si>
  <si>
    <t>SJIM/2011/C/039/EPC</t>
  </si>
  <si>
    <t>Other, travel expenses, printing, mail</t>
  </si>
  <si>
    <t>SJIM/2011/C/039/DOTHER</t>
  </si>
  <si>
    <t>SJIM/2011/C/039/DINTLAB</t>
  </si>
  <si>
    <t>WDEQ AQD permitting and fees, dev phase</t>
  </si>
  <si>
    <t>SJIM/2011/C/039/DPERMIT</t>
  </si>
  <si>
    <t>Baseline flow testing</t>
  </si>
  <si>
    <t>SJIM/2011/C/039/BLFTEST</t>
  </si>
  <si>
    <t>Owner's Engineer Development Contract</t>
  </si>
  <si>
    <t>SJIM/2011/C/039/OEDEV</t>
  </si>
  <si>
    <t>Development</t>
  </si>
  <si>
    <t>JIM BRIDGER UNIT 4 SCR SYSTEM PROJECT</t>
  </si>
  <si>
    <t>Total spend</t>
  </si>
  <si>
    <t>Category Total</t>
  </si>
  <si>
    <t>Amount</t>
  </si>
  <si>
    <t>Description</t>
  </si>
  <si>
    <t>WBS Element</t>
  </si>
  <si>
    <t>Cost Category</t>
  </si>
  <si>
    <t xml:space="preserve">Total Spend </t>
  </si>
  <si>
    <t xml:space="preserve">Washington Limited Issues Filing (UE-152253) </t>
  </si>
  <si>
    <t>Year-Two Capital Project Costs - FINAL UPDATE</t>
  </si>
  <si>
    <r>
      <t>(less SCR disallowed)</t>
    </r>
    <r>
      <rPr>
        <i/>
        <vertAlign val="superscript"/>
        <sz val="8"/>
        <rFont val="Arial"/>
        <family val="2"/>
      </rPr>
      <t>1</t>
    </r>
  </si>
  <si>
    <t>Notes:</t>
  </si>
  <si>
    <t>1) Disallowance of "return on" component.  "Return of", through depreciation expense recorded, will be calculated on</t>
  </si>
  <si>
    <t xml:space="preserve">    gross balance of $130.2 million rate base addition for the Jim Bridger Unit 4 Overhaul &amp; SCR Installation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</si>
</sst>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00_);_(&quot;$&quot;* \(#,##0.000000\);_(&quot;$&quot;* &quot;-&quot;??_);_(@_)"/>
    <numFmt numFmtId="167" formatCode="0.0000%"/>
    <numFmt numFmtId="168" formatCode="0.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name val="Arial"/>
      <family val="2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name val="Arial"/>
      <family val="2"/>
    </font>
    <font>
      <i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</cellStyleXfs>
  <cellXfs count="117">
    <xf numFmtId="0" fontId="0" fillId="0" borderId="0" xfId="0"/>
    <xf numFmtId="164" fontId="2" fillId="0" borderId="0" xfId="1" applyNumberFormat="1" applyFont="1" applyAlignment="1">
      <alignment horizontal="center"/>
    </xf>
    <xf numFmtId="164" fontId="2" fillId="0" borderId="0" xfId="1" quotePrefix="1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center" wrapText="1"/>
    </xf>
    <xf numFmtId="49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wrapText="1"/>
    </xf>
    <xf numFmtId="164" fontId="0" fillId="0" borderId="0" xfId="1" applyNumberFormat="1" applyFont="1" applyFill="1" applyAlignment="1">
      <alignment horizontal="right" wrapText="1"/>
    </xf>
    <xf numFmtId="3" fontId="2" fillId="0" borderId="0" xfId="0" applyNumberFormat="1" applyFont="1" applyFill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Font="1" applyFill="1" applyAlignment="1"/>
    <xf numFmtId="0" fontId="2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 applyFill="1" applyBorder="1" applyAlignment="1"/>
    <xf numFmtId="3" fontId="2" fillId="0" borderId="0" xfId="0" applyNumberFormat="1" applyFont="1" applyFill="1" applyBorder="1" applyAlignment="1"/>
    <xf numFmtId="164" fontId="2" fillId="0" borderId="0" xfId="1" applyNumberFormat="1" applyFont="1" applyBorder="1" applyAlignment="1"/>
    <xf numFmtId="43" fontId="2" fillId="0" borderId="0" xfId="3" applyFont="1" applyBorder="1" applyAlignment="1"/>
    <xf numFmtId="0" fontId="0" fillId="0" borderId="0" xfId="0" applyFont="1" applyBorder="1" applyAlignment="1">
      <alignment horizontal="left"/>
    </xf>
    <xf numFmtId="164" fontId="0" fillId="0" borderId="0" xfId="1" applyNumberFormat="1" applyFont="1" applyBorder="1" applyAlignment="1"/>
    <xf numFmtId="43" fontId="0" fillId="0" borderId="0" xfId="3" applyFont="1" applyBorder="1" applyAlignment="1"/>
    <xf numFmtId="3" fontId="0" fillId="0" borderId="0" xfId="0" applyNumberFormat="1" applyFont="1" applyFill="1" applyBorder="1" applyAlignment="1"/>
    <xf numFmtId="44" fontId="0" fillId="0" borderId="0" xfId="1" applyFont="1" applyFill="1" applyAlignment="1"/>
    <xf numFmtId="3" fontId="0" fillId="0" borderId="0" xfId="0" applyNumberFormat="1" applyFont="1" applyAlignment="1"/>
    <xf numFmtId="9" fontId="0" fillId="0" borderId="0" xfId="2" applyFont="1" applyAlignment="1"/>
    <xf numFmtId="4" fontId="0" fillId="0" borderId="0" xfId="0" applyNumberFormat="1" applyFont="1" applyAlignment="1"/>
    <xf numFmtId="4" fontId="0" fillId="0" borderId="0" xfId="0" applyNumberFormat="1" applyFont="1" applyFill="1" applyAlignment="1"/>
    <xf numFmtId="0" fontId="4" fillId="0" borderId="0" xfId="4" applyFont="1" applyFill="1" applyAlignment="1">
      <alignment horizontal="center"/>
    </xf>
    <xf numFmtId="0" fontId="4" fillId="0" borderId="0" xfId="4" applyFont="1" applyFill="1"/>
    <xf numFmtId="0" fontId="6" fillId="0" borderId="0" xfId="4" applyFont="1" applyFill="1" applyAlignment="1">
      <alignment horizontal="left" wrapText="1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/>
    </xf>
    <xf numFmtId="0" fontId="4" fillId="0" borderId="0" xfId="4" applyFont="1" applyFill="1" applyAlignment="1">
      <alignment horizontal="center" vertical="center" wrapText="1"/>
    </xf>
    <xf numFmtId="165" fontId="4" fillId="0" borderId="0" xfId="5" applyNumberFormat="1" applyFont="1" applyFill="1"/>
    <xf numFmtId="43" fontId="7" fillId="0" borderId="0" xfId="4" applyNumberFormat="1" applyFont="1" applyFill="1"/>
    <xf numFmtId="0" fontId="7" fillId="0" borderId="0" xfId="4" applyFont="1" applyFill="1"/>
    <xf numFmtId="165" fontId="4" fillId="0" borderId="2" xfId="5" applyNumberFormat="1" applyFont="1" applyFill="1" applyBorder="1"/>
    <xf numFmtId="0" fontId="4" fillId="0" borderId="0" xfId="4" applyFont="1" applyFill="1" applyBorder="1" applyAlignment="1">
      <alignment horizontal="right"/>
    </xf>
    <xf numFmtId="165" fontId="4" fillId="0" borderId="0" xfId="5" applyNumberFormat="1" applyFont="1" applyFill="1" applyBorder="1"/>
    <xf numFmtId="0" fontId="4" fillId="0" borderId="0" xfId="4" applyFont="1" applyFill="1" applyBorder="1"/>
    <xf numFmtId="165" fontId="4" fillId="0" borderId="0" xfId="4" applyNumberFormat="1" applyFont="1" applyFill="1"/>
    <xf numFmtId="0" fontId="7" fillId="0" borderId="0" xfId="4" applyFont="1" applyFill="1" applyBorder="1"/>
    <xf numFmtId="165" fontId="7" fillId="0" borderId="0" xfId="5" applyNumberFormat="1" applyFont="1" applyFill="1" applyBorder="1"/>
    <xf numFmtId="0" fontId="4" fillId="0" borderId="0" xfId="4" applyFont="1"/>
    <xf numFmtId="165" fontId="7" fillId="0" borderId="1" xfId="4" applyNumberFormat="1" applyFont="1" applyBorder="1"/>
    <xf numFmtId="165" fontId="7" fillId="0" borderId="0" xfId="4" applyNumberFormat="1" applyFont="1" applyBorder="1"/>
    <xf numFmtId="165" fontId="5" fillId="0" borderId="0" xfId="4" applyNumberFormat="1" applyFont="1" applyFill="1" applyBorder="1"/>
    <xf numFmtId="165" fontId="4" fillId="0" borderId="0" xfId="4" applyNumberFormat="1" applyFont="1" applyFill="1" applyBorder="1"/>
    <xf numFmtId="0" fontId="5" fillId="0" borderId="0" xfId="4" applyFont="1" applyFill="1" applyBorder="1"/>
    <xf numFmtId="0" fontId="7" fillId="0" borderId="0" xfId="4" applyFont="1" applyFill="1" applyBorder="1" applyAlignment="1">
      <alignment horizontal="center" vertical="center" wrapText="1"/>
    </xf>
    <xf numFmtId="164" fontId="0" fillId="0" borderId="0" xfId="1" applyNumberFormat="1" applyFont="1"/>
    <xf numFmtId="166" fontId="0" fillId="0" borderId="0" xfId="1" applyNumberFormat="1" applyFont="1"/>
    <xf numFmtId="164" fontId="0" fillId="0" borderId="0" xfId="1" applyNumberFormat="1" applyFont="1" applyBorder="1"/>
    <xf numFmtId="167" fontId="0" fillId="0" borderId="0" xfId="2" applyNumberFormat="1" applyFont="1" applyBorder="1"/>
    <xf numFmtId="9" fontId="0" fillId="0" borderId="0" xfId="2" applyFont="1" applyBorder="1"/>
    <xf numFmtId="164" fontId="2" fillId="0" borderId="0" xfId="1" applyNumberFormat="1" applyFont="1" applyBorder="1"/>
    <xf numFmtId="49" fontId="2" fillId="0" borderId="0" xfId="0" applyNumberFormat="1" applyFont="1" applyFill="1" applyBorder="1" applyAlignment="1">
      <alignment horizontal="right"/>
    </xf>
    <xf numFmtId="164" fontId="2" fillId="0" borderId="0" xfId="1" applyNumberFormat="1" applyFont="1"/>
    <xf numFmtId="49" fontId="2" fillId="0" borderId="0" xfId="0" applyNumberFormat="1" applyFont="1" applyFill="1" applyAlignment="1">
      <alignment horizontal="right"/>
    </xf>
    <xf numFmtId="0" fontId="2" fillId="0" borderId="0" xfId="0" applyFont="1"/>
    <xf numFmtId="0" fontId="8" fillId="0" borderId="0" xfId="0" applyFont="1"/>
    <xf numFmtId="0" fontId="8" fillId="0" borderId="0" xfId="0" applyFont="1" applyFill="1"/>
    <xf numFmtId="0" fontId="9" fillId="0" borderId="0" xfId="0" applyFont="1"/>
    <xf numFmtId="165" fontId="4" fillId="0" borderId="0" xfId="5" applyNumberFormat="1" applyFont="1" applyFill="1" applyAlignment="1">
      <alignment horizontal="center"/>
    </xf>
    <xf numFmtId="168" fontId="4" fillId="0" borderId="0" xfId="2" applyNumberFormat="1" applyFont="1" applyFill="1" applyAlignment="1">
      <alignment horizontal="right"/>
    </xf>
    <xf numFmtId="0" fontId="10" fillId="0" borderId="0" xfId="4" applyFont="1" applyFill="1" applyAlignment="1">
      <alignment horizontal="left" indent="2"/>
    </xf>
    <xf numFmtId="0" fontId="7" fillId="0" borderId="0" xfId="4" applyFont="1" applyFill="1" applyAlignment="1">
      <alignment horizontal="center"/>
    </xf>
    <xf numFmtId="0" fontId="6" fillId="0" borderId="0" xfId="4" applyFont="1" applyFill="1" applyAlignment="1">
      <alignment horizontal="left" wrapText="1"/>
    </xf>
    <xf numFmtId="0" fontId="0" fillId="0" borderId="0" xfId="0" applyFont="1" applyAlignment="1">
      <alignment horizontal="right"/>
    </xf>
    <xf numFmtId="0" fontId="0" fillId="0" borderId="0" xfId="0" applyFont="1"/>
    <xf numFmtId="49" fontId="0" fillId="0" borderId="0" xfId="0" applyNumberFormat="1" applyFont="1"/>
    <xf numFmtId="49" fontId="0" fillId="0" borderId="0" xfId="0" applyNumberFormat="1" applyFont="1" applyFill="1"/>
    <xf numFmtId="0" fontId="0" fillId="0" borderId="0" xfId="0" applyFont="1" applyAlignment="1">
      <alignment horizontal="left"/>
    </xf>
    <xf numFmtId="0" fontId="0" fillId="0" borderId="0" xfId="0" applyFont="1" applyFill="1"/>
    <xf numFmtId="164" fontId="0" fillId="0" borderId="0" xfId="0" applyNumberFormat="1" applyFont="1" applyBorder="1"/>
    <xf numFmtId="0" fontId="0" fillId="0" borderId="0" xfId="0" applyFont="1" applyBorder="1"/>
    <xf numFmtId="49" fontId="0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164" fontId="2" fillId="0" borderId="2" xfId="1" applyNumberFormat="1" applyFont="1" applyBorder="1"/>
    <xf numFmtId="0" fontId="2" fillId="0" borderId="0" xfId="0" applyFont="1" applyAlignment="1">
      <alignment horizontal="left"/>
    </xf>
    <xf numFmtId="42" fontId="0" fillId="0" borderId="0" xfId="1" applyNumberFormat="1" applyFont="1"/>
    <xf numFmtId="42" fontId="2" fillId="0" borderId="0" xfId="0" applyNumberFormat="1" applyFont="1"/>
    <xf numFmtId="42" fontId="2" fillId="0" borderId="0" xfId="1" applyNumberFormat="1" applyFont="1"/>
    <xf numFmtId="164" fontId="2" fillId="0" borderId="0" xfId="1" quotePrefix="1" applyNumberFormat="1" applyFont="1" applyAlignment="1">
      <alignment horizontal="center"/>
    </xf>
    <xf numFmtId="0" fontId="2" fillId="0" borderId="0" xfId="0" applyFont="1" applyFill="1"/>
    <xf numFmtId="165" fontId="4" fillId="0" borderId="2" xfId="3" applyNumberFormat="1" applyFont="1" applyFill="1" applyBorder="1"/>
    <xf numFmtId="165" fontId="7" fillId="0" borderId="0" xfId="4" applyNumberFormat="1" applyFont="1" applyFill="1" applyBorder="1"/>
    <xf numFmtId="164" fontId="11" fillId="0" borderId="0" xfId="1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42" fontId="0" fillId="0" borderId="0" xfId="0" applyNumberFormat="1" applyFont="1"/>
    <xf numFmtId="41" fontId="0" fillId="0" borderId="0" xfId="0" applyNumberFormat="1" applyFont="1"/>
    <xf numFmtId="0" fontId="0" fillId="0" borderId="0" xfId="0" applyFont="1" applyAlignment="1">
      <alignment horizontal="left" vertical="center"/>
    </xf>
    <xf numFmtId="0" fontId="13" fillId="0" borderId="0" xfId="4" applyFont="1" applyFill="1" applyAlignment="1">
      <alignment horizontal="left"/>
    </xf>
    <xf numFmtId="0" fontId="6" fillId="0" borderId="0" xfId="4" applyFont="1" applyFill="1" applyAlignment="1">
      <alignment horizontal="center"/>
    </xf>
    <xf numFmtId="0" fontId="13" fillId="0" borderId="0" xfId="4" applyFont="1" applyFill="1" applyAlignment="1">
      <alignment horizontal="centerContinuous"/>
    </xf>
    <xf numFmtId="0" fontId="6" fillId="0" borderId="0" xfId="4" applyFont="1" applyFill="1"/>
    <xf numFmtId="0" fontId="13" fillId="0" borderId="0" xfId="4" applyFont="1" applyFill="1" applyBorder="1" applyAlignment="1">
      <alignment horizontal="centerContinuous"/>
    </xf>
    <xf numFmtId="0" fontId="6" fillId="0" borderId="0" xfId="4" applyFont="1" applyFill="1" applyBorder="1"/>
    <xf numFmtId="0" fontId="6" fillId="0" borderId="0" xfId="4" applyFont="1" applyFill="1" applyBorder="1" applyAlignment="1">
      <alignment horizontal="left" wrapText="1"/>
    </xf>
    <xf numFmtId="0" fontId="7" fillId="0" borderId="0" xfId="4" applyFont="1" applyFill="1" applyBorder="1" applyAlignment="1">
      <alignment horizontal="center"/>
    </xf>
    <xf numFmtId="0" fontId="4" fillId="0" borderId="0" xfId="4" applyFont="1" applyFill="1" applyAlignment="1">
      <alignment horizontal="left"/>
    </xf>
    <xf numFmtId="42" fontId="2" fillId="2" borderId="0" xfId="1" applyNumberFormat="1" applyFont="1" applyFill="1"/>
    <xf numFmtId="164" fontId="2" fillId="2" borderId="0" xfId="1" applyNumberFormat="1" applyFont="1" applyFill="1"/>
    <xf numFmtId="42" fontId="0" fillId="2" borderId="0" xfId="0" applyNumberFormat="1" applyFont="1" applyFill="1"/>
    <xf numFmtId="0" fontId="7" fillId="0" borderId="0" xfId="4" applyFont="1" applyFill="1" applyBorder="1" applyAlignment="1">
      <alignment horizontal="center"/>
    </xf>
    <xf numFmtId="0" fontId="7" fillId="0" borderId="0" xfId="4" applyFont="1" applyFill="1" applyAlignment="1">
      <alignment horizontal="center"/>
    </xf>
    <xf numFmtId="0" fontId="4" fillId="0" borderId="0" xfId="4" applyFont="1" applyFill="1" applyAlignment="1">
      <alignment horizontal="left" wrapText="1"/>
    </xf>
  </cellXfs>
  <cellStyles count="6">
    <cellStyle name="Comma" xfId="3" builtinId="3"/>
    <cellStyle name="Comma 2" xfId="5"/>
    <cellStyle name="Currency" xfId="1" builtinId="4"/>
    <cellStyle name="Normal" xfId="0" builtinId="0"/>
    <cellStyle name="Normal 2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G22">
            <v>1931963666</v>
          </cell>
          <cell r="J22">
            <v>1056426642</v>
          </cell>
        </row>
        <row r="23"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view="pageBreakPreview" zoomScaleNormal="100" zoomScaleSheetLayoutView="100" workbookViewId="0">
      <selection activeCell="C21" sqref="C21"/>
    </sheetView>
  </sheetViews>
  <sheetFormatPr defaultRowHeight="11.25" x14ac:dyDescent="0.2"/>
  <cols>
    <col min="1" max="1" width="4.28515625" style="31" customWidth="1"/>
    <col min="2" max="2" width="38.28515625" style="30" customWidth="1"/>
    <col min="3" max="3" width="14.140625" style="31" customWidth="1"/>
    <col min="4" max="4" width="1.7109375" style="31" customWidth="1"/>
    <col min="5" max="5" width="7" style="31" customWidth="1"/>
    <col min="6" max="6" width="7.5703125" style="31" customWidth="1"/>
    <col min="7" max="7" width="2.42578125" style="31" customWidth="1"/>
    <col min="8" max="8" width="12.7109375" style="31" customWidth="1"/>
    <col min="9" max="9" width="10.7109375" style="44" customWidth="1"/>
    <col min="10" max="10" width="2.5703125" style="31" customWidth="1"/>
    <col min="11" max="11" width="9.5703125" style="31" bestFit="1" customWidth="1"/>
    <col min="12" max="12" width="4.7109375" style="31" customWidth="1"/>
    <col min="13" max="16384" width="9.140625" style="31"/>
  </cols>
  <sheetData>
    <row r="1" spans="1:13" s="105" customFormat="1" ht="12.75" x14ac:dyDescent="0.2">
      <c r="A1" s="102" t="s">
        <v>209</v>
      </c>
      <c r="B1" s="103"/>
      <c r="C1" s="104"/>
      <c r="D1" s="104"/>
      <c r="E1" s="104"/>
      <c r="F1" s="104"/>
      <c r="G1" s="104"/>
      <c r="H1" s="104"/>
      <c r="I1" s="106"/>
      <c r="J1" s="104"/>
    </row>
    <row r="2" spans="1:13" s="105" customFormat="1" ht="12.75" x14ac:dyDescent="0.2">
      <c r="A2" s="102" t="s">
        <v>210</v>
      </c>
      <c r="B2" s="103"/>
      <c r="I2" s="107"/>
    </row>
    <row r="3" spans="1:13" s="105" customFormat="1" ht="8.25" customHeight="1" x14ac:dyDescent="0.2">
      <c r="A3" s="102"/>
      <c r="B3" s="103"/>
      <c r="I3" s="107"/>
    </row>
    <row r="4" spans="1:13" ht="12.75" customHeight="1" x14ac:dyDescent="0.2">
      <c r="A4" s="116" t="s">
        <v>34</v>
      </c>
      <c r="B4" s="116"/>
      <c r="C4" s="116"/>
      <c r="D4" s="116"/>
      <c r="E4" s="116"/>
      <c r="F4" s="116"/>
      <c r="G4" s="116"/>
      <c r="H4" s="116"/>
      <c r="I4" s="108"/>
      <c r="J4" s="72"/>
      <c r="K4" s="72"/>
      <c r="L4" s="32"/>
      <c r="M4" s="32"/>
    </row>
    <row r="5" spans="1:13" ht="12.75" customHeight="1" x14ac:dyDescent="0.2">
      <c r="A5" s="116"/>
      <c r="B5" s="116"/>
      <c r="C5" s="116"/>
      <c r="D5" s="116"/>
      <c r="E5" s="116"/>
      <c r="F5" s="116"/>
      <c r="G5" s="116"/>
      <c r="H5" s="116"/>
      <c r="I5" s="108"/>
      <c r="J5" s="72"/>
      <c r="K5" s="72"/>
      <c r="L5" s="32"/>
      <c r="M5" s="32"/>
    </row>
    <row r="6" spans="1:13" ht="12.75" customHeight="1" x14ac:dyDescent="0.2">
      <c r="A6" s="32"/>
      <c r="B6" s="32"/>
      <c r="C6" s="32"/>
      <c r="D6" s="32"/>
      <c r="E6" s="32"/>
      <c r="F6" s="32"/>
      <c r="G6" s="32"/>
      <c r="H6" s="32"/>
      <c r="I6" s="108"/>
      <c r="J6" s="32"/>
      <c r="K6" s="32"/>
      <c r="L6" s="32"/>
      <c r="M6" s="32"/>
    </row>
    <row r="7" spans="1:13" x14ac:dyDescent="0.2">
      <c r="A7" s="71" t="s">
        <v>26</v>
      </c>
      <c r="B7" s="71" t="s">
        <v>27</v>
      </c>
      <c r="C7" s="71" t="s">
        <v>28</v>
      </c>
      <c r="D7" s="71"/>
      <c r="E7" s="71" t="s">
        <v>29</v>
      </c>
      <c r="F7" s="71" t="s">
        <v>30</v>
      </c>
      <c r="G7" s="71"/>
      <c r="H7" s="71" t="s">
        <v>31</v>
      </c>
      <c r="I7" s="109"/>
    </row>
    <row r="8" spans="1:13" x14ac:dyDescent="0.2">
      <c r="B8" s="31"/>
      <c r="C8" s="71" t="s">
        <v>85</v>
      </c>
      <c r="D8" s="71"/>
      <c r="E8" s="115" t="s">
        <v>38</v>
      </c>
      <c r="F8" s="115"/>
      <c r="H8" s="71" t="s">
        <v>86</v>
      </c>
    </row>
    <row r="9" spans="1:13" x14ac:dyDescent="0.2">
      <c r="B9" s="31"/>
      <c r="C9" s="34" t="s">
        <v>32</v>
      </c>
      <c r="D9" s="54"/>
      <c r="E9" s="33" t="s">
        <v>36</v>
      </c>
      <c r="F9" s="33" t="s">
        <v>37</v>
      </c>
      <c r="H9" s="34" t="s">
        <v>32</v>
      </c>
    </row>
    <row r="10" spans="1:13" s="37" customFormat="1" ht="24.75" customHeight="1" x14ac:dyDescent="0.25">
      <c r="A10" s="35" t="s">
        <v>33</v>
      </c>
      <c r="B10" s="35" t="s">
        <v>35</v>
      </c>
      <c r="C10" s="35"/>
      <c r="D10" s="35"/>
      <c r="E10" s="35"/>
      <c r="F10" s="35"/>
      <c r="G10" s="35"/>
      <c r="H10" s="36"/>
      <c r="I10" s="54"/>
    </row>
    <row r="11" spans="1:13" s="40" customFormat="1" x14ac:dyDescent="0.2">
      <c r="A11" s="30">
        <v>1</v>
      </c>
      <c r="B11" s="31" t="s">
        <v>89</v>
      </c>
      <c r="C11" s="38">
        <v>130189576.77000007</v>
      </c>
      <c r="D11" s="38"/>
      <c r="E11" s="30" t="s">
        <v>91</v>
      </c>
      <c r="F11" s="69">
        <v>0.22437004168265501</v>
      </c>
      <c r="G11" s="31"/>
      <c r="H11" s="38">
        <f>F11*C11</f>
        <v>29210640.766532131</v>
      </c>
      <c r="I11" s="43"/>
      <c r="J11" s="39"/>
    </row>
    <row r="12" spans="1:13" s="40" customFormat="1" x14ac:dyDescent="0.2">
      <c r="A12" s="30">
        <f>A11+1</f>
        <v>2</v>
      </c>
      <c r="B12" s="70" t="s">
        <v>211</v>
      </c>
      <c r="C12" s="92">
        <v>-120385241.22000007</v>
      </c>
      <c r="E12" s="30" t="s">
        <v>91</v>
      </c>
      <c r="F12" s="69">
        <v>0.22437004168265501</v>
      </c>
      <c r="G12" s="31"/>
      <c r="H12" s="41">
        <f t="shared" ref="H12:H13" si="0">F12*C12</f>
        <v>-27010841.590507895</v>
      </c>
      <c r="I12" s="43"/>
    </row>
    <row r="13" spans="1:13" s="40" customFormat="1" x14ac:dyDescent="0.2">
      <c r="A13" s="30">
        <f t="shared" ref="A13:A20" si="1">A12+1</f>
        <v>3</v>
      </c>
      <c r="B13" s="70" t="s">
        <v>90</v>
      </c>
      <c r="C13" s="45">
        <f>C11+C12</f>
        <v>9804335.549999997</v>
      </c>
      <c r="E13" s="30" t="s">
        <v>91</v>
      </c>
      <c r="F13" s="69">
        <v>0.22437004168265501</v>
      </c>
      <c r="G13" s="31"/>
      <c r="H13" s="38">
        <f t="shared" si="0"/>
        <v>2199799.1760242358</v>
      </c>
      <c r="I13" s="43"/>
    </row>
    <row r="14" spans="1:13" s="40" customFormat="1" x14ac:dyDescent="0.2">
      <c r="A14" s="30">
        <f t="shared" si="1"/>
        <v>4</v>
      </c>
      <c r="B14" s="31" t="s">
        <v>39</v>
      </c>
      <c r="C14" s="38">
        <f>'EMS SCADA Summary'!F74</f>
        <v>33369625.950000014</v>
      </c>
      <c r="D14" s="38"/>
      <c r="E14" s="68" t="s">
        <v>87</v>
      </c>
      <c r="F14" s="69">
        <v>6.6548046661184135E-2</v>
      </c>
      <c r="G14" s="31"/>
      <c r="H14" s="38">
        <f>F14*C14</f>
        <v>2220683.424786862</v>
      </c>
      <c r="I14" s="43"/>
    </row>
    <row r="15" spans="1:13" s="40" customFormat="1" x14ac:dyDescent="0.2">
      <c r="A15" s="30">
        <f t="shared" si="1"/>
        <v>5</v>
      </c>
      <c r="B15" s="31" t="s">
        <v>40</v>
      </c>
      <c r="C15" s="38">
        <f>'Union Gap Summary'!F40</f>
        <v>20281080.290000275</v>
      </c>
      <c r="D15" s="38"/>
      <c r="E15" s="68" t="s">
        <v>88</v>
      </c>
      <c r="F15" s="69">
        <v>0.22565052397253504</v>
      </c>
      <c r="G15" s="31"/>
      <c r="H15" s="38">
        <f>F15*C15</f>
        <v>4576436.3941676151</v>
      </c>
      <c r="I15" s="43"/>
    </row>
    <row r="16" spans="1:13" s="40" customFormat="1" x14ac:dyDescent="0.2">
      <c r="A16" s="30">
        <f t="shared" si="1"/>
        <v>6</v>
      </c>
      <c r="B16" s="31"/>
      <c r="C16" s="38"/>
      <c r="D16" s="38"/>
      <c r="E16" s="38"/>
      <c r="F16" s="38"/>
      <c r="G16" s="31"/>
      <c r="H16" s="38"/>
      <c r="I16" s="43"/>
    </row>
    <row r="17" spans="1:11" s="40" customFormat="1" x14ac:dyDescent="0.2">
      <c r="A17" s="30">
        <f t="shared" si="1"/>
        <v>7</v>
      </c>
      <c r="B17" s="42" t="s">
        <v>92</v>
      </c>
      <c r="C17" s="43">
        <f>SUM(C14:C15,C11)</f>
        <v>183840283.01000035</v>
      </c>
      <c r="D17" s="38"/>
      <c r="E17" s="38"/>
      <c r="F17" s="38"/>
      <c r="G17" s="44"/>
      <c r="H17" s="43">
        <f>SUM(H14:H15,H11)</f>
        <v>36007760.585486606</v>
      </c>
      <c r="I17" s="43"/>
      <c r="J17" s="45"/>
      <c r="K17" s="31"/>
    </row>
    <row r="18" spans="1:11" x14ac:dyDescent="0.2">
      <c r="A18" s="30">
        <f t="shared" si="1"/>
        <v>8</v>
      </c>
      <c r="B18" s="46"/>
      <c r="C18" s="46"/>
      <c r="D18" s="46"/>
      <c r="E18" s="46"/>
      <c r="F18" s="46"/>
      <c r="G18" s="46"/>
      <c r="H18" s="46"/>
      <c r="I18" s="47"/>
    </row>
    <row r="19" spans="1:11" x14ac:dyDescent="0.2">
      <c r="A19" s="30">
        <f t="shared" si="1"/>
        <v>9</v>
      </c>
      <c r="B19" s="49" t="s">
        <v>93</v>
      </c>
      <c r="C19" s="49">
        <f>SUM(C13:C15)</f>
        <v>63455041.79000029</v>
      </c>
      <c r="D19" s="50"/>
      <c r="E19" s="50"/>
      <c r="F19" s="50"/>
      <c r="G19" s="50"/>
      <c r="H19" s="49">
        <f>SUM(H13:H15)</f>
        <v>8996918.9949787129</v>
      </c>
      <c r="I19" s="50"/>
      <c r="J19" s="48"/>
      <c r="K19" s="48"/>
    </row>
    <row r="20" spans="1:11" s="48" customFormat="1" x14ac:dyDescent="0.2">
      <c r="A20" s="30">
        <f t="shared" si="1"/>
        <v>10</v>
      </c>
      <c r="B20" s="46"/>
      <c r="C20" s="93">
        <f>C17-C19+C12</f>
        <v>0</v>
      </c>
      <c r="D20" s="46"/>
      <c r="E20" s="46"/>
      <c r="F20" s="46"/>
      <c r="G20" s="46"/>
      <c r="H20" s="93">
        <f>H17-H19+H12</f>
        <v>0</v>
      </c>
      <c r="I20" s="47"/>
      <c r="J20" s="31"/>
      <c r="K20" s="31"/>
    </row>
    <row r="21" spans="1:11" x14ac:dyDescent="0.2">
      <c r="A21" s="30"/>
      <c r="B21" s="46"/>
      <c r="C21" s="46"/>
      <c r="D21" s="46"/>
      <c r="E21" s="46"/>
      <c r="F21" s="46"/>
      <c r="G21" s="46"/>
      <c r="H21" s="47"/>
      <c r="I21" s="43"/>
    </row>
    <row r="22" spans="1:11" x14ac:dyDescent="0.2">
      <c r="A22" s="30"/>
      <c r="B22" s="110" t="s">
        <v>212</v>
      </c>
    </row>
    <row r="23" spans="1:11" x14ac:dyDescent="0.2">
      <c r="A23" s="30"/>
      <c r="B23" s="110" t="s">
        <v>213</v>
      </c>
    </row>
    <row r="24" spans="1:11" x14ac:dyDescent="0.2">
      <c r="A24" s="30"/>
      <c r="B24" s="110" t="s">
        <v>214</v>
      </c>
    </row>
    <row r="25" spans="1:11" x14ac:dyDescent="0.2">
      <c r="A25" s="30"/>
    </row>
    <row r="26" spans="1:11" x14ac:dyDescent="0.2">
      <c r="I26" s="52"/>
      <c r="J26" s="53"/>
    </row>
    <row r="27" spans="1:11" x14ac:dyDescent="0.2">
      <c r="I27" s="52"/>
      <c r="J27" s="52"/>
    </row>
    <row r="28" spans="1:11" x14ac:dyDescent="0.2">
      <c r="I28" s="114"/>
      <c r="J28" s="114"/>
    </row>
    <row r="29" spans="1:11" ht="13.5" customHeight="1" x14ac:dyDescent="0.2">
      <c r="H29" s="45"/>
      <c r="I29" s="43"/>
      <c r="J29" s="51"/>
    </row>
    <row r="30" spans="1:11" x14ac:dyDescent="0.2">
      <c r="I30" s="52"/>
      <c r="J30" s="53"/>
    </row>
    <row r="31" spans="1:11" x14ac:dyDescent="0.2">
      <c r="I31" s="43"/>
      <c r="J31" s="53"/>
    </row>
    <row r="32" spans="1:11" x14ac:dyDescent="0.2">
      <c r="I32" s="43"/>
      <c r="J32" s="53"/>
    </row>
    <row r="33" spans="9:10" x14ac:dyDescent="0.2">
      <c r="I33" s="43"/>
      <c r="J33" s="53"/>
    </row>
    <row r="34" spans="9:10" x14ac:dyDescent="0.2">
      <c r="J34" s="53"/>
    </row>
    <row r="35" spans="9:10" x14ac:dyDescent="0.2">
      <c r="J35" s="53"/>
    </row>
    <row r="36" spans="9:10" x14ac:dyDescent="0.2">
      <c r="I36" s="43"/>
      <c r="J36" s="53"/>
    </row>
    <row r="37" spans="9:10" x14ac:dyDescent="0.2">
      <c r="I37" s="52"/>
      <c r="J37" s="53"/>
    </row>
    <row r="40" spans="9:10" x14ac:dyDescent="0.2">
      <c r="I40" s="52"/>
      <c r="J40" s="45"/>
    </row>
    <row r="41" spans="9:10" x14ac:dyDescent="0.2">
      <c r="I41" s="52"/>
      <c r="J41" s="45"/>
    </row>
  </sheetData>
  <mergeCells count="3">
    <mergeCell ref="I28:J28"/>
    <mergeCell ref="E8:F8"/>
    <mergeCell ref="A4:H5"/>
  </mergeCells>
  <pageMargins left="1" right="0.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view="pageBreakPreview" topLeftCell="A49" zoomScale="80" zoomScaleNormal="85" zoomScaleSheetLayoutView="80" workbookViewId="0">
      <selection activeCell="H28" sqref="H28"/>
    </sheetView>
  </sheetViews>
  <sheetFormatPr defaultRowHeight="15" x14ac:dyDescent="0.25"/>
  <cols>
    <col min="1" max="1" width="8.140625" style="13" customWidth="1"/>
    <col min="2" max="2" width="24.28515625" style="13" bestFit="1" customWidth="1"/>
    <col min="3" max="3" width="25.7109375" style="14" customWidth="1"/>
    <col min="4" max="4" width="46.140625" style="13" customWidth="1"/>
    <col min="5" max="5" width="15" style="11" bestFit="1" customWidth="1"/>
    <col min="6" max="6" width="15.28515625" style="13" bestFit="1" customWidth="1"/>
    <col min="7" max="16384" width="9.140625" style="13"/>
  </cols>
  <sheetData>
    <row r="1" spans="1:8" x14ac:dyDescent="0.25">
      <c r="A1" s="12" t="s">
        <v>6</v>
      </c>
    </row>
    <row r="2" spans="1:8" x14ac:dyDescent="0.25">
      <c r="A2" s="12" t="s">
        <v>7</v>
      </c>
    </row>
    <row r="3" spans="1:8" x14ac:dyDescent="0.25">
      <c r="A3" s="12" t="s">
        <v>94</v>
      </c>
      <c r="F3" s="1"/>
    </row>
    <row r="4" spans="1:8" s="16" customFormat="1" x14ac:dyDescent="0.25">
      <c r="A4" s="15"/>
      <c r="C4" s="17"/>
      <c r="E4" s="10"/>
      <c r="F4" s="2"/>
    </row>
    <row r="5" spans="1:8" s="16" customFormat="1" ht="17.25" x14ac:dyDescent="0.4">
      <c r="A5" s="3"/>
      <c r="B5" s="98" t="s">
        <v>207</v>
      </c>
      <c r="C5" s="97" t="s">
        <v>206</v>
      </c>
      <c r="D5" s="96" t="s">
        <v>205</v>
      </c>
      <c r="E5" s="94" t="s">
        <v>204</v>
      </c>
      <c r="F5" s="95" t="s">
        <v>203</v>
      </c>
      <c r="G5" s="4"/>
    </row>
    <row r="6" spans="1:8" s="15" customFormat="1" x14ac:dyDescent="0.25">
      <c r="A6" s="15">
        <v>1</v>
      </c>
      <c r="B6" s="3" t="s">
        <v>0</v>
      </c>
      <c r="D6" s="18"/>
      <c r="E6" s="9"/>
      <c r="F6" s="19">
        <f>SUBTOTAL(9,E7:E13)</f>
        <v>3618797.4400000004</v>
      </c>
      <c r="H6" s="20"/>
    </row>
    <row r="7" spans="1:8" s="16" customFormat="1" x14ac:dyDescent="0.25">
      <c r="B7" s="21"/>
      <c r="C7" s="6" t="s">
        <v>8</v>
      </c>
      <c r="D7" s="6" t="s">
        <v>12</v>
      </c>
      <c r="E7" s="7">
        <v>456315.01</v>
      </c>
      <c r="F7" s="22"/>
      <c r="H7" s="23"/>
    </row>
    <row r="8" spans="1:8" s="16" customFormat="1" x14ac:dyDescent="0.25">
      <c r="B8" s="21"/>
      <c r="C8" s="6" t="s">
        <v>9</v>
      </c>
      <c r="D8" s="6" t="s">
        <v>13</v>
      </c>
      <c r="E8" s="7">
        <v>19480.52</v>
      </c>
      <c r="F8" s="22"/>
      <c r="H8" s="23"/>
    </row>
    <row r="9" spans="1:8" s="16" customFormat="1" x14ac:dyDescent="0.25">
      <c r="B9" s="21"/>
      <c r="C9" s="6" t="s">
        <v>14</v>
      </c>
      <c r="D9" s="6" t="s">
        <v>19</v>
      </c>
      <c r="E9" s="7">
        <v>5990.01</v>
      </c>
      <c r="F9" s="22"/>
      <c r="H9" s="23"/>
    </row>
    <row r="10" spans="1:8" s="16" customFormat="1" x14ac:dyDescent="0.25">
      <c r="B10" s="21"/>
      <c r="C10" s="6" t="s">
        <v>15</v>
      </c>
      <c r="D10" s="6" t="s">
        <v>20</v>
      </c>
      <c r="E10" s="7">
        <v>1352332.84</v>
      </c>
      <c r="F10" s="22"/>
      <c r="H10" s="23"/>
    </row>
    <row r="11" spans="1:8" s="16" customFormat="1" x14ac:dyDescent="0.25">
      <c r="B11" s="21"/>
      <c r="C11" s="6" t="s">
        <v>16</v>
      </c>
      <c r="D11" s="6" t="s">
        <v>21</v>
      </c>
      <c r="E11" s="7">
        <v>224204</v>
      </c>
      <c r="F11" s="22"/>
      <c r="H11" s="23"/>
    </row>
    <row r="12" spans="1:8" s="16" customFormat="1" x14ac:dyDescent="0.25">
      <c r="B12" s="21"/>
      <c r="C12" s="6" t="s">
        <v>17</v>
      </c>
      <c r="D12" s="6" t="s">
        <v>22</v>
      </c>
      <c r="E12" s="7">
        <v>1552975.06</v>
      </c>
      <c r="F12" s="22"/>
      <c r="H12" s="23"/>
    </row>
    <row r="13" spans="1:8" s="16" customFormat="1" x14ac:dyDescent="0.25">
      <c r="B13" s="21"/>
      <c r="C13" s="6" t="s">
        <v>18</v>
      </c>
      <c r="D13" s="6" t="s">
        <v>23</v>
      </c>
      <c r="E13" s="7">
        <v>7500</v>
      </c>
      <c r="F13" s="22"/>
      <c r="H13" s="23"/>
    </row>
    <row r="14" spans="1:8" s="16" customFormat="1" x14ac:dyDescent="0.25">
      <c r="B14" s="21"/>
      <c r="D14" s="24"/>
      <c r="E14" s="10"/>
      <c r="F14" s="22"/>
      <c r="H14" s="23"/>
    </row>
    <row r="15" spans="1:8" s="15" customFormat="1" x14ac:dyDescent="0.25">
      <c r="A15" s="15">
        <v>2</v>
      </c>
      <c r="B15" s="3" t="s">
        <v>1</v>
      </c>
      <c r="D15" s="18"/>
      <c r="E15" s="9"/>
      <c r="F15" s="19">
        <f>SUBTOTAL(9,E16:E23)</f>
        <v>7044736.7899999991</v>
      </c>
      <c r="H15" s="20"/>
    </row>
    <row r="16" spans="1:8" s="16" customFormat="1" x14ac:dyDescent="0.25">
      <c r="B16" s="21"/>
      <c r="C16" s="6" t="s">
        <v>8</v>
      </c>
      <c r="D16" s="6" t="s">
        <v>12</v>
      </c>
      <c r="E16" s="7">
        <v>6843488.1699999999</v>
      </c>
      <c r="F16" s="22"/>
      <c r="H16" s="23"/>
    </row>
    <row r="17" spans="1:8" s="16" customFormat="1" x14ac:dyDescent="0.25">
      <c r="B17" s="21"/>
      <c r="C17" s="6" t="s">
        <v>9</v>
      </c>
      <c r="D17" s="6" t="s">
        <v>13</v>
      </c>
      <c r="E17" s="7">
        <v>4928.6400000000003</v>
      </c>
      <c r="F17" s="22"/>
      <c r="H17" s="23"/>
    </row>
    <row r="18" spans="1:8" s="16" customFormat="1" x14ac:dyDescent="0.25">
      <c r="B18" s="21"/>
      <c r="C18" s="6" t="s">
        <v>14</v>
      </c>
      <c r="D18" s="6" t="s">
        <v>19</v>
      </c>
      <c r="E18" s="7">
        <v>47375.85</v>
      </c>
      <c r="F18" s="22"/>
      <c r="H18" s="23"/>
    </row>
    <row r="19" spans="1:8" s="16" customFormat="1" x14ac:dyDescent="0.25">
      <c r="B19" s="21"/>
      <c r="C19" s="6" t="s">
        <v>15</v>
      </c>
      <c r="D19" s="6" t="s">
        <v>20</v>
      </c>
      <c r="E19" s="7">
        <v>44736.05</v>
      </c>
      <c r="F19" s="22"/>
      <c r="H19" s="23"/>
    </row>
    <row r="20" spans="1:8" s="16" customFormat="1" x14ac:dyDescent="0.25">
      <c r="B20" s="21"/>
      <c r="C20" s="6" t="s">
        <v>16</v>
      </c>
      <c r="D20" s="6" t="s">
        <v>21</v>
      </c>
      <c r="E20" s="7">
        <v>5721.75</v>
      </c>
      <c r="F20" s="22"/>
      <c r="H20" s="23"/>
    </row>
    <row r="21" spans="1:8" s="16" customFormat="1" x14ac:dyDescent="0.25">
      <c r="B21" s="21"/>
      <c r="C21" s="6" t="s">
        <v>24</v>
      </c>
      <c r="D21" s="6" t="s">
        <v>25</v>
      </c>
      <c r="E21" s="7">
        <v>5596.24</v>
      </c>
      <c r="F21" s="22"/>
      <c r="H21" s="23"/>
    </row>
    <row r="22" spans="1:8" s="16" customFormat="1" x14ac:dyDescent="0.25">
      <c r="B22" s="21"/>
      <c r="C22" s="6" t="s">
        <v>17</v>
      </c>
      <c r="D22" s="6" t="s">
        <v>22</v>
      </c>
      <c r="E22" s="7">
        <v>64280.03</v>
      </c>
      <c r="F22" s="22"/>
      <c r="H22" s="23"/>
    </row>
    <row r="23" spans="1:8" s="16" customFormat="1" x14ac:dyDescent="0.25">
      <c r="B23" s="21"/>
      <c r="C23" s="6" t="s">
        <v>18</v>
      </c>
      <c r="D23" s="6" t="s">
        <v>23</v>
      </c>
      <c r="E23" s="7">
        <v>28610.06</v>
      </c>
      <c r="F23" s="22"/>
      <c r="H23" s="23"/>
    </row>
    <row r="24" spans="1:8" s="16" customFormat="1" x14ac:dyDescent="0.25">
      <c r="B24" s="21"/>
      <c r="C24" s="6"/>
      <c r="D24" s="6"/>
      <c r="E24" s="7"/>
      <c r="F24" s="22"/>
      <c r="H24" s="23"/>
    </row>
    <row r="25" spans="1:8" s="16" customFormat="1" x14ac:dyDescent="0.25">
      <c r="A25" s="15">
        <v>3</v>
      </c>
      <c r="B25" s="3" t="s">
        <v>3</v>
      </c>
      <c r="D25" s="24"/>
      <c r="E25" s="10"/>
      <c r="F25" s="19">
        <f>SUBTOTAL(9,E26:E32)</f>
        <v>16737043.349999998</v>
      </c>
      <c r="G25" s="15"/>
      <c r="H25" s="23"/>
    </row>
    <row r="26" spans="1:8" s="16" customFormat="1" x14ac:dyDescent="0.25">
      <c r="C26" s="6" t="s">
        <v>8</v>
      </c>
      <c r="D26" s="6" t="s">
        <v>12</v>
      </c>
      <c r="E26" s="7">
        <v>16009872.18</v>
      </c>
      <c r="F26" s="22"/>
      <c r="H26" s="23"/>
    </row>
    <row r="27" spans="1:8" s="16" customFormat="1" x14ac:dyDescent="0.25">
      <c r="B27" s="21"/>
      <c r="C27" s="6" t="s">
        <v>14</v>
      </c>
      <c r="D27" s="6" t="s">
        <v>19</v>
      </c>
      <c r="E27" s="7">
        <v>256556.54</v>
      </c>
      <c r="F27" s="22"/>
      <c r="H27" s="23"/>
    </row>
    <row r="28" spans="1:8" s="16" customFormat="1" x14ac:dyDescent="0.25">
      <c r="B28" s="21"/>
      <c r="C28" s="6" t="s">
        <v>15</v>
      </c>
      <c r="D28" s="6" t="s">
        <v>20</v>
      </c>
      <c r="E28" s="7">
        <v>31381.69</v>
      </c>
      <c r="F28" s="22"/>
      <c r="H28" s="23"/>
    </row>
    <row r="29" spans="1:8" s="16" customFormat="1" x14ac:dyDescent="0.25">
      <c r="B29" s="21"/>
      <c r="C29" s="6" t="s">
        <v>16</v>
      </c>
      <c r="D29" s="6" t="s">
        <v>21</v>
      </c>
      <c r="E29" s="7">
        <v>21317.1</v>
      </c>
      <c r="F29" s="22"/>
      <c r="H29" s="23"/>
    </row>
    <row r="30" spans="1:8" s="16" customFormat="1" x14ac:dyDescent="0.25">
      <c r="B30" s="21"/>
      <c r="C30" s="6" t="s">
        <v>24</v>
      </c>
      <c r="D30" s="6" t="s">
        <v>25</v>
      </c>
      <c r="E30" s="7">
        <v>332597.64</v>
      </c>
      <c r="F30" s="22"/>
      <c r="H30" s="23"/>
    </row>
    <row r="31" spans="1:8" s="16" customFormat="1" x14ac:dyDescent="0.25">
      <c r="B31" s="21"/>
      <c r="C31" s="6" t="s">
        <v>17</v>
      </c>
      <c r="D31" s="6" t="s">
        <v>22</v>
      </c>
      <c r="E31" s="7">
        <v>64870.33</v>
      </c>
      <c r="F31" s="22"/>
      <c r="H31" s="23"/>
    </row>
    <row r="32" spans="1:8" s="16" customFormat="1" x14ac:dyDescent="0.25">
      <c r="B32" s="21"/>
      <c r="C32" s="6" t="s">
        <v>18</v>
      </c>
      <c r="D32" s="6" t="s">
        <v>23</v>
      </c>
      <c r="E32" s="7">
        <v>20447.87</v>
      </c>
      <c r="F32" s="22"/>
      <c r="H32" s="23"/>
    </row>
    <row r="33" spans="1:8" s="16" customFormat="1" x14ac:dyDescent="0.25">
      <c r="B33" s="21"/>
      <c r="D33" s="24"/>
      <c r="E33" s="10"/>
      <c r="F33" s="22"/>
      <c r="H33" s="23"/>
    </row>
    <row r="34" spans="1:8" s="16" customFormat="1" x14ac:dyDescent="0.25">
      <c r="A34" s="15">
        <v>4</v>
      </c>
      <c r="B34" s="3" t="s">
        <v>5</v>
      </c>
      <c r="D34" s="24"/>
      <c r="E34" s="10"/>
      <c r="F34" s="19">
        <f>SUBTOTAL(9,E35:E39)</f>
        <v>226369.39</v>
      </c>
      <c r="G34" s="15"/>
      <c r="H34" s="23"/>
    </row>
    <row r="35" spans="1:8" s="16" customFormat="1" x14ac:dyDescent="0.25">
      <c r="B35" s="21"/>
      <c r="C35" s="6" t="s">
        <v>8</v>
      </c>
      <c r="D35" s="6" t="s">
        <v>12</v>
      </c>
      <c r="E35" s="7">
        <v>221805.62</v>
      </c>
      <c r="F35" s="22"/>
      <c r="H35" s="23"/>
    </row>
    <row r="36" spans="1:8" s="16" customFormat="1" x14ac:dyDescent="0.25">
      <c r="B36" s="21"/>
      <c r="C36" s="6" t="s">
        <v>9</v>
      </c>
      <c r="D36" s="6" t="s">
        <v>13</v>
      </c>
      <c r="E36" s="7">
        <v>115</v>
      </c>
      <c r="F36" s="22"/>
      <c r="H36" s="23"/>
    </row>
    <row r="37" spans="1:8" s="16" customFormat="1" x14ac:dyDescent="0.25">
      <c r="B37" s="21"/>
      <c r="C37" s="6" t="s">
        <v>14</v>
      </c>
      <c r="D37" s="6" t="s">
        <v>19</v>
      </c>
      <c r="E37" s="7">
        <v>213.01</v>
      </c>
      <c r="F37" s="22"/>
      <c r="H37" s="23"/>
    </row>
    <row r="38" spans="1:8" s="16" customFormat="1" x14ac:dyDescent="0.25">
      <c r="B38" s="21"/>
      <c r="C38" s="6" t="s">
        <v>15</v>
      </c>
      <c r="D38" s="6" t="s">
        <v>20</v>
      </c>
      <c r="E38" s="7">
        <v>22.5</v>
      </c>
      <c r="F38" s="22"/>
      <c r="H38" s="23"/>
    </row>
    <row r="39" spans="1:8" s="16" customFormat="1" x14ac:dyDescent="0.25">
      <c r="B39" s="21"/>
      <c r="C39" s="6" t="s">
        <v>17</v>
      </c>
      <c r="D39" s="6" t="s">
        <v>22</v>
      </c>
      <c r="E39" s="7">
        <v>4213.26</v>
      </c>
      <c r="F39" s="22"/>
      <c r="H39" s="23"/>
    </row>
    <row r="40" spans="1:8" s="16" customFormat="1" x14ac:dyDescent="0.25">
      <c r="B40" s="21"/>
      <c r="D40" s="24"/>
      <c r="E40" s="10"/>
      <c r="F40" s="22"/>
      <c r="H40" s="23"/>
    </row>
    <row r="41" spans="1:8" s="16" customFormat="1" x14ac:dyDescent="0.25">
      <c r="A41" s="15">
        <v>5</v>
      </c>
      <c r="B41" s="3" t="s">
        <v>2</v>
      </c>
      <c r="D41" s="24"/>
      <c r="E41" s="10"/>
      <c r="F41" s="19">
        <f>SUBTOTAL(9,E42:E49)</f>
        <v>2798877.64</v>
      </c>
      <c r="G41" s="15"/>
      <c r="H41" s="23"/>
    </row>
    <row r="42" spans="1:8" s="16" customFormat="1" x14ac:dyDescent="0.25">
      <c r="B42" s="21"/>
      <c r="C42" s="6" t="s">
        <v>8</v>
      </c>
      <c r="D42" s="6" t="s">
        <v>12</v>
      </c>
      <c r="E42" s="7">
        <v>2282439.1800000002</v>
      </c>
      <c r="F42" s="22"/>
      <c r="H42" s="23"/>
    </row>
    <row r="43" spans="1:8" s="16" customFormat="1" x14ac:dyDescent="0.25">
      <c r="B43" s="21"/>
      <c r="C43" s="6" t="s">
        <v>9</v>
      </c>
      <c r="D43" s="6" t="s">
        <v>13</v>
      </c>
      <c r="E43" s="7">
        <v>1045.81</v>
      </c>
      <c r="F43" s="22"/>
      <c r="H43" s="23"/>
    </row>
    <row r="44" spans="1:8" s="16" customFormat="1" x14ac:dyDescent="0.25">
      <c r="B44" s="21"/>
      <c r="C44" s="6" t="s">
        <v>14</v>
      </c>
      <c r="D44" s="6" t="s">
        <v>19</v>
      </c>
      <c r="E44" s="7">
        <v>29950.62</v>
      </c>
      <c r="F44" s="22"/>
      <c r="H44" s="23"/>
    </row>
    <row r="45" spans="1:8" s="16" customFormat="1" x14ac:dyDescent="0.25">
      <c r="B45" s="21"/>
      <c r="C45" s="6" t="s">
        <v>15</v>
      </c>
      <c r="D45" s="6" t="s">
        <v>20</v>
      </c>
      <c r="E45" s="7">
        <v>211323.21</v>
      </c>
      <c r="F45" s="22"/>
      <c r="H45" s="23"/>
    </row>
    <row r="46" spans="1:8" s="16" customFormat="1" x14ac:dyDescent="0.25">
      <c r="B46" s="21"/>
      <c r="C46" s="6" t="s">
        <v>16</v>
      </c>
      <c r="D46" s="6" t="s">
        <v>21</v>
      </c>
      <c r="E46" s="7">
        <v>24234.75</v>
      </c>
      <c r="F46" s="22"/>
      <c r="H46" s="23"/>
    </row>
    <row r="47" spans="1:8" s="16" customFormat="1" x14ac:dyDescent="0.25">
      <c r="B47" s="21"/>
      <c r="C47" s="6" t="s">
        <v>24</v>
      </c>
      <c r="D47" s="6" t="s">
        <v>25</v>
      </c>
      <c r="E47" s="7">
        <v>14649.2</v>
      </c>
      <c r="F47" s="22"/>
      <c r="H47" s="23"/>
    </row>
    <row r="48" spans="1:8" s="16" customFormat="1" x14ac:dyDescent="0.25">
      <c r="B48" s="21"/>
      <c r="C48" s="6" t="s">
        <v>17</v>
      </c>
      <c r="D48" s="6" t="s">
        <v>22</v>
      </c>
      <c r="E48" s="7">
        <v>230809.09</v>
      </c>
      <c r="F48" s="22"/>
      <c r="H48" s="23"/>
    </row>
    <row r="49" spans="1:8" s="16" customFormat="1" x14ac:dyDescent="0.25">
      <c r="B49" s="21"/>
      <c r="C49" s="6" t="s">
        <v>18</v>
      </c>
      <c r="D49" s="6" t="s">
        <v>23</v>
      </c>
      <c r="E49" s="7">
        <v>4425.78</v>
      </c>
      <c r="F49" s="22"/>
      <c r="H49" s="23"/>
    </row>
    <row r="50" spans="1:8" s="16" customFormat="1" x14ac:dyDescent="0.25">
      <c r="B50" s="21"/>
      <c r="D50" s="24"/>
      <c r="E50" s="10"/>
      <c r="F50" s="22"/>
      <c r="H50" s="23"/>
    </row>
    <row r="51" spans="1:8" s="16" customFormat="1" x14ac:dyDescent="0.25">
      <c r="A51" s="15">
        <v>6</v>
      </c>
      <c r="B51" s="3" t="s">
        <v>10</v>
      </c>
      <c r="D51" s="24"/>
      <c r="E51" s="10"/>
      <c r="F51" s="19">
        <f>SUBTOTAL(9,E52:E59)</f>
        <v>2212746.4499999997</v>
      </c>
      <c r="G51" s="15"/>
      <c r="H51" s="23"/>
    </row>
    <row r="52" spans="1:8" s="16" customFormat="1" x14ac:dyDescent="0.25">
      <c r="B52" s="21"/>
      <c r="C52" s="6" t="s">
        <v>8</v>
      </c>
      <c r="D52" s="6" t="s">
        <v>12</v>
      </c>
      <c r="E52" s="7">
        <v>1879824.44</v>
      </c>
      <c r="F52" s="22"/>
      <c r="H52" s="23"/>
    </row>
    <row r="53" spans="1:8" s="16" customFormat="1" x14ac:dyDescent="0.25">
      <c r="B53" s="21"/>
      <c r="C53" s="6" t="s">
        <v>9</v>
      </c>
      <c r="D53" s="6" t="s">
        <v>13</v>
      </c>
      <c r="E53" s="7">
        <v>1940.75</v>
      </c>
      <c r="F53" s="22"/>
      <c r="H53" s="23"/>
    </row>
    <row r="54" spans="1:8" s="16" customFormat="1" x14ac:dyDescent="0.25">
      <c r="B54" s="21"/>
      <c r="C54" s="6" t="s">
        <v>14</v>
      </c>
      <c r="D54" s="6" t="s">
        <v>19</v>
      </c>
      <c r="E54" s="7">
        <v>24802.69</v>
      </c>
      <c r="F54" s="22"/>
      <c r="H54" s="23"/>
    </row>
    <row r="55" spans="1:8" s="16" customFormat="1" x14ac:dyDescent="0.25">
      <c r="B55" s="21"/>
      <c r="C55" s="6" t="s">
        <v>15</v>
      </c>
      <c r="D55" s="6" t="s">
        <v>20</v>
      </c>
      <c r="E55" s="7">
        <v>118086.19</v>
      </c>
      <c r="F55" s="22"/>
      <c r="H55" s="23"/>
    </row>
    <row r="56" spans="1:8" s="16" customFormat="1" x14ac:dyDescent="0.25">
      <c r="B56" s="21"/>
      <c r="C56" s="6" t="s">
        <v>16</v>
      </c>
      <c r="D56" s="6" t="s">
        <v>21</v>
      </c>
      <c r="E56" s="7">
        <v>20434.810000000001</v>
      </c>
      <c r="F56" s="22"/>
      <c r="H56" s="23"/>
    </row>
    <row r="57" spans="1:8" s="16" customFormat="1" x14ac:dyDescent="0.25">
      <c r="B57" s="21"/>
      <c r="C57" s="6" t="s">
        <v>24</v>
      </c>
      <c r="D57" s="6" t="s">
        <v>25</v>
      </c>
      <c r="E57" s="7">
        <v>26822.09</v>
      </c>
      <c r="F57" s="22"/>
      <c r="H57" s="23"/>
    </row>
    <row r="58" spans="1:8" s="16" customFormat="1" x14ac:dyDescent="0.25">
      <c r="B58" s="21"/>
      <c r="C58" s="6" t="s">
        <v>17</v>
      </c>
      <c r="D58" s="6" t="s">
        <v>22</v>
      </c>
      <c r="E58" s="7">
        <v>136011.29</v>
      </c>
      <c r="F58" s="22"/>
      <c r="H58" s="23"/>
    </row>
    <row r="59" spans="1:8" s="16" customFormat="1" x14ac:dyDescent="0.25">
      <c r="B59" s="21"/>
      <c r="C59" s="6" t="s">
        <v>18</v>
      </c>
      <c r="D59" s="6" t="s">
        <v>23</v>
      </c>
      <c r="E59" s="7">
        <v>4824.1899999999996</v>
      </c>
      <c r="F59" s="22"/>
      <c r="H59" s="23"/>
    </row>
    <row r="60" spans="1:8" s="16" customFormat="1" x14ac:dyDescent="0.25">
      <c r="B60" s="21"/>
      <c r="E60" s="10"/>
      <c r="F60" s="22"/>
      <c r="H60" s="23"/>
    </row>
    <row r="61" spans="1:8" s="16" customFormat="1" x14ac:dyDescent="0.25">
      <c r="A61" s="15">
        <v>7</v>
      </c>
      <c r="B61" s="3" t="s">
        <v>4</v>
      </c>
      <c r="D61" s="24"/>
      <c r="E61" s="10"/>
      <c r="F61" s="19">
        <f>SUBTOTAL(9,E62:E69)</f>
        <v>731264.89000000013</v>
      </c>
      <c r="G61" s="15"/>
      <c r="H61" s="23"/>
    </row>
    <row r="62" spans="1:8" s="16" customFormat="1" x14ac:dyDescent="0.25">
      <c r="B62" s="21"/>
      <c r="C62" s="6" t="s">
        <v>8</v>
      </c>
      <c r="D62" s="6" t="s">
        <v>12</v>
      </c>
      <c r="E62" s="7">
        <v>605176.41</v>
      </c>
      <c r="F62" s="22"/>
      <c r="H62" s="23"/>
    </row>
    <row r="63" spans="1:8" s="16" customFormat="1" x14ac:dyDescent="0.25">
      <c r="B63" s="21"/>
      <c r="C63" s="6" t="s">
        <v>9</v>
      </c>
      <c r="D63" s="6" t="s">
        <v>13</v>
      </c>
      <c r="E63" s="7">
        <v>357.26</v>
      </c>
      <c r="F63" s="22"/>
      <c r="H63" s="23"/>
    </row>
    <row r="64" spans="1:8" s="16" customFormat="1" x14ac:dyDescent="0.25">
      <c r="B64" s="21"/>
      <c r="C64" s="6" t="s">
        <v>14</v>
      </c>
      <c r="D64" s="6" t="s">
        <v>19</v>
      </c>
      <c r="E64" s="7">
        <v>7847.76</v>
      </c>
      <c r="F64" s="22"/>
      <c r="H64" s="23"/>
    </row>
    <row r="65" spans="1:8" s="16" customFormat="1" x14ac:dyDescent="0.25">
      <c r="B65" s="21"/>
      <c r="C65" s="6" t="s">
        <v>15</v>
      </c>
      <c r="D65" s="6" t="s">
        <v>20</v>
      </c>
      <c r="E65" s="7">
        <v>49359.69</v>
      </c>
      <c r="F65" s="22"/>
      <c r="H65" s="23"/>
    </row>
    <row r="66" spans="1:8" s="16" customFormat="1" x14ac:dyDescent="0.25">
      <c r="B66" s="21"/>
      <c r="C66" s="6" t="s">
        <v>16</v>
      </c>
      <c r="D66" s="6" t="s">
        <v>21</v>
      </c>
      <c r="E66" s="7">
        <v>1224.75</v>
      </c>
      <c r="F66" s="22"/>
      <c r="H66" s="23"/>
    </row>
    <row r="67" spans="1:8" s="16" customFormat="1" x14ac:dyDescent="0.25">
      <c r="B67" s="21"/>
      <c r="C67" s="6" t="s">
        <v>24</v>
      </c>
      <c r="D67" s="6" t="s">
        <v>25</v>
      </c>
      <c r="E67" s="7">
        <v>5678.62</v>
      </c>
      <c r="F67" s="22"/>
      <c r="H67" s="23"/>
    </row>
    <row r="68" spans="1:8" s="16" customFormat="1" x14ac:dyDescent="0.25">
      <c r="B68" s="21"/>
      <c r="C68" s="6" t="s">
        <v>17</v>
      </c>
      <c r="D68" s="6" t="s">
        <v>22</v>
      </c>
      <c r="E68" s="7">
        <v>60249.41</v>
      </c>
      <c r="F68" s="22"/>
      <c r="H68" s="23"/>
    </row>
    <row r="69" spans="1:8" s="16" customFormat="1" x14ac:dyDescent="0.25">
      <c r="B69" s="21"/>
      <c r="C69" s="6" t="s">
        <v>18</v>
      </c>
      <c r="D69" s="6" t="s">
        <v>23</v>
      </c>
      <c r="E69" s="7">
        <v>1370.99</v>
      </c>
      <c r="F69" s="22"/>
      <c r="H69" s="23"/>
    </row>
    <row r="70" spans="1:8" s="16" customFormat="1" x14ac:dyDescent="0.25">
      <c r="B70" s="21"/>
      <c r="D70" s="24"/>
      <c r="E70" s="10"/>
      <c r="F70" s="22"/>
      <c r="H70" s="23"/>
    </row>
    <row r="71" spans="1:8" s="16" customFormat="1" x14ac:dyDescent="0.25">
      <c r="A71" s="15">
        <v>8</v>
      </c>
      <c r="B71" s="3" t="s">
        <v>11</v>
      </c>
      <c r="D71" s="24"/>
      <c r="E71" s="10"/>
      <c r="F71" s="19">
        <f>SUBTOTAL(9,E72:E73)</f>
        <v>-210</v>
      </c>
      <c r="G71" s="15"/>
      <c r="H71" s="23"/>
    </row>
    <row r="72" spans="1:8" s="16" customFormat="1" x14ac:dyDescent="0.25">
      <c r="B72" s="21"/>
      <c r="C72" s="16" t="s">
        <v>8</v>
      </c>
      <c r="D72" s="24" t="s">
        <v>12</v>
      </c>
      <c r="E72" s="10">
        <v>-210</v>
      </c>
      <c r="F72" s="22"/>
      <c r="H72" s="23"/>
    </row>
    <row r="73" spans="1:8" s="16" customFormat="1" x14ac:dyDescent="0.25">
      <c r="B73" s="21"/>
      <c r="D73" s="24"/>
      <c r="E73" s="10"/>
      <c r="F73" s="22"/>
      <c r="H73" s="23"/>
    </row>
    <row r="74" spans="1:8" s="16" customFormat="1" x14ac:dyDescent="0.25">
      <c r="B74" s="21"/>
      <c r="D74" s="8" t="s">
        <v>202</v>
      </c>
      <c r="E74" s="9"/>
      <c r="F74" s="19">
        <f>SUBTOTAL(9,E6:E72)</f>
        <v>33369625.950000014</v>
      </c>
      <c r="G74" s="15"/>
      <c r="H74" s="23"/>
    </row>
    <row r="75" spans="1:8" x14ac:dyDescent="0.25">
      <c r="C75" s="25"/>
    </row>
    <row r="76" spans="1:8" x14ac:dyDescent="0.25">
      <c r="B76" s="26"/>
      <c r="C76" s="13"/>
      <c r="D76" s="5"/>
      <c r="F76" s="27"/>
    </row>
    <row r="77" spans="1:8" x14ac:dyDescent="0.25">
      <c r="B77" s="28"/>
      <c r="C77" s="29"/>
    </row>
    <row r="78" spans="1:8" x14ac:dyDescent="0.25">
      <c r="B78" s="28"/>
      <c r="C78" s="29"/>
    </row>
  </sheetData>
  <pageMargins left="0.5" right="0.5" top="0.75" bottom="0.75" header="0.3" footer="0.3"/>
  <pageSetup scale="63" orientation="portrait" r:id="rId1"/>
  <headerFooter>
    <oddFooter>&amp;L&amp;D&amp;R&amp;F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view="pageBreakPreview" zoomScale="80" zoomScaleNormal="70" zoomScaleSheetLayoutView="80" zoomScalePageLayoutView="50" workbookViewId="0">
      <selection activeCell="C42" sqref="C42"/>
    </sheetView>
  </sheetViews>
  <sheetFormatPr defaultRowHeight="15" x14ac:dyDescent="0.25"/>
  <cols>
    <col min="1" max="1" width="6.5703125" style="74" customWidth="1"/>
    <col min="2" max="2" width="13.28515625" style="73" bestFit="1" customWidth="1"/>
    <col min="3" max="3" width="29.85546875" style="74" customWidth="1"/>
    <col min="4" max="4" width="47.140625" style="74" customWidth="1"/>
    <col min="5" max="5" width="16.28515625" style="55" customWidth="1"/>
    <col min="6" max="6" width="15.42578125" style="55" customWidth="1"/>
    <col min="7" max="16384" width="9.140625" style="74"/>
  </cols>
  <sheetData>
    <row r="1" spans="1:16" x14ac:dyDescent="0.25">
      <c r="A1" s="64" t="s">
        <v>84</v>
      </c>
    </row>
    <row r="2" spans="1:16" x14ac:dyDescent="0.25">
      <c r="A2" s="12" t="s">
        <v>7</v>
      </c>
    </row>
    <row r="3" spans="1:16" x14ac:dyDescent="0.25">
      <c r="A3" s="12" t="s">
        <v>94</v>
      </c>
      <c r="F3" s="1"/>
      <c r="P3" s="73"/>
    </row>
    <row r="4" spans="1:16" ht="18.75" x14ac:dyDescent="0.3">
      <c r="A4" s="67"/>
      <c r="F4" s="2"/>
      <c r="P4" s="73"/>
    </row>
    <row r="5" spans="1:16" ht="20.25" x14ac:dyDescent="0.4">
      <c r="A5" s="67"/>
      <c r="B5" s="98" t="s">
        <v>207</v>
      </c>
      <c r="C5" s="97" t="s">
        <v>206</v>
      </c>
      <c r="D5" s="96" t="s">
        <v>205</v>
      </c>
      <c r="E5" s="94" t="s">
        <v>204</v>
      </c>
      <c r="F5" s="95" t="s">
        <v>203</v>
      </c>
      <c r="P5" s="73"/>
    </row>
    <row r="6" spans="1:16" x14ac:dyDescent="0.25">
      <c r="A6" s="64">
        <v>1</v>
      </c>
      <c r="B6" s="82" t="s">
        <v>83</v>
      </c>
      <c r="C6" s="64"/>
      <c r="D6" s="64"/>
      <c r="F6" s="62">
        <f>SUM(E7:E8)</f>
        <v>17841210.720000271</v>
      </c>
      <c r="P6" s="83"/>
    </row>
    <row r="7" spans="1:16" s="64" customFormat="1" x14ac:dyDescent="0.25">
      <c r="A7" s="74"/>
      <c r="B7" s="84"/>
      <c r="C7" s="75" t="s">
        <v>82</v>
      </c>
      <c r="D7" s="76" t="s">
        <v>81</v>
      </c>
      <c r="E7" s="55">
        <v>1674.9399999999996</v>
      </c>
      <c r="F7" s="55"/>
      <c r="P7" s="84"/>
    </row>
    <row r="8" spans="1:16" x14ac:dyDescent="0.25">
      <c r="B8" s="84"/>
      <c r="C8" s="77" t="s">
        <v>80</v>
      </c>
      <c r="D8" s="77" t="s">
        <v>79</v>
      </c>
      <c r="E8" s="55">
        <v>17839535.780000269</v>
      </c>
      <c r="G8" s="64"/>
      <c r="P8" s="84"/>
    </row>
    <row r="9" spans="1:16" x14ac:dyDescent="0.25">
      <c r="B9" s="84"/>
      <c r="G9" s="64"/>
      <c r="P9" s="84"/>
    </row>
    <row r="10" spans="1:16" x14ac:dyDescent="0.25">
      <c r="G10" s="64"/>
    </row>
    <row r="11" spans="1:16" x14ac:dyDescent="0.25">
      <c r="A11" s="64">
        <v>2</v>
      </c>
      <c r="B11" s="82" t="s">
        <v>78</v>
      </c>
      <c r="C11" s="66"/>
      <c r="D11" s="64"/>
      <c r="F11" s="62">
        <f>SUM(E12:E13)</f>
        <v>522039.72999999986</v>
      </c>
      <c r="G11" s="64"/>
    </row>
    <row r="12" spans="1:16" s="64" customFormat="1" x14ac:dyDescent="0.25">
      <c r="A12" s="74"/>
      <c r="B12" s="73"/>
      <c r="C12" s="77" t="s">
        <v>77</v>
      </c>
      <c r="D12" s="77" t="s">
        <v>76</v>
      </c>
      <c r="E12" s="55">
        <v>234103.84999999995</v>
      </c>
      <c r="F12" s="55"/>
    </row>
    <row r="13" spans="1:16" s="64" customFormat="1" x14ac:dyDescent="0.25">
      <c r="A13" s="74"/>
      <c r="B13" s="73"/>
      <c r="C13" s="77" t="s">
        <v>75</v>
      </c>
      <c r="D13" s="77" t="s">
        <v>74</v>
      </c>
      <c r="E13" s="55">
        <v>287935.87999999989</v>
      </c>
      <c r="F13" s="55"/>
    </row>
    <row r="14" spans="1:16" x14ac:dyDescent="0.25">
      <c r="G14" s="64"/>
    </row>
    <row r="15" spans="1:16" x14ac:dyDescent="0.25">
      <c r="G15" s="64"/>
    </row>
    <row r="16" spans="1:16" x14ac:dyDescent="0.25">
      <c r="A16" s="64">
        <v>3</v>
      </c>
      <c r="B16" s="82" t="s">
        <v>73</v>
      </c>
      <c r="C16" s="64"/>
      <c r="D16" s="64"/>
      <c r="F16" s="62">
        <f>SUM(E17:E18)</f>
        <v>1077418.6800000051</v>
      </c>
      <c r="G16" s="64"/>
    </row>
    <row r="17" spans="1:19" s="64" customFormat="1" x14ac:dyDescent="0.25">
      <c r="A17" s="74"/>
      <c r="B17" s="73"/>
      <c r="C17" s="77" t="s">
        <v>72</v>
      </c>
      <c r="D17" s="77" t="s">
        <v>71</v>
      </c>
      <c r="E17" s="55">
        <v>502.6</v>
      </c>
      <c r="F17" s="55"/>
      <c r="P17" s="76"/>
    </row>
    <row r="18" spans="1:19" x14ac:dyDescent="0.25">
      <c r="C18" s="77" t="s">
        <v>70</v>
      </c>
      <c r="D18" s="77" t="s">
        <v>69</v>
      </c>
      <c r="E18" s="55">
        <v>1076916.080000005</v>
      </c>
      <c r="G18" s="64"/>
      <c r="P18" s="75"/>
    </row>
    <row r="19" spans="1:19" x14ac:dyDescent="0.25">
      <c r="G19" s="64"/>
      <c r="P19" s="75"/>
    </row>
    <row r="20" spans="1:19" x14ac:dyDescent="0.25">
      <c r="A20" s="64">
        <v>4</v>
      </c>
      <c r="B20" s="82" t="s">
        <v>68</v>
      </c>
      <c r="C20" s="64"/>
      <c r="D20" s="64"/>
      <c r="F20" s="62">
        <f>SUM(E21:E23)</f>
        <v>74332.049999999945</v>
      </c>
      <c r="G20" s="64"/>
      <c r="P20" s="75"/>
      <c r="S20" s="76"/>
    </row>
    <row r="21" spans="1:19" s="64" customFormat="1" x14ac:dyDescent="0.25">
      <c r="A21" s="74"/>
      <c r="B21" s="73"/>
      <c r="C21" s="75" t="s">
        <v>67</v>
      </c>
      <c r="D21" s="76" t="s">
        <v>66</v>
      </c>
      <c r="E21" s="55">
        <v>4790.5500000000011</v>
      </c>
      <c r="F21" s="55"/>
      <c r="P21" s="76"/>
    </row>
    <row r="22" spans="1:19" s="64" customFormat="1" x14ac:dyDescent="0.25">
      <c r="A22" s="74"/>
      <c r="B22" s="73"/>
      <c r="C22" s="75" t="s">
        <v>65</v>
      </c>
      <c r="D22" s="76" t="s">
        <v>64</v>
      </c>
      <c r="E22" s="55">
        <v>69073.279999999941</v>
      </c>
      <c r="F22" s="55"/>
      <c r="P22" s="76"/>
    </row>
    <row r="23" spans="1:19" s="64" customFormat="1" x14ac:dyDescent="0.25">
      <c r="A23" s="74"/>
      <c r="B23" s="73"/>
      <c r="C23" s="75" t="s">
        <v>63</v>
      </c>
      <c r="D23" s="76" t="s">
        <v>62</v>
      </c>
      <c r="E23" s="55">
        <v>468.22</v>
      </c>
      <c r="F23" s="55"/>
      <c r="P23" s="76"/>
    </row>
    <row r="24" spans="1:19" x14ac:dyDescent="0.25">
      <c r="G24" s="64"/>
      <c r="P24" s="76"/>
    </row>
    <row r="25" spans="1:19" x14ac:dyDescent="0.25">
      <c r="G25" s="64"/>
      <c r="P25" s="77"/>
    </row>
    <row r="26" spans="1:19" x14ac:dyDescent="0.25">
      <c r="A26" s="64">
        <v>5</v>
      </c>
      <c r="B26" s="82" t="s">
        <v>61</v>
      </c>
      <c r="C26" s="64"/>
      <c r="D26" s="64"/>
      <c r="F26" s="62">
        <f>SUM(E27:E29)</f>
        <v>18494.190000000002</v>
      </c>
      <c r="G26" s="64"/>
      <c r="P26" s="77"/>
    </row>
    <row r="27" spans="1:19" s="64" customFormat="1" x14ac:dyDescent="0.25">
      <c r="A27" s="74"/>
      <c r="B27" s="84"/>
      <c r="C27" s="76" t="s">
        <v>60</v>
      </c>
      <c r="D27" s="76" t="s">
        <v>59</v>
      </c>
      <c r="E27" s="55">
        <v>11191.01</v>
      </c>
      <c r="F27" s="55"/>
      <c r="P27" s="77"/>
    </row>
    <row r="28" spans="1:19" s="64" customFormat="1" x14ac:dyDescent="0.25">
      <c r="A28" s="74"/>
      <c r="B28" s="84"/>
      <c r="C28" s="77" t="s">
        <v>58</v>
      </c>
      <c r="D28" s="77" t="s">
        <v>57</v>
      </c>
      <c r="E28" s="55">
        <v>2928.96</v>
      </c>
      <c r="F28" s="55"/>
      <c r="P28" s="77"/>
    </row>
    <row r="29" spans="1:19" s="64" customFormat="1" x14ac:dyDescent="0.25">
      <c r="A29" s="74"/>
      <c r="B29" s="84"/>
      <c r="C29" s="77" t="s">
        <v>56</v>
      </c>
      <c r="D29" s="77" t="s">
        <v>55</v>
      </c>
      <c r="E29" s="55">
        <v>4374.22</v>
      </c>
      <c r="F29" s="55"/>
      <c r="P29" s="77"/>
    </row>
    <row r="30" spans="1:19" x14ac:dyDescent="0.25">
      <c r="D30" s="75"/>
      <c r="G30" s="64"/>
      <c r="P30" s="76"/>
    </row>
    <row r="31" spans="1:19" x14ac:dyDescent="0.25">
      <c r="G31" s="64"/>
      <c r="P31" s="77"/>
    </row>
    <row r="32" spans="1:19" x14ac:dyDescent="0.25">
      <c r="A32" s="64">
        <v>6</v>
      </c>
      <c r="B32" s="82" t="s">
        <v>54</v>
      </c>
      <c r="C32" s="65"/>
      <c r="D32" s="64"/>
      <c r="F32" s="62">
        <f>SUM(E33:E38)</f>
        <v>747584.91999999899</v>
      </c>
      <c r="G32" s="64"/>
      <c r="P32" s="77"/>
    </row>
    <row r="33" spans="1:16" s="64" customFormat="1" x14ac:dyDescent="0.25">
      <c r="A33" s="74"/>
      <c r="B33" s="73"/>
      <c r="C33" s="76" t="s">
        <v>53</v>
      </c>
      <c r="D33" s="76" t="s">
        <v>52</v>
      </c>
      <c r="E33" s="55">
        <v>94419.820000000051</v>
      </c>
      <c r="F33" s="55"/>
      <c r="P33" s="77"/>
    </row>
    <row r="34" spans="1:16" x14ac:dyDescent="0.25">
      <c r="C34" s="76" t="s">
        <v>51</v>
      </c>
      <c r="D34" s="76" t="s">
        <v>50</v>
      </c>
      <c r="E34" s="55">
        <v>28936.22</v>
      </c>
      <c r="G34" s="64"/>
      <c r="P34" s="77"/>
    </row>
    <row r="35" spans="1:16" x14ac:dyDescent="0.25">
      <c r="C35" s="76" t="s">
        <v>49</v>
      </c>
      <c r="D35" s="76" t="s">
        <v>48</v>
      </c>
      <c r="E35" s="55">
        <v>38333.160000000018</v>
      </c>
      <c r="G35" s="64"/>
      <c r="P35" s="77"/>
    </row>
    <row r="36" spans="1:16" x14ac:dyDescent="0.25">
      <c r="C36" s="77" t="s">
        <v>47</v>
      </c>
      <c r="D36" s="76" t="s">
        <v>46</v>
      </c>
      <c r="E36" s="55">
        <v>119724.47000000002</v>
      </c>
      <c r="G36" s="64"/>
      <c r="P36" s="77"/>
    </row>
    <row r="37" spans="1:16" x14ac:dyDescent="0.25">
      <c r="C37" s="77" t="s">
        <v>45</v>
      </c>
      <c r="D37" s="76" t="s">
        <v>44</v>
      </c>
      <c r="E37" s="55">
        <v>29240.91999999998</v>
      </c>
      <c r="G37" s="64"/>
      <c r="P37" s="77"/>
    </row>
    <row r="38" spans="1:16" x14ac:dyDescent="0.25">
      <c r="C38" s="77" t="s">
        <v>43</v>
      </c>
      <c r="D38" s="76" t="s">
        <v>42</v>
      </c>
      <c r="E38" s="55">
        <v>436930.32999999897</v>
      </c>
      <c r="G38" s="64"/>
      <c r="P38" s="77"/>
    </row>
    <row r="39" spans="1:16" x14ac:dyDescent="0.25">
      <c r="G39" s="64"/>
      <c r="P39" s="77"/>
    </row>
    <row r="40" spans="1:16" s="78" customFormat="1" x14ac:dyDescent="0.25">
      <c r="A40" s="74"/>
      <c r="B40" s="73"/>
      <c r="C40" s="74"/>
      <c r="D40" s="63" t="s">
        <v>41</v>
      </c>
      <c r="E40" s="55"/>
      <c r="F40" s="62">
        <f>SUM(F6+F11+F16+F20+F26+F32)</f>
        <v>20281080.290000275</v>
      </c>
    </row>
    <row r="41" spans="1:16" x14ac:dyDescent="0.25">
      <c r="F41" s="57"/>
    </row>
    <row r="42" spans="1:16" x14ac:dyDescent="0.25">
      <c r="D42" s="81"/>
      <c r="E42" s="57"/>
      <c r="F42" s="59"/>
    </row>
    <row r="43" spans="1:16" x14ac:dyDescent="0.25">
      <c r="D43" s="63"/>
      <c r="E43" s="62"/>
    </row>
    <row r="44" spans="1:16" x14ac:dyDescent="0.25">
      <c r="D44" s="61"/>
      <c r="E44" s="57"/>
      <c r="F44" s="60"/>
      <c r="G44" s="79"/>
    </row>
    <row r="45" spans="1:16" x14ac:dyDescent="0.25">
      <c r="D45" s="80"/>
      <c r="E45" s="57"/>
      <c r="F45" s="57"/>
      <c r="G45" s="80"/>
    </row>
    <row r="46" spans="1:16" x14ac:dyDescent="0.25">
      <c r="D46" s="81"/>
      <c r="E46" s="57"/>
      <c r="F46" s="59"/>
      <c r="G46" s="80"/>
    </row>
    <row r="47" spans="1:16" x14ac:dyDescent="0.25">
      <c r="D47" s="80"/>
      <c r="E47" s="57"/>
      <c r="F47" s="58"/>
      <c r="G47" s="80"/>
    </row>
    <row r="48" spans="1:16" x14ac:dyDescent="0.25">
      <c r="D48" s="80"/>
      <c r="E48" s="57"/>
      <c r="F48" s="57"/>
      <c r="G48" s="80"/>
    </row>
    <row r="49" spans="4:6" x14ac:dyDescent="0.25">
      <c r="F49" s="56"/>
    </row>
    <row r="51" spans="4:6" x14ac:dyDescent="0.25">
      <c r="D51" s="73"/>
    </row>
  </sheetData>
  <pageMargins left="0.7" right="0.7" top="0.75" bottom="0.75" header="0.3" footer="0.3"/>
  <pageSetup scale="70" orientation="portrait" r:id="rId1"/>
  <headerFooter>
    <oddHeader>&amp;CCONFIDENTIAL
SUBJECT TO GENERAL PROTECTIVE ORDER</oddHead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view="pageLayout" topLeftCell="A10" zoomScaleNormal="80" zoomScaleSheetLayoutView="85" workbookViewId="0">
      <selection activeCell="D9" sqref="D9"/>
    </sheetView>
  </sheetViews>
  <sheetFormatPr defaultRowHeight="15" x14ac:dyDescent="0.25"/>
  <cols>
    <col min="1" max="1" width="6.5703125" style="74" customWidth="1"/>
    <col min="2" max="2" width="13.28515625" style="73" bestFit="1" customWidth="1"/>
    <col min="3" max="3" width="34.140625" style="74" customWidth="1"/>
    <col min="4" max="4" width="42.28515625" style="74" customWidth="1"/>
    <col min="5" max="5" width="17.5703125" style="55" customWidth="1"/>
    <col min="6" max="6" width="16.85546875" style="55" customWidth="1"/>
    <col min="7" max="7" width="12.5703125" style="74" bestFit="1" customWidth="1"/>
    <col min="8" max="16384" width="9.140625" style="74"/>
  </cols>
  <sheetData>
    <row r="1" spans="1:7" x14ac:dyDescent="0.25">
      <c r="A1" s="64" t="s">
        <v>102</v>
      </c>
    </row>
    <row r="2" spans="1:7" x14ac:dyDescent="0.25">
      <c r="A2" s="64" t="s">
        <v>7</v>
      </c>
    </row>
    <row r="3" spans="1:7" x14ac:dyDescent="0.25">
      <c r="A3" s="64" t="s">
        <v>94</v>
      </c>
      <c r="F3" s="1"/>
    </row>
    <row r="4" spans="1:7" x14ac:dyDescent="0.25">
      <c r="A4" s="64"/>
      <c r="F4" s="90"/>
    </row>
    <row r="5" spans="1:7" x14ac:dyDescent="0.25">
      <c r="B5" s="98" t="s">
        <v>207</v>
      </c>
      <c r="C5" s="97" t="s">
        <v>206</v>
      </c>
      <c r="D5" s="96" t="s">
        <v>205</v>
      </c>
      <c r="E5" s="96" t="s">
        <v>204</v>
      </c>
      <c r="F5" s="96" t="s">
        <v>203</v>
      </c>
    </row>
    <row r="6" spans="1:7" s="64" customFormat="1" x14ac:dyDescent="0.25">
      <c r="A6" s="64">
        <v>1</v>
      </c>
      <c r="B6" s="82" t="s">
        <v>101</v>
      </c>
      <c r="E6" s="87"/>
      <c r="F6" s="111"/>
      <c r="G6" s="88"/>
    </row>
    <row r="7" spans="1:7" x14ac:dyDescent="0.25">
      <c r="B7" s="101"/>
      <c r="C7" s="74" t="s">
        <v>98</v>
      </c>
      <c r="D7" s="76" t="s">
        <v>100</v>
      </c>
      <c r="E7" s="113"/>
      <c r="F7" s="87"/>
      <c r="G7" s="100"/>
    </row>
    <row r="8" spans="1:7" x14ac:dyDescent="0.25">
      <c r="B8" s="101"/>
      <c r="C8" s="74" t="s">
        <v>97</v>
      </c>
      <c r="D8" s="76" t="s">
        <v>99</v>
      </c>
      <c r="E8" s="113"/>
      <c r="F8" s="87"/>
      <c r="G8" s="100"/>
    </row>
    <row r="9" spans="1:7" x14ac:dyDescent="0.25">
      <c r="A9" s="64"/>
      <c r="B9" s="86"/>
      <c r="C9" s="78"/>
      <c r="D9" s="78"/>
      <c r="E9" s="99"/>
    </row>
    <row r="10" spans="1:7" x14ac:dyDescent="0.25">
      <c r="A10" s="64">
        <v>2</v>
      </c>
      <c r="B10" s="86" t="s">
        <v>96</v>
      </c>
      <c r="C10" s="78"/>
      <c r="D10" s="78"/>
      <c r="E10" s="99"/>
      <c r="F10" s="112"/>
    </row>
    <row r="11" spans="1:7" x14ac:dyDescent="0.25">
      <c r="A11" s="64"/>
      <c r="B11" s="86"/>
      <c r="C11" s="74" t="s">
        <v>98</v>
      </c>
      <c r="D11" s="78" t="s">
        <v>96</v>
      </c>
      <c r="E11" s="113"/>
      <c r="F11" s="62"/>
    </row>
    <row r="12" spans="1:7" x14ac:dyDescent="0.25">
      <c r="A12" s="64"/>
      <c r="B12" s="86"/>
      <c r="C12" s="74" t="s">
        <v>97</v>
      </c>
      <c r="D12" s="78" t="s">
        <v>96</v>
      </c>
      <c r="E12" s="113"/>
      <c r="F12" s="62"/>
    </row>
    <row r="13" spans="1:7" x14ac:dyDescent="0.25">
      <c r="A13" s="64"/>
      <c r="B13" s="86"/>
      <c r="C13" s="78"/>
      <c r="D13" s="78"/>
      <c r="F13" s="62"/>
    </row>
    <row r="14" spans="1:7" x14ac:dyDescent="0.25">
      <c r="A14" s="64">
        <v>3</v>
      </c>
      <c r="B14" s="86" t="s">
        <v>2</v>
      </c>
      <c r="C14" s="78"/>
      <c r="D14" s="78" t="s">
        <v>2</v>
      </c>
      <c r="F14" s="112"/>
    </row>
    <row r="15" spans="1:7" x14ac:dyDescent="0.25">
      <c r="B15" s="77"/>
      <c r="C15" s="78"/>
      <c r="D15" s="78"/>
      <c r="F15" s="62"/>
    </row>
    <row r="16" spans="1:7" x14ac:dyDescent="0.25">
      <c r="D16" s="63"/>
      <c r="E16" s="62"/>
      <c r="F16" s="62"/>
    </row>
    <row r="17" spans="4:6" x14ac:dyDescent="0.25">
      <c r="D17" s="63" t="s">
        <v>208</v>
      </c>
      <c r="F17" s="112"/>
    </row>
    <row r="18" spans="4:6" x14ac:dyDescent="0.25">
      <c r="F18" s="85"/>
    </row>
    <row r="19" spans="4:6" x14ac:dyDescent="0.25">
      <c r="F19" s="62"/>
    </row>
    <row r="20" spans="4:6" x14ac:dyDescent="0.25">
      <c r="F20" s="62"/>
    </row>
    <row r="21" spans="4:6" x14ac:dyDescent="0.25">
      <c r="F21" s="62"/>
    </row>
    <row r="22" spans="4:6" x14ac:dyDescent="0.25">
      <c r="F22" s="62"/>
    </row>
    <row r="23" spans="4:6" x14ac:dyDescent="0.25">
      <c r="F23" s="62"/>
    </row>
    <row r="24" spans="4:6" x14ac:dyDescent="0.25">
      <c r="F24" s="62"/>
    </row>
    <row r="25" spans="4:6" x14ac:dyDescent="0.25">
      <c r="F25" s="62"/>
    </row>
    <row r="26" spans="4:6" x14ac:dyDescent="0.25">
      <c r="F26" s="62"/>
    </row>
    <row r="27" spans="4:6" x14ac:dyDescent="0.25">
      <c r="F27" s="62"/>
    </row>
    <row r="28" spans="4:6" x14ac:dyDescent="0.25">
      <c r="F28" s="62"/>
    </row>
    <row r="29" spans="4:6" x14ac:dyDescent="0.25">
      <c r="F29" s="62"/>
    </row>
    <row r="30" spans="4:6" x14ac:dyDescent="0.25">
      <c r="F30" s="62"/>
    </row>
    <row r="31" spans="4:6" x14ac:dyDescent="0.25">
      <c r="F31" s="62"/>
    </row>
    <row r="32" spans="4:6" x14ac:dyDescent="0.25">
      <c r="F32" s="62"/>
    </row>
    <row r="33" spans="6:6" x14ac:dyDescent="0.25">
      <c r="F33" s="62"/>
    </row>
    <row r="34" spans="6:6" x14ac:dyDescent="0.25">
      <c r="F34" s="62"/>
    </row>
    <row r="35" spans="6:6" x14ac:dyDescent="0.25">
      <c r="F35" s="62"/>
    </row>
    <row r="36" spans="6:6" x14ac:dyDescent="0.25">
      <c r="F36" s="62"/>
    </row>
  </sheetData>
  <pageMargins left="0.7" right="0.7" top="0.75" bottom="0.75" header="0.3" footer="0.3"/>
  <pageSetup scale="69" fitToHeight="2" orientation="portrait" r:id="rId1"/>
  <headerFooter>
    <oddHeader>&amp;CCONFIDENTIAL PER PROTECTIVE ORDER IN UTC DOCKET UE-152253
REDACTED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view="pageLayout" zoomScaleNormal="80" zoomScaleSheetLayoutView="85" workbookViewId="0">
      <selection activeCell="F36" sqref="F36"/>
    </sheetView>
  </sheetViews>
  <sheetFormatPr defaultRowHeight="15" x14ac:dyDescent="0.25"/>
  <cols>
    <col min="1" max="1" width="6.5703125" style="74" customWidth="1"/>
    <col min="2" max="2" width="13.28515625" style="73" bestFit="1" customWidth="1"/>
    <col min="3" max="3" width="34.140625" style="74" customWidth="1"/>
    <col min="4" max="4" width="42.28515625" style="74" customWidth="1"/>
    <col min="5" max="5" width="17.5703125" style="55" customWidth="1"/>
    <col min="6" max="6" width="16.85546875" style="55" customWidth="1"/>
    <col min="7" max="7" width="12.5703125" style="74" bestFit="1" customWidth="1"/>
    <col min="8" max="16384" width="9.140625" style="74"/>
  </cols>
  <sheetData>
    <row r="1" spans="1:7" x14ac:dyDescent="0.25">
      <c r="A1" s="64" t="s">
        <v>109</v>
      </c>
    </row>
    <row r="2" spans="1:7" x14ac:dyDescent="0.25">
      <c r="A2" s="64" t="s">
        <v>7</v>
      </c>
    </row>
    <row r="3" spans="1:7" x14ac:dyDescent="0.25">
      <c r="A3" s="64" t="s">
        <v>94</v>
      </c>
      <c r="F3" s="1"/>
    </row>
    <row r="4" spans="1:7" x14ac:dyDescent="0.25">
      <c r="A4" s="64"/>
      <c r="F4" s="90"/>
    </row>
    <row r="5" spans="1:7" x14ac:dyDescent="0.25">
      <c r="B5" s="98" t="s">
        <v>207</v>
      </c>
      <c r="C5" s="97" t="s">
        <v>206</v>
      </c>
      <c r="D5" s="96" t="s">
        <v>205</v>
      </c>
      <c r="E5" s="96" t="s">
        <v>204</v>
      </c>
      <c r="F5" s="96" t="s">
        <v>203</v>
      </c>
    </row>
    <row r="6" spans="1:7" s="64" customFormat="1" x14ac:dyDescent="0.25">
      <c r="A6" s="64">
        <v>1</v>
      </c>
      <c r="B6" s="82" t="s">
        <v>101</v>
      </c>
      <c r="E6" s="87"/>
      <c r="F6" s="111"/>
      <c r="G6" s="88"/>
    </row>
    <row r="7" spans="1:7" x14ac:dyDescent="0.25">
      <c r="B7" s="101"/>
      <c r="C7" s="74" t="s">
        <v>105</v>
      </c>
      <c r="D7" s="76" t="s">
        <v>108</v>
      </c>
      <c r="E7" s="113"/>
      <c r="F7" s="87"/>
      <c r="G7" s="100"/>
    </row>
    <row r="8" spans="1:7" x14ac:dyDescent="0.25">
      <c r="B8" s="101"/>
      <c r="C8" s="74" t="s">
        <v>104</v>
      </c>
      <c r="D8" s="76" t="s">
        <v>107</v>
      </c>
      <c r="E8" s="113"/>
      <c r="F8" s="87"/>
      <c r="G8" s="100"/>
    </row>
    <row r="9" spans="1:7" x14ac:dyDescent="0.25">
      <c r="B9" s="101"/>
      <c r="C9" s="74" t="s">
        <v>103</v>
      </c>
      <c r="D9" s="76" t="s">
        <v>106</v>
      </c>
      <c r="E9" s="113"/>
      <c r="F9" s="87"/>
      <c r="G9" s="100"/>
    </row>
    <row r="10" spans="1:7" x14ac:dyDescent="0.25">
      <c r="A10" s="64"/>
      <c r="B10" s="86"/>
      <c r="C10" s="78"/>
      <c r="D10" s="78"/>
      <c r="E10" s="99"/>
    </row>
    <row r="11" spans="1:7" x14ac:dyDescent="0.25">
      <c r="A11" s="64">
        <v>2</v>
      </c>
      <c r="B11" s="86" t="s">
        <v>96</v>
      </c>
      <c r="C11" s="78"/>
      <c r="D11" s="78"/>
      <c r="E11" s="99"/>
      <c r="F11" s="112"/>
    </row>
    <row r="12" spans="1:7" x14ac:dyDescent="0.25">
      <c r="A12" s="64"/>
      <c r="B12" s="86"/>
      <c r="C12" s="74" t="s">
        <v>105</v>
      </c>
      <c r="D12" s="78" t="s">
        <v>96</v>
      </c>
      <c r="E12" s="113"/>
      <c r="F12" s="62"/>
    </row>
    <row r="13" spans="1:7" x14ac:dyDescent="0.25">
      <c r="A13" s="64"/>
      <c r="B13" s="86"/>
      <c r="C13" s="74" t="s">
        <v>104</v>
      </c>
      <c r="D13" s="78" t="s">
        <v>96</v>
      </c>
      <c r="E13" s="113"/>
      <c r="F13" s="62"/>
    </row>
    <row r="14" spans="1:7" x14ac:dyDescent="0.25">
      <c r="A14" s="64"/>
      <c r="B14" s="86"/>
      <c r="C14" s="74" t="s">
        <v>103</v>
      </c>
      <c r="D14" s="78" t="s">
        <v>96</v>
      </c>
      <c r="E14" s="113"/>
      <c r="F14" s="62"/>
    </row>
    <row r="15" spans="1:7" x14ac:dyDescent="0.25">
      <c r="A15" s="64"/>
      <c r="B15" s="86"/>
      <c r="C15" s="78"/>
      <c r="D15" s="78"/>
      <c r="F15" s="62"/>
    </row>
    <row r="16" spans="1:7" x14ac:dyDescent="0.25">
      <c r="A16" s="64">
        <v>3</v>
      </c>
      <c r="B16" s="86" t="s">
        <v>2</v>
      </c>
      <c r="C16" s="78"/>
      <c r="D16" s="78" t="s">
        <v>2</v>
      </c>
      <c r="F16" s="112"/>
    </row>
    <row r="17" spans="2:6" x14ac:dyDescent="0.25">
      <c r="B17" s="77"/>
      <c r="C17" s="78"/>
      <c r="D17" s="78"/>
      <c r="F17" s="62"/>
    </row>
    <row r="18" spans="2:6" x14ac:dyDescent="0.25">
      <c r="F18" s="60"/>
    </row>
    <row r="19" spans="2:6" x14ac:dyDescent="0.25">
      <c r="D19" s="63" t="s">
        <v>95</v>
      </c>
      <c r="F19" s="112"/>
    </row>
    <row r="20" spans="2:6" x14ac:dyDescent="0.25">
      <c r="F20" s="85"/>
    </row>
    <row r="21" spans="2:6" x14ac:dyDescent="0.25">
      <c r="F21" s="62"/>
    </row>
    <row r="22" spans="2:6" x14ac:dyDescent="0.25">
      <c r="F22" s="62"/>
    </row>
    <row r="23" spans="2:6" x14ac:dyDescent="0.25">
      <c r="F23" s="62"/>
    </row>
    <row r="24" spans="2:6" x14ac:dyDescent="0.25">
      <c r="F24" s="62"/>
    </row>
    <row r="25" spans="2:6" x14ac:dyDescent="0.25">
      <c r="F25" s="62"/>
    </row>
    <row r="26" spans="2:6" x14ac:dyDescent="0.25">
      <c r="F26" s="62"/>
    </row>
    <row r="27" spans="2:6" x14ac:dyDescent="0.25">
      <c r="F27" s="62"/>
    </row>
    <row r="28" spans="2:6" x14ac:dyDescent="0.25">
      <c r="F28" s="62"/>
    </row>
    <row r="29" spans="2:6" x14ac:dyDescent="0.25">
      <c r="F29" s="62"/>
    </row>
    <row r="30" spans="2:6" x14ac:dyDescent="0.25">
      <c r="F30" s="62"/>
    </row>
    <row r="31" spans="2:6" x14ac:dyDescent="0.25">
      <c r="F31" s="62"/>
    </row>
    <row r="32" spans="2:6" x14ac:dyDescent="0.25">
      <c r="F32" s="62"/>
    </row>
    <row r="33" spans="6:6" x14ac:dyDescent="0.25">
      <c r="F33" s="62"/>
    </row>
    <row r="34" spans="6:6" x14ac:dyDescent="0.25">
      <c r="F34" s="62"/>
    </row>
    <row r="35" spans="6:6" x14ac:dyDescent="0.25">
      <c r="F35" s="62"/>
    </row>
    <row r="36" spans="6:6" x14ac:dyDescent="0.25">
      <c r="F36" s="62"/>
    </row>
    <row r="37" spans="6:6" x14ac:dyDescent="0.25">
      <c r="F37" s="62"/>
    </row>
    <row r="38" spans="6:6" x14ac:dyDescent="0.25">
      <c r="F38" s="62"/>
    </row>
  </sheetData>
  <pageMargins left="0.7" right="0.7" top="0.75" bottom="0.75" header="0.3" footer="0.3"/>
  <pageSetup scale="69" fitToHeight="2" orientation="portrait" r:id="rId1"/>
  <headerFooter>
    <oddHeader>&amp;CCONFIDENTIAL PER PROTECTIVE ORDER IN UTC DOCKET UE-152253
REDACTED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view="pageLayout" zoomScaleNormal="80" zoomScaleSheetLayoutView="85" workbookViewId="0">
      <selection activeCell="D26" sqref="D26"/>
    </sheetView>
  </sheetViews>
  <sheetFormatPr defaultRowHeight="15" x14ac:dyDescent="0.25"/>
  <cols>
    <col min="1" max="1" width="6.5703125" style="74" customWidth="1"/>
    <col min="2" max="2" width="13.28515625" style="73" bestFit="1" customWidth="1"/>
    <col min="3" max="3" width="34.140625" style="74" customWidth="1"/>
    <col min="4" max="4" width="42.28515625" style="74" customWidth="1"/>
    <col min="5" max="5" width="17.5703125" style="55" customWidth="1"/>
    <col min="6" max="6" width="16.85546875" style="55" customWidth="1"/>
    <col min="7" max="7" width="12.5703125" style="74" bestFit="1" customWidth="1"/>
    <col min="8" max="16384" width="9.140625" style="74"/>
  </cols>
  <sheetData>
    <row r="1" spans="1:7" x14ac:dyDescent="0.25">
      <c r="A1" s="64" t="s">
        <v>117</v>
      </c>
    </row>
    <row r="2" spans="1:7" x14ac:dyDescent="0.25">
      <c r="A2" s="64" t="s">
        <v>7</v>
      </c>
    </row>
    <row r="3" spans="1:7" x14ac:dyDescent="0.25">
      <c r="A3" s="64" t="s">
        <v>94</v>
      </c>
      <c r="F3" s="1"/>
    </row>
    <row r="4" spans="1:7" x14ac:dyDescent="0.25">
      <c r="A4" s="64"/>
      <c r="F4" s="90"/>
    </row>
    <row r="5" spans="1:7" x14ac:dyDescent="0.25">
      <c r="B5" s="98" t="s">
        <v>207</v>
      </c>
      <c r="C5" s="97" t="s">
        <v>206</v>
      </c>
      <c r="D5" s="96" t="s">
        <v>205</v>
      </c>
      <c r="E5" s="96" t="s">
        <v>204</v>
      </c>
      <c r="F5" s="96" t="s">
        <v>203</v>
      </c>
    </row>
    <row r="6" spans="1:7" s="64" customFormat="1" x14ac:dyDescent="0.25">
      <c r="A6" s="64">
        <v>1</v>
      </c>
      <c r="B6" s="82" t="s">
        <v>101</v>
      </c>
      <c r="E6" s="87"/>
      <c r="F6" s="111"/>
      <c r="G6" s="88"/>
    </row>
    <row r="7" spans="1:7" x14ac:dyDescent="0.25">
      <c r="B7" s="101"/>
      <c r="C7" s="74" t="s">
        <v>116</v>
      </c>
      <c r="D7" s="76" t="s">
        <v>115</v>
      </c>
      <c r="E7" s="113"/>
      <c r="F7" s="87"/>
      <c r="G7" s="100"/>
    </row>
    <row r="8" spans="1:7" x14ac:dyDescent="0.25">
      <c r="B8" s="101"/>
      <c r="C8" s="74" t="s">
        <v>114</v>
      </c>
      <c r="D8" s="76" t="s">
        <v>113</v>
      </c>
      <c r="E8" s="113"/>
      <c r="F8" s="87"/>
      <c r="G8" s="100"/>
    </row>
    <row r="9" spans="1:7" x14ac:dyDescent="0.25">
      <c r="B9" s="101"/>
      <c r="C9" s="74" t="s">
        <v>112</v>
      </c>
      <c r="D9" s="76" t="s">
        <v>111</v>
      </c>
      <c r="E9" s="113"/>
      <c r="F9" s="87"/>
      <c r="G9" s="100"/>
    </row>
    <row r="10" spans="1:7" x14ac:dyDescent="0.25">
      <c r="A10" s="64"/>
      <c r="B10" s="86"/>
      <c r="C10" s="78"/>
      <c r="D10" s="78"/>
      <c r="E10" s="99"/>
    </row>
    <row r="11" spans="1:7" x14ac:dyDescent="0.25">
      <c r="A11" s="64">
        <v>2</v>
      </c>
      <c r="B11" s="86" t="s">
        <v>96</v>
      </c>
      <c r="C11" s="78"/>
      <c r="D11" s="78"/>
      <c r="E11" s="99"/>
      <c r="F11" s="112"/>
    </row>
    <row r="12" spans="1:7" x14ac:dyDescent="0.25">
      <c r="A12" s="64"/>
      <c r="B12" s="86"/>
      <c r="C12" s="74" t="s">
        <v>110</v>
      </c>
      <c r="D12" s="78" t="s">
        <v>96</v>
      </c>
      <c r="E12" s="113"/>
      <c r="F12" s="62"/>
    </row>
    <row r="13" spans="1:7" x14ac:dyDescent="0.25">
      <c r="A13" s="64"/>
      <c r="B13" s="86"/>
      <c r="C13" s="78"/>
      <c r="D13" s="78"/>
      <c r="F13" s="62"/>
    </row>
    <row r="14" spans="1:7" x14ac:dyDescent="0.25">
      <c r="A14" s="64">
        <v>3</v>
      </c>
      <c r="B14" s="86" t="s">
        <v>2</v>
      </c>
      <c r="C14" s="78"/>
      <c r="D14" s="78" t="s">
        <v>2</v>
      </c>
      <c r="F14" s="112"/>
    </row>
    <row r="15" spans="1:7" x14ac:dyDescent="0.25">
      <c r="B15" s="77"/>
      <c r="C15" s="78"/>
      <c r="D15" s="78"/>
      <c r="F15" s="62"/>
    </row>
    <row r="16" spans="1:7" x14ac:dyDescent="0.25">
      <c r="D16" s="63"/>
      <c r="E16" s="62"/>
      <c r="F16" s="60"/>
    </row>
    <row r="17" spans="4:6" x14ac:dyDescent="0.25">
      <c r="D17" s="63" t="s">
        <v>41</v>
      </c>
      <c r="F17" s="112"/>
    </row>
    <row r="18" spans="4:6" x14ac:dyDescent="0.25">
      <c r="F18" s="85"/>
    </row>
    <row r="19" spans="4:6" x14ac:dyDescent="0.25">
      <c r="F19" s="62"/>
    </row>
    <row r="20" spans="4:6" x14ac:dyDescent="0.25">
      <c r="F20" s="62"/>
    </row>
    <row r="21" spans="4:6" x14ac:dyDescent="0.25">
      <c r="F21" s="62"/>
    </row>
    <row r="22" spans="4:6" x14ac:dyDescent="0.25">
      <c r="F22" s="62"/>
    </row>
    <row r="23" spans="4:6" x14ac:dyDescent="0.25">
      <c r="F23" s="62"/>
    </row>
    <row r="24" spans="4:6" x14ac:dyDescent="0.25">
      <c r="F24" s="62"/>
    </row>
    <row r="25" spans="4:6" x14ac:dyDescent="0.25">
      <c r="F25" s="62"/>
    </row>
    <row r="26" spans="4:6" x14ac:dyDescent="0.25">
      <c r="F26" s="62"/>
    </row>
    <row r="27" spans="4:6" x14ac:dyDescent="0.25">
      <c r="F27" s="62"/>
    </row>
    <row r="28" spans="4:6" x14ac:dyDescent="0.25">
      <c r="F28" s="62"/>
    </row>
    <row r="29" spans="4:6" x14ac:dyDescent="0.25">
      <c r="F29" s="62"/>
    </row>
    <row r="30" spans="4:6" x14ac:dyDescent="0.25">
      <c r="F30" s="62"/>
    </row>
    <row r="31" spans="4:6" x14ac:dyDescent="0.25">
      <c r="F31" s="62"/>
    </row>
    <row r="32" spans="4:6" x14ac:dyDescent="0.25">
      <c r="F32" s="62"/>
    </row>
    <row r="33" spans="6:6" x14ac:dyDescent="0.25">
      <c r="F33" s="62"/>
    </row>
    <row r="34" spans="6:6" x14ac:dyDescent="0.25">
      <c r="F34" s="62"/>
    </row>
    <row r="35" spans="6:6" x14ac:dyDescent="0.25">
      <c r="F35" s="62"/>
    </row>
    <row r="36" spans="6:6" x14ac:dyDescent="0.25">
      <c r="F36" s="62"/>
    </row>
  </sheetData>
  <pageMargins left="0.7" right="0.7" top="0.75" bottom="0.75" header="0.3" footer="0.3"/>
  <pageSetup scale="69" fitToHeight="2" orientation="portrait" r:id="rId1"/>
  <headerFooter>
    <oddHeader>&amp;CCONFIDENTIAL PER PROTECTIVE ORDER IN UTC DOCKET UE-152253
REDACTED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view="pageLayout" zoomScaleNormal="80" zoomScaleSheetLayoutView="85" workbookViewId="0">
      <selection activeCell="E34" sqref="E34"/>
    </sheetView>
  </sheetViews>
  <sheetFormatPr defaultRowHeight="15" x14ac:dyDescent="0.25"/>
  <cols>
    <col min="1" max="1" width="6.5703125" style="74" customWidth="1"/>
    <col min="2" max="2" width="9.5703125" style="73" customWidth="1"/>
    <col min="3" max="3" width="34.140625" style="74" customWidth="1"/>
    <col min="4" max="4" width="42.28515625" style="74" customWidth="1"/>
    <col min="5" max="5" width="17.5703125" style="55" customWidth="1"/>
    <col min="6" max="6" width="16.85546875" style="55" customWidth="1"/>
    <col min="7" max="7" width="12.5703125" style="74" bestFit="1" customWidth="1"/>
    <col min="8" max="16384" width="9.140625" style="74"/>
  </cols>
  <sheetData>
    <row r="1" spans="1:7" x14ac:dyDescent="0.25">
      <c r="A1" s="91" t="s">
        <v>122</v>
      </c>
    </row>
    <row r="2" spans="1:7" x14ac:dyDescent="0.25">
      <c r="A2" s="64" t="s">
        <v>7</v>
      </c>
    </row>
    <row r="3" spans="1:7" x14ac:dyDescent="0.25">
      <c r="A3" s="64" t="s">
        <v>94</v>
      </c>
      <c r="F3" s="1"/>
    </row>
    <row r="4" spans="1:7" x14ac:dyDescent="0.25">
      <c r="A4" s="64"/>
      <c r="F4" s="90"/>
    </row>
    <row r="5" spans="1:7" x14ac:dyDescent="0.25">
      <c r="B5" s="98" t="s">
        <v>207</v>
      </c>
      <c r="C5" s="97" t="s">
        <v>206</v>
      </c>
      <c r="D5" s="96" t="s">
        <v>205</v>
      </c>
      <c r="E5" s="96" t="s">
        <v>204</v>
      </c>
      <c r="F5" s="96" t="s">
        <v>203</v>
      </c>
    </row>
    <row r="6" spans="1:7" s="64" customFormat="1" x14ac:dyDescent="0.25">
      <c r="A6" s="64">
        <v>1</v>
      </c>
      <c r="B6" s="82" t="s">
        <v>101</v>
      </c>
      <c r="E6" s="87"/>
      <c r="F6" s="111"/>
      <c r="G6" s="88"/>
    </row>
    <row r="7" spans="1:7" x14ac:dyDescent="0.25">
      <c r="B7" s="101"/>
      <c r="C7" s="74" t="s">
        <v>119</v>
      </c>
      <c r="D7" s="76" t="s">
        <v>121</v>
      </c>
      <c r="E7" s="113"/>
      <c r="F7" s="87"/>
      <c r="G7" s="100"/>
    </row>
    <row r="8" spans="1:7" x14ac:dyDescent="0.25">
      <c r="B8" s="101"/>
      <c r="C8" s="74" t="s">
        <v>118</v>
      </c>
      <c r="D8" s="76" t="s">
        <v>120</v>
      </c>
      <c r="E8" s="113"/>
      <c r="F8" s="87"/>
      <c r="G8" s="100"/>
    </row>
    <row r="9" spans="1:7" x14ac:dyDescent="0.25">
      <c r="A9" s="64"/>
      <c r="B9" s="86"/>
      <c r="C9" s="78"/>
      <c r="D9" s="78"/>
      <c r="E9" s="99"/>
    </row>
    <row r="10" spans="1:7" x14ac:dyDescent="0.25">
      <c r="A10" s="64">
        <v>2</v>
      </c>
      <c r="B10" s="86" t="s">
        <v>96</v>
      </c>
      <c r="C10" s="78"/>
      <c r="D10" s="78"/>
      <c r="E10" s="99"/>
      <c r="F10" s="112"/>
    </row>
    <row r="11" spans="1:7" x14ac:dyDescent="0.25">
      <c r="A11" s="64"/>
      <c r="B11" s="86"/>
      <c r="C11" s="74" t="s">
        <v>119</v>
      </c>
      <c r="D11" s="78" t="s">
        <v>96</v>
      </c>
      <c r="E11" s="113"/>
      <c r="F11" s="62"/>
    </row>
    <row r="12" spans="1:7" x14ac:dyDescent="0.25">
      <c r="A12" s="64"/>
      <c r="B12" s="86"/>
      <c r="C12" s="74" t="s">
        <v>118</v>
      </c>
      <c r="D12" s="78" t="s">
        <v>96</v>
      </c>
      <c r="E12" s="113"/>
      <c r="F12" s="62"/>
    </row>
    <row r="13" spans="1:7" x14ac:dyDescent="0.25">
      <c r="A13" s="64"/>
      <c r="B13" s="86"/>
      <c r="C13" s="78"/>
      <c r="D13" s="78"/>
      <c r="F13" s="62"/>
    </row>
    <row r="14" spans="1:7" x14ac:dyDescent="0.25">
      <c r="A14" s="64">
        <v>3</v>
      </c>
      <c r="B14" s="86" t="s">
        <v>2</v>
      </c>
      <c r="C14" s="78"/>
      <c r="D14" s="78" t="s">
        <v>2</v>
      </c>
      <c r="F14" s="112"/>
    </row>
    <row r="15" spans="1:7" x14ac:dyDescent="0.25">
      <c r="B15" s="77"/>
      <c r="C15" s="78"/>
      <c r="D15" s="78"/>
      <c r="F15" s="62"/>
    </row>
    <row r="16" spans="1:7" x14ac:dyDescent="0.25">
      <c r="D16" s="63"/>
      <c r="E16" s="62"/>
      <c r="F16" s="60"/>
    </row>
    <row r="17" spans="4:6" x14ac:dyDescent="0.25">
      <c r="D17" s="63" t="s">
        <v>41</v>
      </c>
      <c r="F17" s="112"/>
    </row>
    <row r="18" spans="4:6" x14ac:dyDescent="0.25">
      <c r="F18" s="85"/>
    </row>
    <row r="19" spans="4:6" x14ac:dyDescent="0.25">
      <c r="F19" s="62"/>
    </row>
    <row r="20" spans="4:6" x14ac:dyDescent="0.25">
      <c r="F20" s="62"/>
    </row>
    <row r="21" spans="4:6" x14ac:dyDescent="0.25">
      <c r="F21" s="62"/>
    </row>
    <row r="22" spans="4:6" x14ac:dyDescent="0.25">
      <c r="F22" s="62"/>
    </row>
    <row r="23" spans="4:6" x14ac:dyDescent="0.25">
      <c r="F23" s="62"/>
    </row>
    <row r="24" spans="4:6" x14ac:dyDescent="0.25">
      <c r="F24" s="62"/>
    </row>
    <row r="25" spans="4:6" x14ac:dyDescent="0.25">
      <c r="F25" s="62"/>
    </row>
    <row r="26" spans="4:6" x14ac:dyDescent="0.25">
      <c r="F26" s="62"/>
    </row>
    <row r="27" spans="4:6" x14ac:dyDescent="0.25">
      <c r="F27" s="62"/>
    </row>
    <row r="28" spans="4:6" x14ac:dyDescent="0.25">
      <c r="F28" s="62"/>
    </row>
    <row r="29" spans="4:6" x14ac:dyDescent="0.25">
      <c r="F29" s="62"/>
    </row>
    <row r="30" spans="4:6" x14ac:dyDescent="0.25">
      <c r="F30" s="62"/>
    </row>
    <row r="31" spans="4:6" x14ac:dyDescent="0.25">
      <c r="F31" s="62"/>
    </row>
    <row r="32" spans="4:6" x14ac:dyDescent="0.25">
      <c r="F32" s="62"/>
    </row>
    <row r="33" spans="6:6" x14ac:dyDescent="0.25">
      <c r="F33" s="62"/>
    </row>
    <row r="34" spans="6:6" x14ac:dyDescent="0.25">
      <c r="F34" s="62"/>
    </row>
    <row r="35" spans="6:6" x14ac:dyDescent="0.25">
      <c r="F35" s="62"/>
    </row>
    <row r="36" spans="6:6" x14ac:dyDescent="0.25">
      <c r="F36" s="62"/>
    </row>
  </sheetData>
  <pageMargins left="0.7" right="0.7" top="0.75" bottom="0.75" header="0.3" footer="0.3"/>
  <pageSetup scale="71" fitToHeight="2" orientation="portrait" r:id="rId1"/>
  <headerFooter>
    <oddHeader>&amp;CCONFIDENTIAL PER PROTECTIVE ORDER IN UTC DOCKET UE-152253
REDACTED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view="pageLayout" zoomScaleNormal="80" zoomScaleSheetLayoutView="85" workbookViewId="0">
      <selection activeCell="E34" sqref="E34"/>
    </sheetView>
  </sheetViews>
  <sheetFormatPr defaultRowHeight="15" x14ac:dyDescent="0.25"/>
  <cols>
    <col min="1" max="1" width="6.5703125" style="74" customWidth="1"/>
    <col min="2" max="2" width="13.28515625" style="73" bestFit="1" customWidth="1"/>
    <col min="3" max="3" width="34.140625" style="74" customWidth="1"/>
    <col min="4" max="4" width="42.28515625" style="74" customWidth="1"/>
    <col min="5" max="5" width="17.5703125" style="55" customWidth="1"/>
    <col min="6" max="6" width="16.85546875" style="55" customWidth="1"/>
    <col min="7" max="7" width="12.5703125" style="74" bestFit="1" customWidth="1"/>
    <col min="8" max="16384" width="9.140625" style="74"/>
  </cols>
  <sheetData>
    <row r="1" spans="1:7" x14ac:dyDescent="0.25">
      <c r="A1" s="64" t="s">
        <v>127</v>
      </c>
    </row>
    <row r="2" spans="1:7" x14ac:dyDescent="0.25">
      <c r="A2" s="64" t="s">
        <v>7</v>
      </c>
    </row>
    <row r="3" spans="1:7" x14ac:dyDescent="0.25">
      <c r="A3" s="64" t="s">
        <v>94</v>
      </c>
      <c r="F3" s="1"/>
    </row>
    <row r="4" spans="1:7" x14ac:dyDescent="0.25">
      <c r="A4" s="64"/>
      <c r="F4" s="90"/>
    </row>
    <row r="5" spans="1:7" x14ac:dyDescent="0.25">
      <c r="B5" s="98" t="s">
        <v>207</v>
      </c>
      <c r="C5" s="97" t="s">
        <v>206</v>
      </c>
      <c r="D5" s="96" t="s">
        <v>205</v>
      </c>
      <c r="E5" s="96" t="s">
        <v>204</v>
      </c>
      <c r="F5" s="96" t="s">
        <v>203</v>
      </c>
    </row>
    <row r="6" spans="1:7" s="64" customFormat="1" x14ac:dyDescent="0.25">
      <c r="A6" s="64">
        <v>1</v>
      </c>
      <c r="B6" s="82" t="s">
        <v>101</v>
      </c>
      <c r="E6" s="87"/>
      <c r="F6" s="111"/>
      <c r="G6" s="88"/>
    </row>
    <row r="7" spans="1:7" x14ac:dyDescent="0.25">
      <c r="B7" s="101"/>
      <c r="C7" s="74" t="s">
        <v>124</v>
      </c>
      <c r="D7" s="76" t="s">
        <v>126</v>
      </c>
      <c r="E7" s="113"/>
      <c r="F7" s="87"/>
      <c r="G7" s="100"/>
    </row>
    <row r="8" spans="1:7" x14ac:dyDescent="0.25">
      <c r="B8" s="101"/>
      <c r="C8" s="74" t="s">
        <v>123</v>
      </c>
      <c r="D8" s="76" t="s">
        <v>125</v>
      </c>
      <c r="E8" s="113"/>
      <c r="F8" s="87"/>
      <c r="G8" s="100"/>
    </row>
    <row r="9" spans="1:7" x14ac:dyDescent="0.25">
      <c r="A9" s="64"/>
      <c r="B9" s="86"/>
      <c r="C9" s="78"/>
      <c r="D9" s="78"/>
      <c r="E9" s="99"/>
    </row>
    <row r="10" spans="1:7" x14ac:dyDescent="0.25">
      <c r="A10" s="64">
        <v>2</v>
      </c>
      <c r="B10" s="86" t="s">
        <v>96</v>
      </c>
      <c r="C10" s="78"/>
      <c r="D10" s="78"/>
      <c r="E10" s="99"/>
      <c r="F10" s="112"/>
    </row>
    <row r="11" spans="1:7" x14ac:dyDescent="0.25">
      <c r="A11" s="64"/>
      <c r="B11" s="86"/>
      <c r="C11" s="74" t="s">
        <v>124</v>
      </c>
      <c r="D11" s="78" t="s">
        <v>96</v>
      </c>
      <c r="E11" s="113"/>
      <c r="F11" s="62"/>
    </row>
    <row r="12" spans="1:7" x14ac:dyDescent="0.25">
      <c r="A12" s="64"/>
      <c r="B12" s="86"/>
      <c r="C12" s="74" t="s">
        <v>123</v>
      </c>
      <c r="D12" s="78" t="s">
        <v>96</v>
      </c>
      <c r="E12" s="113"/>
      <c r="F12" s="62"/>
    </row>
    <row r="13" spans="1:7" x14ac:dyDescent="0.25">
      <c r="A13" s="64"/>
      <c r="B13" s="86"/>
      <c r="C13" s="78"/>
      <c r="D13" s="78"/>
      <c r="F13" s="62"/>
    </row>
    <row r="14" spans="1:7" x14ac:dyDescent="0.25">
      <c r="A14" s="64">
        <v>3</v>
      </c>
      <c r="B14" s="86" t="s">
        <v>2</v>
      </c>
      <c r="C14" s="78"/>
      <c r="D14" s="78" t="s">
        <v>2</v>
      </c>
      <c r="F14" s="112"/>
    </row>
    <row r="15" spans="1:7" x14ac:dyDescent="0.25">
      <c r="B15" s="77"/>
      <c r="C15" s="78"/>
      <c r="D15" s="78"/>
      <c r="F15" s="62"/>
    </row>
    <row r="16" spans="1:7" x14ac:dyDescent="0.25">
      <c r="D16" s="63"/>
      <c r="E16" s="62"/>
      <c r="F16" s="60"/>
    </row>
    <row r="17" spans="4:6" x14ac:dyDescent="0.25">
      <c r="D17" s="63" t="s">
        <v>41</v>
      </c>
      <c r="F17" s="112"/>
    </row>
    <row r="18" spans="4:6" x14ac:dyDescent="0.25">
      <c r="F18" s="85"/>
    </row>
    <row r="19" spans="4:6" x14ac:dyDescent="0.25">
      <c r="F19" s="62"/>
    </row>
    <row r="20" spans="4:6" x14ac:dyDescent="0.25">
      <c r="F20" s="62"/>
    </row>
    <row r="21" spans="4:6" x14ac:dyDescent="0.25">
      <c r="F21" s="62"/>
    </row>
    <row r="22" spans="4:6" x14ac:dyDescent="0.25">
      <c r="F22" s="62"/>
    </row>
    <row r="23" spans="4:6" x14ac:dyDescent="0.25">
      <c r="F23" s="62"/>
    </row>
    <row r="24" spans="4:6" x14ac:dyDescent="0.25">
      <c r="F24" s="62"/>
    </row>
    <row r="25" spans="4:6" x14ac:dyDescent="0.25">
      <c r="F25" s="62"/>
    </row>
    <row r="26" spans="4:6" x14ac:dyDescent="0.25">
      <c r="F26" s="62"/>
    </row>
    <row r="27" spans="4:6" x14ac:dyDescent="0.25">
      <c r="F27" s="62"/>
    </row>
    <row r="28" spans="4:6" x14ac:dyDescent="0.25">
      <c r="F28" s="62"/>
    </row>
    <row r="29" spans="4:6" x14ac:dyDescent="0.25">
      <c r="F29" s="62"/>
    </row>
    <row r="30" spans="4:6" x14ac:dyDescent="0.25">
      <c r="F30" s="62"/>
    </row>
    <row r="31" spans="4:6" x14ac:dyDescent="0.25">
      <c r="F31" s="62"/>
    </row>
    <row r="32" spans="4:6" x14ac:dyDescent="0.25">
      <c r="F32" s="62"/>
    </row>
    <row r="33" spans="6:6" x14ac:dyDescent="0.25">
      <c r="F33" s="62"/>
    </row>
    <row r="34" spans="6:6" x14ac:dyDescent="0.25">
      <c r="F34" s="62"/>
    </row>
    <row r="35" spans="6:6" x14ac:dyDescent="0.25">
      <c r="F35" s="62"/>
    </row>
    <row r="36" spans="6:6" x14ac:dyDescent="0.25">
      <c r="F36" s="62"/>
    </row>
  </sheetData>
  <pageMargins left="0.7" right="0.7" top="0.75" bottom="0.75" header="0.3" footer="0.3"/>
  <pageSetup scale="69" fitToHeight="2" orientation="portrait" r:id="rId1"/>
  <headerFooter>
    <oddHeader>&amp;CCONFIDENTIAL PER PROTECTIVE ORDER IN UTC DOCKET UE-152253
REDACTED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tabSelected="1" view="pageLayout" zoomScaleNormal="80" zoomScaleSheetLayoutView="85" workbookViewId="0">
      <selection activeCell="F36" sqref="F36"/>
    </sheetView>
  </sheetViews>
  <sheetFormatPr defaultRowHeight="15" x14ac:dyDescent="0.25"/>
  <cols>
    <col min="1" max="1" width="6.5703125" style="74" customWidth="1"/>
    <col min="2" max="2" width="13.28515625" style="73" bestFit="1" customWidth="1"/>
    <col min="3" max="3" width="34.140625" style="74" customWidth="1"/>
    <col min="4" max="4" width="42.28515625" style="74" customWidth="1"/>
    <col min="5" max="5" width="17.5703125" style="55" customWidth="1"/>
    <col min="6" max="6" width="16.85546875" style="55" customWidth="1"/>
    <col min="7" max="7" width="12.5703125" style="74" bestFit="1" customWidth="1"/>
    <col min="8" max="16384" width="9.140625" style="74"/>
  </cols>
  <sheetData>
    <row r="1" spans="1:7" x14ac:dyDescent="0.25">
      <c r="A1" s="64" t="s">
        <v>201</v>
      </c>
    </row>
    <row r="2" spans="1:7" x14ac:dyDescent="0.25">
      <c r="A2" s="64" t="s">
        <v>7</v>
      </c>
    </row>
    <row r="3" spans="1:7" x14ac:dyDescent="0.25">
      <c r="A3" s="64" t="s">
        <v>94</v>
      </c>
      <c r="F3" s="1"/>
    </row>
    <row r="4" spans="1:7" x14ac:dyDescent="0.25">
      <c r="A4" s="64"/>
      <c r="F4" s="90"/>
    </row>
    <row r="5" spans="1:7" x14ac:dyDescent="0.25">
      <c r="B5" s="98" t="s">
        <v>207</v>
      </c>
      <c r="C5" s="97" t="s">
        <v>206</v>
      </c>
      <c r="D5" s="96" t="s">
        <v>205</v>
      </c>
      <c r="E5" s="96" t="s">
        <v>204</v>
      </c>
      <c r="F5" s="96" t="s">
        <v>203</v>
      </c>
    </row>
    <row r="6" spans="1:7" s="64" customFormat="1" x14ac:dyDescent="0.25">
      <c r="A6" s="64">
        <v>1</v>
      </c>
      <c r="B6" s="82" t="s">
        <v>200</v>
      </c>
      <c r="E6" s="87"/>
      <c r="F6" s="111"/>
      <c r="G6" s="88"/>
    </row>
    <row r="7" spans="1:7" x14ac:dyDescent="0.25">
      <c r="B7" s="101"/>
      <c r="C7" s="74" t="s">
        <v>199</v>
      </c>
      <c r="D7" s="76" t="s">
        <v>198</v>
      </c>
      <c r="E7" s="113"/>
      <c r="F7" s="87"/>
      <c r="G7" s="100"/>
    </row>
    <row r="8" spans="1:7" x14ac:dyDescent="0.25">
      <c r="B8" s="101"/>
      <c r="C8" s="74" t="s">
        <v>197</v>
      </c>
      <c r="D8" s="76" t="s">
        <v>196</v>
      </c>
      <c r="E8" s="113"/>
      <c r="F8" s="87"/>
      <c r="G8" s="100"/>
    </row>
    <row r="9" spans="1:7" x14ac:dyDescent="0.25">
      <c r="B9" s="101"/>
      <c r="C9" s="74" t="s">
        <v>195</v>
      </c>
      <c r="D9" s="76" t="s">
        <v>194</v>
      </c>
      <c r="E9" s="113"/>
      <c r="F9" s="87"/>
      <c r="G9" s="100"/>
    </row>
    <row r="10" spans="1:7" x14ac:dyDescent="0.25">
      <c r="B10" s="101"/>
      <c r="C10" s="74" t="s">
        <v>193</v>
      </c>
      <c r="D10" s="76" t="s">
        <v>133</v>
      </c>
      <c r="E10" s="113"/>
      <c r="F10" s="87"/>
      <c r="G10" s="100"/>
    </row>
    <row r="11" spans="1:7" x14ac:dyDescent="0.25">
      <c r="B11" s="101"/>
      <c r="C11" s="74" t="s">
        <v>192</v>
      </c>
      <c r="D11" s="76" t="s">
        <v>191</v>
      </c>
      <c r="E11" s="113"/>
      <c r="F11" s="87"/>
      <c r="G11" s="100"/>
    </row>
    <row r="12" spans="1:7" x14ac:dyDescent="0.25">
      <c r="B12" s="77"/>
      <c r="D12" s="78"/>
      <c r="E12" s="99"/>
      <c r="F12" s="87"/>
    </row>
    <row r="13" spans="1:7" s="64" customFormat="1" x14ac:dyDescent="0.25">
      <c r="A13" s="64">
        <v>2</v>
      </c>
      <c r="B13" s="82" t="s">
        <v>189</v>
      </c>
      <c r="C13" s="66"/>
      <c r="D13" s="91"/>
      <c r="E13" s="88"/>
      <c r="F13" s="111"/>
    </row>
    <row r="14" spans="1:7" x14ac:dyDescent="0.25">
      <c r="B14" s="77"/>
      <c r="C14" s="74" t="s">
        <v>190</v>
      </c>
      <c r="D14" s="76" t="s">
        <v>189</v>
      </c>
      <c r="E14" s="113"/>
      <c r="F14" s="87"/>
      <c r="G14" s="100"/>
    </row>
    <row r="15" spans="1:7" x14ac:dyDescent="0.25">
      <c r="B15" s="77"/>
      <c r="C15" s="74" t="s">
        <v>188</v>
      </c>
      <c r="D15" s="76" t="s">
        <v>187</v>
      </c>
      <c r="E15" s="113"/>
      <c r="F15" s="87"/>
      <c r="G15" s="100"/>
    </row>
    <row r="16" spans="1:7" x14ac:dyDescent="0.25">
      <c r="B16" s="77"/>
      <c r="C16" s="74" t="s">
        <v>186</v>
      </c>
      <c r="D16" s="76" t="s">
        <v>185</v>
      </c>
      <c r="E16" s="113"/>
      <c r="F16" s="87"/>
      <c r="G16" s="100"/>
    </row>
    <row r="17" spans="2:7" x14ac:dyDescent="0.25">
      <c r="B17" s="77"/>
      <c r="C17" s="74" t="s">
        <v>184</v>
      </c>
      <c r="D17" s="76" t="s">
        <v>183</v>
      </c>
      <c r="E17" s="113"/>
      <c r="F17" s="87"/>
      <c r="G17" s="100"/>
    </row>
    <row r="18" spans="2:7" x14ac:dyDescent="0.25">
      <c r="B18" s="77"/>
      <c r="C18" s="74" t="s">
        <v>182</v>
      </c>
      <c r="D18" s="76" t="s">
        <v>181</v>
      </c>
      <c r="E18" s="113"/>
      <c r="F18" s="87"/>
      <c r="G18" s="100"/>
    </row>
    <row r="19" spans="2:7" x14ac:dyDescent="0.25">
      <c r="B19" s="77"/>
      <c r="C19" s="74" t="s">
        <v>180</v>
      </c>
      <c r="D19" s="76" t="s">
        <v>179</v>
      </c>
      <c r="E19" s="113"/>
      <c r="F19" s="87"/>
      <c r="G19" s="100"/>
    </row>
    <row r="20" spans="2:7" x14ac:dyDescent="0.25">
      <c r="B20" s="77"/>
      <c r="C20" s="74" t="s">
        <v>178</v>
      </c>
      <c r="D20" s="76" t="s">
        <v>177</v>
      </c>
      <c r="E20" s="113"/>
      <c r="F20" s="87"/>
      <c r="G20" s="100"/>
    </row>
    <row r="21" spans="2:7" x14ac:dyDescent="0.25">
      <c r="B21" s="77"/>
      <c r="C21" s="74" t="s">
        <v>176</v>
      </c>
      <c r="D21" s="76" t="s">
        <v>175</v>
      </c>
      <c r="E21" s="113"/>
      <c r="F21" s="87"/>
      <c r="G21" s="100"/>
    </row>
    <row r="22" spans="2:7" x14ac:dyDescent="0.25">
      <c r="B22" s="77"/>
      <c r="C22" s="74" t="s">
        <v>174</v>
      </c>
      <c r="D22" s="76" t="s">
        <v>173</v>
      </c>
      <c r="E22" s="113"/>
      <c r="F22" s="87"/>
      <c r="G22" s="100"/>
    </row>
    <row r="23" spans="2:7" x14ac:dyDescent="0.25">
      <c r="B23" s="77"/>
      <c r="C23" s="74" t="s">
        <v>172</v>
      </c>
      <c r="D23" s="76" t="s">
        <v>171</v>
      </c>
      <c r="E23" s="113"/>
      <c r="F23" s="87"/>
      <c r="G23" s="100"/>
    </row>
    <row r="24" spans="2:7" x14ac:dyDescent="0.25">
      <c r="B24" s="77"/>
      <c r="C24" s="74" t="s">
        <v>170</v>
      </c>
      <c r="D24" s="76" t="s">
        <v>169</v>
      </c>
      <c r="E24" s="113"/>
      <c r="F24" s="87"/>
      <c r="G24" s="100"/>
    </row>
    <row r="25" spans="2:7" x14ac:dyDescent="0.25">
      <c r="B25" s="77"/>
      <c r="C25" s="74" t="s">
        <v>168</v>
      </c>
      <c r="D25" s="76" t="s">
        <v>167</v>
      </c>
      <c r="E25" s="113"/>
      <c r="F25" s="87"/>
      <c r="G25" s="100"/>
    </row>
    <row r="26" spans="2:7" x14ac:dyDescent="0.25">
      <c r="B26" s="77"/>
      <c r="C26" s="74" t="s">
        <v>166</v>
      </c>
      <c r="D26" s="76" t="s">
        <v>165</v>
      </c>
      <c r="E26" s="113"/>
      <c r="F26" s="87"/>
      <c r="G26" s="100"/>
    </row>
    <row r="27" spans="2:7" x14ac:dyDescent="0.25">
      <c r="B27" s="77"/>
      <c r="C27" s="74" t="s">
        <v>164</v>
      </c>
      <c r="D27" s="76" t="s">
        <v>163</v>
      </c>
      <c r="E27" s="113"/>
      <c r="F27" s="87"/>
      <c r="G27" s="100"/>
    </row>
    <row r="28" spans="2:7" x14ac:dyDescent="0.25">
      <c r="B28" s="77"/>
      <c r="C28" s="74" t="s">
        <v>162</v>
      </c>
      <c r="D28" s="76" t="s">
        <v>161</v>
      </c>
      <c r="E28" s="113"/>
      <c r="F28" s="87"/>
      <c r="G28" s="100"/>
    </row>
    <row r="29" spans="2:7" x14ac:dyDescent="0.25">
      <c r="B29" s="77"/>
      <c r="C29" s="74" t="s">
        <v>160</v>
      </c>
      <c r="D29" s="78" t="s">
        <v>159</v>
      </c>
      <c r="E29" s="113"/>
      <c r="F29" s="87"/>
    </row>
    <row r="30" spans="2:7" x14ac:dyDescent="0.25">
      <c r="B30" s="77"/>
      <c r="C30" s="74" t="s">
        <v>158</v>
      </c>
      <c r="D30" s="78" t="s">
        <v>157</v>
      </c>
      <c r="E30" s="113"/>
      <c r="F30" s="87"/>
    </row>
    <row r="31" spans="2:7" x14ac:dyDescent="0.25">
      <c r="B31" s="77"/>
      <c r="C31" s="74" t="s">
        <v>156</v>
      </c>
      <c r="D31" s="78" t="s">
        <v>155</v>
      </c>
      <c r="E31" s="113"/>
      <c r="F31" s="87"/>
    </row>
    <row r="32" spans="2:7" x14ac:dyDescent="0.25">
      <c r="B32" s="77"/>
      <c r="D32" s="78"/>
      <c r="E32" s="99"/>
      <c r="F32" s="87"/>
    </row>
    <row r="33" spans="1:7" s="64" customFormat="1" x14ac:dyDescent="0.25">
      <c r="A33" s="64">
        <v>3</v>
      </c>
      <c r="B33" s="82" t="s">
        <v>154</v>
      </c>
      <c r="D33" s="91"/>
      <c r="E33" s="88"/>
      <c r="F33" s="111"/>
    </row>
    <row r="34" spans="1:7" x14ac:dyDescent="0.25">
      <c r="B34" s="77"/>
      <c r="C34" s="74" t="s">
        <v>153</v>
      </c>
      <c r="D34" s="76" t="s">
        <v>152</v>
      </c>
      <c r="E34" s="113"/>
      <c r="F34" s="87"/>
      <c r="G34" s="100"/>
    </row>
    <row r="35" spans="1:7" x14ac:dyDescent="0.25">
      <c r="B35" s="77"/>
      <c r="D35" s="78"/>
      <c r="E35" s="99"/>
      <c r="F35" s="87"/>
    </row>
    <row r="36" spans="1:7" s="64" customFormat="1" x14ac:dyDescent="0.25">
      <c r="A36" s="64">
        <v>4</v>
      </c>
      <c r="B36" s="82" t="s">
        <v>151</v>
      </c>
      <c r="D36" s="91"/>
      <c r="E36" s="88"/>
      <c r="F36" s="111"/>
    </row>
    <row r="37" spans="1:7" x14ac:dyDescent="0.25">
      <c r="B37" s="101"/>
      <c r="C37" s="74" t="s">
        <v>150</v>
      </c>
      <c r="D37" s="76" t="s">
        <v>149</v>
      </c>
      <c r="E37" s="113"/>
      <c r="F37" s="87"/>
      <c r="G37" s="100"/>
    </row>
    <row r="38" spans="1:7" x14ac:dyDescent="0.25">
      <c r="B38" s="101"/>
      <c r="C38" s="74" t="s">
        <v>148</v>
      </c>
      <c r="D38" s="76" t="s">
        <v>147</v>
      </c>
      <c r="E38" s="113"/>
      <c r="F38" s="87"/>
      <c r="G38" s="100"/>
    </row>
    <row r="39" spans="1:7" x14ac:dyDescent="0.25">
      <c r="B39" s="101"/>
      <c r="C39" s="74" t="s">
        <v>146</v>
      </c>
      <c r="D39" s="76" t="s">
        <v>145</v>
      </c>
      <c r="E39" s="113"/>
      <c r="F39" s="87"/>
      <c r="G39" s="100"/>
    </row>
    <row r="40" spans="1:7" x14ac:dyDescent="0.25">
      <c r="B40" s="77"/>
      <c r="D40" s="78"/>
      <c r="E40" s="99"/>
      <c r="F40" s="87"/>
    </row>
    <row r="41" spans="1:7" s="64" customFormat="1" x14ac:dyDescent="0.25">
      <c r="A41" s="64">
        <v>5</v>
      </c>
      <c r="B41" s="82" t="s">
        <v>144</v>
      </c>
      <c r="C41" s="65"/>
      <c r="D41" s="91"/>
      <c r="E41" s="88"/>
      <c r="F41" s="111"/>
    </row>
    <row r="42" spans="1:7" x14ac:dyDescent="0.25">
      <c r="B42" s="77"/>
      <c r="C42" s="74" t="s">
        <v>143</v>
      </c>
      <c r="D42" s="76" t="s">
        <v>142</v>
      </c>
      <c r="E42" s="113"/>
      <c r="F42" s="87"/>
      <c r="G42" s="100"/>
    </row>
    <row r="43" spans="1:7" x14ac:dyDescent="0.25">
      <c r="B43" s="77"/>
      <c r="C43" s="74" t="s">
        <v>141</v>
      </c>
      <c r="D43" s="76" t="s">
        <v>140</v>
      </c>
      <c r="E43" s="113"/>
      <c r="F43" s="89"/>
      <c r="G43" s="100"/>
    </row>
    <row r="44" spans="1:7" x14ac:dyDescent="0.25">
      <c r="B44" s="77"/>
      <c r="C44" s="74" t="s">
        <v>139</v>
      </c>
      <c r="D44" s="76" t="s">
        <v>138</v>
      </c>
      <c r="E44" s="113"/>
      <c r="F44" s="89"/>
      <c r="G44" s="100"/>
    </row>
    <row r="45" spans="1:7" x14ac:dyDescent="0.25">
      <c r="B45" s="77"/>
      <c r="C45" s="74" t="s">
        <v>137</v>
      </c>
      <c r="D45" s="76" t="s">
        <v>136</v>
      </c>
      <c r="E45" s="113"/>
      <c r="F45" s="89"/>
      <c r="G45" s="100"/>
    </row>
    <row r="46" spans="1:7" x14ac:dyDescent="0.25">
      <c r="B46" s="77"/>
      <c r="D46" s="78"/>
      <c r="E46" s="99"/>
      <c r="F46" s="89"/>
    </row>
    <row r="47" spans="1:7" x14ac:dyDescent="0.25">
      <c r="A47" s="64">
        <v>6</v>
      </c>
      <c r="B47" s="86" t="s">
        <v>135</v>
      </c>
      <c r="C47" s="78"/>
      <c r="D47" s="78"/>
      <c r="F47" s="112"/>
    </row>
    <row r="48" spans="1:7" x14ac:dyDescent="0.25">
      <c r="B48" s="77"/>
      <c r="C48" s="74" t="s">
        <v>134</v>
      </c>
      <c r="D48" s="78" t="s">
        <v>133</v>
      </c>
      <c r="E48" s="113"/>
      <c r="F48" s="62"/>
    </row>
    <row r="49" spans="1:6" x14ac:dyDescent="0.25">
      <c r="B49" s="77"/>
      <c r="C49" s="74" t="s">
        <v>132</v>
      </c>
      <c r="D49" s="78" t="s">
        <v>131</v>
      </c>
      <c r="E49" s="113"/>
      <c r="F49" s="62"/>
    </row>
    <row r="50" spans="1:6" x14ac:dyDescent="0.25">
      <c r="B50" s="77"/>
      <c r="C50" s="74" t="s">
        <v>130</v>
      </c>
      <c r="D50" s="78" t="s">
        <v>129</v>
      </c>
      <c r="E50" s="113"/>
      <c r="F50" s="62"/>
    </row>
    <row r="51" spans="1:6" x14ac:dyDescent="0.25">
      <c r="A51" s="64"/>
      <c r="B51" s="86"/>
      <c r="C51" s="78"/>
      <c r="D51" s="78"/>
      <c r="E51" s="99"/>
    </row>
    <row r="52" spans="1:6" x14ac:dyDescent="0.25">
      <c r="A52" s="64">
        <v>7</v>
      </c>
      <c r="B52" s="86" t="s">
        <v>96</v>
      </c>
      <c r="C52" s="78"/>
      <c r="D52" s="78"/>
      <c r="E52" s="99"/>
      <c r="F52" s="112"/>
    </row>
    <row r="53" spans="1:6" x14ac:dyDescent="0.25">
      <c r="A53" s="64"/>
      <c r="B53" s="86"/>
      <c r="C53" s="74" t="s">
        <v>128</v>
      </c>
      <c r="D53" s="78" t="s">
        <v>96</v>
      </c>
      <c r="E53" s="113"/>
      <c r="F53" s="62"/>
    </row>
    <row r="54" spans="1:6" x14ac:dyDescent="0.25">
      <c r="A54" s="64"/>
      <c r="B54" s="86"/>
      <c r="C54" s="78"/>
      <c r="D54" s="78"/>
      <c r="F54" s="62"/>
    </row>
    <row r="55" spans="1:6" x14ac:dyDescent="0.25">
      <c r="A55" s="64">
        <v>8</v>
      </c>
      <c r="B55" s="86" t="s">
        <v>2</v>
      </c>
      <c r="C55" s="78"/>
      <c r="D55" s="78" t="s">
        <v>2</v>
      </c>
      <c r="F55" s="112"/>
    </row>
    <row r="56" spans="1:6" x14ac:dyDescent="0.25">
      <c r="B56" s="77"/>
      <c r="C56" s="78"/>
      <c r="D56" s="78"/>
      <c r="F56" s="62"/>
    </row>
    <row r="57" spans="1:6" x14ac:dyDescent="0.25">
      <c r="D57" s="63"/>
      <c r="E57" s="62"/>
      <c r="F57" s="62"/>
    </row>
    <row r="58" spans="1:6" x14ac:dyDescent="0.25">
      <c r="D58" s="63" t="s">
        <v>41</v>
      </c>
      <c r="F58" s="112"/>
    </row>
    <row r="59" spans="1:6" x14ac:dyDescent="0.25">
      <c r="F59" s="85"/>
    </row>
    <row r="60" spans="1:6" x14ac:dyDescent="0.25">
      <c r="F60" s="62"/>
    </row>
    <row r="61" spans="1:6" x14ac:dyDescent="0.25">
      <c r="F61" s="62"/>
    </row>
    <row r="62" spans="1:6" x14ac:dyDescent="0.25">
      <c r="F62" s="62"/>
    </row>
    <row r="63" spans="1:6" x14ac:dyDescent="0.25">
      <c r="F63" s="62"/>
    </row>
    <row r="64" spans="1:6" x14ac:dyDescent="0.25">
      <c r="F64" s="62"/>
    </row>
    <row r="65" spans="6:6" x14ac:dyDescent="0.25">
      <c r="F65" s="62"/>
    </row>
    <row r="66" spans="6:6" x14ac:dyDescent="0.25">
      <c r="F66" s="62"/>
    </row>
    <row r="67" spans="6:6" x14ac:dyDescent="0.25">
      <c r="F67" s="62"/>
    </row>
    <row r="68" spans="6:6" x14ac:dyDescent="0.25">
      <c r="F68" s="62"/>
    </row>
    <row r="69" spans="6:6" x14ac:dyDescent="0.25">
      <c r="F69" s="62"/>
    </row>
    <row r="70" spans="6:6" x14ac:dyDescent="0.25">
      <c r="F70" s="62"/>
    </row>
    <row r="71" spans="6:6" x14ac:dyDescent="0.25">
      <c r="F71" s="62"/>
    </row>
    <row r="72" spans="6:6" x14ac:dyDescent="0.25">
      <c r="F72" s="62"/>
    </row>
    <row r="73" spans="6:6" x14ac:dyDescent="0.25">
      <c r="F73" s="62"/>
    </row>
    <row r="74" spans="6:6" x14ac:dyDescent="0.25">
      <c r="F74" s="62"/>
    </row>
    <row r="75" spans="6:6" x14ac:dyDescent="0.25">
      <c r="F75" s="62"/>
    </row>
    <row r="76" spans="6:6" x14ac:dyDescent="0.25">
      <c r="F76" s="62"/>
    </row>
    <row r="77" spans="6:6" x14ac:dyDescent="0.25">
      <c r="F77" s="62"/>
    </row>
  </sheetData>
  <pageMargins left="0.7" right="0.7" top="0.75" bottom="0.75" header="0.3" footer="0.3"/>
  <pageSetup scale="69" fitToHeight="2" orientation="portrait" r:id="rId1"/>
  <headerFooter>
    <oddHeader>&amp;CCONFIDENTIAL PER PROTECTIVE ORDER IN UTC DOCKET UE-152253
REDACTED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Date1 xmlns="dc463f71-b30c-4ab2-9473-d307f9d35888">2017-06-28T07:00:00+00:00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152253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90B0151-6B08-49B4-B7E8-02F599801513}"/>
</file>

<file path=customXml/itemProps2.xml><?xml version="1.0" encoding="utf-8"?>
<ds:datastoreItem xmlns:ds="http://schemas.openxmlformats.org/officeDocument/2006/customXml" ds:itemID="{0FA465B3-D7E6-41E8-BB2D-A06F909EB869}"/>
</file>

<file path=customXml/itemProps3.xml><?xml version="1.0" encoding="utf-8"?>
<ds:datastoreItem xmlns:ds="http://schemas.openxmlformats.org/officeDocument/2006/customXml" ds:itemID="{72353A27-8A7A-4C41-8877-B01231FED9A6}"/>
</file>

<file path=customXml/itemProps4.xml><?xml version="1.0" encoding="utf-8"?>
<ds:datastoreItem xmlns:ds="http://schemas.openxmlformats.org/officeDocument/2006/customXml" ds:itemID="{B90CE080-0A7A-47FA-9977-F7E18E802F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Final Update</vt:lpstr>
      <vt:lpstr>EMS SCADA Summary</vt:lpstr>
      <vt:lpstr>Union Gap Summary</vt:lpstr>
      <vt:lpstr>JB4 (i) Summary</vt:lpstr>
      <vt:lpstr>JB4 (ii) Summary</vt:lpstr>
      <vt:lpstr>JB4 (iii) Summary</vt:lpstr>
      <vt:lpstr>JB4 (iv) Summary</vt:lpstr>
      <vt:lpstr>JB4 (v) Summary</vt:lpstr>
      <vt:lpstr>JB4 (vi) Summary</vt:lpstr>
      <vt:lpstr>'Final Update'!Print_Area</vt:lpstr>
      <vt:lpstr>'JB4 (i) Summary'!Print_Area</vt:lpstr>
      <vt:lpstr>'JB4 (ii) Summary'!Print_Area</vt:lpstr>
      <vt:lpstr>'JB4 (iii) Summary'!Print_Area</vt:lpstr>
      <vt:lpstr>'JB4 (iv) Summary'!Print_Area</vt:lpstr>
      <vt:lpstr>'JB4 (v) Summary'!Print_Area</vt:lpstr>
      <vt:lpstr>'JB4 (vi) Summary'!Print_Area</vt:lpstr>
      <vt:lpstr>'Union Gap Summary'!Print_Area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Ariel Son</cp:lastModifiedBy>
  <cp:lastPrinted>2017-06-23T18:52:54Z</cp:lastPrinted>
  <dcterms:created xsi:type="dcterms:W3CDTF">2016-03-01T20:53:35Z</dcterms:created>
  <dcterms:modified xsi:type="dcterms:W3CDTF">2017-06-28T19:48:09Z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