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/>
  <mc:AlternateContent xmlns:mc="http://schemas.openxmlformats.org/markup-compatibility/2006">
    <mc:Choice Requires="x15">
      <x15ac:absPath xmlns:x15ac="http://schemas.microsoft.com/office/spreadsheetml/2010/11/ac" url="M:\2024\2024 WA Distributed Generation Report\"/>
    </mc:Choice>
  </mc:AlternateContent>
  <xr:revisionPtr revIDLastSave="0" documentId="13_ncr:1_{189C1CD9-0F68-4F57-BEDD-AFF4CBFD4721}" xr6:coauthVersionLast="47" xr6:coauthVersionMax="47" xr10:uidLastSave="{00000000-0000-0000-0000-000000000000}"/>
  <bookViews>
    <workbookView xWindow="29160" yWindow="1305" windowWidth="21600" windowHeight="13635" xr2:uid="{00000000-000D-0000-FFFF-FFFF00000000}"/>
  </bookViews>
  <sheets>
    <sheet name="2024 DG Annual Report" sheetId="2" r:id="rId1"/>
    <sheet name="2023 DG Annual Report" sheetId="3" r:id="rId2"/>
    <sheet name="2022 DG Annual Report" sheetId="4" r:id="rId3"/>
    <sheet name="2021 DG Annual Report" sheetId="5" r:id="rId4"/>
  </sheets>
  <definedNames>
    <definedName name="Fuel_Type" localSheetId="0">#REF!</definedName>
    <definedName name="Fuel_Type">#REF!</definedName>
    <definedName name="_xlnm.Print_Area" localSheetId="0">'2024 DG Annual Report'!$A$1:$H$59</definedName>
    <definedName name="Technology" localSheetId="0">#REF!</definedName>
    <definedName name="Technology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6" i="3" l="1"/>
  <c r="E56" i="3"/>
  <c r="C56" i="3"/>
  <c r="B56" i="3"/>
  <c r="F47" i="3"/>
  <c r="D44" i="3"/>
  <c r="D43" i="3"/>
  <c r="A38" i="3"/>
  <c r="A33" i="3"/>
  <c r="F30" i="3"/>
  <c r="E30" i="3"/>
  <c r="C30" i="3"/>
  <c r="B30" i="3"/>
  <c r="F21" i="3"/>
  <c r="D18" i="3"/>
  <c r="B14" i="3"/>
  <c r="B13" i="3"/>
  <c r="A12" i="3"/>
  <c r="F56" i="4" l="1"/>
  <c r="E56" i="4"/>
  <c r="C56" i="4"/>
  <c r="B56" i="4"/>
  <c r="F47" i="4"/>
  <c r="D44" i="4"/>
  <c r="D43" i="4"/>
  <c r="A38" i="4"/>
  <c r="A33" i="4"/>
  <c r="F30" i="4"/>
  <c r="E30" i="4"/>
  <c r="C30" i="4"/>
  <c r="B30" i="4"/>
  <c r="F21" i="4"/>
  <c r="D18" i="4"/>
  <c r="B14" i="4"/>
  <c r="B13" i="4"/>
  <c r="A12" i="4"/>
  <c r="F56" i="5" l="1"/>
  <c r="E56" i="5"/>
  <c r="C56" i="5"/>
  <c r="B56" i="5"/>
  <c r="F47" i="5"/>
  <c r="D44" i="5"/>
  <c r="D43" i="5"/>
  <c r="A38" i="5"/>
  <c r="A33" i="5"/>
  <c r="F30" i="5"/>
  <c r="E30" i="5"/>
  <c r="C30" i="5"/>
  <c r="B30" i="5"/>
  <c r="F21" i="5"/>
  <c r="D18" i="5"/>
  <c r="B14" i="5"/>
  <c r="B13" i="5"/>
  <c r="A12" i="5"/>
  <c r="F47" i="2"/>
  <c r="F21" i="2"/>
  <c r="B14" i="2"/>
  <c r="B13" i="2"/>
  <c r="A33" i="2" l="1"/>
  <c r="D44" i="2" l="1"/>
  <c r="D43" i="2"/>
  <c r="D18" i="2"/>
  <c r="F56" i="2" l="1"/>
  <c r="E56" i="2"/>
  <c r="C56" i="2"/>
  <c r="B56" i="2"/>
  <c r="A38" i="2" l="1"/>
  <c r="F30" i="2" l="1"/>
  <c r="A12" i="2" s="1"/>
  <c r="E30" i="2"/>
  <c r="C30" i="2"/>
  <c r="B30" i="2"/>
</calcChain>
</file>

<file path=xl/sharedStrings.xml><?xml version="1.0" encoding="utf-8"?>
<sst xmlns="http://schemas.openxmlformats.org/spreadsheetml/2006/main" count="199" uniqueCount="38">
  <si>
    <t>Utility's current net metering requirement under RCW 80.60.020</t>
  </si>
  <si>
    <t>Percentage of current requirement installed</t>
  </si>
  <si>
    <t>System Information</t>
  </si>
  <si>
    <t>Net Metering Credits</t>
  </si>
  <si>
    <t>Technology</t>
  </si>
  <si>
    <t>Tariff</t>
  </si>
  <si>
    <t>Totals</t>
  </si>
  <si>
    <t>New Systems Installed during Report Year</t>
  </si>
  <si>
    <t>Number of systems</t>
  </si>
  <si>
    <t>Utility Name:</t>
  </si>
  <si>
    <t>Solar PV</t>
  </si>
  <si>
    <t>Wind</t>
  </si>
  <si>
    <t>Micro Hydro</t>
  </si>
  <si>
    <t>Anaerobic Digester</t>
  </si>
  <si>
    <r>
      <t>Other</t>
    </r>
    <r>
      <rPr>
        <vertAlign val="superscript"/>
        <sz val="12"/>
        <color theme="1"/>
        <rFont val="Times New Roman"/>
        <family val="1"/>
      </rPr>
      <t xml:space="preserve"> †</t>
    </r>
  </si>
  <si>
    <t>† "Other" includes hybrid technologies interconnected as a single customer-generation system.</t>
  </si>
  <si>
    <t>Total nameplate capacity of systems (kW) *</t>
  </si>
  <si>
    <t>Average system size (kW) *</t>
  </si>
  <si>
    <t>Note: Some customer-generators with net metering systems do not have a production meter.</t>
  </si>
  <si>
    <t>Annual Energy Production</t>
  </si>
  <si>
    <t xml:space="preserve">PRODUCED: </t>
  </si>
  <si>
    <t xml:space="preserve">CONSUMED: </t>
  </si>
  <si>
    <t xml:space="preserve">DELIVERED: </t>
  </si>
  <si>
    <t>Gross kWh produced by customer-generators with a production meter.</t>
  </si>
  <si>
    <t>Behind the meter consumption (kWh) for customer-generators with a production meter.</t>
  </si>
  <si>
    <t>Please file this report in docket UE-131883.</t>
  </si>
  <si>
    <t>Net Metering Distributed Generation</t>
  </si>
  <si>
    <t>Non-Net Metered Distributed Generation</t>
  </si>
  <si>
    <t>Distributed Generation Annual Report</t>
  </si>
  <si>
    <t>Hydro</t>
  </si>
  <si>
    <t>Avista</t>
  </si>
  <si>
    <t>48.1MW</t>
  </si>
  <si>
    <t>Report due by August 1 for the previous reporting year ending March 31.</t>
  </si>
  <si>
    <t xml:space="preserve">Report Year Ending March 31, </t>
  </si>
  <si>
    <t>Nameplate capacity reported in AC</t>
  </si>
  <si>
    <t>Biomass</t>
  </si>
  <si>
    <t>Total nameplate capacity of systems (kW)</t>
  </si>
  <si>
    <t>Average system size (kW)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</si>
</sst>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0.0%"/>
  </numFmts>
  <fonts count="33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i/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sz val="14"/>
      <color theme="1"/>
      <name val="Times New Roman"/>
      <family val="1"/>
    </font>
    <font>
      <sz val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sz val="11"/>
      <color indexed="14"/>
      <name val="Calibri"/>
      <family val="2"/>
    </font>
    <font>
      <sz val="8"/>
      <color indexed="62"/>
      <name val="Arial"/>
      <family val="2"/>
    </font>
    <font>
      <vertAlign val="superscript"/>
      <sz val="12"/>
      <color theme="1"/>
      <name val="Times New Roman"/>
      <family val="1"/>
    </font>
    <font>
      <sz val="12"/>
      <color rgb="FFFF0000"/>
      <name val="Times New Roman"/>
      <family val="1"/>
    </font>
    <font>
      <sz val="12"/>
      <name val="Times New Roman"/>
      <family val="1"/>
    </font>
    <font>
      <sz val="11"/>
      <color theme="1"/>
      <name val="Calibri"/>
      <family val="2"/>
      <scheme val="minor"/>
    </font>
  </fonts>
  <fills count="5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indexed="60"/>
      </patternFill>
    </fill>
    <fill>
      <patternFill patternType="solid">
        <fgColor indexed="48"/>
        <bgColor indexed="48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25"/>
        <bgColor indexed="25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7"/>
        <b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18"/>
        <bgColor indexed="18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9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54"/>
      </patternFill>
    </fill>
    <fill>
      <patternFill patternType="solid">
        <fgColor indexed="40"/>
      </patternFill>
    </fill>
    <fill>
      <patternFill patternType="solid">
        <fgColor indexed="41"/>
      </patternFill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</fills>
  <borders count="3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</borders>
  <cellStyleXfs count="135">
    <xf numFmtId="0" fontId="0" fillId="0" borderId="0"/>
    <xf numFmtId="0" fontId="7" fillId="8" borderId="0"/>
    <xf numFmtId="0" fontId="14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1" borderId="0" applyNumberFormat="0" applyBorder="0" applyAlignment="0" applyProtection="0"/>
    <xf numFmtId="0" fontId="15" fillId="14" borderId="0" applyNumberFormat="0" applyBorder="0" applyAlignment="0" applyProtection="0"/>
    <xf numFmtId="0" fontId="15" fillId="22" borderId="0" applyNumberFormat="0" applyBorder="0" applyAlignment="0" applyProtection="0"/>
    <xf numFmtId="0" fontId="14" fillId="15" borderId="0" applyNumberFormat="0" applyBorder="0" applyAlignment="0" applyProtection="0"/>
    <xf numFmtId="0" fontId="14" fillId="12" borderId="0" applyNumberFormat="0" applyBorder="0" applyAlignment="0" applyProtection="0"/>
    <xf numFmtId="0" fontId="15" fillId="23" borderId="0" applyNumberFormat="0" applyBorder="0" applyAlignment="0" applyProtection="0"/>
    <xf numFmtId="0" fontId="15" fillId="24" borderId="0" applyNumberFormat="0" applyBorder="0" applyAlignment="0" applyProtection="0"/>
    <xf numFmtId="0" fontId="14" fillId="12" borderId="0" applyNumberFormat="0" applyBorder="0" applyAlignment="0" applyProtection="0"/>
    <xf numFmtId="0" fontId="14" fillId="25" borderId="0" applyNumberFormat="0" applyBorder="0" applyAlignment="0" applyProtection="0"/>
    <xf numFmtId="0" fontId="15" fillId="26" borderId="0" applyNumberFormat="0" applyBorder="0" applyAlignment="0" applyProtection="0"/>
    <xf numFmtId="0" fontId="15" fillId="27" borderId="0" applyNumberFormat="0" applyBorder="0" applyAlignment="0" applyProtection="0"/>
    <xf numFmtId="0" fontId="14" fillId="28" borderId="0" applyNumberFormat="0" applyBorder="0" applyAlignment="0" applyProtection="0"/>
    <xf numFmtId="0" fontId="16" fillId="26" borderId="0" applyNumberFormat="0" applyBorder="0" applyAlignment="0" applyProtection="0"/>
    <xf numFmtId="0" fontId="17" fillId="29" borderId="9" applyNumberFormat="0" applyAlignment="0" applyProtection="0"/>
    <xf numFmtId="0" fontId="18" fillId="21" borderId="10" applyNumberFormat="0" applyAlignment="0" applyProtection="0"/>
    <xf numFmtId="0" fontId="19" fillId="30" borderId="0" applyNumberFormat="0" applyBorder="0" applyAlignment="0" applyProtection="0"/>
    <xf numFmtId="0" fontId="19" fillId="31" borderId="0" applyNumberFormat="0" applyBorder="0" applyAlignment="0" applyProtection="0"/>
    <xf numFmtId="0" fontId="19" fillId="32" borderId="0" applyNumberFormat="0" applyBorder="0" applyAlignment="0" applyProtection="0"/>
    <xf numFmtId="0" fontId="15" fillId="19" borderId="0" applyNumberFormat="0" applyBorder="0" applyAlignment="0" applyProtection="0"/>
    <xf numFmtId="0" fontId="20" fillId="0" borderId="11" applyNumberFormat="0" applyFill="0" applyAlignment="0" applyProtection="0"/>
    <xf numFmtId="0" fontId="21" fillId="0" borderId="12" applyNumberFormat="0" applyFill="0" applyAlignment="0" applyProtection="0"/>
    <xf numFmtId="0" fontId="22" fillId="0" borderId="13" applyNumberFormat="0" applyFill="0" applyAlignment="0" applyProtection="0"/>
    <xf numFmtId="0" fontId="22" fillId="0" borderId="0" applyNumberFormat="0" applyFill="0" applyBorder="0" applyAlignment="0" applyProtection="0"/>
    <xf numFmtId="0" fontId="23" fillId="27" borderId="9" applyNumberFormat="0" applyAlignment="0" applyProtection="0"/>
    <xf numFmtId="0" fontId="24" fillId="0" borderId="14" applyNumberFormat="0" applyFill="0" applyAlignment="0" applyProtection="0"/>
    <xf numFmtId="0" fontId="24" fillId="27" borderId="0" applyNumberFormat="0" applyBorder="0" applyAlignment="0" applyProtection="0"/>
    <xf numFmtId="0" fontId="7" fillId="26" borderId="9" applyNumberFormat="0" applyFont="0" applyAlignment="0" applyProtection="0"/>
    <xf numFmtId="0" fontId="25" fillId="29" borderId="15" applyNumberFormat="0" applyAlignment="0" applyProtection="0"/>
    <xf numFmtId="4" fontId="7" fillId="33" borderId="9" applyNumberFormat="0" applyProtection="0">
      <alignment vertical="center"/>
    </xf>
    <xf numFmtId="4" fontId="28" fillId="34" borderId="9" applyNumberFormat="0" applyProtection="0">
      <alignment vertical="center"/>
    </xf>
    <xf numFmtId="4" fontId="7" fillId="34" borderId="9" applyNumberFormat="0" applyProtection="0">
      <alignment horizontal="left" vertical="center" indent="1"/>
    </xf>
    <xf numFmtId="0" fontId="11" fillId="33" borderId="16" applyNumberFormat="0" applyProtection="0">
      <alignment horizontal="left" vertical="top" indent="1"/>
    </xf>
    <xf numFmtId="4" fontId="7" fillId="35" borderId="9" applyNumberFormat="0" applyProtection="0">
      <alignment horizontal="left" vertical="center" indent="1"/>
    </xf>
    <xf numFmtId="4" fontId="7" fillId="36" borderId="9" applyNumberFormat="0" applyProtection="0">
      <alignment horizontal="right" vertical="center"/>
    </xf>
    <xf numFmtId="4" fontId="7" fillId="37" borderId="9" applyNumberFormat="0" applyProtection="0">
      <alignment horizontal="right" vertical="center"/>
    </xf>
    <xf numFmtId="4" fontId="7" fillId="38" borderId="17" applyNumberFormat="0" applyProtection="0">
      <alignment horizontal="right" vertical="center"/>
    </xf>
    <xf numFmtId="4" fontId="7" fillId="39" borderId="9" applyNumberFormat="0" applyProtection="0">
      <alignment horizontal="right" vertical="center"/>
    </xf>
    <xf numFmtId="4" fontId="7" fillId="40" borderId="9" applyNumberFormat="0" applyProtection="0">
      <alignment horizontal="right" vertical="center"/>
    </xf>
    <xf numFmtId="4" fontId="7" fillId="41" borderId="9" applyNumberFormat="0" applyProtection="0">
      <alignment horizontal="right" vertical="center"/>
    </xf>
    <xf numFmtId="4" fontId="7" fillId="42" borderId="9" applyNumberFormat="0" applyProtection="0">
      <alignment horizontal="right" vertical="center"/>
    </xf>
    <xf numFmtId="4" fontId="7" fillId="43" borderId="9" applyNumberFormat="0" applyProtection="0">
      <alignment horizontal="right" vertical="center"/>
    </xf>
    <xf numFmtId="4" fontId="7" fillId="44" borderId="9" applyNumberFormat="0" applyProtection="0">
      <alignment horizontal="right" vertical="center"/>
    </xf>
    <xf numFmtId="4" fontId="7" fillId="45" borderId="17" applyNumberFormat="0" applyProtection="0">
      <alignment horizontal="left" vertical="center" indent="1"/>
    </xf>
    <xf numFmtId="4" fontId="10" fillId="46" borderId="17" applyNumberFormat="0" applyProtection="0">
      <alignment horizontal="left" vertical="center" indent="1"/>
    </xf>
    <xf numFmtId="4" fontId="10" fillId="46" borderId="17" applyNumberFormat="0" applyProtection="0">
      <alignment horizontal="left" vertical="center" indent="1"/>
    </xf>
    <xf numFmtId="4" fontId="7" fillId="47" borderId="9" applyNumberFormat="0" applyProtection="0">
      <alignment horizontal="right" vertical="center"/>
    </xf>
    <xf numFmtId="4" fontId="7" fillId="48" borderId="17" applyNumberFormat="0" applyProtection="0">
      <alignment horizontal="left" vertical="center" indent="1"/>
    </xf>
    <xf numFmtId="4" fontId="7" fillId="47" borderId="17" applyNumberFormat="0" applyProtection="0">
      <alignment horizontal="left" vertical="center" indent="1"/>
    </xf>
    <xf numFmtId="0" fontId="7" fillId="49" borderId="9" applyNumberFormat="0" applyProtection="0">
      <alignment horizontal="left" vertical="center" indent="1"/>
    </xf>
    <xf numFmtId="0" fontId="7" fillId="46" borderId="16" applyNumberFormat="0" applyProtection="0">
      <alignment horizontal="left" vertical="top" indent="1"/>
    </xf>
    <xf numFmtId="0" fontId="7" fillId="50" borderId="9" applyNumberFormat="0" applyProtection="0">
      <alignment horizontal="left" vertical="center" indent="1"/>
    </xf>
    <xf numFmtId="0" fontId="7" fillId="47" borderId="16" applyNumberFormat="0" applyProtection="0">
      <alignment horizontal="left" vertical="top" indent="1"/>
    </xf>
    <xf numFmtId="0" fontId="7" fillId="51" borderId="9" applyNumberFormat="0" applyProtection="0">
      <alignment horizontal="left" vertical="center" indent="1"/>
    </xf>
    <xf numFmtId="0" fontId="7" fillId="51" borderId="16" applyNumberFormat="0" applyProtection="0">
      <alignment horizontal="left" vertical="top" indent="1"/>
    </xf>
    <xf numFmtId="0" fontId="7" fillId="48" borderId="9" applyNumberFormat="0" applyProtection="0">
      <alignment horizontal="left" vertical="center" indent="1"/>
    </xf>
    <xf numFmtId="0" fontId="7" fillId="48" borderId="16" applyNumberFormat="0" applyProtection="0">
      <alignment horizontal="left" vertical="top" indent="1"/>
    </xf>
    <xf numFmtId="0" fontId="7" fillId="52" borderId="18" applyNumberFormat="0">
      <protection locked="0"/>
    </xf>
    <xf numFmtId="0" fontId="8" fillId="46" borderId="19" applyBorder="0"/>
    <xf numFmtId="4" fontId="9" fillId="53" borderId="16" applyNumberFormat="0" applyProtection="0">
      <alignment vertical="center"/>
    </xf>
    <xf numFmtId="4" fontId="28" fillId="54" borderId="20" applyNumberFormat="0" applyProtection="0">
      <alignment vertical="center"/>
    </xf>
    <xf numFmtId="4" fontId="9" fillId="49" borderId="16" applyNumberFormat="0" applyProtection="0">
      <alignment horizontal="left" vertical="center" indent="1"/>
    </xf>
    <xf numFmtId="0" fontId="9" fillId="53" borderId="16" applyNumberFormat="0" applyProtection="0">
      <alignment horizontal="left" vertical="top" indent="1"/>
    </xf>
    <xf numFmtId="4" fontId="7" fillId="0" borderId="9" applyNumberFormat="0" applyProtection="0">
      <alignment horizontal="right" vertical="center"/>
    </xf>
    <xf numFmtId="4" fontId="28" fillId="55" borderId="9" applyNumberFormat="0" applyProtection="0">
      <alignment horizontal="right" vertical="center"/>
    </xf>
    <xf numFmtId="4" fontId="7" fillId="35" borderId="9" applyNumberFormat="0" applyProtection="0">
      <alignment horizontal="left" vertical="center" indent="1"/>
    </xf>
    <xf numFmtId="0" fontId="9" fillId="47" borderId="16" applyNumberFormat="0" applyProtection="0">
      <alignment horizontal="left" vertical="top" indent="1"/>
    </xf>
    <xf numFmtId="4" fontId="12" fillId="56" borderId="17" applyNumberFormat="0" applyProtection="0">
      <alignment horizontal="left" vertical="center" indent="1"/>
    </xf>
    <xf numFmtId="0" fontId="7" fillId="57" borderId="20"/>
    <xf numFmtId="4" fontId="13" fillId="52" borderId="9" applyNumberFormat="0" applyProtection="0">
      <alignment horizontal="right" vertical="center"/>
    </xf>
    <xf numFmtId="0" fontId="26" fillId="0" borderId="0" applyNumberFormat="0" applyFill="0" applyBorder="0" applyAlignment="0" applyProtection="0"/>
    <xf numFmtId="0" fontId="19" fillId="0" borderId="21" applyNumberFormat="0" applyFill="0" applyAlignment="0" applyProtection="0"/>
    <xf numFmtId="0" fontId="27" fillId="0" borderId="0" applyNumberFormat="0" applyFill="0" applyBorder="0" applyAlignment="0" applyProtection="0"/>
    <xf numFmtId="0" fontId="7" fillId="8" borderId="0"/>
    <xf numFmtId="0" fontId="14" fillId="9" borderId="0" applyNumberFormat="0" applyBorder="0" applyAlignment="0" applyProtection="0"/>
    <xf numFmtId="0" fontId="14" fillId="13" borderId="0" applyNumberFormat="0" applyBorder="0" applyAlignment="0" applyProtection="0"/>
    <xf numFmtId="0" fontId="14" fillId="17" borderId="0" applyNumberFormat="0" applyBorder="0" applyAlignment="0" applyProtection="0"/>
    <xf numFmtId="0" fontId="14" fillId="21" borderId="0" applyNumberFormat="0" applyBorder="0" applyAlignment="0" applyProtection="0"/>
    <xf numFmtId="0" fontId="14" fillId="12" borderId="0" applyNumberFormat="0" applyBorder="0" applyAlignment="0" applyProtection="0"/>
    <xf numFmtId="0" fontId="14" fillId="25" borderId="0" applyNumberFormat="0" applyBorder="0" applyAlignment="0" applyProtection="0"/>
    <xf numFmtId="0" fontId="14" fillId="9" borderId="0" applyNumberFormat="0" applyBorder="0" applyAlignment="0" applyProtection="0"/>
    <xf numFmtId="0" fontId="14" fillId="13" borderId="0" applyNumberFormat="0" applyBorder="0" applyAlignment="0" applyProtection="0"/>
    <xf numFmtId="0" fontId="14" fillId="17" borderId="0" applyNumberFormat="0" applyBorder="0" applyAlignment="0" applyProtection="0"/>
    <xf numFmtId="0" fontId="14" fillId="21" borderId="0" applyNumberFormat="0" applyBorder="0" applyAlignment="0" applyProtection="0"/>
    <xf numFmtId="0" fontId="14" fillId="12" borderId="0" applyNumberFormat="0" applyBorder="0" applyAlignment="0" applyProtection="0"/>
    <xf numFmtId="0" fontId="14" fillId="25" borderId="0" applyNumberFormat="0" applyBorder="0" applyAlignment="0" applyProtection="0"/>
    <xf numFmtId="0" fontId="7" fillId="26" borderId="9" applyNumberFormat="0" applyFont="0" applyAlignment="0" applyProtection="0"/>
    <xf numFmtId="4" fontId="7" fillId="33" borderId="9" applyNumberFormat="0" applyProtection="0">
      <alignment vertical="center"/>
    </xf>
    <xf numFmtId="4" fontId="7" fillId="34" borderId="9" applyNumberFormat="0" applyProtection="0">
      <alignment horizontal="left" vertical="center" indent="1"/>
    </xf>
    <xf numFmtId="4" fontId="7" fillId="35" borderId="9" applyNumberFormat="0" applyProtection="0">
      <alignment horizontal="left" vertical="center" indent="1"/>
    </xf>
    <xf numFmtId="4" fontId="7" fillId="36" borderId="9" applyNumberFormat="0" applyProtection="0">
      <alignment horizontal="right" vertical="center"/>
    </xf>
    <xf numFmtId="4" fontId="7" fillId="37" borderId="9" applyNumberFormat="0" applyProtection="0">
      <alignment horizontal="right" vertical="center"/>
    </xf>
    <xf numFmtId="4" fontId="7" fillId="38" borderId="17" applyNumberFormat="0" applyProtection="0">
      <alignment horizontal="right" vertical="center"/>
    </xf>
    <xf numFmtId="4" fontId="7" fillId="39" borderId="9" applyNumberFormat="0" applyProtection="0">
      <alignment horizontal="right" vertical="center"/>
    </xf>
    <xf numFmtId="4" fontId="7" fillId="40" borderId="9" applyNumberFormat="0" applyProtection="0">
      <alignment horizontal="right" vertical="center"/>
    </xf>
    <xf numFmtId="4" fontId="7" fillId="41" borderId="9" applyNumberFormat="0" applyProtection="0">
      <alignment horizontal="right" vertical="center"/>
    </xf>
    <xf numFmtId="4" fontId="7" fillId="42" borderId="9" applyNumberFormat="0" applyProtection="0">
      <alignment horizontal="right" vertical="center"/>
    </xf>
    <xf numFmtId="4" fontId="7" fillId="43" borderId="9" applyNumberFormat="0" applyProtection="0">
      <alignment horizontal="right" vertical="center"/>
    </xf>
    <xf numFmtId="4" fontId="7" fillId="44" borderId="9" applyNumberFormat="0" applyProtection="0">
      <alignment horizontal="right" vertical="center"/>
    </xf>
    <xf numFmtId="4" fontId="7" fillId="45" borderId="17" applyNumberFormat="0" applyProtection="0">
      <alignment horizontal="left" vertical="center" indent="1"/>
    </xf>
    <xf numFmtId="4" fontId="7" fillId="47" borderId="9" applyNumberFormat="0" applyProtection="0">
      <alignment horizontal="right" vertical="center"/>
    </xf>
    <xf numFmtId="4" fontId="7" fillId="48" borderId="17" applyNumberFormat="0" applyProtection="0">
      <alignment horizontal="left" vertical="center" indent="1"/>
    </xf>
    <xf numFmtId="4" fontId="7" fillId="47" borderId="17" applyNumberFormat="0" applyProtection="0">
      <alignment horizontal="left" vertical="center" indent="1"/>
    </xf>
    <xf numFmtId="0" fontId="7" fillId="49" borderId="9" applyNumberFormat="0" applyProtection="0">
      <alignment horizontal="left" vertical="center" indent="1"/>
    </xf>
    <xf numFmtId="0" fontId="7" fillId="46" borderId="16" applyNumberFormat="0" applyProtection="0">
      <alignment horizontal="left" vertical="top" indent="1"/>
    </xf>
    <xf numFmtId="0" fontId="7" fillId="50" borderId="9" applyNumberFormat="0" applyProtection="0">
      <alignment horizontal="left" vertical="center" indent="1"/>
    </xf>
    <xf numFmtId="0" fontId="7" fillId="47" borderId="16" applyNumberFormat="0" applyProtection="0">
      <alignment horizontal="left" vertical="top" indent="1"/>
    </xf>
    <xf numFmtId="0" fontId="7" fillId="51" borderId="9" applyNumberFormat="0" applyProtection="0">
      <alignment horizontal="left" vertical="center" indent="1"/>
    </xf>
    <xf numFmtId="0" fontId="7" fillId="51" borderId="16" applyNumberFormat="0" applyProtection="0">
      <alignment horizontal="left" vertical="top" indent="1"/>
    </xf>
    <xf numFmtId="0" fontId="7" fillId="48" borderId="9" applyNumberFormat="0" applyProtection="0">
      <alignment horizontal="left" vertical="center" indent="1"/>
    </xf>
    <xf numFmtId="0" fontId="7" fillId="48" borderId="16" applyNumberFormat="0" applyProtection="0">
      <alignment horizontal="left" vertical="top" indent="1"/>
    </xf>
    <xf numFmtId="0" fontId="7" fillId="52" borderId="18" applyNumberFormat="0">
      <protection locked="0"/>
    </xf>
    <xf numFmtId="4" fontId="7" fillId="0" borderId="9" applyNumberFormat="0" applyProtection="0">
      <alignment horizontal="right" vertical="center"/>
    </xf>
    <xf numFmtId="4" fontId="7" fillId="35" borderId="9" applyNumberFormat="0" applyProtection="0">
      <alignment horizontal="left" vertical="center" indent="1"/>
    </xf>
    <xf numFmtId="0" fontId="7" fillId="57" borderId="20"/>
    <xf numFmtId="0" fontId="14" fillId="9" borderId="0" applyNumberFormat="0" applyBorder="0" applyAlignment="0" applyProtection="0"/>
    <xf numFmtId="0" fontId="14" fillId="13" borderId="0" applyNumberFormat="0" applyBorder="0" applyAlignment="0" applyProtection="0"/>
    <xf numFmtId="0" fontId="14" fillId="17" borderId="0" applyNumberFormat="0" applyBorder="0" applyAlignment="0" applyProtection="0"/>
    <xf numFmtId="0" fontId="14" fillId="21" borderId="0" applyNumberFormat="0" applyBorder="0" applyAlignment="0" applyProtection="0"/>
    <xf numFmtId="0" fontId="14" fillId="12" borderId="0" applyNumberFormat="0" applyBorder="0" applyAlignment="0" applyProtection="0"/>
    <xf numFmtId="0" fontId="14" fillId="25" borderId="0" applyNumberFormat="0" applyBorder="0" applyAlignment="0" applyProtection="0"/>
    <xf numFmtId="43" fontId="32" fillId="0" borderId="0" applyFont="0" applyFill="0" applyBorder="0" applyAlignment="0" applyProtection="0"/>
  </cellStyleXfs>
  <cellXfs count="176">
    <xf numFmtId="0" fontId="0" fillId="0" borderId="0" xfId="0"/>
    <xf numFmtId="0" fontId="3" fillId="0" borderId="0" xfId="0" applyFont="1"/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0" fontId="6" fillId="2" borderId="3" xfId="0" applyFont="1" applyFill="1" applyBorder="1" applyAlignment="1">
      <alignment horizontal="left"/>
    </xf>
    <xf numFmtId="0" fontId="6" fillId="0" borderId="0" xfId="0" applyFont="1" applyBorder="1"/>
    <xf numFmtId="0" fontId="5" fillId="0" borderId="0" xfId="0" applyFont="1" applyFill="1" applyBorder="1" applyAlignment="1">
      <alignment horizontal="right"/>
    </xf>
    <xf numFmtId="0" fontId="5" fillId="0" borderId="0" xfId="0" applyFont="1" applyFill="1" applyBorder="1" applyAlignment="1">
      <alignment horizontal="left"/>
    </xf>
    <xf numFmtId="0" fontId="3" fillId="0" borderId="0" xfId="0" applyFont="1" applyAlignment="1">
      <alignment vertical="center"/>
    </xf>
    <xf numFmtId="0" fontId="3" fillId="2" borderId="20" xfId="0" applyFont="1" applyFill="1" applyBorder="1" applyAlignment="1">
      <alignment horizontal="left"/>
    </xf>
    <xf numFmtId="0" fontId="3" fillId="0" borderId="0" xfId="0" applyFont="1" applyBorder="1"/>
    <xf numFmtId="0" fontId="1" fillId="0" borderId="0" xfId="0" applyFont="1" applyBorder="1" applyAlignment="1"/>
    <xf numFmtId="0" fontId="1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 wrapText="1"/>
    </xf>
    <xf numFmtId="0" fontId="1" fillId="0" borderId="0" xfId="0" applyFont="1" applyBorder="1"/>
    <xf numFmtId="0" fontId="1" fillId="0" borderId="0" xfId="0" applyFont="1" applyBorder="1" applyAlignment="1">
      <alignment horizontal="right"/>
    </xf>
    <xf numFmtId="0" fontId="6" fillId="0" borderId="0" xfId="0" applyFont="1" applyBorder="1" applyAlignment="1"/>
    <xf numFmtId="0" fontId="6" fillId="0" borderId="0" xfId="0" applyFont="1" applyBorder="1" applyAlignment="1">
      <alignment horizontal="right"/>
    </xf>
    <xf numFmtId="0" fontId="2" fillId="3" borderId="0" xfId="0" applyFont="1" applyFill="1" applyBorder="1" applyAlignment="1"/>
    <xf numFmtId="0" fontId="2" fillId="3" borderId="0" xfId="0" applyFont="1" applyFill="1" applyBorder="1" applyAlignment="1">
      <alignment horizontal="center" vertical="center"/>
    </xf>
    <xf numFmtId="0" fontId="3" fillId="2" borderId="20" xfId="0" applyFont="1" applyFill="1" applyBorder="1" applyAlignment="1"/>
    <xf numFmtId="0" fontId="5" fillId="5" borderId="20" xfId="0" applyFont="1" applyFill="1" applyBorder="1" applyAlignment="1">
      <alignment horizontal="right"/>
    </xf>
    <xf numFmtId="0" fontId="5" fillId="5" borderId="20" xfId="0" applyFont="1" applyFill="1" applyBorder="1" applyAlignment="1"/>
    <xf numFmtId="0" fontId="5" fillId="7" borderId="20" xfId="0" applyFont="1" applyFill="1" applyBorder="1" applyAlignment="1"/>
    <xf numFmtId="0" fontId="3" fillId="4" borderId="22" xfId="0" applyFont="1" applyFill="1" applyBorder="1" applyAlignment="1">
      <alignment horizontal="center" vertical="center"/>
    </xf>
    <xf numFmtId="0" fontId="2" fillId="4" borderId="1" xfId="0" applyFont="1" applyFill="1" applyBorder="1" applyAlignment="1"/>
    <xf numFmtId="0" fontId="2" fillId="4" borderId="8" xfId="0" applyFont="1" applyFill="1" applyBorder="1" applyAlignment="1">
      <alignment horizontal="center"/>
    </xf>
    <xf numFmtId="0" fontId="2" fillId="4" borderId="8" xfId="0" applyFont="1" applyFill="1" applyBorder="1" applyAlignment="1"/>
    <xf numFmtId="0" fontId="2" fillId="4" borderId="8" xfId="0" applyFont="1" applyFill="1" applyBorder="1" applyAlignment="1">
      <alignment horizontal="center" vertical="center"/>
    </xf>
    <xf numFmtId="0" fontId="2" fillId="4" borderId="2" xfId="0" applyFont="1" applyFill="1" applyBorder="1" applyAlignment="1"/>
    <xf numFmtId="0" fontId="1" fillId="4" borderId="1" xfId="0" applyFont="1" applyFill="1" applyBorder="1" applyAlignment="1"/>
    <xf numFmtId="0" fontId="1" fillId="4" borderId="8" xfId="0" applyFont="1" applyFill="1" applyBorder="1" applyAlignment="1"/>
    <xf numFmtId="0" fontId="1" fillId="4" borderId="8" xfId="0" applyFont="1" applyFill="1" applyBorder="1" applyAlignment="1">
      <alignment horizontal="center" vertical="center"/>
    </xf>
    <xf numFmtId="0" fontId="1" fillId="4" borderId="2" xfId="0" applyFont="1" applyFill="1" applyBorder="1" applyAlignment="1"/>
    <xf numFmtId="0" fontId="3" fillId="0" borderId="3" xfId="0" applyFont="1" applyBorder="1"/>
    <xf numFmtId="0" fontId="4" fillId="3" borderId="3" xfId="0" applyFont="1" applyFill="1" applyBorder="1" applyAlignment="1"/>
    <xf numFmtId="0" fontId="4" fillId="3" borderId="3" xfId="0" applyFont="1" applyFill="1" applyBorder="1" applyAlignment="1">
      <alignment horizontal="center"/>
    </xf>
    <xf numFmtId="0" fontId="3" fillId="4" borderId="1" xfId="0" applyFont="1" applyFill="1" applyBorder="1" applyAlignment="1"/>
    <xf numFmtId="0" fontId="3" fillId="4" borderId="8" xfId="0" applyFont="1" applyFill="1" applyBorder="1" applyAlignment="1">
      <alignment horizontal="right"/>
    </xf>
    <xf numFmtId="0" fontId="3" fillId="4" borderId="2" xfId="0" applyFont="1" applyFill="1" applyBorder="1" applyAlignment="1">
      <alignment horizontal="right"/>
    </xf>
    <xf numFmtId="0" fontId="3" fillId="4" borderId="1" xfId="0" applyFont="1" applyFill="1" applyBorder="1" applyAlignment="1">
      <alignment horizontal="left" vertical="center"/>
    </xf>
    <xf numFmtId="0" fontId="3" fillId="4" borderId="8" xfId="0" applyFont="1" applyFill="1" applyBorder="1" applyAlignment="1">
      <alignment horizontal="right" vertical="center"/>
    </xf>
    <xf numFmtId="0" fontId="3" fillId="4" borderId="2" xfId="0" applyFont="1" applyFill="1" applyBorder="1" applyAlignment="1">
      <alignment horizontal="right" vertical="center"/>
    </xf>
    <xf numFmtId="0" fontId="2" fillId="3" borderId="24" xfId="0" applyFont="1" applyFill="1" applyBorder="1" applyAlignment="1"/>
    <xf numFmtId="0" fontId="4" fillId="3" borderId="22" xfId="0" applyFont="1" applyFill="1" applyBorder="1" applyAlignment="1"/>
    <xf numFmtId="0" fontId="6" fillId="0" borderId="25" xfId="0" applyFont="1" applyBorder="1"/>
    <xf numFmtId="0" fontId="3" fillId="2" borderId="2" xfId="0" applyFont="1" applyFill="1" applyBorder="1" applyAlignment="1"/>
    <xf numFmtId="0" fontId="5" fillId="5" borderId="2" xfId="0" applyFont="1" applyFill="1" applyBorder="1" applyAlignment="1"/>
    <xf numFmtId="0" fontId="2" fillId="4" borderId="5" xfId="0" applyFont="1" applyFill="1" applyBorder="1" applyAlignment="1"/>
    <xf numFmtId="1" fontId="3" fillId="2" borderId="26" xfId="0" applyNumberFormat="1" applyFont="1" applyFill="1" applyBorder="1" applyAlignment="1"/>
    <xf numFmtId="0" fontId="3" fillId="2" borderId="26" xfId="0" applyFont="1" applyFill="1" applyBorder="1" applyAlignment="1"/>
    <xf numFmtId="0" fontId="5" fillId="7" borderId="26" xfId="0" applyFont="1" applyFill="1" applyBorder="1" applyAlignment="1"/>
    <xf numFmtId="0" fontId="3" fillId="0" borderId="0" xfId="0" applyFont="1" applyFill="1" applyBorder="1" applyAlignment="1">
      <alignment horizontal="left"/>
    </xf>
    <xf numFmtId="0" fontId="3" fillId="4" borderId="20" xfId="0" applyFont="1" applyFill="1" applyBorder="1" applyAlignment="1">
      <alignment horizontal="center" vertical="center" wrapText="1"/>
    </xf>
    <xf numFmtId="0" fontId="3" fillId="4" borderId="26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22" xfId="0" applyFont="1" applyFill="1" applyBorder="1" applyAlignment="1">
      <alignment horizontal="center" vertical="center" wrapText="1"/>
    </xf>
    <xf numFmtId="0" fontId="2" fillId="6" borderId="0" xfId="0" applyFont="1" applyFill="1" applyBorder="1" applyAlignment="1"/>
    <xf numFmtId="0" fontId="4" fillId="6" borderId="0" xfId="0" applyFont="1" applyFill="1" applyBorder="1" applyAlignment="1">
      <alignment horizontal="center"/>
    </xf>
    <xf numFmtId="0" fontId="3" fillId="4" borderId="7" xfId="0" applyFont="1" applyFill="1" applyBorder="1" applyAlignment="1">
      <alignment horizontal="center" vertical="center" wrapText="1"/>
    </xf>
    <xf numFmtId="0" fontId="2" fillId="6" borderId="28" xfId="0" applyFont="1" applyFill="1" applyBorder="1" applyAlignment="1"/>
    <xf numFmtId="0" fontId="2" fillId="6" borderId="25" xfId="0" applyFont="1" applyFill="1" applyBorder="1" applyAlignment="1"/>
    <xf numFmtId="0" fontId="2" fillId="6" borderId="25" xfId="0" applyFont="1" applyFill="1" applyBorder="1" applyAlignment="1">
      <alignment horizontal="center"/>
    </xf>
    <xf numFmtId="0" fontId="2" fillId="6" borderId="24" xfId="0" applyFont="1" applyFill="1" applyBorder="1" applyAlignment="1"/>
    <xf numFmtId="0" fontId="2" fillId="6" borderId="29" xfId="0" applyFont="1" applyFill="1" applyBorder="1" applyAlignment="1"/>
    <xf numFmtId="0" fontId="2" fillId="6" borderId="23" xfId="0" applyFont="1" applyFill="1" applyBorder="1" applyAlignment="1"/>
    <xf numFmtId="0" fontId="4" fillId="6" borderId="27" xfId="0" applyFont="1" applyFill="1" applyBorder="1" applyAlignment="1">
      <alignment wrapText="1"/>
    </xf>
    <xf numFmtId="0" fontId="4" fillId="6" borderId="3" xfId="0" applyFont="1" applyFill="1" applyBorder="1" applyAlignment="1">
      <alignment wrapText="1"/>
    </xf>
    <xf numFmtId="0" fontId="4" fillId="6" borderId="3" xfId="0" applyFont="1" applyFill="1" applyBorder="1" applyAlignment="1">
      <alignment horizontal="center"/>
    </xf>
    <xf numFmtId="0" fontId="4" fillId="6" borderId="22" xfId="0" applyFont="1" applyFill="1" applyBorder="1" applyAlignment="1">
      <alignment wrapText="1"/>
    </xf>
    <xf numFmtId="0" fontId="1" fillId="4" borderId="20" xfId="0" applyFont="1" applyFill="1" applyBorder="1" applyAlignment="1"/>
    <xf numFmtId="0" fontId="3" fillId="4" borderId="30" xfId="0" applyFont="1" applyFill="1" applyBorder="1"/>
    <xf numFmtId="0" fontId="1" fillId="4" borderId="23" xfId="0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/>
    </xf>
    <xf numFmtId="0" fontId="5" fillId="5" borderId="4" xfId="0" applyFont="1" applyFill="1" applyBorder="1" applyAlignment="1">
      <alignment horizontal="right"/>
    </xf>
    <xf numFmtId="0" fontId="5" fillId="5" borderId="4" xfId="0" applyFont="1" applyFill="1" applyBorder="1" applyAlignment="1"/>
    <xf numFmtId="0" fontId="5" fillId="7" borderId="6" xfId="0" applyFont="1" applyFill="1" applyBorder="1" applyAlignment="1"/>
    <xf numFmtId="0" fontId="5" fillId="5" borderId="22" xfId="0" applyFont="1" applyFill="1" applyBorder="1" applyAlignment="1"/>
    <xf numFmtId="0" fontId="5" fillId="7" borderId="22" xfId="0" applyFont="1" applyFill="1" applyBorder="1" applyAlignment="1"/>
    <xf numFmtId="0" fontId="4" fillId="0" borderId="0" xfId="0" applyFont="1" applyBorder="1" applyAlignment="1">
      <alignment horizontal="center" vertical="center"/>
    </xf>
    <xf numFmtId="0" fontId="2" fillId="3" borderId="28" xfId="0" applyFont="1" applyFill="1" applyBorder="1" applyAlignment="1"/>
    <xf numFmtId="0" fontId="4" fillId="3" borderId="27" xfId="0" applyFont="1" applyFill="1" applyBorder="1" applyAlignment="1"/>
    <xf numFmtId="0" fontId="3" fillId="0" borderId="27" xfId="0" applyFont="1" applyBorder="1"/>
    <xf numFmtId="0" fontId="1" fillId="4" borderId="31" xfId="0" applyFont="1" applyFill="1" applyBorder="1" applyAlignment="1"/>
    <xf numFmtId="0" fontId="3" fillId="0" borderId="0" xfId="0" applyFont="1" applyFill="1" applyBorder="1" applyAlignment="1">
      <alignment horizontal="left" indent="2"/>
    </xf>
    <xf numFmtId="0" fontId="30" fillId="2" borderId="20" xfId="0" applyFont="1" applyFill="1" applyBorder="1" applyAlignment="1"/>
    <xf numFmtId="3" fontId="30" fillId="2" borderId="20" xfId="0" applyNumberFormat="1" applyFont="1" applyFill="1" applyBorder="1" applyAlignment="1"/>
    <xf numFmtId="1" fontId="30" fillId="2" borderId="26" xfId="0" applyNumberFormat="1" applyFont="1" applyFill="1" applyBorder="1" applyAlignment="1"/>
    <xf numFmtId="0" fontId="31" fillId="2" borderId="20" xfId="0" applyFont="1" applyFill="1" applyBorder="1" applyAlignment="1">
      <alignment horizontal="left"/>
    </xf>
    <xf numFmtId="0" fontId="31" fillId="2" borderId="20" xfId="0" applyFont="1" applyFill="1" applyBorder="1" applyAlignment="1"/>
    <xf numFmtId="0" fontId="31" fillId="2" borderId="2" xfId="0" applyFont="1" applyFill="1" applyBorder="1" applyAlignment="1"/>
    <xf numFmtId="1" fontId="31" fillId="2" borderId="26" xfId="0" applyNumberFormat="1" applyFont="1" applyFill="1" applyBorder="1" applyAlignment="1"/>
    <xf numFmtId="164" fontId="31" fillId="2" borderId="20" xfId="0" applyNumberFormat="1" applyFont="1" applyFill="1" applyBorder="1" applyAlignment="1">
      <alignment horizontal="left"/>
    </xf>
    <xf numFmtId="3" fontId="31" fillId="2" borderId="20" xfId="0" applyNumberFormat="1" applyFont="1" applyFill="1" applyBorder="1" applyAlignment="1"/>
    <xf numFmtId="43" fontId="3" fillId="0" borderId="0" xfId="134" applyFont="1"/>
    <xf numFmtId="3" fontId="31" fillId="2" borderId="4" xfId="0" applyNumberFormat="1" applyFont="1" applyFill="1" applyBorder="1" applyAlignment="1"/>
    <xf numFmtId="0" fontId="3" fillId="0" borderId="0" xfId="0" applyFont="1" applyFill="1"/>
    <xf numFmtId="43" fontId="3" fillId="0" borderId="0" xfId="0" applyNumberFormat="1" applyFont="1" applyFill="1"/>
    <xf numFmtId="43" fontId="3" fillId="0" borderId="0" xfId="134" applyFont="1" applyFill="1"/>
    <xf numFmtId="2" fontId="31" fillId="2" borderId="20" xfId="0" applyNumberFormat="1" applyFont="1" applyFill="1" applyBorder="1" applyAlignment="1"/>
    <xf numFmtId="2" fontId="31" fillId="2" borderId="26" xfId="0" applyNumberFormat="1" applyFont="1" applyFill="1" applyBorder="1" applyAlignment="1"/>
    <xf numFmtId="0" fontId="3" fillId="0" borderId="0" xfId="0" applyFont="1" applyAlignment="1">
      <alignment horizontal="left"/>
    </xf>
    <xf numFmtId="0" fontId="31" fillId="2" borderId="32" xfId="0" applyFont="1" applyFill="1" applyBorder="1"/>
    <xf numFmtId="0" fontId="31" fillId="2" borderId="20" xfId="0" applyFont="1" applyFill="1" applyBorder="1"/>
    <xf numFmtId="1" fontId="31" fillId="2" borderId="26" xfId="0" applyNumberFormat="1" applyFont="1" applyFill="1" applyBorder="1"/>
    <xf numFmtId="0" fontId="31" fillId="2" borderId="26" xfId="0" applyFont="1" applyFill="1" applyBorder="1"/>
    <xf numFmtId="0" fontId="3" fillId="2" borderId="32" xfId="0" applyFont="1" applyFill="1" applyBorder="1"/>
    <xf numFmtId="0" fontId="3" fillId="2" borderId="20" xfId="0" applyFont="1" applyFill="1" applyBorder="1"/>
    <xf numFmtId="0" fontId="3" fillId="2" borderId="26" xfId="0" applyFont="1" applyFill="1" applyBorder="1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6" fillId="0" borderId="0" xfId="0" applyFont="1"/>
    <xf numFmtId="0" fontId="6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2" fillId="3" borderId="28" xfId="0" applyFont="1" applyFill="1" applyBorder="1"/>
    <xf numFmtId="0" fontId="2" fillId="3" borderId="0" xfId="0" applyFont="1" applyFill="1"/>
    <xf numFmtId="0" fontId="2" fillId="3" borderId="0" xfId="0" applyFont="1" applyFill="1" applyAlignment="1">
      <alignment horizontal="center" vertical="center"/>
    </xf>
    <xf numFmtId="0" fontId="2" fillId="3" borderId="24" xfId="0" applyFont="1" applyFill="1" applyBorder="1"/>
    <xf numFmtId="0" fontId="4" fillId="3" borderId="27" xfId="0" applyFont="1" applyFill="1" applyBorder="1"/>
    <xf numFmtId="0" fontId="4" fillId="3" borderId="3" xfId="0" applyFont="1" applyFill="1" applyBorder="1"/>
    <xf numFmtId="0" fontId="4" fillId="3" borderId="22" xfId="0" applyFont="1" applyFill="1" applyBorder="1"/>
    <xf numFmtId="0" fontId="1" fillId="4" borderId="31" xfId="0" applyFont="1" applyFill="1" applyBorder="1"/>
    <xf numFmtId="0" fontId="1" fillId="4" borderId="33" xfId="0" applyFont="1" applyFill="1" applyBorder="1"/>
    <xf numFmtId="0" fontId="1" fillId="4" borderId="33" xfId="0" applyFont="1" applyFill="1" applyBorder="1" applyAlignment="1">
      <alignment horizontal="center" vertical="center"/>
    </xf>
    <xf numFmtId="0" fontId="1" fillId="4" borderId="32" xfId="0" applyFont="1" applyFill="1" applyBorder="1"/>
    <xf numFmtId="0" fontId="2" fillId="4" borderId="31" xfId="0" applyFont="1" applyFill="1" applyBorder="1"/>
    <xf numFmtId="0" fontId="2" fillId="4" borderId="33" xfId="0" applyFont="1" applyFill="1" applyBorder="1" applyAlignment="1">
      <alignment horizontal="center" vertical="center"/>
    </xf>
    <xf numFmtId="0" fontId="2" fillId="4" borderId="34" xfId="0" applyFont="1" applyFill="1" applyBorder="1"/>
    <xf numFmtId="0" fontId="2" fillId="4" borderId="33" xfId="0" applyFont="1" applyFill="1" applyBorder="1"/>
    <xf numFmtId="0" fontId="2" fillId="4" borderId="33" xfId="0" applyFont="1" applyFill="1" applyBorder="1" applyAlignment="1">
      <alignment horizontal="center"/>
    </xf>
    <xf numFmtId="0" fontId="2" fillId="4" borderId="32" xfId="0" applyFont="1" applyFill="1" applyBorder="1"/>
    <xf numFmtId="0" fontId="3" fillId="4" borderId="32" xfId="0" applyFont="1" applyFill="1" applyBorder="1" applyAlignment="1">
      <alignment horizontal="center" vertical="center" wrapText="1"/>
    </xf>
    <xf numFmtId="3" fontId="31" fillId="2" borderId="20" xfId="0" applyNumberFormat="1" applyFont="1" applyFill="1" applyBorder="1"/>
    <xf numFmtId="2" fontId="31" fillId="2" borderId="26" xfId="0" applyNumberFormat="1" applyFont="1" applyFill="1" applyBorder="1"/>
    <xf numFmtId="2" fontId="31" fillId="2" borderId="20" xfId="0" applyNumberFormat="1" applyFont="1" applyFill="1" applyBorder="1"/>
    <xf numFmtId="0" fontId="30" fillId="2" borderId="20" xfId="0" applyFont="1" applyFill="1" applyBorder="1"/>
    <xf numFmtId="1" fontId="30" fillId="2" borderId="26" xfId="0" applyNumberFormat="1" applyFont="1" applyFill="1" applyBorder="1"/>
    <xf numFmtId="1" fontId="3" fillId="2" borderId="26" xfId="0" applyNumberFormat="1" applyFont="1" applyFill="1" applyBorder="1"/>
    <xf numFmtId="0" fontId="5" fillId="5" borderId="20" xfId="0" applyFont="1" applyFill="1" applyBorder="1"/>
    <xf numFmtId="0" fontId="5" fillId="7" borderId="26" xfId="0" applyFont="1" applyFill="1" applyBorder="1"/>
    <xf numFmtId="0" fontId="5" fillId="5" borderId="32" xfId="0" applyFont="1" applyFill="1" applyBorder="1"/>
    <xf numFmtId="0" fontId="5" fillId="7" borderId="20" xfId="0" applyFont="1" applyFill="1" applyBorder="1"/>
    <xf numFmtId="0" fontId="5" fillId="0" borderId="0" xfId="0" applyFont="1" applyAlignment="1">
      <alignment horizontal="left"/>
    </xf>
    <xf numFmtId="0" fontId="5" fillId="0" borderId="0" xfId="0" applyFont="1" applyAlignment="1">
      <alignment horizontal="right"/>
    </xf>
    <xf numFmtId="0" fontId="3" fillId="4" borderId="31" xfId="0" applyFont="1" applyFill="1" applyBorder="1"/>
    <xf numFmtId="0" fontId="3" fillId="4" borderId="33" xfId="0" applyFont="1" applyFill="1" applyBorder="1" applyAlignment="1">
      <alignment horizontal="right"/>
    </xf>
    <xf numFmtId="0" fontId="3" fillId="4" borderId="32" xfId="0" applyFont="1" applyFill="1" applyBorder="1" applyAlignment="1">
      <alignment horizontal="right"/>
    </xf>
    <xf numFmtId="0" fontId="4" fillId="0" borderId="0" xfId="0" applyFont="1"/>
    <xf numFmtId="0" fontId="3" fillId="4" borderId="31" xfId="0" applyFont="1" applyFill="1" applyBorder="1" applyAlignment="1">
      <alignment horizontal="left" vertical="center"/>
    </xf>
    <xf numFmtId="0" fontId="3" fillId="4" borderId="33" xfId="0" applyFont="1" applyFill="1" applyBorder="1" applyAlignment="1">
      <alignment horizontal="right" vertical="center"/>
    </xf>
    <xf numFmtId="0" fontId="3" fillId="4" borderId="32" xfId="0" applyFont="1" applyFill="1" applyBorder="1" applyAlignment="1">
      <alignment horizontal="right" vertical="center"/>
    </xf>
    <xf numFmtId="3" fontId="31" fillId="2" borderId="4" xfId="0" applyNumberFormat="1" applyFont="1" applyFill="1" applyBorder="1"/>
    <xf numFmtId="43" fontId="3" fillId="0" borderId="0" xfId="0" applyNumberFormat="1" applyFont="1"/>
    <xf numFmtId="0" fontId="2" fillId="6" borderId="28" xfId="0" applyFont="1" applyFill="1" applyBorder="1"/>
    <xf numFmtId="0" fontId="2" fillId="6" borderId="25" xfId="0" applyFont="1" applyFill="1" applyBorder="1"/>
    <xf numFmtId="0" fontId="2" fillId="6" borderId="24" xfId="0" applyFont="1" applyFill="1" applyBorder="1"/>
    <xf numFmtId="0" fontId="2" fillId="6" borderId="29" xfId="0" applyFont="1" applyFill="1" applyBorder="1"/>
    <xf numFmtId="0" fontId="2" fillId="6" borderId="0" xfId="0" applyFont="1" applyFill="1"/>
    <xf numFmtId="0" fontId="4" fillId="6" borderId="0" xfId="0" applyFont="1" applyFill="1" applyAlignment="1">
      <alignment horizontal="center"/>
    </xf>
    <xf numFmtId="0" fontId="2" fillId="6" borderId="23" xfId="0" applyFont="1" applyFill="1" applyBorder="1"/>
    <xf numFmtId="0" fontId="1" fillId="4" borderId="20" xfId="0" applyFont="1" applyFill="1" applyBorder="1"/>
    <xf numFmtId="0" fontId="3" fillId="2" borderId="32" xfId="0" applyFont="1" applyFill="1" applyBorder="1" applyAlignment="1">
      <alignment horizontal="center"/>
    </xf>
    <xf numFmtId="0" fontId="5" fillId="5" borderId="4" xfId="0" applyFont="1" applyFill="1" applyBorder="1"/>
    <xf numFmtId="0" fontId="5" fillId="7" borderId="6" xfId="0" applyFont="1" applyFill="1" applyBorder="1"/>
    <xf numFmtId="0" fontId="5" fillId="5" borderId="22" xfId="0" applyFont="1" applyFill="1" applyBorder="1"/>
    <xf numFmtId="0" fontId="5" fillId="7" borderId="22" xfId="0" applyFont="1" applyFill="1" applyBorder="1"/>
    <xf numFmtId="0" fontId="3" fillId="0" borderId="0" xfId="0" applyFont="1" applyAlignment="1">
      <alignment horizontal="left" indent="2"/>
    </xf>
  </cellXfs>
  <cellStyles count="135">
    <cellStyle name="Accent1 - 20%" xfId="3" xr:uid="{00000000-0005-0000-0000-000000000000}"/>
    <cellStyle name="Accent1 - 40%" xfId="4" xr:uid="{00000000-0005-0000-0000-000001000000}"/>
    <cellStyle name="Accent1 - 60%" xfId="5" xr:uid="{00000000-0005-0000-0000-000002000000}"/>
    <cellStyle name="Accent1 2" xfId="2" xr:uid="{00000000-0005-0000-0000-000003000000}"/>
    <cellStyle name="Accent1 3" xfId="87" xr:uid="{00000000-0005-0000-0000-000004000000}"/>
    <cellStyle name="Accent1 4" xfId="93" xr:uid="{00000000-0005-0000-0000-000005000000}"/>
    <cellStyle name="Accent1 5" xfId="128" xr:uid="{00000000-0005-0000-0000-000006000000}"/>
    <cellStyle name="Accent2 - 20%" xfId="7" xr:uid="{00000000-0005-0000-0000-000007000000}"/>
    <cellStyle name="Accent2 - 40%" xfId="8" xr:uid="{00000000-0005-0000-0000-000008000000}"/>
    <cellStyle name="Accent2 - 60%" xfId="9" xr:uid="{00000000-0005-0000-0000-000009000000}"/>
    <cellStyle name="Accent2 2" xfId="6" xr:uid="{00000000-0005-0000-0000-00000A000000}"/>
    <cellStyle name="Accent2 3" xfId="88" xr:uid="{00000000-0005-0000-0000-00000B000000}"/>
    <cellStyle name="Accent2 4" xfId="94" xr:uid="{00000000-0005-0000-0000-00000C000000}"/>
    <cellStyle name="Accent2 5" xfId="129" xr:uid="{00000000-0005-0000-0000-00000D000000}"/>
    <cellStyle name="Accent3 - 20%" xfId="11" xr:uid="{00000000-0005-0000-0000-00000E000000}"/>
    <cellStyle name="Accent3 - 40%" xfId="12" xr:uid="{00000000-0005-0000-0000-00000F000000}"/>
    <cellStyle name="Accent3 - 60%" xfId="13" xr:uid="{00000000-0005-0000-0000-000010000000}"/>
    <cellStyle name="Accent3 2" xfId="10" xr:uid="{00000000-0005-0000-0000-000011000000}"/>
    <cellStyle name="Accent3 3" xfId="89" xr:uid="{00000000-0005-0000-0000-000012000000}"/>
    <cellStyle name="Accent3 4" xfId="95" xr:uid="{00000000-0005-0000-0000-000013000000}"/>
    <cellStyle name="Accent3 5" xfId="130" xr:uid="{00000000-0005-0000-0000-000014000000}"/>
    <cellStyle name="Accent4 - 20%" xfId="15" xr:uid="{00000000-0005-0000-0000-000015000000}"/>
    <cellStyle name="Accent4 - 40%" xfId="16" xr:uid="{00000000-0005-0000-0000-000016000000}"/>
    <cellStyle name="Accent4 - 60%" xfId="17" xr:uid="{00000000-0005-0000-0000-000017000000}"/>
    <cellStyle name="Accent4 2" xfId="14" xr:uid="{00000000-0005-0000-0000-000018000000}"/>
    <cellStyle name="Accent4 3" xfId="90" xr:uid="{00000000-0005-0000-0000-000019000000}"/>
    <cellStyle name="Accent4 4" xfId="96" xr:uid="{00000000-0005-0000-0000-00001A000000}"/>
    <cellStyle name="Accent4 5" xfId="131" xr:uid="{00000000-0005-0000-0000-00001B000000}"/>
    <cellStyle name="Accent5 - 20%" xfId="19" xr:uid="{00000000-0005-0000-0000-00001C000000}"/>
    <cellStyle name="Accent5 - 40%" xfId="20" xr:uid="{00000000-0005-0000-0000-00001D000000}"/>
    <cellStyle name="Accent5 - 60%" xfId="21" xr:uid="{00000000-0005-0000-0000-00001E000000}"/>
    <cellStyle name="Accent5 2" xfId="18" xr:uid="{00000000-0005-0000-0000-00001F000000}"/>
    <cellStyle name="Accent5 3" xfId="91" xr:uid="{00000000-0005-0000-0000-000020000000}"/>
    <cellStyle name="Accent5 4" xfId="97" xr:uid="{00000000-0005-0000-0000-000021000000}"/>
    <cellStyle name="Accent5 5" xfId="132" xr:uid="{00000000-0005-0000-0000-000022000000}"/>
    <cellStyle name="Accent6 - 20%" xfId="23" xr:uid="{00000000-0005-0000-0000-000023000000}"/>
    <cellStyle name="Accent6 - 40%" xfId="24" xr:uid="{00000000-0005-0000-0000-000024000000}"/>
    <cellStyle name="Accent6 - 60%" xfId="25" xr:uid="{00000000-0005-0000-0000-000025000000}"/>
    <cellStyle name="Accent6 2" xfId="22" xr:uid="{00000000-0005-0000-0000-000026000000}"/>
    <cellStyle name="Accent6 3" xfId="92" xr:uid="{00000000-0005-0000-0000-000027000000}"/>
    <cellStyle name="Accent6 4" xfId="98" xr:uid="{00000000-0005-0000-0000-000028000000}"/>
    <cellStyle name="Accent6 5" xfId="133" xr:uid="{00000000-0005-0000-0000-000029000000}"/>
    <cellStyle name="Bad 2" xfId="26" xr:uid="{00000000-0005-0000-0000-00002A000000}"/>
    <cellStyle name="Calculation 2" xfId="27" xr:uid="{00000000-0005-0000-0000-00002B000000}"/>
    <cellStyle name="Check Cell 2" xfId="28" xr:uid="{00000000-0005-0000-0000-00002C000000}"/>
    <cellStyle name="Comma" xfId="134" builtinId="3"/>
    <cellStyle name="Emphasis 1" xfId="29" xr:uid="{00000000-0005-0000-0000-00002D000000}"/>
    <cellStyle name="Emphasis 2" xfId="30" xr:uid="{00000000-0005-0000-0000-00002E000000}"/>
    <cellStyle name="Emphasis 3" xfId="31" xr:uid="{00000000-0005-0000-0000-00002F000000}"/>
    <cellStyle name="Good 2" xfId="32" xr:uid="{00000000-0005-0000-0000-000030000000}"/>
    <cellStyle name="Heading 1 2" xfId="33" xr:uid="{00000000-0005-0000-0000-000031000000}"/>
    <cellStyle name="Heading 2 2" xfId="34" xr:uid="{00000000-0005-0000-0000-000032000000}"/>
    <cellStyle name="Heading 3 2" xfId="35" xr:uid="{00000000-0005-0000-0000-000033000000}"/>
    <cellStyle name="Heading 4 2" xfId="36" xr:uid="{00000000-0005-0000-0000-000034000000}"/>
    <cellStyle name="Input 2" xfId="37" xr:uid="{00000000-0005-0000-0000-000035000000}"/>
    <cellStyle name="Linked Cell 2" xfId="38" xr:uid="{00000000-0005-0000-0000-000036000000}"/>
    <cellStyle name="Neutral 2" xfId="39" xr:uid="{00000000-0005-0000-0000-000037000000}"/>
    <cellStyle name="Normal" xfId="0" builtinId="0"/>
    <cellStyle name="Normal 2" xfId="1" xr:uid="{00000000-0005-0000-0000-000039000000}"/>
    <cellStyle name="Normal 3" xfId="86" xr:uid="{00000000-0005-0000-0000-00003A000000}"/>
    <cellStyle name="Note 2" xfId="40" xr:uid="{00000000-0005-0000-0000-00003B000000}"/>
    <cellStyle name="Note 3" xfId="99" xr:uid="{00000000-0005-0000-0000-00003C000000}"/>
    <cellStyle name="Output 2" xfId="41" xr:uid="{00000000-0005-0000-0000-00003D000000}"/>
    <cellStyle name="SAPBEXaggData" xfId="42" xr:uid="{00000000-0005-0000-0000-00003E000000}"/>
    <cellStyle name="SAPBEXaggData 2" xfId="100" xr:uid="{00000000-0005-0000-0000-00003F000000}"/>
    <cellStyle name="SAPBEXaggDataEmph" xfId="43" xr:uid="{00000000-0005-0000-0000-000040000000}"/>
    <cellStyle name="SAPBEXaggItem" xfId="44" xr:uid="{00000000-0005-0000-0000-000041000000}"/>
    <cellStyle name="SAPBEXaggItem 2" xfId="101" xr:uid="{00000000-0005-0000-0000-000042000000}"/>
    <cellStyle name="SAPBEXaggItemX" xfId="45" xr:uid="{00000000-0005-0000-0000-000043000000}"/>
    <cellStyle name="SAPBEXchaText" xfId="46" xr:uid="{00000000-0005-0000-0000-000044000000}"/>
    <cellStyle name="SAPBEXchaText 2" xfId="102" xr:uid="{00000000-0005-0000-0000-000045000000}"/>
    <cellStyle name="SAPBEXexcBad7" xfId="47" xr:uid="{00000000-0005-0000-0000-000046000000}"/>
    <cellStyle name="SAPBEXexcBad7 2" xfId="103" xr:uid="{00000000-0005-0000-0000-000047000000}"/>
    <cellStyle name="SAPBEXexcBad8" xfId="48" xr:uid="{00000000-0005-0000-0000-000048000000}"/>
    <cellStyle name="SAPBEXexcBad8 2" xfId="104" xr:uid="{00000000-0005-0000-0000-000049000000}"/>
    <cellStyle name="SAPBEXexcBad9" xfId="49" xr:uid="{00000000-0005-0000-0000-00004A000000}"/>
    <cellStyle name="SAPBEXexcBad9 2" xfId="105" xr:uid="{00000000-0005-0000-0000-00004B000000}"/>
    <cellStyle name="SAPBEXexcCritical4" xfId="50" xr:uid="{00000000-0005-0000-0000-00004C000000}"/>
    <cellStyle name="SAPBEXexcCritical4 2" xfId="106" xr:uid="{00000000-0005-0000-0000-00004D000000}"/>
    <cellStyle name="SAPBEXexcCritical5" xfId="51" xr:uid="{00000000-0005-0000-0000-00004E000000}"/>
    <cellStyle name="SAPBEXexcCritical5 2" xfId="107" xr:uid="{00000000-0005-0000-0000-00004F000000}"/>
    <cellStyle name="SAPBEXexcCritical6" xfId="52" xr:uid="{00000000-0005-0000-0000-000050000000}"/>
    <cellStyle name="SAPBEXexcCritical6 2" xfId="108" xr:uid="{00000000-0005-0000-0000-000051000000}"/>
    <cellStyle name="SAPBEXexcGood1" xfId="53" xr:uid="{00000000-0005-0000-0000-000052000000}"/>
    <cellStyle name="SAPBEXexcGood1 2" xfId="109" xr:uid="{00000000-0005-0000-0000-000053000000}"/>
    <cellStyle name="SAPBEXexcGood2" xfId="54" xr:uid="{00000000-0005-0000-0000-000054000000}"/>
    <cellStyle name="SAPBEXexcGood2 2" xfId="110" xr:uid="{00000000-0005-0000-0000-000055000000}"/>
    <cellStyle name="SAPBEXexcGood3" xfId="55" xr:uid="{00000000-0005-0000-0000-000056000000}"/>
    <cellStyle name="SAPBEXexcGood3 2" xfId="111" xr:uid="{00000000-0005-0000-0000-000057000000}"/>
    <cellStyle name="SAPBEXfilterDrill" xfId="56" xr:uid="{00000000-0005-0000-0000-000058000000}"/>
    <cellStyle name="SAPBEXfilterDrill 2" xfId="112" xr:uid="{00000000-0005-0000-0000-000059000000}"/>
    <cellStyle name="SAPBEXfilterItem" xfId="57" xr:uid="{00000000-0005-0000-0000-00005A000000}"/>
    <cellStyle name="SAPBEXfilterText" xfId="58" xr:uid="{00000000-0005-0000-0000-00005B000000}"/>
    <cellStyle name="SAPBEXformats" xfId="59" xr:uid="{00000000-0005-0000-0000-00005C000000}"/>
    <cellStyle name="SAPBEXformats 2" xfId="113" xr:uid="{00000000-0005-0000-0000-00005D000000}"/>
    <cellStyle name="SAPBEXheaderItem" xfId="60" xr:uid="{00000000-0005-0000-0000-00005E000000}"/>
    <cellStyle name="SAPBEXheaderItem 2" xfId="114" xr:uid="{00000000-0005-0000-0000-00005F000000}"/>
    <cellStyle name="SAPBEXheaderText" xfId="61" xr:uid="{00000000-0005-0000-0000-000060000000}"/>
    <cellStyle name="SAPBEXheaderText 2" xfId="115" xr:uid="{00000000-0005-0000-0000-000061000000}"/>
    <cellStyle name="SAPBEXHLevel0" xfId="62" xr:uid="{00000000-0005-0000-0000-000062000000}"/>
    <cellStyle name="SAPBEXHLevel0 2" xfId="116" xr:uid="{00000000-0005-0000-0000-000063000000}"/>
    <cellStyle name="SAPBEXHLevel0X" xfId="63" xr:uid="{00000000-0005-0000-0000-000064000000}"/>
    <cellStyle name="SAPBEXHLevel0X 2" xfId="117" xr:uid="{00000000-0005-0000-0000-000065000000}"/>
    <cellStyle name="SAPBEXHLevel1" xfId="64" xr:uid="{00000000-0005-0000-0000-000066000000}"/>
    <cellStyle name="SAPBEXHLevel1 2" xfId="118" xr:uid="{00000000-0005-0000-0000-000067000000}"/>
    <cellStyle name="SAPBEXHLevel1X" xfId="65" xr:uid="{00000000-0005-0000-0000-000068000000}"/>
    <cellStyle name="SAPBEXHLevel1X 2" xfId="119" xr:uid="{00000000-0005-0000-0000-000069000000}"/>
    <cellStyle name="SAPBEXHLevel2" xfId="66" xr:uid="{00000000-0005-0000-0000-00006A000000}"/>
    <cellStyle name="SAPBEXHLevel2 2" xfId="120" xr:uid="{00000000-0005-0000-0000-00006B000000}"/>
    <cellStyle name="SAPBEXHLevel2X" xfId="67" xr:uid="{00000000-0005-0000-0000-00006C000000}"/>
    <cellStyle name="SAPBEXHLevel2X 2" xfId="121" xr:uid="{00000000-0005-0000-0000-00006D000000}"/>
    <cellStyle name="SAPBEXHLevel3" xfId="68" xr:uid="{00000000-0005-0000-0000-00006E000000}"/>
    <cellStyle name="SAPBEXHLevel3 2" xfId="122" xr:uid="{00000000-0005-0000-0000-00006F000000}"/>
    <cellStyle name="SAPBEXHLevel3X" xfId="69" xr:uid="{00000000-0005-0000-0000-000070000000}"/>
    <cellStyle name="SAPBEXHLevel3X 2" xfId="123" xr:uid="{00000000-0005-0000-0000-000071000000}"/>
    <cellStyle name="SAPBEXinputData" xfId="70" xr:uid="{00000000-0005-0000-0000-000072000000}"/>
    <cellStyle name="SAPBEXinputData 2" xfId="124" xr:uid="{00000000-0005-0000-0000-000073000000}"/>
    <cellStyle name="SAPBEXItemHeader" xfId="71" xr:uid="{00000000-0005-0000-0000-000074000000}"/>
    <cellStyle name="SAPBEXresData" xfId="72" xr:uid="{00000000-0005-0000-0000-000075000000}"/>
    <cellStyle name="SAPBEXresDataEmph" xfId="73" xr:uid="{00000000-0005-0000-0000-000076000000}"/>
    <cellStyle name="SAPBEXresItem" xfId="74" xr:uid="{00000000-0005-0000-0000-000077000000}"/>
    <cellStyle name="SAPBEXresItemX" xfId="75" xr:uid="{00000000-0005-0000-0000-000078000000}"/>
    <cellStyle name="SAPBEXstdData" xfId="76" xr:uid="{00000000-0005-0000-0000-000079000000}"/>
    <cellStyle name="SAPBEXstdData 2" xfId="125" xr:uid="{00000000-0005-0000-0000-00007A000000}"/>
    <cellStyle name="SAPBEXstdDataEmph" xfId="77" xr:uid="{00000000-0005-0000-0000-00007B000000}"/>
    <cellStyle name="SAPBEXstdItem" xfId="78" xr:uid="{00000000-0005-0000-0000-00007C000000}"/>
    <cellStyle name="SAPBEXstdItem 2" xfId="126" xr:uid="{00000000-0005-0000-0000-00007D000000}"/>
    <cellStyle name="SAPBEXstdItemX" xfId="79" xr:uid="{00000000-0005-0000-0000-00007E000000}"/>
    <cellStyle name="SAPBEXtitle" xfId="80" xr:uid="{00000000-0005-0000-0000-00007F000000}"/>
    <cellStyle name="SAPBEXunassignedItem" xfId="81" xr:uid="{00000000-0005-0000-0000-000080000000}"/>
    <cellStyle name="SAPBEXunassignedItem 2" xfId="127" xr:uid="{00000000-0005-0000-0000-000081000000}"/>
    <cellStyle name="SAPBEXundefined" xfId="82" xr:uid="{00000000-0005-0000-0000-000082000000}"/>
    <cellStyle name="Sheet Title" xfId="83" xr:uid="{00000000-0005-0000-0000-000083000000}"/>
    <cellStyle name="Total 2" xfId="84" xr:uid="{00000000-0005-0000-0000-000084000000}"/>
    <cellStyle name="Warning Text 2" xfId="85" xr:uid="{00000000-0005-0000-0000-00008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44823</xdr:colOff>
      <xdr:row>0</xdr:row>
      <xdr:rowOff>0</xdr:rowOff>
    </xdr:from>
    <xdr:to>
      <xdr:col>7</xdr:col>
      <xdr:colOff>498551</xdr:colOff>
      <xdr:row>9</xdr:row>
      <xdr:rowOff>1034</xdr:rowOff>
    </xdr:to>
    <xdr:pic>
      <xdr:nvPicPr>
        <xdr:cNvPr id="3" name="Picture 2" descr="https://home.utc.wa.gov/sites/communications/Communications%20Resources/UTC%20Primary%20Logo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133" t="13680" r="13680" b="13133"/>
        <a:stretch/>
      </xdr:blipFill>
      <xdr:spPr bwMode="auto">
        <a:xfrm>
          <a:off x="6533029" y="134470"/>
          <a:ext cx="3014384" cy="20180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44823</xdr:colOff>
      <xdr:row>0</xdr:row>
      <xdr:rowOff>0</xdr:rowOff>
    </xdr:from>
    <xdr:to>
      <xdr:col>7</xdr:col>
      <xdr:colOff>546176</xdr:colOff>
      <xdr:row>10</xdr:row>
      <xdr:rowOff>124859</xdr:rowOff>
    </xdr:to>
    <xdr:pic>
      <xdr:nvPicPr>
        <xdr:cNvPr id="2" name="Picture 1" descr="https://home.utc.wa.gov/sites/communications/Communications%20Resources/UTC%20Primary%20Logo.jpg">
          <a:extLst>
            <a:ext uri="{FF2B5EF4-FFF2-40B4-BE49-F238E27FC236}">
              <a16:creationId xmlns:a16="http://schemas.microsoft.com/office/drawing/2014/main" id="{CECF1E23-07C3-4699-9690-AF595F95435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133" t="13680" r="13680" b="13133"/>
        <a:stretch/>
      </xdr:blipFill>
      <xdr:spPr bwMode="auto">
        <a:xfrm>
          <a:off x="6531348" y="0"/>
          <a:ext cx="3006428" cy="20298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44823</xdr:colOff>
      <xdr:row>0</xdr:row>
      <xdr:rowOff>0</xdr:rowOff>
    </xdr:from>
    <xdr:to>
      <xdr:col>7</xdr:col>
      <xdr:colOff>546176</xdr:colOff>
      <xdr:row>10</xdr:row>
      <xdr:rowOff>124859</xdr:rowOff>
    </xdr:to>
    <xdr:pic>
      <xdr:nvPicPr>
        <xdr:cNvPr id="2" name="Picture 1" descr="https://home.utc.wa.gov/sites/communications/Communications%20Resources/UTC%20Primary%20Logo.jpg">
          <a:extLst>
            <a:ext uri="{FF2B5EF4-FFF2-40B4-BE49-F238E27FC236}">
              <a16:creationId xmlns:a16="http://schemas.microsoft.com/office/drawing/2014/main" id="{E427E46A-BB90-44D0-A62B-FC8EFF7C455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133" t="13680" r="13680" b="13133"/>
        <a:stretch/>
      </xdr:blipFill>
      <xdr:spPr bwMode="auto">
        <a:xfrm>
          <a:off x="6531348" y="0"/>
          <a:ext cx="3006428" cy="20298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44823</xdr:colOff>
      <xdr:row>0</xdr:row>
      <xdr:rowOff>0</xdr:rowOff>
    </xdr:from>
    <xdr:to>
      <xdr:col>7</xdr:col>
      <xdr:colOff>546176</xdr:colOff>
      <xdr:row>10</xdr:row>
      <xdr:rowOff>124859</xdr:rowOff>
    </xdr:to>
    <xdr:pic>
      <xdr:nvPicPr>
        <xdr:cNvPr id="2" name="Picture 1" descr="https://home.utc.wa.gov/sites/communications/Communications%20Resources/UTC%20Primary%20Logo.jpg">
          <a:extLst>
            <a:ext uri="{FF2B5EF4-FFF2-40B4-BE49-F238E27FC236}">
              <a16:creationId xmlns:a16="http://schemas.microsoft.com/office/drawing/2014/main" id="{7612EE60-89C6-4E83-94EA-AFB9E10D8B6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133" t="13680" r="13680" b="13133"/>
        <a:stretch/>
      </xdr:blipFill>
      <xdr:spPr bwMode="auto">
        <a:xfrm>
          <a:off x="6531348" y="0"/>
          <a:ext cx="3006428" cy="20298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59"/>
  <sheetViews>
    <sheetView tabSelected="1" zoomScaleNormal="100" workbookViewId="0">
      <selection activeCell="I50" sqref="I50"/>
    </sheetView>
  </sheetViews>
  <sheetFormatPr defaultColWidth="9.28515625" defaultRowHeight="15.75" x14ac:dyDescent="0.25"/>
  <cols>
    <col min="1" max="1" width="20.7109375" style="1" customWidth="1"/>
    <col min="2" max="7" width="19.140625" style="1" customWidth="1"/>
    <col min="8" max="8" width="13.7109375" style="1" bestFit="1" customWidth="1"/>
    <col min="9" max="9" width="9.28515625" style="1"/>
    <col min="10" max="10" width="15.85546875" style="1" bestFit="1" customWidth="1"/>
    <col min="11" max="11" width="21.42578125" style="1" customWidth="1"/>
    <col min="12" max="12" width="16" style="1" customWidth="1"/>
    <col min="13" max="16384" width="9.28515625" style="1"/>
  </cols>
  <sheetData>
    <row r="1" spans="1:7" ht="18.75" x14ac:dyDescent="0.3">
      <c r="A1" s="12"/>
      <c r="B1" s="12"/>
      <c r="C1" s="12"/>
      <c r="D1" s="4"/>
      <c r="E1" s="12"/>
      <c r="F1" s="12"/>
      <c r="G1" s="12"/>
    </row>
    <row r="2" spans="1:7" ht="18.75" x14ac:dyDescent="0.3">
      <c r="A2" s="12"/>
      <c r="C2" s="13" t="s">
        <v>28</v>
      </c>
      <c r="E2" s="12"/>
      <c r="F2" s="12"/>
      <c r="G2" s="12"/>
    </row>
    <row r="3" spans="1:7" ht="18.75" x14ac:dyDescent="0.3">
      <c r="A3" s="4"/>
      <c r="B3" s="4"/>
      <c r="C3" s="4"/>
      <c r="D3" s="4"/>
      <c r="E3" s="4"/>
      <c r="F3" s="4"/>
      <c r="G3" s="4"/>
    </row>
    <row r="4" spans="1:7" s="9" customFormat="1" x14ac:dyDescent="0.25">
      <c r="B4" s="14"/>
      <c r="C4" s="82" t="s">
        <v>32</v>
      </c>
      <c r="D4" s="14"/>
      <c r="E4" s="14"/>
      <c r="F4" s="14"/>
      <c r="G4" s="14"/>
    </row>
    <row r="5" spans="1:7" s="9" customFormat="1" x14ac:dyDescent="0.25">
      <c r="B5" s="15"/>
      <c r="C5" s="82" t="s">
        <v>25</v>
      </c>
      <c r="D5" s="15"/>
      <c r="E5" s="15"/>
      <c r="F5" s="15"/>
      <c r="G5" s="15"/>
    </row>
    <row r="6" spans="1:7" s="9" customFormat="1" x14ac:dyDescent="0.25">
      <c r="A6"/>
      <c r="B6" s="3"/>
      <c r="C6" s="3"/>
      <c r="D6" s="3"/>
      <c r="E6" s="3"/>
      <c r="F6" s="3"/>
      <c r="G6" s="3"/>
    </row>
    <row r="7" spans="1:7" ht="18.75" x14ac:dyDescent="0.3">
      <c r="A7" s="16"/>
      <c r="B7" s="17" t="s">
        <v>9</v>
      </c>
      <c r="C7" s="5" t="s">
        <v>30</v>
      </c>
      <c r="D7" s="5"/>
      <c r="E7" s="5"/>
    </row>
    <row r="8" spans="1:7" ht="18.75" x14ac:dyDescent="0.3">
      <c r="A8" s="6"/>
      <c r="B8" s="6"/>
      <c r="C8" s="47"/>
      <c r="D8" s="6"/>
      <c r="E8" s="6"/>
      <c r="F8" s="6"/>
      <c r="G8" s="6"/>
    </row>
    <row r="9" spans="1:7" ht="18.75" x14ac:dyDescent="0.3">
      <c r="A9" s="18"/>
      <c r="B9" s="19" t="s">
        <v>33</v>
      </c>
      <c r="C9" s="5">
        <v>2024</v>
      </c>
      <c r="D9" s="11"/>
      <c r="E9" s="6"/>
      <c r="F9" s="6"/>
      <c r="G9" s="6"/>
    </row>
    <row r="10" spans="1:7" x14ac:dyDescent="0.25">
      <c r="A10" s="11"/>
      <c r="B10" s="11"/>
      <c r="C10" s="2"/>
      <c r="D10" s="2"/>
      <c r="E10" s="11"/>
      <c r="F10" s="11"/>
      <c r="G10" s="11"/>
    </row>
    <row r="11" spans="1:7" x14ac:dyDescent="0.25">
      <c r="A11" s="91" t="s">
        <v>31</v>
      </c>
      <c r="B11" s="11" t="s">
        <v>0</v>
      </c>
      <c r="C11" s="11"/>
      <c r="D11" s="11"/>
      <c r="E11" s="11"/>
      <c r="F11" s="11"/>
      <c r="G11" s="11"/>
    </row>
    <row r="12" spans="1:7" x14ac:dyDescent="0.25">
      <c r="A12" s="95">
        <f>(F30/(48.1*1000))</f>
        <v>0.59449064449064448</v>
      </c>
      <c r="B12" s="11" t="s">
        <v>1</v>
      </c>
      <c r="C12" s="11"/>
      <c r="D12" s="11"/>
      <c r="E12" s="11"/>
      <c r="F12" s="11"/>
      <c r="G12" s="11"/>
    </row>
    <row r="13" spans="1:7" x14ac:dyDescent="0.25">
      <c r="A13" s="91">
        <v>3817</v>
      </c>
      <c r="B13" s="11" t="str">
        <f>CONCATENATE("Total number of customers with net metering systems as of March 31, ",C9)</f>
        <v>Total number of customers with net metering systems as of March 31, 2024</v>
      </c>
      <c r="C13" s="11"/>
      <c r="D13" s="11"/>
      <c r="E13" s="11"/>
      <c r="F13" s="11"/>
      <c r="G13" s="11"/>
    </row>
    <row r="14" spans="1:7" x14ac:dyDescent="0.25">
      <c r="A14" s="91">
        <v>85</v>
      </c>
      <c r="B14" s="11" t="str">
        <f>CONCATENATE("Total number of customers with meter aggregation as of March 31, ",C9)</f>
        <v>Total number of customers with meter aggregation as of March 31, 2024</v>
      </c>
      <c r="C14" s="11"/>
      <c r="D14" s="11"/>
      <c r="E14" s="11"/>
      <c r="F14" s="11"/>
      <c r="G14" s="11"/>
    </row>
    <row r="15" spans="1:7" x14ac:dyDescent="0.25">
      <c r="A15" s="11"/>
      <c r="B15" s="11"/>
      <c r="C15" s="11"/>
      <c r="D15" s="11"/>
      <c r="E15" s="11"/>
      <c r="F15" s="11"/>
      <c r="G15" s="11"/>
    </row>
    <row r="16" spans="1:7" x14ac:dyDescent="0.25">
      <c r="A16" s="36"/>
      <c r="B16" s="36"/>
      <c r="C16" s="36"/>
      <c r="D16" s="36"/>
      <c r="E16" s="36"/>
      <c r="F16" s="36"/>
      <c r="G16" s="36"/>
    </row>
    <row r="17" spans="1:7" x14ac:dyDescent="0.25">
      <c r="A17" s="83"/>
      <c r="B17" s="20"/>
      <c r="C17" s="20"/>
      <c r="D17" s="21" t="s">
        <v>26</v>
      </c>
      <c r="E17" s="20"/>
      <c r="F17" s="20"/>
      <c r="G17" s="45"/>
    </row>
    <row r="18" spans="1:7" x14ac:dyDescent="0.25">
      <c r="A18" s="84"/>
      <c r="B18" s="37"/>
      <c r="C18" s="37"/>
      <c r="D18" s="38" t="str">
        <f>CONCATENATE("Applicable to generation interconnected under ",C7,"'s Washington State net metering tariff.")</f>
        <v>Applicable to generation interconnected under Avista's Washington State net metering tariff.</v>
      </c>
      <c r="E18" s="37"/>
      <c r="F18" s="37"/>
      <c r="G18" s="46"/>
    </row>
    <row r="19" spans="1:7" x14ac:dyDescent="0.25">
      <c r="A19" s="85"/>
      <c r="B19" s="11"/>
      <c r="C19" s="11"/>
      <c r="D19" s="11"/>
      <c r="E19" s="11"/>
      <c r="F19" s="11"/>
      <c r="G19" s="11"/>
    </row>
    <row r="20" spans="1:7" ht="18.75" x14ac:dyDescent="0.3">
      <c r="A20" s="86"/>
      <c r="B20" s="33"/>
      <c r="C20" s="33"/>
      <c r="D20" s="34" t="s">
        <v>2</v>
      </c>
      <c r="E20" s="33"/>
      <c r="F20" s="33"/>
      <c r="G20" s="35"/>
    </row>
    <row r="21" spans="1:7" x14ac:dyDescent="0.25">
      <c r="A21" s="73"/>
      <c r="B21" s="27"/>
      <c r="C21" s="30" t="s">
        <v>7</v>
      </c>
      <c r="D21" s="50"/>
      <c r="E21" s="29"/>
      <c r="F21" s="28" t="str">
        <f>CONCATENATE("Total Installed Systems as of March 31, ",C9)</f>
        <v>Total Installed Systems as of March 31, 2024</v>
      </c>
      <c r="G21" s="31"/>
    </row>
    <row r="22" spans="1:7" ht="47.25" x14ac:dyDescent="0.25">
      <c r="A22" s="75" t="s">
        <v>4</v>
      </c>
      <c r="B22" s="55" t="s">
        <v>8</v>
      </c>
      <c r="C22" s="55" t="s">
        <v>16</v>
      </c>
      <c r="D22" s="56" t="s">
        <v>17</v>
      </c>
      <c r="E22" s="57" t="s">
        <v>8</v>
      </c>
      <c r="F22" s="55" t="s">
        <v>16</v>
      </c>
      <c r="G22" s="58" t="s">
        <v>17</v>
      </c>
    </row>
    <row r="23" spans="1:7" x14ac:dyDescent="0.25">
      <c r="A23" s="10" t="s">
        <v>10</v>
      </c>
      <c r="B23" s="92">
        <v>1178</v>
      </c>
      <c r="C23" s="96">
        <v>7672</v>
      </c>
      <c r="D23" s="103">
        <v>6.52</v>
      </c>
      <c r="E23" s="93">
        <v>3796</v>
      </c>
      <c r="F23" s="92">
        <v>28422</v>
      </c>
      <c r="G23" s="102">
        <v>7.04</v>
      </c>
    </row>
    <row r="24" spans="1:7" x14ac:dyDescent="0.25">
      <c r="A24" s="10" t="s">
        <v>11</v>
      </c>
      <c r="B24" s="88"/>
      <c r="C24" s="88"/>
      <c r="D24" s="90"/>
      <c r="E24" s="93">
        <v>21</v>
      </c>
      <c r="F24" s="92">
        <v>173</v>
      </c>
      <c r="G24" s="92">
        <v>8.23</v>
      </c>
    </row>
    <row r="25" spans="1:7" x14ac:dyDescent="0.25">
      <c r="A25" s="10" t="s">
        <v>13</v>
      </c>
      <c r="B25" s="92"/>
      <c r="C25" s="92"/>
      <c r="D25" s="94"/>
      <c r="E25" s="93"/>
      <c r="F25" s="92"/>
      <c r="G25" s="92"/>
    </row>
    <row r="26" spans="1:7" x14ac:dyDescent="0.25">
      <c r="A26" s="10" t="s">
        <v>12</v>
      </c>
      <c r="B26" s="22"/>
      <c r="C26" s="22"/>
      <c r="D26" s="51"/>
      <c r="E26" s="48"/>
      <c r="F26" s="22"/>
      <c r="G26" s="22"/>
    </row>
    <row r="27" spans="1:7" ht="18.75" x14ac:dyDescent="0.25">
      <c r="A27" s="10" t="s">
        <v>14</v>
      </c>
      <c r="B27" s="22"/>
      <c r="C27" s="22"/>
      <c r="D27" s="52"/>
      <c r="E27" s="48"/>
      <c r="F27" s="22"/>
      <c r="G27" s="22"/>
    </row>
    <row r="28" spans="1:7" x14ac:dyDescent="0.25">
      <c r="A28" s="10"/>
      <c r="B28" s="22"/>
      <c r="C28" s="22"/>
      <c r="D28" s="52"/>
      <c r="E28" s="48"/>
      <c r="F28" s="22"/>
      <c r="G28" s="22"/>
    </row>
    <row r="29" spans="1:7" x14ac:dyDescent="0.25">
      <c r="A29" s="10"/>
      <c r="B29" s="22"/>
      <c r="C29" s="22"/>
      <c r="D29" s="52"/>
      <c r="E29" s="48"/>
      <c r="F29" s="22"/>
      <c r="G29" s="22"/>
    </row>
    <row r="30" spans="1:7" x14ac:dyDescent="0.25">
      <c r="A30" s="23" t="s">
        <v>6</v>
      </c>
      <c r="B30" s="24">
        <f>SUM(B23:B29)</f>
        <v>1178</v>
      </c>
      <c r="C30" s="24">
        <f>SUM(C23:C29)</f>
        <v>7672</v>
      </c>
      <c r="D30" s="53"/>
      <c r="E30" s="49">
        <f>SUM(E23:E29)</f>
        <v>3817</v>
      </c>
      <c r="F30" s="24">
        <f>SUM(F23:F29)</f>
        <v>28595</v>
      </c>
      <c r="G30" s="25"/>
    </row>
    <row r="31" spans="1:7" x14ac:dyDescent="0.25">
      <c r="A31" s="8"/>
      <c r="B31" s="7"/>
      <c r="C31" s="7"/>
      <c r="D31" s="7"/>
      <c r="E31" s="7"/>
      <c r="F31" s="7"/>
      <c r="G31" s="7"/>
    </row>
    <row r="32" spans="1:7" ht="18.75" x14ac:dyDescent="0.3">
      <c r="A32" s="32" t="s">
        <v>3</v>
      </c>
      <c r="B32" s="33"/>
      <c r="C32" s="33"/>
      <c r="D32" s="33"/>
      <c r="E32" s="33"/>
      <c r="F32" s="33"/>
      <c r="G32" s="35"/>
    </row>
    <row r="33" spans="1:13" x14ac:dyDescent="0.25">
      <c r="A33" s="39" t="str">
        <f>CONCATENATE("Total number of net metering credits expired after March 31, ",C9,".")</f>
        <v>Total number of net metering credits expired after March 31, 2024.</v>
      </c>
      <c r="B33" s="40"/>
      <c r="C33" s="40"/>
      <c r="D33" s="40"/>
      <c r="E33" s="40"/>
      <c r="F33" s="41"/>
      <c r="G33" s="96">
        <v>844863</v>
      </c>
    </row>
    <row r="34" spans="1:13" x14ac:dyDescent="0.25">
      <c r="A34" s="11"/>
      <c r="B34" s="11"/>
      <c r="C34" s="11"/>
      <c r="D34" s="11"/>
      <c r="E34" s="11"/>
      <c r="F34" s="11"/>
      <c r="G34" s="11"/>
    </row>
    <row r="35" spans="1:13" ht="18.75" x14ac:dyDescent="0.3">
      <c r="A35" s="32" t="s">
        <v>19</v>
      </c>
      <c r="B35" s="33"/>
      <c r="C35" s="33"/>
      <c r="D35" s="33"/>
      <c r="E35" s="33"/>
      <c r="F35" s="33"/>
      <c r="G35" s="35"/>
      <c r="J35" s="97"/>
    </row>
    <row r="36" spans="1:13" x14ac:dyDescent="0.25">
      <c r="A36" s="42" t="s">
        <v>23</v>
      </c>
      <c r="B36" s="43"/>
      <c r="C36" s="43"/>
      <c r="D36" s="43"/>
      <c r="E36" s="43"/>
      <c r="F36" s="44" t="s">
        <v>20</v>
      </c>
      <c r="G36" s="98">
        <v>12999692.435000001</v>
      </c>
    </row>
    <row r="37" spans="1:13" x14ac:dyDescent="0.25">
      <c r="A37" s="42" t="s">
        <v>24</v>
      </c>
      <c r="B37" s="43"/>
      <c r="C37" s="43"/>
      <c r="D37" s="43"/>
      <c r="E37" s="43"/>
      <c r="F37" s="44" t="s">
        <v>21</v>
      </c>
      <c r="G37" s="96">
        <v>7147466.3860000009</v>
      </c>
      <c r="I37" s="99"/>
      <c r="J37" s="99"/>
      <c r="K37" s="100"/>
      <c r="L37" s="99"/>
      <c r="M37" s="99"/>
    </row>
    <row r="38" spans="1:13" x14ac:dyDescent="0.25">
      <c r="A38" s="42" t="str">
        <f>CONCATENATE("kWh exported to ",C7,"'s system from all installed net metering systems.")</f>
        <v>kWh exported to Avista's system from all installed net metering systems.</v>
      </c>
      <c r="B38" s="43"/>
      <c r="C38" s="43"/>
      <c r="D38" s="43"/>
      <c r="E38" s="43"/>
      <c r="F38" s="44" t="s">
        <v>22</v>
      </c>
      <c r="G38" s="96">
        <v>14073891.237</v>
      </c>
      <c r="I38" s="99"/>
      <c r="J38" s="101"/>
      <c r="K38" s="101"/>
      <c r="L38" s="101"/>
      <c r="M38" s="99"/>
    </row>
    <row r="39" spans="1:13" x14ac:dyDescent="0.25">
      <c r="A39" s="1" t="s">
        <v>18</v>
      </c>
      <c r="I39" s="99"/>
      <c r="J39" s="99"/>
      <c r="K39" s="99"/>
      <c r="L39" s="99"/>
      <c r="M39" s="99"/>
    </row>
    <row r="42" spans="1:13" x14ac:dyDescent="0.25">
      <c r="A42" s="62"/>
      <c r="B42" s="63"/>
      <c r="C42" s="63"/>
      <c r="D42" s="64" t="s">
        <v>27</v>
      </c>
      <c r="E42" s="63"/>
      <c r="F42" s="63"/>
      <c r="G42" s="63"/>
      <c r="H42" s="65"/>
    </row>
    <row r="43" spans="1:13" x14ac:dyDescent="0.25">
      <c r="A43" s="66"/>
      <c r="B43" s="59"/>
      <c r="C43" s="59"/>
      <c r="D43" s="60" t="str">
        <f>CONCATENATE("Applies only to generation facilities not utilizing ",C7,"'s net metering tariff")</f>
        <v>Applies only to generation facilities not utilizing Avista's net metering tariff</v>
      </c>
      <c r="E43" s="59"/>
      <c r="F43" s="59"/>
      <c r="G43" s="59"/>
      <c r="H43" s="67"/>
    </row>
    <row r="44" spans="1:13" x14ac:dyDescent="0.25">
      <c r="A44" s="68"/>
      <c r="B44" s="69"/>
      <c r="C44" s="69"/>
      <c r="D44" s="70" t="str">
        <f>CONCATENATE("that are interconnected to ",C7,"'s Washington state electric distribution system.")</f>
        <v>that are interconnected to Avista's Washington state electric distribution system.</v>
      </c>
      <c r="E44" s="69"/>
      <c r="F44" s="69"/>
      <c r="G44" s="69"/>
      <c r="H44" s="71"/>
    </row>
    <row r="45" spans="1:13" x14ac:dyDescent="0.25">
      <c r="A45" s="11"/>
      <c r="B45" s="11"/>
      <c r="C45" s="11"/>
      <c r="D45" s="11"/>
      <c r="E45" s="11"/>
      <c r="F45" s="11"/>
      <c r="G45" s="11"/>
    </row>
    <row r="46" spans="1:13" ht="21" customHeight="1" x14ac:dyDescent="0.3">
      <c r="A46" s="32"/>
      <c r="B46" s="33"/>
      <c r="C46" s="33"/>
      <c r="D46" s="34" t="s">
        <v>2</v>
      </c>
      <c r="E46" s="33"/>
      <c r="F46" s="33"/>
      <c r="G46" s="35"/>
      <c r="H46" s="72"/>
    </row>
    <row r="47" spans="1:13" ht="18" customHeight="1" x14ac:dyDescent="0.3">
      <c r="A47" s="73"/>
      <c r="B47" s="27"/>
      <c r="C47" s="30" t="s">
        <v>7</v>
      </c>
      <c r="D47" s="50"/>
      <c r="E47" s="29"/>
      <c r="F47" s="28" t="str">
        <f>CONCATENATE("Total Installed Systems as of March 31, ",C9)</f>
        <v>Total Installed Systems as of March 31, 2024</v>
      </c>
      <c r="G47" s="50"/>
      <c r="H47" s="74"/>
    </row>
    <row r="48" spans="1:13" ht="85.5" customHeight="1" x14ac:dyDescent="0.25">
      <c r="A48" s="75" t="s">
        <v>4</v>
      </c>
      <c r="B48" s="55" t="s">
        <v>8</v>
      </c>
      <c r="C48" s="55" t="s">
        <v>16</v>
      </c>
      <c r="D48" s="56" t="s">
        <v>17</v>
      </c>
      <c r="E48" s="57" t="s">
        <v>8</v>
      </c>
      <c r="F48" s="55" t="s">
        <v>16</v>
      </c>
      <c r="G48" s="61" t="s">
        <v>17</v>
      </c>
      <c r="H48" s="26" t="s">
        <v>5</v>
      </c>
    </row>
    <row r="49" spans="1:8" ht="18" customHeight="1" x14ac:dyDescent="0.25">
      <c r="A49" s="10" t="s">
        <v>10</v>
      </c>
      <c r="B49" s="88"/>
      <c r="C49" s="89"/>
      <c r="D49" s="90"/>
      <c r="E49" s="105">
        <v>4</v>
      </c>
      <c r="F49" s="106">
        <v>28760</v>
      </c>
      <c r="G49" s="107">
        <v>7190</v>
      </c>
      <c r="H49" s="76"/>
    </row>
    <row r="50" spans="1:8" ht="18" customHeight="1" x14ac:dyDescent="0.25">
      <c r="A50" s="10" t="s">
        <v>29</v>
      </c>
      <c r="B50" s="88"/>
      <c r="C50" s="88"/>
      <c r="D50" s="90"/>
      <c r="E50" s="105">
        <v>3</v>
      </c>
      <c r="F50" s="106">
        <v>2360</v>
      </c>
      <c r="G50" s="108">
        <v>786.7</v>
      </c>
      <c r="H50" s="76"/>
    </row>
    <row r="51" spans="1:8" ht="18" customHeight="1" x14ac:dyDescent="0.25">
      <c r="A51" s="10" t="s">
        <v>35</v>
      </c>
      <c r="B51" s="22"/>
      <c r="C51" s="22"/>
      <c r="D51" s="51"/>
      <c r="E51" s="109">
        <v>1</v>
      </c>
      <c r="F51" s="110">
        <v>825</v>
      </c>
      <c r="G51" s="111">
        <v>825</v>
      </c>
      <c r="H51" s="76"/>
    </row>
    <row r="52" spans="1:8" ht="18" customHeight="1" x14ac:dyDescent="0.25">
      <c r="A52" s="10"/>
      <c r="B52" s="22"/>
      <c r="C52" s="22"/>
      <c r="D52" s="51"/>
      <c r="E52" s="48"/>
      <c r="F52" s="22"/>
      <c r="G52" s="52"/>
      <c r="H52" s="76"/>
    </row>
    <row r="53" spans="1:8" ht="18" customHeight="1" x14ac:dyDescent="0.25">
      <c r="A53" s="10"/>
      <c r="B53" s="22"/>
      <c r="C53" s="22"/>
      <c r="D53" s="52"/>
      <c r="E53" s="48"/>
      <c r="F53" s="22"/>
      <c r="G53" s="52"/>
      <c r="H53" s="76"/>
    </row>
    <row r="54" spans="1:8" ht="18" customHeight="1" x14ac:dyDescent="0.25">
      <c r="A54" s="10"/>
      <c r="B54" s="22"/>
      <c r="C54" s="22"/>
      <c r="D54" s="52"/>
      <c r="E54" s="48"/>
      <c r="F54" s="22"/>
      <c r="G54" s="52"/>
      <c r="H54" s="76"/>
    </row>
    <row r="55" spans="1:8" ht="18" customHeight="1" x14ac:dyDescent="0.25">
      <c r="A55" s="10"/>
      <c r="B55" s="22"/>
      <c r="C55" s="22"/>
      <c r="D55" s="52"/>
      <c r="E55" s="48"/>
      <c r="F55" s="22"/>
      <c r="G55" s="52"/>
      <c r="H55" s="76"/>
    </row>
    <row r="56" spans="1:8" ht="18" customHeight="1" x14ac:dyDescent="0.25">
      <c r="A56" s="77" t="s">
        <v>6</v>
      </c>
      <c r="B56" s="78">
        <f>SUM(B49:B55)</f>
        <v>0</v>
      </c>
      <c r="C56" s="78">
        <f>SUM(C49:C55)</f>
        <v>0</v>
      </c>
      <c r="D56" s="79"/>
      <c r="E56" s="80">
        <f>SUM(E49:E55)</f>
        <v>8</v>
      </c>
      <c r="F56" s="78">
        <f>SUM(F49:F55)</f>
        <v>31945</v>
      </c>
      <c r="G56" s="79"/>
      <c r="H56" s="81"/>
    </row>
    <row r="57" spans="1:8" x14ac:dyDescent="0.25">
      <c r="A57" s="104" t="s">
        <v>34</v>
      </c>
      <c r="B57" s="7"/>
      <c r="C57" s="7"/>
      <c r="D57" s="7"/>
      <c r="E57" s="7"/>
      <c r="F57" s="7"/>
      <c r="G57" s="7"/>
    </row>
    <row r="58" spans="1:8" x14ac:dyDescent="0.25">
      <c r="A58" s="87"/>
      <c r="B58" s="7"/>
      <c r="C58" s="7"/>
      <c r="D58" s="7"/>
      <c r="E58" s="7"/>
      <c r="F58" s="7"/>
      <c r="G58" s="7"/>
    </row>
    <row r="59" spans="1:8" x14ac:dyDescent="0.25">
      <c r="A59" s="54" t="s">
        <v>15</v>
      </c>
      <c r="B59" s="7"/>
      <c r="C59" s="7"/>
      <c r="D59" s="7"/>
      <c r="E59" s="7"/>
      <c r="F59" s="7"/>
      <c r="G59" s="7"/>
    </row>
  </sheetData>
  <pageMargins left="0.7" right="0.7" top="0.75" bottom="0.75" header="0.3" footer="0.3"/>
  <pageSetup scale="6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AB2053-284F-4FBB-95F7-EB439E246984}">
  <dimension ref="A1:L59"/>
  <sheetViews>
    <sheetView workbookViewId="0">
      <selection sqref="A1:XFD1048576"/>
    </sheetView>
  </sheetViews>
  <sheetFormatPr defaultColWidth="9.28515625" defaultRowHeight="15.75" x14ac:dyDescent="0.25"/>
  <cols>
    <col min="1" max="1" width="20.7109375" style="1" customWidth="1"/>
    <col min="2" max="7" width="19.140625" style="1" customWidth="1"/>
    <col min="8" max="8" width="13.7109375" style="1" bestFit="1" customWidth="1"/>
    <col min="9" max="9" width="9.28515625" style="1"/>
    <col min="10" max="10" width="15.28515625" style="1" customWidth="1"/>
    <col min="11" max="11" width="19.85546875" style="1" bestFit="1" customWidth="1"/>
    <col min="12" max="12" width="18" style="1" customWidth="1"/>
    <col min="13" max="16384" width="9.28515625" style="1"/>
  </cols>
  <sheetData>
    <row r="1" spans="1:7" ht="18.75" x14ac:dyDescent="0.3">
      <c r="A1" s="112"/>
      <c r="B1" s="112"/>
      <c r="C1" s="112"/>
      <c r="D1" s="113"/>
      <c r="E1" s="112"/>
      <c r="F1" s="112"/>
      <c r="G1" s="112"/>
    </row>
    <row r="2" spans="1:7" ht="18.75" x14ac:dyDescent="0.3">
      <c r="A2" s="112"/>
      <c r="C2" s="114" t="s">
        <v>28</v>
      </c>
      <c r="E2" s="112"/>
      <c r="F2" s="112"/>
      <c r="G2" s="112"/>
    </row>
    <row r="3" spans="1:7" ht="18.75" x14ac:dyDescent="0.3">
      <c r="A3" s="113"/>
      <c r="B3" s="113"/>
      <c r="C3" s="113"/>
      <c r="D3" s="113"/>
      <c r="E3" s="113"/>
      <c r="F3" s="113"/>
      <c r="G3" s="113"/>
    </row>
    <row r="4" spans="1:7" s="9" customFormat="1" x14ac:dyDescent="0.25">
      <c r="B4" s="115"/>
      <c r="C4" s="116" t="s">
        <v>32</v>
      </c>
      <c r="D4" s="115"/>
      <c r="E4" s="115"/>
      <c r="F4" s="115"/>
      <c r="G4" s="115"/>
    </row>
    <row r="5" spans="1:7" s="9" customFormat="1" x14ac:dyDescent="0.25">
      <c r="B5" s="117"/>
      <c r="C5" s="116" t="s">
        <v>25</v>
      </c>
      <c r="D5" s="117"/>
      <c r="E5" s="117"/>
      <c r="F5" s="117"/>
      <c r="G5" s="117"/>
    </row>
    <row r="6" spans="1:7" s="9" customFormat="1" x14ac:dyDescent="0.25">
      <c r="A6"/>
      <c r="B6" s="118"/>
      <c r="C6" s="118"/>
      <c r="D6" s="118"/>
      <c r="E6" s="118"/>
      <c r="F6" s="118"/>
      <c r="G6" s="118"/>
    </row>
    <row r="7" spans="1:7" ht="18.75" x14ac:dyDescent="0.3">
      <c r="A7" s="112"/>
      <c r="B7" s="119" t="s">
        <v>9</v>
      </c>
      <c r="C7" s="5" t="s">
        <v>30</v>
      </c>
      <c r="D7" s="5"/>
      <c r="E7" s="5"/>
    </row>
    <row r="8" spans="1:7" ht="18.75" x14ac:dyDescent="0.3">
      <c r="A8" s="120"/>
      <c r="B8" s="120"/>
      <c r="C8" s="47"/>
      <c r="D8" s="120"/>
      <c r="E8" s="120"/>
      <c r="F8" s="120"/>
      <c r="G8" s="120"/>
    </row>
    <row r="9" spans="1:7" ht="18.75" x14ac:dyDescent="0.3">
      <c r="A9" s="120"/>
      <c r="B9" s="121" t="s">
        <v>33</v>
      </c>
      <c r="C9" s="5">
        <v>2023</v>
      </c>
      <c r="E9" s="120"/>
      <c r="F9" s="120"/>
      <c r="G9" s="120"/>
    </row>
    <row r="10" spans="1:7" x14ac:dyDescent="0.25">
      <c r="C10" s="122"/>
      <c r="D10" s="122"/>
    </row>
    <row r="11" spans="1:7" x14ac:dyDescent="0.25">
      <c r="A11" s="91" t="s">
        <v>31</v>
      </c>
      <c r="B11" s="1" t="s">
        <v>0</v>
      </c>
    </row>
    <row r="12" spans="1:7" x14ac:dyDescent="0.25">
      <c r="A12" s="95">
        <f>(F30/(48.1*1000))</f>
        <v>0.4373180873180873</v>
      </c>
      <c r="B12" s="1" t="s">
        <v>1</v>
      </c>
    </row>
    <row r="13" spans="1:7" x14ac:dyDescent="0.25">
      <c r="A13" s="91">
        <v>2894</v>
      </c>
      <c r="B13" s="1" t="str">
        <f>CONCATENATE("Total number of customers with net metering systems as of March 31, ",C9)</f>
        <v>Total number of customers with net metering systems as of March 31, 2023</v>
      </c>
    </row>
    <row r="14" spans="1:7" x14ac:dyDescent="0.25">
      <c r="A14" s="91">
        <v>56</v>
      </c>
      <c r="B14" s="1" t="str">
        <f>CONCATENATE("Total number of customers with meter aggregation as of March 31, ",C9)</f>
        <v>Total number of customers with meter aggregation as of March 31, 2023</v>
      </c>
    </row>
    <row r="16" spans="1:7" x14ac:dyDescent="0.25">
      <c r="A16" s="36"/>
      <c r="B16" s="36"/>
      <c r="C16" s="36"/>
      <c r="D16" s="36"/>
      <c r="E16" s="36"/>
      <c r="F16" s="36"/>
      <c r="G16" s="36"/>
    </row>
    <row r="17" spans="1:7" x14ac:dyDescent="0.25">
      <c r="A17" s="123"/>
      <c r="B17" s="124"/>
      <c r="C17" s="124"/>
      <c r="D17" s="125" t="s">
        <v>26</v>
      </c>
      <c r="E17" s="124"/>
      <c r="F17" s="124"/>
      <c r="G17" s="126"/>
    </row>
    <row r="18" spans="1:7" x14ac:dyDescent="0.25">
      <c r="A18" s="127"/>
      <c r="B18" s="128"/>
      <c r="C18" s="128"/>
      <c r="D18" s="38" t="str">
        <f>CONCATENATE("Applicable to generation interconnected under ",C7,"'s Washington State net metering tariff.")</f>
        <v>Applicable to generation interconnected under Avista's Washington State net metering tariff.</v>
      </c>
      <c r="E18" s="128"/>
      <c r="F18" s="128"/>
      <c r="G18" s="129"/>
    </row>
    <row r="19" spans="1:7" x14ac:dyDescent="0.25">
      <c r="A19" s="85"/>
    </row>
    <row r="20" spans="1:7" ht="18.75" x14ac:dyDescent="0.3">
      <c r="A20" s="130"/>
      <c r="B20" s="131"/>
      <c r="C20" s="131"/>
      <c r="D20" s="132" t="s">
        <v>2</v>
      </c>
      <c r="E20" s="131"/>
      <c r="F20" s="131"/>
      <c r="G20" s="133"/>
    </row>
    <row r="21" spans="1:7" x14ac:dyDescent="0.25">
      <c r="A21" s="73"/>
      <c r="B21" s="134"/>
      <c r="C21" s="135" t="s">
        <v>7</v>
      </c>
      <c r="D21" s="136"/>
      <c r="E21" s="137"/>
      <c r="F21" s="138" t="str">
        <f>CONCATENATE("Total Installed Systems as of March 31, ",C9)</f>
        <v>Total Installed Systems as of March 31, 2023</v>
      </c>
      <c r="G21" s="139"/>
    </row>
    <row r="22" spans="1:7" ht="47.25" x14ac:dyDescent="0.25">
      <c r="A22" s="75" t="s">
        <v>4</v>
      </c>
      <c r="B22" s="55" t="s">
        <v>8</v>
      </c>
      <c r="C22" s="55" t="s">
        <v>16</v>
      </c>
      <c r="D22" s="56" t="s">
        <v>17</v>
      </c>
      <c r="E22" s="140" t="s">
        <v>8</v>
      </c>
      <c r="F22" s="55" t="s">
        <v>16</v>
      </c>
      <c r="G22" s="58" t="s">
        <v>17</v>
      </c>
    </row>
    <row r="23" spans="1:7" x14ac:dyDescent="0.25">
      <c r="A23" s="10" t="s">
        <v>10</v>
      </c>
      <c r="B23" s="106">
        <v>1153</v>
      </c>
      <c r="C23" s="141">
        <v>7716</v>
      </c>
      <c r="D23" s="107">
        <v>6.6</v>
      </c>
      <c r="E23" s="105">
        <v>2873</v>
      </c>
      <c r="F23" s="106">
        <v>20862</v>
      </c>
      <c r="G23" s="107">
        <v>7.0339999999999998</v>
      </c>
    </row>
    <row r="24" spans="1:7" x14ac:dyDescent="0.25">
      <c r="A24" s="10" t="s">
        <v>11</v>
      </c>
      <c r="B24" s="144"/>
      <c r="C24" s="144"/>
      <c r="D24" s="145"/>
      <c r="E24" s="105">
        <v>21</v>
      </c>
      <c r="F24" s="106">
        <v>173</v>
      </c>
      <c r="G24" s="106">
        <v>8</v>
      </c>
    </row>
    <row r="25" spans="1:7" x14ac:dyDescent="0.25">
      <c r="A25" s="10" t="s">
        <v>13</v>
      </c>
      <c r="B25" s="106"/>
      <c r="C25" s="106"/>
      <c r="D25" s="107"/>
      <c r="E25" s="105"/>
      <c r="F25" s="106"/>
      <c r="G25" s="106"/>
    </row>
    <row r="26" spans="1:7" x14ac:dyDescent="0.25">
      <c r="A26" s="10" t="s">
        <v>12</v>
      </c>
      <c r="B26" s="110"/>
      <c r="C26" s="110"/>
      <c r="D26" s="146"/>
      <c r="E26" s="109"/>
      <c r="F26" s="110"/>
      <c r="G26" s="110"/>
    </row>
    <row r="27" spans="1:7" ht="18.75" x14ac:dyDescent="0.25">
      <c r="A27" s="10" t="s">
        <v>14</v>
      </c>
      <c r="B27" s="110"/>
      <c r="C27" s="110"/>
      <c r="D27" s="111"/>
      <c r="E27" s="109"/>
      <c r="F27" s="110"/>
      <c r="G27" s="110"/>
    </row>
    <row r="28" spans="1:7" x14ac:dyDescent="0.25">
      <c r="A28" s="10"/>
      <c r="B28" s="110"/>
      <c r="C28" s="110"/>
      <c r="D28" s="111"/>
      <c r="E28" s="109"/>
      <c r="F28" s="110"/>
      <c r="G28" s="110"/>
    </row>
    <row r="29" spans="1:7" x14ac:dyDescent="0.25">
      <c r="A29" s="10"/>
      <c r="B29" s="110"/>
      <c r="C29" s="110"/>
      <c r="D29" s="111"/>
      <c r="E29" s="109"/>
      <c r="F29" s="110"/>
      <c r="G29" s="110"/>
    </row>
    <row r="30" spans="1:7" x14ac:dyDescent="0.25">
      <c r="A30" s="23" t="s">
        <v>6</v>
      </c>
      <c r="B30" s="147">
        <f>SUM(B23:B29)</f>
        <v>1153</v>
      </c>
      <c r="C30" s="147">
        <f>SUM(C23:C29)</f>
        <v>7716</v>
      </c>
      <c r="D30" s="148"/>
      <c r="E30" s="149">
        <f>SUM(E23:E29)</f>
        <v>2894</v>
      </c>
      <c r="F30" s="147">
        <f>SUM(F23:F29)</f>
        <v>21035</v>
      </c>
      <c r="G30" s="150"/>
    </row>
    <row r="31" spans="1:7" x14ac:dyDescent="0.25">
      <c r="A31" s="151"/>
      <c r="B31" s="152"/>
      <c r="C31" s="152"/>
      <c r="D31" s="152"/>
      <c r="E31" s="152"/>
      <c r="F31" s="152"/>
      <c r="G31" s="152"/>
    </row>
    <row r="32" spans="1:7" ht="18.75" x14ac:dyDescent="0.3">
      <c r="A32" s="130" t="s">
        <v>3</v>
      </c>
      <c r="B32" s="131"/>
      <c r="C32" s="131"/>
      <c r="D32" s="131"/>
      <c r="E32" s="131"/>
      <c r="F32" s="131"/>
      <c r="G32" s="133"/>
    </row>
    <row r="33" spans="1:12" x14ac:dyDescent="0.25">
      <c r="A33" s="153" t="str">
        <f>CONCATENATE("Total number of net metering credits expired after March 31, ",C9,".")</f>
        <v>Total number of net metering credits expired after March 31, 2023.</v>
      </c>
      <c r="B33" s="154"/>
      <c r="C33" s="154"/>
      <c r="D33" s="154"/>
      <c r="E33" s="154"/>
      <c r="F33" s="155"/>
      <c r="G33" s="141">
        <v>415798</v>
      </c>
      <c r="H33" s="156"/>
    </row>
    <row r="35" spans="1:12" ht="18.75" x14ac:dyDescent="0.3">
      <c r="A35" s="130" t="s">
        <v>19</v>
      </c>
      <c r="B35" s="131"/>
      <c r="C35" s="131"/>
      <c r="D35" s="131"/>
      <c r="E35" s="131"/>
      <c r="F35" s="131"/>
      <c r="G35" s="133"/>
    </row>
    <row r="36" spans="1:12" x14ac:dyDescent="0.25">
      <c r="A36" s="157" t="s">
        <v>23</v>
      </c>
      <c r="B36" s="158"/>
      <c r="C36" s="158"/>
      <c r="D36" s="158"/>
      <c r="E36" s="158"/>
      <c r="F36" s="159" t="s">
        <v>20</v>
      </c>
      <c r="G36" s="160">
        <v>11924637.013</v>
      </c>
    </row>
    <row r="37" spans="1:12" x14ac:dyDescent="0.25">
      <c r="A37" s="157" t="s">
        <v>24</v>
      </c>
      <c r="B37" s="158"/>
      <c r="C37" s="158"/>
      <c r="D37" s="158"/>
      <c r="E37" s="158"/>
      <c r="F37" s="159" t="s">
        <v>21</v>
      </c>
      <c r="G37" s="141">
        <v>6809616.0540000005</v>
      </c>
      <c r="K37" s="161"/>
    </row>
    <row r="38" spans="1:12" x14ac:dyDescent="0.25">
      <c r="A38" s="157" t="str">
        <f>CONCATENATE("kWh exported to ",C7,"'s system from all installed net metering systems.")</f>
        <v>kWh exported to Avista's system from all installed net metering systems.</v>
      </c>
      <c r="B38" s="158"/>
      <c r="C38" s="158"/>
      <c r="D38" s="158"/>
      <c r="E38" s="158"/>
      <c r="F38" s="159" t="s">
        <v>22</v>
      </c>
      <c r="G38" s="141">
        <v>8708858.5580000002</v>
      </c>
      <c r="J38" s="101"/>
      <c r="K38" s="101"/>
      <c r="L38" s="101"/>
    </row>
    <row r="39" spans="1:12" x14ac:dyDescent="0.25">
      <c r="A39" s="1" t="s">
        <v>18</v>
      </c>
    </row>
    <row r="42" spans="1:12" x14ac:dyDescent="0.25">
      <c r="A42" s="162"/>
      <c r="B42" s="163"/>
      <c r="C42" s="163"/>
      <c r="D42" s="64" t="s">
        <v>27</v>
      </c>
      <c r="E42" s="163"/>
      <c r="F42" s="163"/>
      <c r="G42" s="163"/>
      <c r="H42" s="164"/>
    </row>
    <row r="43" spans="1:12" x14ac:dyDescent="0.25">
      <c r="A43" s="165"/>
      <c r="B43" s="166"/>
      <c r="C43" s="166"/>
      <c r="D43" s="167" t="str">
        <f>CONCATENATE("Applies only to generation facilities not utilizing ",C7,"'s net metering tariff")</f>
        <v>Applies only to generation facilities not utilizing Avista's net metering tariff</v>
      </c>
      <c r="E43" s="166"/>
      <c r="F43" s="166"/>
      <c r="G43" s="166"/>
      <c r="H43" s="168"/>
    </row>
    <row r="44" spans="1:12" x14ac:dyDescent="0.25">
      <c r="A44" s="68"/>
      <c r="B44" s="69"/>
      <c r="C44" s="69"/>
      <c r="D44" s="70" t="str">
        <f>CONCATENATE("that are interconnected to ",C7,"'s Washington state electric distribution system.")</f>
        <v>that are interconnected to Avista's Washington state electric distribution system.</v>
      </c>
      <c r="E44" s="69"/>
      <c r="F44" s="69"/>
      <c r="G44" s="69"/>
      <c r="H44" s="71"/>
    </row>
    <row r="46" spans="1:12" ht="21" customHeight="1" x14ac:dyDescent="0.3">
      <c r="A46" s="130"/>
      <c r="B46" s="131"/>
      <c r="C46" s="131"/>
      <c r="D46" s="132" t="s">
        <v>2</v>
      </c>
      <c r="E46" s="131"/>
      <c r="F46" s="131"/>
      <c r="G46" s="133"/>
      <c r="H46" s="169"/>
      <c r="I46" s="156"/>
    </row>
    <row r="47" spans="1:12" ht="18" customHeight="1" x14ac:dyDescent="0.3">
      <c r="A47" s="73"/>
      <c r="B47" s="134"/>
      <c r="C47" s="135" t="s">
        <v>7</v>
      </c>
      <c r="D47" s="136"/>
      <c r="E47" s="137"/>
      <c r="F47" s="138" t="str">
        <f>CONCATENATE("Total Installed Systems as of March 31, ",C9)</f>
        <v>Total Installed Systems as of March 31, 2023</v>
      </c>
      <c r="G47" s="136"/>
      <c r="H47" s="74"/>
    </row>
    <row r="48" spans="1:12" ht="85.5" customHeight="1" x14ac:dyDescent="0.25">
      <c r="A48" s="75" t="s">
        <v>4</v>
      </c>
      <c r="B48" s="55" t="s">
        <v>8</v>
      </c>
      <c r="C48" s="55" t="s">
        <v>16</v>
      </c>
      <c r="D48" s="56" t="s">
        <v>17</v>
      </c>
      <c r="E48" s="140" t="s">
        <v>8</v>
      </c>
      <c r="F48" s="55" t="s">
        <v>16</v>
      </c>
      <c r="G48" s="61" t="s">
        <v>17</v>
      </c>
      <c r="H48" s="26" t="s">
        <v>5</v>
      </c>
    </row>
    <row r="49" spans="1:8" ht="18" customHeight="1" x14ac:dyDescent="0.25">
      <c r="A49" s="10" t="s">
        <v>10</v>
      </c>
      <c r="B49" s="106"/>
      <c r="C49" s="141"/>
      <c r="D49" s="107"/>
      <c r="E49" s="105">
        <v>4</v>
      </c>
      <c r="F49" s="106">
        <v>28760</v>
      </c>
      <c r="G49" s="107">
        <v>7190</v>
      </c>
      <c r="H49" s="170"/>
    </row>
    <row r="50" spans="1:8" ht="18" customHeight="1" x14ac:dyDescent="0.25">
      <c r="A50" s="10" t="s">
        <v>29</v>
      </c>
      <c r="B50" s="144"/>
      <c r="C50" s="144"/>
      <c r="D50" s="145"/>
      <c r="E50" s="105">
        <v>3</v>
      </c>
      <c r="F50" s="106">
        <v>2360</v>
      </c>
      <c r="G50" s="108">
        <v>786.7</v>
      </c>
      <c r="H50" s="170"/>
    </row>
    <row r="51" spans="1:8" ht="18" customHeight="1" x14ac:dyDescent="0.25">
      <c r="A51" s="10" t="s">
        <v>35</v>
      </c>
      <c r="B51" s="110"/>
      <c r="C51" s="110"/>
      <c r="D51" s="146"/>
      <c r="E51" s="109">
        <v>1</v>
      </c>
      <c r="F51" s="110">
        <v>825</v>
      </c>
      <c r="G51" s="111">
        <v>825</v>
      </c>
      <c r="H51" s="170"/>
    </row>
    <row r="52" spans="1:8" ht="18" customHeight="1" x14ac:dyDescent="0.25">
      <c r="A52" s="10"/>
      <c r="B52" s="110"/>
      <c r="C52" s="110"/>
      <c r="D52" s="146"/>
      <c r="E52" s="109"/>
      <c r="F52" s="110"/>
      <c r="G52" s="111"/>
      <c r="H52" s="170"/>
    </row>
    <row r="53" spans="1:8" ht="18" customHeight="1" x14ac:dyDescent="0.25">
      <c r="A53" s="10"/>
      <c r="B53" s="110"/>
      <c r="C53" s="110"/>
      <c r="D53" s="111"/>
      <c r="E53" s="109"/>
      <c r="F53" s="110"/>
      <c r="G53" s="111"/>
      <c r="H53" s="170"/>
    </row>
    <row r="54" spans="1:8" ht="18" customHeight="1" x14ac:dyDescent="0.25">
      <c r="A54" s="10"/>
      <c r="B54" s="110"/>
      <c r="C54" s="110"/>
      <c r="D54" s="111"/>
      <c r="E54" s="109"/>
      <c r="F54" s="110"/>
      <c r="G54" s="111"/>
      <c r="H54" s="170"/>
    </row>
    <row r="55" spans="1:8" ht="18" customHeight="1" x14ac:dyDescent="0.25">
      <c r="A55" s="10"/>
      <c r="B55" s="110"/>
      <c r="C55" s="110"/>
      <c r="D55" s="111"/>
      <c r="E55" s="109"/>
      <c r="F55" s="110"/>
      <c r="G55" s="111"/>
      <c r="H55" s="170"/>
    </row>
    <row r="56" spans="1:8" ht="18" customHeight="1" x14ac:dyDescent="0.25">
      <c r="A56" s="77" t="s">
        <v>6</v>
      </c>
      <c r="B56" s="171">
        <f>SUM(B49:B55)</f>
        <v>0</v>
      </c>
      <c r="C56" s="171">
        <f>SUM(C49:C55)</f>
        <v>0</v>
      </c>
      <c r="D56" s="172"/>
      <c r="E56" s="173">
        <f>SUM(E49:E55)</f>
        <v>8</v>
      </c>
      <c r="F56" s="171">
        <f>SUM(F49:F55)</f>
        <v>31945</v>
      </c>
      <c r="G56" s="172"/>
      <c r="H56" s="174"/>
    </row>
    <row r="57" spans="1:8" x14ac:dyDescent="0.25">
      <c r="A57" s="104" t="s">
        <v>34</v>
      </c>
      <c r="B57" s="152"/>
      <c r="C57" s="152"/>
      <c r="D57" s="152"/>
      <c r="E57" s="152"/>
      <c r="F57" s="152"/>
      <c r="G57" s="152"/>
    </row>
    <row r="58" spans="1:8" x14ac:dyDescent="0.25">
      <c r="A58" s="175"/>
      <c r="B58" s="152"/>
      <c r="C58" s="152"/>
      <c r="D58" s="152"/>
      <c r="E58" s="152"/>
      <c r="F58" s="152"/>
      <c r="G58" s="152"/>
    </row>
    <row r="59" spans="1:8" x14ac:dyDescent="0.25">
      <c r="A59" s="104" t="s">
        <v>15</v>
      </c>
      <c r="B59" s="152"/>
      <c r="C59" s="152"/>
      <c r="D59" s="152"/>
      <c r="E59" s="152"/>
      <c r="F59" s="152"/>
      <c r="G59" s="152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BABBF3-8AFA-4152-BD07-A7C828186B60}">
  <dimension ref="A1:L59"/>
  <sheetViews>
    <sheetView workbookViewId="0">
      <selection sqref="A1:XFD1048576"/>
    </sheetView>
  </sheetViews>
  <sheetFormatPr defaultColWidth="9.28515625" defaultRowHeight="15.75" x14ac:dyDescent="0.25"/>
  <cols>
    <col min="1" max="1" width="20.7109375" style="1" customWidth="1"/>
    <col min="2" max="7" width="19.140625" style="1" customWidth="1"/>
    <col min="8" max="9" width="9.28515625" style="1"/>
    <col min="10" max="10" width="15.140625" style="1" customWidth="1"/>
    <col min="11" max="11" width="19.85546875" style="1" bestFit="1" customWidth="1"/>
    <col min="12" max="12" width="19" style="1" customWidth="1"/>
    <col min="13" max="16384" width="9.28515625" style="1"/>
  </cols>
  <sheetData>
    <row r="1" spans="1:7" ht="18.75" x14ac:dyDescent="0.3">
      <c r="A1" s="112"/>
      <c r="B1" s="112"/>
      <c r="C1" s="112"/>
      <c r="D1" s="113"/>
      <c r="E1" s="112"/>
      <c r="F1" s="112"/>
      <c r="G1" s="112"/>
    </row>
    <row r="2" spans="1:7" ht="18.75" x14ac:dyDescent="0.3">
      <c r="A2" s="112"/>
      <c r="C2" s="114" t="s">
        <v>28</v>
      </c>
      <c r="E2" s="112"/>
      <c r="F2" s="112"/>
      <c r="G2" s="112"/>
    </row>
    <row r="3" spans="1:7" ht="18.75" x14ac:dyDescent="0.3">
      <c r="A3" s="113"/>
      <c r="B3" s="113"/>
      <c r="C3" s="113"/>
      <c r="D3" s="113"/>
      <c r="E3" s="113"/>
      <c r="F3" s="113"/>
      <c r="G3" s="113"/>
    </row>
    <row r="4" spans="1:7" s="9" customFormat="1" x14ac:dyDescent="0.25">
      <c r="B4" s="115"/>
      <c r="C4" s="116" t="s">
        <v>32</v>
      </c>
      <c r="D4" s="115"/>
      <c r="E4" s="115"/>
      <c r="F4" s="115"/>
      <c r="G4" s="115"/>
    </row>
    <row r="5" spans="1:7" s="9" customFormat="1" x14ac:dyDescent="0.25">
      <c r="B5" s="117"/>
      <c r="C5" s="116" t="s">
        <v>25</v>
      </c>
      <c r="D5" s="117"/>
      <c r="E5" s="117"/>
      <c r="F5" s="117"/>
      <c r="G5" s="117"/>
    </row>
    <row r="6" spans="1:7" s="9" customFormat="1" x14ac:dyDescent="0.25">
      <c r="A6"/>
      <c r="B6" s="118"/>
      <c r="C6" s="118"/>
      <c r="D6" s="118"/>
      <c r="E6" s="118"/>
      <c r="F6" s="118"/>
      <c r="G6" s="118"/>
    </row>
    <row r="7" spans="1:7" ht="18.75" x14ac:dyDescent="0.3">
      <c r="A7" s="112"/>
      <c r="B7" s="119" t="s">
        <v>9</v>
      </c>
      <c r="C7" s="5" t="s">
        <v>30</v>
      </c>
      <c r="D7" s="5"/>
      <c r="E7" s="5"/>
    </row>
    <row r="8" spans="1:7" ht="18.75" x14ac:dyDescent="0.3">
      <c r="A8" s="120"/>
      <c r="B8" s="120"/>
      <c r="C8" s="47"/>
      <c r="D8" s="120"/>
      <c r="E8" s="120"/>
      <c r="F8" s="120"/>
      <c r="G8" s="120"/>
    </row>
    <row r="9" spans="1:7" ht="18.75" x14ac:dyDescent="0.3">
      <c r="A9" s="120"/>
      <c r="B9" s="121" t="s">
        <v>33</v>
      </c>
      <c r="C9" s="5">
        <v>2022</v>
      </c>
      <c r="E9" s="120"/>
      <c r="F9" s="120"/>
      <c r="G9" s="120"/>
    </row>
    <row r="10" spans="1:7" x14ac:dyDescent="0.25">
      <c r="C10" s="122"/>
      <c r="D10" s="122"/>
    </row>
    <row r="11" spans="1:7" x14ac:dyDescent="0.25">
      <c r="A11" s="91" t="s">
        <v>31</v>
      </c>
      <c r="B11" s="1" t="s">
        <v>0</v>
      </c>
    </row>
    <row r="12" spans="1:7" x14ac:dyDescent="0.25">
      <c r="A12" s="95">
        <f>(F30/(48.1*1000))</f>
        <v>0.27711018711018709</v>
      </c>
      <c r="B12" s="1" t="s">
        <v>1</v>
      </c>
    </row>
    <row r="13" spans="1:7" x14ac:dyDescent="0.25">
      <c r="A13" s="91">
        <v>1716</v>
      </c>
      <c r="B13" s="1" t="str">
        <f>CONCATENATE("Total number of customers with net metering systems as of March 31, ",C9)</f>
        <v>Total number of customers with net metering systems as of March 31, 2022</v>
      </c>
    </row>
    <row r="14" spans="1:7" x14ac:dyDescent="0.25">
      <c r="A14" s="91">
        <v>37</v>
      </c>
      <c r="B14" s="1" t="str">
        <f>CONCATENATE("Total number of customers with meter aggregation as of March 31, ",C9)</f>
        <v>Total number of customers with meter aggregation as of March 31, 2022</v>
      </c>
    </row>
    <row r="16" spans="1:7" x14ac:dyDescent="0.25">
      <c r="A16" s="36"/>
      <c r="B16" s="36"/>
      <c r="C16" s="36"/>
      <c r="D16" s="36"/>
      <c r="E16" s="36"/>
      <c r="F16" s="36"/>
      <c r="G16" s="36"/>
    </row>
    <row r="17" spans="1:7" x14ac:dyDescent="0.25">
      <c r="A17" s="123"/>
      <c r="B17" s="124"/>
      <c r="C17" s="124"/>
      <c r="D17" s="125" t="s">
        <v>26</v>
      </c>
      <c r="E17" s="124"/>
      <c r="F17" s="124"/>
      <c r="G17" s="126"/>
    </row>
    <row r="18" spans="1:7" x14ac:dyDescent="0.25">
      <c r="A18" s="127"/>
      <c r="B18" s="128"/>
      <c r="C18" s="128"/>
      <c r="D18" s="38" t="str">
        <f>CONCATENATE("Applicable to generation interconnected under ",C7,"'s Washington State net metering tariff.")</f>
        <v>Applicable to generation interconnected under Avista's Washington State net metering tariff.</v>
      </c>
      <c r="E18" s="128"/>
      <c r="F18" s="128"/>
      <c r="G18" s="129"/>
    </row>
    <row r="19" spans="1:7" x14ac:dyDescent="0.25">
      <c r="A19" s="85"/>
    </row>
    <row r="20" spans="1:7" ht="18.75" x14ac:dyDescent="0.3">
      <c r="A20" s="130"/>
      <c r="B20" s="131"/>
      <c r="C20" s="131"/>
      <c r="D20" s="132" t="s">
        <v>2</v>
      </c>
      <c r="E20" s="131"/>
      <c r="F20" s="131"/>
      <c r="G20" s="133"/>
    </row>
    <row r="21" spans="1:7" x14ac:dyDescent="0.25">
      <c r="A21" s="73"/>
      <c r="B21" s="134"/>
      <c r="C21" s="135" t="s">
        <v>7</v>
      </c>
      <c r="D21" s="136"/>
      <c r="E21" s="137"/>
      <c r="F21" s="138" t="str">
        <f>CONCATENATE("Total Installed Systems as of March 31, ",C9)</f>
        <v>Total Installed Systems as of March 31, 2022</v>
      </c>
      <c r="G21" s="139"/>
    </row>
    <row r="22" spans="1:7" ht="47.25" x14ac:dyDescent="0.25">
      <c r="A22" s="75" t="s">
        <v>4</v>
      </c>
      <c r="B22" s="55" t="s">
        <v>8</v>
      </c>
      <c r="C22" s="55" t="s">
        <v>16</v>
      </c>
      <c r="D22" s="56" t="s">
        <v>17</v>
      </c>
      <c r="E22" s="140" t="s">
        <v>8</v>
      </c>
      <c r="F22" s="55" t="s">
        <v>16</v>
      </c>
      <c r="G22" s="58" t="s">
        <v>17</v>
      </c>
    </row>
    <row r="23" spans="1:7" x14ac:dyDescent="0.25">
      <c r="A23" s="10" t="s">
        <v>10</v>
      </c>
      <c r="B23" s="106">
        <v>458</v>
      </c>
      <c r="C23" s="141">
        <v>3150</v>
      </c>
      <c r="D23" s="142">
        <v>6.88</v>
      </c>
      <c r="E23" s="105">
        <v>1695</v>
      </c>
      <c r="F23" s="106">
        <v>13156</v>
      </c>
      <c r="G23" s="143">
        <v>7.58</v>
      </c>
    </row>
    <row r="24" spans="1:7" x14ac:dyDescent="0.25">
      <c r="A24" s="10" t="s">
        <v>11</v>
      </c>
      <c r="B24" s="144"/>
      <c r="C24" s="144"/>
      <c r="D24" s="145"/>
      <c r="E24" s="105">
        <v>21</v>
      </c>
      <c r="F24" s="106">
        <v>173</v>
      </c>
      <c r="G24" s="106">
        <v>8.24</v>
      </c>
    </row>
    <row r="25" spans="1:7" x14ac:dyDescent="0.25">
      <c r="A25" s="10" t="s">
        <v>13</v>
      </c>
      <c r="B25" s="106"/>
      <c r="C25" s="106"/>
      <c r="D25" s="107"/>
      <c r="E25" s="105"/>
      <c r="F25" s="106"/>
      <c r="G25" s="106"/>
    </row>
    <row r="26" spans="1:7" x14ac:dyDescent="0.25">
      <c r="A26" s="10" t="s">
        <v>12</v>
      </c>
      <c r="B26" s="110"/>
      <c r="C26" s="110"/>
      <c r="D26" s="146"/>
      <c r="E26" s="109"/>
      <c r="F26" s="110"/>
      <c r="G26" s="110"/>
    </row>
    <row r="27" spans="1:7" ht="18.75" x14ac:dyDescent="0.25">
      <c r="A27" s="10" t="s">
        <v>14</v>
      </c>
      <c r="B27" s="110"/>
      <c r="C27" s="110"/>
      <c r="D27" s="111"/>
      <c r="E27" s="109"/>
      <c r="F27" s="110"/>
      <c r="G27" s="110"/>
    </row>
    <row r="28" spans="1:7" x14ac:dyDescent="0.25">
      <c r="A28" s="10"/>
      <c r="B28" s="110"/>
      <c r="C28" s="110"/>
      <c r="D28" s="111"/>
      <c r="E28" s="109"/>
      <c r="F28" s="110"/>
      <c r="G28" s="110"/>
    </row>
    <row r="29" spans="1:7" x14ac:dyDescent="0.25">
      <c r="A29" s="10"/>
      <c r="B29" s="110"/>
      <c r="C29" s="110"/>
      <c r="D29" s="111"/>
      <c r="E29" s="109"/>
      <c r="F29" s="110"/>
      <c r="G29" s="110"/>
    </row>
    <row r="30" spans="1:7" x14ac:dyDescent="0.25">
      <c r="A30" s="23" t="s">
        <v>6</v>
      </c>
      <c r="B30" s="147">
        <f>SUM(B23:B29)</f>
        <v>458</v>
      </c>
      <c r="C30" s="147">
        <f>SUM(C23:C29)</f>
        <v>3150</v>
      </c>
      <c r="D30" s="148"/>
      <c r="E30" s="149">
        <f>SUM(E23:E29)</f>
        <v>1716</v>
      </c>
      <c r="F30" s="147">
        <f>SUM(F23:F29)</f>
        <v>13329</v>
      </c>
      <c r="G30" s="150"/>
    </row>
    <row r="31" spans="1:7" x14ac:dyDescent="0.25">
      <c r="A31" s="151"/>
      <c r="B31" s="152"/>
      <c r="C31" s="152"/>
      <c r="D31" s="152"/>
      <c r="E31" s="152"/>
      <c r="F31" s="152"/>
      <c r="G31" s="152"/>
    </row>
    <row r="32" spans="1:7" ht="18.75" x14ac:dyDescent="0.3">
      <c r="A32" s="130" t="s">
        <v>3</v>
      </c>
      <c r="B32" s="131"/>
      <c r="C32" s="131"/>
      <c r="D32" s="131"/>
      <c r="E32" s="131"/>
      <c r="F32" s="131"/>
      <c r="G32" s="133"/>
    </row>
    <row r="33" spans="1:12" x14ac:dyDescent="0.25">
      <c r="A33" s="153" t="str">
        <f>CONCATENATE("Total number of net metering credits expired after March 31, ",C9,".")</f>
        <v>Total number of net metering credits expired after March 31, 2022.</v>
      </c>
      <c r="B33" s="154"/>
      <c r="C33" s="154"/>
      <c r="D33" s="154"/>
      <c r="E33" s="154"/>
      <c r="F33" s="155"/>
      <c r="G33" s="141">
        <v>341377</v>
      </c>
      <c r="H33" s="156"/>
    </row>
    <row r="35" spans="1:12" ht="18.75" x14ac:dyDescent="0.3">
      <c r="A35" s="130" t="s">
        <v>19</v>
      </c>
      <c r="B35" s="131"/>
      <c r="C35" s="131"/>
      <c r="D35" s="131"/>
      <c r="E35" s="131"/>
      <c r="F35" s="131"/>
      <c r="G35" s="133"/>
    </row>
    <row r="36" spans="1:12" x14ac:dyDescent="0.25">
      <c r="A36" s="157" t="s">
        <v>23</v>
      </c>
      <c r="B36" s="158"/>
      <c r="C36" s="158"/>
      <c r="D36" s="158"/>
      <c r="E36" s="158"/>
      <c r="F36" s="159" t="s">
        <v>20</v>
      </c>
      <c r="G36" s="160">
        <v>12409077.5</v>
      </c>
    </row>
    <row r="37" spans="1:12" x14ac:dyDescent="0.25">
      <c r="A37" s="157" t="s">
        <v>24</v>
      </c>
      <c r="B37" s="158"/>
      <c r="C37" s="158"/>
      <c r="D37" s="158"/>
      <c r="E37" s="158"/>
      <c r="F37" s="159" t="s">
        <v>21</v>
      </c>
      <c r="G37" s="141">
        <v>7365293.6440000003</v>
      </c>
      <c r="K37" s="161"/>
    </row>
    <row r="38" spans="1:12" x14ac:dyDescent="0.25">
      <c r="A38" s="157" t="str">
        <f>CONCATENATE("kWh exported to ",C7,"'s system from all installed net metering systems.")</f>
        <v>kWh exported to Avista's system from all installed net metering systems.</v>
      </c>
      <c r="B38" s="158"/>
      <c r="C38" s="158"/>
      <c r="D38" s="158"/>
      <c r="E38" s="158"/>
      <c r="F38" s="159" t="s">
        <v>22</v>
      </c>
      <c r="G38" s="141">
        <v>5855201.1749999998</v>
      </c>
      <c r="J38" s="101"/>
      <c r="K38" s="101"/>
      <c r="L38" s="101"/>
    </row>
    <row r="39" spans="1:12" x14ac:dyDescent="0.25">
      <c r="A39" s="1" t="s">
        <v>18</v>
      </c>
    </row>
    <row r="42" spans="1:12" x14ac:dyDescent="0.25">
      <c r="A42" s="162"/>
      <c r="B42" s="163"/>
      <c r="C42" s="163"/>
      <c r="D42" s="64" t="s">
        <v>27</v>
      </c>
      <c r="E42" s="163"/>
      <c r="F42" s="163"/>
      <c r="G42" s="163"/>
      <c r="H42" s="164"/>
    </row>
    <row r="43" spans="1:12" x14ac:dyDescent="0.25">
      <c r="A43" s="165"/>
      <c r="B43" s="166"/>
      <c r="C43" s="166"/>
      <c r="D43" s="167" t="str">
        <f>CONCATENATE("Applies only to generation facilities not utilizing ",C7,"'s net metering tariff")</f>
        <v>Applies only to generation facilities not utilizing Avista's net metering tariff</v>
      </c>
      <c r="E43" s="166"/>
      <c r="F43" s="166"/>
      <c r="G43" s="166"/>
      <c r="H43" s="168"/>
    </row>
    <row r="44" spans="1:12" x14ac:dyDescent="0.25">
      <c r="A44" s="68"/>
      <c r="B44" s="69"/>
      <c r="C44" s="69"/>
      <c r="D44" s="70" t="str">
        <f>CONCATENATE("that are interconnected to ",C7,"'s Washington state electric distribution system.")</f>
        <v>that are interconnected to Avista's Washington state electric distribution system.</v>
      </c>
      <c r="E44" s="69"/>
      <c r="F44" s="69"/>
      <c r="G44" s="69"/>
      <c r="H44" s="71"/>
    </row>
    <row r="46" spans="1:12" ht="21" customHeight="1" x14ac:dyDescent="0.3">
      <c r="A46" s="130"/>
      <c r="B46" s="131"/>
      <c r="C46" s="131"/>
      <c r="D46" s="132" t="s">
        <v>2</v>
      </c>
      <c r="E46" s="131"/>
      <c r="F46" s="131"/>
      <c r="G46" s="133"/>
      <c r="H46" s="169"/>
      <c r="I46" s="156"/>
    </row>
    <row r="47" spans="1:12" ht="18" customHeight="1" x14ac:dyDescent="0.3">
      <c r="A47" s="73"/>
      <c r="B47" s="134"/>
      <c r="C47" s="135" t="s">
        <v>7</v>
      </c>
      <c r="D47" s="136"/>
      <c r="E47" s="137"/>
      <c r="F47" s="138" t="str">
        <f>CONCATENATE("Total Installed Systems as of March 31, ",C9)</f>
        <v>Total Installed Systems as of March 31, 2022</v>
      </c>
      <c r="G47" s="136"/>
      <c r="H47" s="74"/>
    </row>
    <row r="48" spans="1:12" ht="85.5" customHeight="1" x14ac:dyDescent="0.25">
      <c r="A48" s="75" t="s">
        <v>4</v>
      </c>
      <c r="B48" s="55" t="s">
        <v>8</v>
      </c>
      <c r="C48" s="55" t="s">
        <v>16</v>
      </c>
      <c r="D48" s="56" t="s">
        <v>17</v>
      </c>
      <c r="E48" s="140" t="s">
        <v>8</v>
      </c>
      <c r="F48" s="55" t="s">
        <v>16</v>
      </c>
      <c r="G48" s="61" t="s">
        <v>17</v>
      </c>
      <c r="H48" s="26" t="s">
        <v>5</v>
      </c>
    </row>
    <row r="49" spans="1:8" ht="18" customHeight="1" x14ac:dyDescent="0.25">
      <c r="A49" s="10" t="s">
        <v>10</v>
      </c>
      <c r="B49" s="106">
        <v>1</v>
      </c>
      <c r="C49" s="141">
        <v>205</v>
      </c>
      <c r="D49" s="107">
        <v>205</v>
      </c>
      <c r="E49" s="105">
        <v>4</v>
      </c>
      <c r="F49" s="106">
        <v>28760</v>
      </c>
      <c r="G49" s="107">
        <v>7190</v>
      </c>
      <c r="H49" s="170"/>
    </row>
    <row r="50" spans="1:8" ht="18" customHeight="1" x14ac:dyDescent="0.25">
      <c r="A50" s="10" t="s">
        <v>29</v>
      </c>
      <c r="B50" s="144"/>
      <c r="C50" s="144"/>
      <c r="D50" s="145"/>
      <c r="E50" s="105">
        <v>3</v>
      </c>
      <c r="F50" s="106">
        <v>2360</v>
      </c>
      <c r="G50" s="108">
        <v>786.7</v>
      </c>
      <c r="H50" s="170"/>
    </row>
    <row r="51" spans="1:8" ht="18" customHeight="1" x14ac:dyDescent="0.25">
      <c r="A51" s="10" t="s">
        <v>35</v>
      </c>
      <c r="B51" s="109">
        <v>1</v>
      </c>
      <c r="C51" s="110">
        <v>825</v>
      </c>
      <c r="D51" s="111">
        <v>825</v>
      </c>
      <c r="E51" s="109">
        <v>1</v>
      </c>
      <c r="F51" s="110">
        <v>825</v>
      </c>
      <c r="G51" s="111">
        <v>825</v>
      </c>
      <c r="H51" s="170"/>
    </row>
    <row r="52" spans="1:8" ht="18" customHeight="1" x14ac:dyDescent="0.25">
      <c r="A52" s="10"/>
      <c r="B52" s="110"/>
      <c r="C52" s="110"/>
      <c r="D52" s="146"/>
      <c r="E52" s="109"/>
      <c r="F52" s="110"/>
      <c r="G52" s="111"/>
      <c r="H52" s="170"/>
    </row>
    <row r="53" spans="1:8" ht="18" customHeight="1" x14ac:dyDescent="0.25">
      <c r="A53" s="10"/>
      <c r="B53" s="110"/>
      <c r="C53" s="110"/>
      <c r="D53" s="111"/>
      <c r="E53" s="109"/>
      <c r="F53" s="110"/>
      <c r="G53" s="111"/>
      <c r="H53" s="170"/>
    </row>
    <row r="54" spans="1:8" ht="18" customHeight="1" x14ac:dyDescent="0.25">
      <c r="A54" s="10"/>
      <c r="B54" s="110"/>
      <c r="C54" s="110"/>
      <c r="D54" s="111"/>
      <c r="E54" s="109"/>
      <c r="F54" s="110"/>
      <c r="G54" s="111"/>
      <c r="H54" s="170"/>
    </row>
    <row r="55" spans="1:8" ht="18" customHeight="1" x14ac:dyDescent="0.25">
      <c r="A55" s="10"/>
      <c r="B55" s="110"/>
      <c r="C55" s="110"/>
      <c r="D55" s="111"/>
      <c r="E55" s="109"/>
      <c r="F55" s="110"/>
      <c r="G55" s="111"/>
      <c r="H55" s="170"/>
    </row>
    <row r="56" spans="1:8" ht="18" customHeight="1" x14ac:dyDescent="0.25">
      <c r="A56" s="77" t="s">
        <v>6</v>
      </c>
      <c r="B56" s="171">
        <f>SUM(B49:B55)</f>
        <v>2</v>
      </c>
      <c r="C56" s="171">
        <f>SUM(C49:C55)</f>
        <v>1030</v>
      </c>
      <c r="D56" s="172"/>
      <c r="E56" s="173">
        <f>SUM(E49:E55)</f>
        <v>8</v>
      </c>
      <c r="F56" s="171">
        <f>SUM(F49:F55)</f>
        <v>31945</v>
      </c>
      <c r="G56" s="172"/>
      <c r="H56" s="174"/>
    </row>
    <row r="57" spans="1:8" x14ac:dyDescent="0.25">
      <c r="A57" s="104" t="s">
        <v>34</v>
      </c>
      <c r="B57" s="152"/>
      <c r="C57" s="152"/>
      <c r="D57" s="152"/>
      <c r="E57" s="152"/>
      <c r="F57" s="152"/>
      <c r="G57" s="152"/>
    </row>
    <row r="58" spans="1:8" x14ac:dyDescent="0.25">
      <c r="A58" s="175"/>
      <c r="B58" s="152"/>
      <c r="C58" s="152"/>
      <c r="D58" s="152"/>
      <c r="E58" s="152"/>
      <c r="F58" s="152"/>
      <c r="G58" s="152"/>
    </row>
    <row r="59" spans="1:8" x14ac:dyDescent="0.25">
      <c r="A59" s="104" t="s">
        <v>15</v>
      </c>
      <c r="B59" s="152"/>
      <c r="C59" s="152"/>
      <c r="D59" s="152"/>
      <c r="E59" s="152"/>
      <c r="F59" s="152"/>
      <c r="G59" s="152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7567E0-BC76-4D22-B605-11A4BAF878B5}">
  <dimension ref="A1:K59"/>
  <sheetViews>
    <sheetView workbookViewId="0">
      <selection sqref="A1:XFD1048576"/>
    </sheetView>
  </sheetViews>
  <sheetFormatPr defaultColWidth="9.28515625" defaultRowHeight="15.75" x14ac:dyDescent="0.25"/>
  <cols>
    <col min="1" max="1" width="20.7109375" style="1" customWidth="1"/>
    <col min="2" max="7" width="19.140625" style="1" customWidth="1"/>
    <col min="8" max="8" width="15.85546875" style="1" bestFit="1" customWidth="1"/>
    <col min="9" max="9" width="14.7109375" style="1" customWidth="1"/>
    <col min="10" max="10" width="19.85546875" style="1" bestFit="1" customWidth="1"/>
    <col min="11" max="11" width="17.28515625" style="1" customWidth="1"/>
    <col min="12" max="16384" width="9.28515625" style="1"/>
  </cols>
  <sheetData>
    <row r="1" spans="1:7" ht="18.75" x14ac:dyDescent="0.3">
      <c r="A1" s="112"/>
      <c r="B1" s="112"/>
      <c r="C1" s="112"/>
      <c r="D1" s="113"/>
      <c r="E1" s="112"/>
      <c r="F1" s="112"/>
      <c r="G1" s="112"/>
    </row>
    <row r="2" spans="1:7" ht="18.75" x14ac:dyDescent="0.3">
      <c r="A2" s="112"/>
      <c r="C2" s="114" t="s">
        <v>28</v>
      </c>
      <c r="E2" s="112"/>
      <c r="F2" s="112"/>
      <c r="G2" s="112"/>
    </row>
    <row r="3" spans="1:7" ht="18.75" x14ac:dyDescent="0.3">
      <c r="A3" s="113"/>
      <c r="B3" s="113"/>
      <c r="C3" s="113"/>
      <c r="D3" s="113"/>
      <c r="E3" s="113"/>
      <c r="F3" s="113"/>
      <c r="G3" s="113"/>
    </row>
    <row r="4" spans="1:7" s="9" customFormat="1" x14ac:dyDescent="0.25">
      <c r="B4" s="115"/>
      <c r="C4" s="116" t="s">
        <v>32</v>
      </c>
      <c r="D4" s="115"/>
      <c r="E4" s="115"/>
      <c r="F4" s="115"/>
      <c r="G4" s="115"/>
    </row>
    <row r="5" spans="1:7" s="9" customFormat="1" x14ac:dyDescent="0.25">
      <c r="B5" s="117"/>
      <c r="C5" s="116" t="s">
        <v>25</v>
      </c>
      <c r="D5" s="117"/>
      <c r="E5" s="117"/>
      <c r="F5" s="117"/>
      <c r="G5" s="117"/>
    </row>
    <row r="6" spans="1:7" s="9" customFormat="1" x14ac:dyDescent="0.25">
      <c r="A6"/>
      <c r="B6" s="118"/>
      <c r="C6" s="118"/>
      <c r="D6" s="118"/>
      <c r="E6" s="118"/>
      <c r="F6" s="118"/>
      <c r="G6" s="118"/>
    </row>
    <row r="7" spans="1:7" ht="18.75" x14ac:dyDescent="0.3">
      <c r="A7" s="112"/>
      <c r="B7" s="119" t="s">
        <v>9</v>
      </c>
      <c r="C7" s="5" t="s">
        <v>30</v>
      </c>
      <c r="D7" s="5"/>
      <c r="E7" s="5"/>
    </row>
    <row r="8" spans="1:7" ht="18.75" x14ac:dyDescent="0.3">
      <c r="A8" s="120"/>
      <c r="B8" s="120"/>
      <c r="C8" s="47"/>
      <c r="D8" s="120"/>
      <c r="E8" s="120"/>
      <c r="F8" s="120"/>
      <c r="G8" s="120"/>
    </row>
    <row r="9" spans="1:7" ht="18.75" x14ac:dyDescent="0.3">
      <c r="A9" s="120"/>
      <c r="B9" s="121" t="s">
        <v>33</v>
      </c>
      <c r="C9" s="5">
        <v>2021</v>
      </c>
      <c r="E9" s="120"/>
      <c r="F9" s="120"/>
      <c r="G9" s="120"/>
    </row>
    <row r="10" spans="1:7" x14ac:dyDescent="0.25">
      <c r="C10" s="122"/>
      <c r="D10" s="122"/>
    </row>
    <row r="11" spans="1:7" x14ac:dyDescent="0.25">
      <c r="A11" s="91" t="s">
        <v>31</v>
      </c>
      <c r="B11" s="1" t="s">
        <v>0</v>
      </c>
    </row>
    <row r="12" spans="1:7" x14ac:dyDescent="0.25">
      <c r="A12" s="95">
        <f>(F30/(48.1*1000))</f>
        <v>0.21170941787941788</v>
      </c>
      <c r="B12" s="1" t="s">
        <v>1</v>
      </c>
    </row>
    <row r="13" spans="1:7" x14ac:dyDescent="0.25">
      <c r="A13" s="91">
        <v>1258</v>
      </c>
      <c r="B13" s="1" t="str">
        <f>CONCATENATE("Total number of customers with net metering systems as of March 31, ",C9)</f>
        <v>Total number of customers with net metering systems as of March 31, 2021</v>
      </c>
    </row>
    <row r="14" spans="1:7" x14ac:dyDescent="0.25">
      <c r="A14" s="91">
        <v>32</v>
      </c>
      <c r="B14" s="1" t="str">
        <f>CONCATENATE("Total number of customers with meter aggregation as of March 31, ",C9)</f>
        <v>Total number of customers with meter aggregation as of March 31, 2021</v>
      </c>
    </row>
    <row r="16" spans="1:7" x14ac:dyDescent="0.25">
      <c r="A16" s="36"/>
      <c r="B16" s="36"/>
      <c r="C16" s="36"/>
      <c r="D16" s="36"/>
      <c r="E16" s="36"/>
      <c r="F16" s="36"/>
      <c r="G16" s="36"/>
    </row>
    <row r="17" spans="1:7" x14ac:dyDescent="0.25">
      <c r="A17" s="123"/>
      <c r="B17" s="124"/>
      <c r="C17" s="124"/>
      <c r="D17" s="125" t="s">
        <v>26</v>
      </c>
      <c r="E17" s="124"/>
      <c r="F17" s="124"/>
      <c r="G17" s="126"/>
    </row>
    <row r="18" spans="1:7" x14ac:dyDescent="0.25">
      <c r="A18" s="127"/>
      <c r="B18" s="128"/>
      <c r="C18" s="128"/>
      <c r="D18" s="38" t="str">
        <f>CONCATENATE("Applicable to generation interconnected under ",C7,"'s Washington State net metering tariff.")</f>
        <v>Applicable to generation interconnected under Avista's Washington State net metering tariff.</v>
      </c>
      <c r="E18" s="128"/>
      <c r="F18" s="128"/>
      <c r="G18" s="129"/>
    </row>
    <row r="19" spans="1:7" x14ac:dyDescent="0.25">
      <c r="A19" s="85"/>
    </row>
    <row r="20" spans="1:7" ht="18.75" x14ac:dyDescent="0.3">
      <c r="A20" s="130"/>
      <c r="B20" s="131"/>
      <c r="C20" s="131"/>
      <c r="D20" s="132" t="s">
        <v>2</v>
      </c>
      <c r="E20" s="131"/>
      <c r="F20" s="131"/>
      <c r="G20" s="133"/>
    </row>
    <row r="21" spans="1:7" x14ac:dyDescent="0.25">
      <c r="A21" s="73"/>
      <c r="B21" s="134"/>
      <c r="C21" s="135" t="s">
        <v>7</v>
      </c>
      <c r="D21" s="136"/>
      <c r="E21" s="137"/>
      <c r="F21" s="138" t="str">
        <f>CONCATENATE("Total Installed Systems as of March 31, ",C9)</f>
        <v>Total Installed Systems as of March 31, 2021</v>
      </c>
      <c r="G21" s="139"/>
    </row>
    <row r="22" spans="1:7" ht="47.25" x14ac:dyDescent="0.25">
      <c r="A22" s="75" t="s">
        <v>4</v>
      </c>
      <c r="B22" s="55" t="s">
        <v>8</v>
      </c>
      <c r="C22" s="55" t="s">
        <v>36</v>
      </c>
      <c r="D22" s="56" t="s">
        <v>37</v>
      </c>
      <c r="E22" s="140" t="s">
        <v>8</v>
      </c>
      <c r="F22" s="55" t="s">
        <v>36</v>
      </c>
      <c r="G22" s="58" t="s">
        <v>37</v>
      </c>
    </row>
    <row r="23" spans="1:7" x14ac:dyDescent="0.25">
      <c r="A23" s="10" t="s">
        <v>10</v>
      </c>
      <c r="B23" s="106">
        <v>199</v>
      </c>
      <c r="C23" s="141">
        <v>1635.039</v>
      </c>
      <c r="D23" s="142">
        <v>8.2200000000000006</v>
      </c>
      <c r="E23" s="105">
        <v>1237</v>
      </c>
      <c r="F23" s="106">
        <v>10010.223</v>
      </c>
      <c r="G23" s="143">
        <v>7.84</v>
      </c>
    </row>
    <row r="24" spans="1:7" x14ac:dyDescent="0.25">
      <c r="A24" s="10" t="s">
        <v>11</v>
      </c>
      <c r="B24" s="144"/>
      <c r="C24" s="144"/>
      <c r="D24" s="145"/>
      <c r="E24" s="105">
        <v>21</v>
      </c>
      <c r="F24" s="106">
        <v>173</v>
      </c>
      <c r="G24" s="106">
        <v>8.24</v>
      </c>
    </row>
    <row r="25" spans="1:7" x14ac:dyDescent="0.25">
      <c r="A25" s="10" t="s">
        <v>13</v>
      </c>
      <c r="B25" s="106"/>
      <c r="C25" s="106"/>
      <c r="D25" s="107"/>
      <c r="E25" s="105"/>
      <c r="F25" s="106"/>
      <c r="G25" s="106"/>
    </row>
    <row r="26" spans="1:7" x14ac:dyDescent="0.25">
      <c r="A26" s="10" t="s">
        <v>12</v>
      </c>
      <c r="B26" s="110"/>
      <c r="C26" s="110"/>
      <c r="D26" s="146"/>
      <c r="E26" s="109"/>
      <c r="F26" s="110"/>
      <c r="G26" s="110"/>
    </row>
    <row r="27" spans="1:7" ht="18.75" x14ac:dyDescent="0.25">
      <c r="A27" s="10" t="s">
        <v>14</v>
      </c>
      <c r="B27" s="110"/>
      <c r="C27" s="110"/>
      <c r="D27" s="111"/>
      <c r="E27" s="109"/>
      <c r="F27" s="110"/>
      <c r="G27" s="110"/>
    </row>
    <row r="28" spans="1:7" x14ac:dyDescent="0.25">
      <c r="A28" s="10"/>
      <c r="B28" s="110"/>
      <c r="C28" s="110"/>
      <c r="D28" s="111"/>
      <c r="E28" s="109"/>
      <c r="F28" s="110"/>
      <c r="G28" s="110"/>
    </row>
    <row r="29" spans="1:7" x14ac:dyDescent="0.25">
      <c r="A29" s="10"/>
      <c r="B29" s="110"/>
      <c r="C29" s="110"/>
      <c r="D29" s="111"/>
      <c r="E29" s="109"/>
      <c r="F29" s="110"/>
      <c r="G29" s="110"/>
    </row>
    <row r="30" spans="1:7" x14ac:dyDescent="0.25">
      <c r="A30" s="23" t="s">
        <v>6</v>
      </c>
      <c r="B30" s="147">
        <f>SUM(B23:B29)</f>
        <v>199</v>
      </c>
      <c r="C30" s="147">
        <f>SUM(C23:C29)</f>
        <v>1635.039</v>
      </c>
      <c r="D30" s="148"/>
      <c r="E30" s="149">
        <f>SUM(E23:E29)</f>
        <v>1258</v>
      </c>
      <c r="F30" s="147">
        <f>SUM(F23:F29)</f>
        <v>10183.223</v>
      </c>
      <c r="G30" s="150"/>
    </row>
    <row r="31" spans="1:7" x14ac:dyDescent="0.25">
      <c r="A31" s="151"/>
      <c r="B31" s="152"/>
      <c r="C31" s="152"/>
      <c r="D31" s="152"/>
      <c r="E31" s="152"/>
      <c r="F31" s="152"/>
      <c r="G31" s="152"/>
    </row>
    <row r="32" spans="1:7" ht="18.75" x14ac:dyDescent="0.3">
      <c r="A32" s="130" t="s">
        <v>3</v>
      </c>
      <c r="B32" s="131"/>
      <c r="C32" s="131"/>
      <c r="D32" s="131"/>
      <c r="E32" s="131"/>
      <c r="F32" s="131"/>
      <c r="G32" s="133"/>
    </row>
    <row r="33" spans="1:11" x14ac:dyDescent="0.25">
      <c r="A33" s="153" t="str">
        <f>CONCATENATE("Total number of net metering credits expired after March 31, ",C9,".")</f>
        <v>Total number of net metering credits expired after March 31, 2021.</v>
      </c>
      <c r="B33" s="154"/>
      <c r="C33" s="154"/>
      <c r="D33" s="154"/>
      <c r="E33" s="154"/>
      <c r="F33" s="155"/>
      <c r="G33" s="141">
        <v>317790</v>
      </c>
      <c r="H33" s="156"/>
    </row>
    <row r="35" spans="1:11" ht="18.75" x14ac:dyDescent="0.3">
      <c r="A35" s="130" t="s">
        <v>19</v>
      </c>
      <c r="B35" s="131"/>
      <c r="C35" s="131"/>
      <c r="D35" s="131"/>
      <c r="E35" s="131"/>
      <c r="F35" s="131"/>
      <c r="G35" s="133"/>
    </row>
    <row r="36" spans="1:11" x14ac:dyDescent="0.25">
      <c r="A36" s="157" t="s">
        <v>23</v>
      </c>
      <c r="B36" s="158"/>
      <c r="C36" s="158"/>
      <c r="D36" s="158"/>
      <c r="E36" s="158"/>
      <c r="F36" s="159" t="s">
        <v>20</v>
      </c>
      <c r="G36" s="160">
        <v>10830076.838</v>
      </c>
      <c r="H36" s="97"/>
    </row>
    <row r="37" spans="1:11" x14ac:dyDescent="0.25">
      <c r="A37" s="157" t="s">
        <v>24</v>
      </c>
      <c r="B37" s="158"/>
      <c r="C37" s="158"/>
      <c r="D37" s="158"/>
      <c r="E37" s="158"/>
      <c r="F37" s="159" t="s">
        <v>21</v>
      </c>
      <c r="G37" s="141">
        <v>7143917.8269999996</v>
      </c>
      <c r="J37" s="161"/>
    </row>
    <row r="38" spans="1:11" x14ac:dyDescent="0.25">
      <c r="A38" s="157" t="str">
        <f>CONCATENATE("kWh exported to ",C7,"'s system from all installed net metering systems.")</f>
        <v>kWh exported to Avista's system from all installed net metering systems.</v>
      </c>
      <c r="B38" s="158"/>
      <c r="C38" s="158"/>
      <c r="D38" s="158"/>
      <c r="E38" s="158"/>
      <c r="F38" s="159" t="s">
        <v>22</v>
      </c>
      <c r="G38" s="141">
        <v>3858247.3870000001</v>
      </c>
      <c r="I38" s="101"/>
      <c r="J38" s="101"/>
      <c r="K38" s="101"/>
    </row>
    <row r="39" spans="1:11" x14ac:dyDescent="0.25">
      <c r="A39" s="1" t="s">
        <v>18</v>
      </c>
    </row>
    <row r="42" spans="1:11" x14ac:dyDescent="0.25">
      <c r="A42" s="162"/>
      <c r="B42" s="163"/>
      <c r="C42" s="163"/>
      <c r="D42" s="64" t="s">
        <v>27</v>
      </c>
      <c r="E42" s="163"/>
      <c r="F42" s="163"/>
      <c r="G42" s="163"/>
      <c r="H42" s="164"/>
    </row>
    <row r="43" spans="1:11" x14ac:dyDescent="0.25">
      <c r="A43" s="165"/>
      <c r="B43" s="166"/>
      <c r="C43" s="166"/>
      <c r="D43" s="167" t="str">
        <f>CONCATENATE("Applies only to generation facilities not utilizing ",C7,"'s net metering tariff")</f>
        <v>Applies only to generation facilities not utilizing Avista's net metering tariff</v>
      </c>
      <c r="E43" s="166"/>
      <c r="F43" s="166"/>
      <c r="G43" s="166"/>
      <c r="H43" s="168"/>
    </row>
    <row r="44" spans="1:11" x14ac:dyDescent="0.25">
      <c r="A44" s="68"/>
      <c r="B44" s="69"/>
      <c r="C44" s="69"/>
      <c r="D44" s="70" t="str">
        <f>CONCATENATE("that are interconnected to ",C7,"'s Washington state electric distribution system.")</f>
        <v>that are interconnected to Avista's Washington state electric distribution system.</v>
      </c>
      <c r="E44" s="69"/>
      <c r="F44" s="69"/>
      <c r="G44" s="69"/>
      <c r="H44" s="71"/>
    </row>
    <row r="46" spans="1:11" ht="21" customHeight="1" x14ac:dyDescent="0.3">
      <c r="A46" s="130"/>
      <c r="B46" s="131"/>
      <c r="C46" s="131"/>
      <c r="D46" s="132" t="s">
        <v>2</v>
      </c>
      <c r="E46" s="131"/>
      <c r="F46" s="131"/>
      <c r="G46" s="133"/>
      <c r="H46" s="169"/>
    </row>
    <row r="47" spans="1:11" ht="18" customHeight="1" x14ac:dyDescent="0.3">
      <c r="A47" s="73"/>
      <c r="B47" s="134"/>
      <c r="C47" s="135" t="s">
        <v>7</v>
      </c>
      <c r="D47" s="136"/>
      <c r="E47" s="137"/>
      <c r="F47" s="138" t="str">
        <f>CONCATENATE("Total Installed Systems as of March 31, ",C9)</f>
        <v>Total Installed Systems as of March 31, 2021</v>
      </c>
      <c r="G47" s="136"/>
      <c r="H47" s="74"/>
    </row>
    <row r="48" spans="1:11" ht="85.5" customHeight="1" x14ac:dyDescent="0.25">
      <c r="A48" s="75" t="s">
        <v>4</v>
      </c>
      <c r="B48" s="55" t="s">
        <v>8</v>
      </c>
      <c r="C48" s="55" t="s">
        <v>16</v>
      </c>
      <c r="D48" s="56" t="s">
        <v>17</v>
      </c>
      <c r="E48" s="140" t="s">
        <v>8</v>
      </c>
      <c r="F48" s="55" t="s">
        <v>16</v>
      </c>
      <c r="G48" s="61" t="s">
        <v>17</v>
      </c>
      <c r="H48" s="26" t="s">
        <v>5</v>
      </c>
    </row>
    <row r="49" spans="1:8" ht="18" customHeight="1" x14ac:dyDescent="0.25">
      <c r="A49" s="10" t="s">
        <v>10</v>
      </c>
      <c r="B49" s="106">
        <v>1</v>
      </c>
      <c r="C49" s="141">
        <v>132</v>
      </c>
      <c r="D49" s="107">
        <v>132</v>
      </c>
      <c r="E49" s="105">
        <v>3</v>
      </c>
      <c r="F49" s="106">
        <v>28555</v>
      </c>
      <c r="G49" s="107">
        <v>9518.3333333333339</v>
      </c>
      <c r="H49" s="170"/>
    </row>
    <row r="50" spans="1:8" ht="18" customHeight="1" x14ac:dyDescent="0.25">
      <c r="A50" s="10" t="s">
        <v>29</v>
      </c>
      <c r="B50" s="144"/>
      <c r="C50" s="144"/>
      <c r="D50" s="145"/>
      <c r="E50" s="105">
        <v>3</v>
      </c>
      <c r="F50" s="106">
        <v>2360</v>
      </c>
      <c r="G50" s="108">
        <v>786.7</v>
      </c>
      <c r="H50" s="170"/>
    </row>
    <row r="51" spans="1:8" ht="18" customHeight="1" x14ac:dyDescent="0.25">
      <c r="A51" s="10"/>
      <c r="B51" s="110"/>
      <c r="C51" s="110"/>
      <c r="D51" s="146"/>
      <c r="E51" s="109"/>
      <c r="F51" s="110"/>
      <c r="G51" s="111"/>
      <c r="H51" s="170"/>
    </row>
    <row r="52" spans="1:8" ht="18" customHeight="1" x14ac:dyDescent="0.25">
      <c r="A52" s="10"/>
      <c r="B52" s="110"/>
      <c r="C52" s="110"/>
      <c r="D52" s="146"/>
      <c r="E52" s="109"/>
      <c r="F52" s="110"/>
      <c r="G52" s="111"/>
      <c r="H52" s="170"/>
    </row>
    <row r="53" spans="1:8" ht="18" customHeight="1" x14ac:dyDescent="0.25">
      <c r="A53" s="10"/>
      <c r="B53" s="110"/>
      <c r="C53" s="110"/>
      <c r="D53" s="111"/>
      <c r="E53" s="109"/>
      <c r="F53" s="110"/>
      <c r="G53" s="111"/>
      <c r="H53" s="170"/>
    </row>
    <row r="54" spans="1:8" ht="18" customHeight="1" x14ac:dyDescent="0.25">
      <c r="A54" s="10"/>
      <c r="B54" s="110"/>
      <c r="C54" s="110"/>
      <c r="D54" s="111"/>
      <c r="E54" s="109"/>
      <c r="F54" s="110"/>
      <c r="G54" s="111"/>
      <c r="H54" s="170"/>
    </row>
    <row r="55" spans="1:8" ht="18" customHeight="1" x14ac:dyDescent="0.25">
      <c r="A55" s="10"/>
      <c r="B55" s="110"/>
      <c r="C55" s="110"/>
      <c r="D55" s="111"/>
      <c r="E55" s="109"/>
      <c r="F55" s="110"/>
      <c r="G55" s="111"/>
      <c r="H55" s="170"/>
    </row>
    <row r="56" spans="1:8" ht="18" customHeight="1" x14ac:dyDescent="0.25">
      <c r="A56" s="77" t="s">
        <v>6</v>
      </c>
      <c r="B56" s="171">
        <f>SUM(B49:B55)</f>
        <v>1</v>
      </c>
      <c r="C56" s="171">
        <f>SUM(C49:C55)</f>
        <v>132</v>
      </c>
      <c r="D56" s="172"/>
      <c r="E56" s="173">
        <f>SUM(E49:E55)</f>
        <v>6</v>
      </c>
      <c r="F56" s="171">
        <f>SUM(F49:F55)</f>
        <v>30915</v>
      </c>
      <c r="G56" s="172"/>
      <c r="H56" s="174"/>
    </row>
    <row r="57" spans="1:8" x14ac:dyDescent="0.25">
      <c r="A57" s="104" t="s">
        <v>34</v>
      </c>
      <c r="B57" s="152"/>
      <c r="C57" s="152"/>
      <c r="D57" s="152"/>
      <c r="E57" s="152"/>
      <c r="F57" s="152"/>
      <c r="G57" s="152"/>
    </row>
    <row r="58" spans="1:8" x14ac:dyDescent="0.25">
      <c r="A58" s="175"/>
      <c r="B58" s="152"/>
      <c r="C58" s="152"/>
      <c r="D58" s="152"/>
      <c r="E58" s="152"/>
      <c r="F58" s="152"/>
      <c r="G58" s="152"/>
    </row>
    <row r="59" spans="1:8" x14ac:dyDescent="0.25">
      <c r="A59" s="104" t="s">
        <v>15</v>
      </c>
      <c r="B59" s="152"/>
      <c r="C59" s="152"/>
      <c r="D59" s="152"/>
      <c r="E59" s="152"/>
      <c r="F59" s="152"/>
      <c r="G59" s="152"/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Visibility xmlns="dc463f71-b30c-4ab2-9473-d307f9d35888">Full Visibility</Visibility>
    <DocumentSetType xmlns="dc463f71-b30c-4ab2-9473-d307f9d35888">Report</DocumentSetType>
    <IsConfidential xmlns="dc463f71-b30c-4ab2-9473-d307f9d35888">false</IsConfidential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2013-10-02T07:00:00+00:00</OpenedDate>
    <Date1 xmlns="dc463f71-b30c-4ab2-9473-d307f9d35888">2024-06-26T07:00:00+00:00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 xsi:nil="true"/>
    <Nickname xmlns="http://schemas.microsoft.com/sharepoint/v3" xsi:nil="true"/>
    <DocketNumber xmlns="dc463f71-b30c-4ab2-9473-d307f9d35888">131883</DocketNumber>
    <AgendaOrder xmlns="dc463f71-b30c-4ab2-9473-d307f9d35888">false</AgendaOrder>
    <SignificantOrder xmlns="dc463f71-b30c-4ab2-9473-d307f9d35888">false</SignificantOrder>
    <DelegatedOrder xmlns="dc463f71-b30c-4ab2-9473-d307f9d35888">false</DelegatedOrd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A2259CE7B3065B469C07EAF4D87CAA77" ma:contentTypeVersion="135" ma:contentTypeDescription="" ma:contentTypeScope="" ma:versionID="523b28fd6f45d40f736895252ce8b923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8D7B03B-BA1C-4AEB-99A3-0A41296EF647}">
  <ds:schemaRefs>
    <ds:schemaRef ds:uri="dc463f71-b30c-4ab2-9473-d307f9d35888"/>
    <ds:schemaRef ds:uri="http://schemas.microsoft.com/office/2006/documentManagement/types"/>
    <ds:schemaRef ds:uri="http://www.w3.org/XML/1998/namespace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purl.org/dc/dcmitype/"/>
    <ds:schemaRef ds:uri="http://purl.org/dc/elements/1.1/"/>
    <ds:schemaRef ds:uri="http://schemas.microsoft.com/sharepoint/v3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3498C5D6-B32C-4F19-9BAF-82890396B50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1303DF0-84DB-4EFD-9D65-43EB3E3AE8EB}"/>
</file>

<file path=customXml/itemProps4.xml><?xml version="1.0" encoding="utf-8"?>
<ds:datastoreItem xmlns:ds="http://schemas.openxmlformats.org/officeDocument/2006/customXml" ds:itemID="{1EE12FF6-B39D-497B-A505-941321BED38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2024 DG Annual Report</vt:lpstr>
      <vt:lpstr>2023 DG Annual Report</vt:lpstr>
      <vt:lpstr>2022 DG Annual Report</vt:lpstr>
      <vt:lpstr>2021 DG Annual Report</vt:lpstr>
      <vt:lpstr>'2024 DG Annual Report'!Print_Area</vt:lpstr>
    </vt:vector>
  </TitlesOfParts>
  <Company>Washington Utilities and Transportation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Distributed Generation Annual Report template</dc:title>
  <dc:creator>Andrews, Amy (UTC)</dc:creator>
  <cp:lastModifiedBy>Ghering, Amanda</cp:lastModifiedBy>
  <cp:lastPrinted>2019-01-03T19:36:55Z</cp:lastPrinted>
  <dcterms:created xsi:type="dcterms:W3CDTF">2016-04-22T16:51:58Z</dcterms:created>
  <dcterms:modified xsi:type="dcterms:W3CDTF">2024-06-10T15:35:22Z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0x0101006E56B4D1795A2E4DB2F0B01679ED314A00A2259CE7B3065B469C07EAF4D87CAA77</vt:lpwstr>
  </property>
  <property fmtid="{D5CDD505-2E9C-101B-9397-08002B2CF9AE}" pid="3" name="AD Review Date">
    <vt:lpwstr>1/3/2019</vt:lpwstr>
  </property>
  <property fmtid="{D5CDD505-2E9C-101B-9397-08002B2CF9AE}" pid="4" name="ADR">
    <vt:bool>true</vt:bool>
  </property>
  <property fmtid="{D5CDD505-2E9C-101B-9397-08002B2CF9AE}" pid="5" name="ItemID">
    <vt:lpwstr>C01</vt:lpwstr>
  </property>
  <property fmtid="{D5CDD505-2E9C-101B-9397-08002B2CF9AE}" pid="6" name="EfsecDocumentType">
    <vt:lpwstr>Documents</vt:lpwstr>
  </property>
  <property fmtid="{D5CDD505-2E9C-101B-9397-08002B2CF9AE}" pid="7" name="IsOfficialRecord">
    <vt:bool>false</vt:bool>
  </property>
  <property fmtid="{D5CDD505-2E9C-101B-9397-08002B2CF9AE}" pid="8" name="IsVisibleToEfsecCouncil">
    <vt:bool>false</vt:bool>
  </property>
  <property fmtid="{D5CDD505-2E9C-101B-9397-08002B2CF9AE}" pid="9" name="_docset_NoMedatataSyncRequired">
    <vt:lpwstr>False</vt:lpwstr>
  </property>
</Properties>
</file>