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570" windowHeight="11820"/>
  </bookViews>
  <sheets>
    <sheet name="Exhibit No. BCC-4, Page 1" sheetId="1" r:id="rId1"/>
    <sheet name="Exhibit No. BCC-4, Page 2" sheetId="2" r:id="rId2"/>
  </sheets>
  <definedNames>
    <definedName name="_xlnm.Print_Area" localSheetId="0">'Exhibit No. BCC-4, Page 1'!$A$1:$Q$26</definedName>
    <definedName name="_xlnm.Print_Area" localSheetId="1">'Exhibit No. BCC-4, Page 2'!$A$1:$Q$26</definedName>
  </definedNames>
  <calcPr calcId="125725"/>
</workbook>
</file>

<file path=xl/calcChain.xml><?xml version="1.0" encoding="utf-8"?>
<calcChain xmlns="http://schemas.openxmlformats.org/spreadsheetml/2006/main">
  <c r="G17" i="2"/>
  <c r="O17"/>
  <c r="Q17" s="1"/>
  <c r="G18"/>
  <c r="O18"/>
  <c r="Q18" s="1"/>
  <c r="G19"/>
  <c r="O19"/>
  <c r="Q19" s="1"/>
  <c r="G20"/>
  <c r="O20"/>
  <c r="Q20" s="1"/>
  <c r="G21"/>
  <c r="O21"/>
  <c r="Q21" s="1"/>
  <c r="G22"/>
  <c r="O22"/>
  <c r="Q22" s="1"/>
  <c r="G23"/>
  <c r="O23"/>
  <c r="Q23" s="1"/>
  <c r="G24"/>
  <c r="O24"/>
  <c r="Q24" s="1"/>
  <c r="K26"/>
  <c r="M18" s="1"/>
  <c r="O26"/>
  <c r="O17" i="1"/>
  <c r="Q17" s="1"/>
  <c r="O18"/>
  <c r="Q18" s="1"/>
  <c r="O19"/>
  <c r="Q19" s="1"/>
  <c r="O20"/>
  <c r="Q20" s="1"/>
  <c r="O21"/>
  <c r="Q21" s="1"/>
  <c r="O22"/>
  <c r="Q22" s="1"/>
  <c r="O23"/>
  <c r="Q23" s="1"/>
  <c r="O24"/>
  <c r="Q24" s="1"/>
  <c r="G26"/>
  <c r="I17" s="1"/>
  <c r="I26"/>
  <c r="G26" i="2" l="1"/>
  <c r="M24"/>
  <c r="M23"/>
  <c r="M20"/>
  <c r="M19"/>
  <c r="I24" i="1"/>
  <c r="I23"/>
  <c r="I22"/>
  <c r="I21"/>
  <c r="I20"/>
  <c r="I19"/>
  <c r="I18"/>
  <c r="M21" i="2"/>
  <c r="M17"/>
  <c r="M22"/>
  <c r="K26" i="1"/>
  <c r="O26"/>
  <c r="Q26" s="1"/>
  <c r="I19" i="2" l="1"/>
  <c r="I20"/>
  <c r="I21"/>
  <c r="I23"/>
  <c r="I24"/>
  <c r="I26"/>
  <c r="I17"/>
  <c r="I22"/>
  <c r="Q26"/>
  <c r="I18"/>
  <c r="M26"/>
  <c r="M20" i="1"/>
  <c r="M24"/>
  <c r="M22"/>
  <c r="M18"/>
  <c r="M23"/>
  <c r="M21"/>
  <c r="M19"/>
  <c r="M17"/>
  <c r="M26" l="1"/>
</calcChain>
</file>

<file path=xl/sharedStrings.xml><?xml version="1.0" encoding="utf-8"?>
<sst xmlns="http://schemas.openxmlformats.org/spreadsheetml/2006/main" count="70" uniqueCount="34">
  <si>
    <t>Total</t>
  </si>
  <si>
    <t>Rentals</t>
  </si>
  <si>
    <t>Contracts</t>
  </si>
  <si>
    <t>Non-Exclusive Interruptible</t>
  </si>
  <si>
    <t>Rate 87, 87T</t>
  </si>
  <si>
    <t>Limited Interruptible</t>
  </si>
  <si>
    <t>Rate 86, 86T</t>
  </si>
  <si>
    <t>Interruptible</t>
  </si>
  <si>
    <t>Rate 85, 85T</t>
  </si>
  <si>
    <t>Large Volume</t>
  </si>
  <si>
    <t>Rate 41, 41T</t>
  </si>
  <si>
    <t>Commercial &amp; Industrial</t>
  </si>
  <si>
    <t>Rate 31, 31T</t>
  </si>
  <si>
    <t>Residential</t>
  </si>
  <si>
    <t>Rate 16, 23, 53</t>
  </si>
  <si>
    <t>(6)</t>
  </si>
  <si>
    <t>(5)</t>
  </si>
  <si>
    <t>(4)</t>
  </si>
  <si>
    <t>(3)</t>
  </si>
  <si>
    <t>(2)</t>
  </si>
  <si>
    <t>(1)</t>
  </si>
  <si>
    <t>% of Total</t>
  </si>
  <si>
    <t>$</t>
  </si>
  <si>
    <t>Margin</t>
  </si>
  <si>
    <t xml:space="preserve">                                 Rate Class                                 </t>
  </si>
  <si>
    <t>Line</t>
  </si>
  <si>
    <t>Difference</t>
  </si>
  <si>
    <t>Proposed Margin</t>
  </si>
  <si>
    <t>Proforma Margin</t>
  </si>
  <si>
    <t xml:space="preserve">              (Dollar Amounts in Thousands)              </t>
  </si>
  <si>
    <t xml:space="preserve">NWIGU Proposed </t>
  </si>
  <si>
    <t xml:space="preserve">PSE Proposed </t>
  </si>
  <si>
    <t>%</t>
  </si>
  <si>
    <t>Class Margin Revenue Allocation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</si>
</sst>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8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9" fontId="0" fillId="0" borderId="0" xfId="2" applyFont="1"/>
    <xf numFmtId="37" fontId="0" fillId="0" borderId="0" xfId="0" applyNumberFormat="1"/>
    <xf numFmtId="0" fontId="0" fillId="0" borderId="0" xfId="0" applyFont="1"/>
    <xf numFmtId="37" fontId="0" fillId="0" borderId="0" xfId="0" applyNumberFormat="1" applyFont="1"/>
    <xf numFmtId="164" fontId="0" fillId="0" borderId="0" xfId="1" applyNumberFormat="1" applyFont="1"/>
    <xf numFmtId="0" fontId="0" fillId="0" borderId="0" xfId="0" applyFont="1" applyAlignment="1">
      <alignment horizontal="center"/>
    </xf>
    <xf numFmtId="10" fontId="0" fillId="0" borderId="0" xfId="2" applyNumberFormat="1" applyFont="1"/>
    <xf numFmtId="164" fontId="2" fillId="0" borderId="0" xfId="1" applyNumberFormat="1" applyFont="1" applyBorder="1"/>
    <xf numFmtId="10" fontId="2" fillId="0" borderId="0" xfId="2" applyNumberFormat="1" applyFont="1" applyBorder="1"/>
    <xf numFmtId="10" fontId="0" fillId="0" borderId="0" xfId="2" applyNumberFormat="1" applyFont="1" applyBorder="1"/>
    <xf numFmtId="0" fontId="2" fillId="0" borderId="0" xfId="0" applyFont="1" applyAlignment="1">
      <alignment horizontal="left" indent="1"/>
    </xf>
    <xf numFmtId="37" fontId="0" fillId="0" borderId="0" xfId="1" applyNumberFormat="1" applyFont="1" applyBorder="1"/>
    <xf numFmtId="0" fontId="0" fillId="0" borderId="0" xfId="0" applyFont="1" applyAlignment="1">
      <alignment horizontal="left" indent="1"/>
    </xf>
    <xf numFmtId="164" fontId="0" fillId="0" borderId="0" xfId="1" applyNumberFormat="1" applyFont="1" applyBorder="1"/>
    <xf numFmtId="37" fontId="0" fillId="0" borderId="0" xfId="1" applyNumberFormat="1" applyFont="1"/>
    <xf numFmtId="0" fontId="0" fillId="0" borderId="0" xfId="0" applyAlignment="1"/>
    <xf numFmtId="0" fontId="2" fillId="0" borderId="0" xfId="0" applyFont="1"/>
    <xf numFmtId="0" fontId="3" fillId="0" borderId="0" xfId="0" quotePrefix="1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2" applyNumberFormat="1" applyFont="1"/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43"/>
  <sheetViews>
    <sheetView tabSelected="1" workbookViewId="0">
      <selection activeCell="E32" sqref="E32"/>
    </sheetView>
  </sheetViews>
  <sheetFormatPr defaultRowHeight="14.25"/>
  <cols>
    <col min="1" max="1" width="4.375" customWidth="1"/>
    <col min="2" max="2" width="0.875" customWidth="1"/>
    <col min="3" max="3" width="14.5" customWidth="1"/>
    <col min="4" max="4" width="0.875" customWidth="1"/>
    <col min="5" max="5" width="25" customWidth="1"/>
    <col min="6" max="6" width="1.25" customWidth="1"/>
    <col min="7" max="7" width="13.125" customWidth="1"/>
    <col min="8" max="8" width="0.75" customWidth="1"/>
    <col min="9" max="9" width="11.5" customWidth="1"/>
    <col min="10" max="10" width="4.375" customWidth="1"/>
    <col min="11" max="11" width="14.125" customWidth="1"/>
    <col min="12" max="12" width="0.875" customWidth="1"/>
    <col min="13" max="13" width="11.375" customWidth="1"/>
    <col min="14" max="14" width="3.75" customWidth="1"/>
    <col min="15" max="15" width="9.625" customWidth="1"/>
    <col min="16" max="16" width="1.625" customWidth="1"/>
    <col min="17" max="17" width="11.625" customWidth="1"/>
  </cols>
  <sheetData>
    <row r="6" spans="1:17" ht="20.25">
      <c r="A6" s="28" t="s">
        <v>30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20.25">
      <c r="A7" s="28" t="s">
        <v>33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8">
      <c r="A8" s="29" t="s">
        <v>29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8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7" ht="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7" ht="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7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30"/>
      <c r="L12" s="30"/>
      <c r="M12" s="30"/>
      <c r="N12" s="24"/>
    </row>
    <row r="13" spans="1:17" ht="15">
      <c r="A13" s="24"/>
      <c r="B13" s="24"/>
      <c r="C13" s="24"/>
      <c r="D13" s="24"/>
      <c r="E13" s="24"/>
      <c r="F13" s="24"/>
      <c r="G13" s="30" t="s">
        <v>28</v>
      </c>
      <c r="H13" s="30"/>
      <c r="I13" s="30"/>
      <c r="J13" s="24"/>
      <c r="K13" s="30" t="s">
        <v>27</v>
      </c>
      <c r="L13" s="30"/>
      <c r="M13" s="30"/>
      <c r="N13" s="24"/>
      <c r="O13" s="30" t="s">
        <v>26</v>
      </c>
      <c r="P13" s="30"/>
      <c r="Q13" s="30"/>
    </row>
    <row r="14" spans="1:17" ht="15">
      <c r="A14" s="22" t="s">
        <v>25</v>
      </c>
      <c r="B14" s="23"/>
      <c r="C14" s="27" t="s">
        <v>24</v>
      </c>
      <c r="D14" s="27"/>
      <c r="E14" s="27"/>
      <c r="F14" s="23"/>
      <c r="G14" s="21" t="s">
        <v>23</v>
      </c>
      <c r="H14" s="21"/>
      <c r="I14" s="21" t="s">
        <v>21</v>
      </c>
      <c r="J14" s="23"/>
      <c r="K14" s="21" t="s">
        <v>23</v>
      </c>
      <c r="L14" s="21"/>
      <c r="M14" s="21" t="s">
        <v>21</v>
      </c>
      <c r="N14" s="22"/>
      <c r="O14" s="21" t="s">
        <v>22</v>
      </c>
      <c r="P14" s="21"/>
      <c r="Q14" s="21" t="s">
        <v>32</v>
      </c>
    </row>
    <row r="15" spans="1:17">
      <c r="A15" s="7"/>
      <c r="B15" s="4"/>
      <c r="C15" s="4"/>
      <c r="D15" s="4"/>
      <c r="E15" s="4"/>
      <c r="F15" s="4"/>
      <c r="G15" s="19" t="s">
        <v>20</v>
      </c>
      <c r="H15" s="20"/>
      <c r="I15" s="19" t="s">
        <v>19</v>
      </c>
      <c r="J15" s="20"/>
      <c r="K15" s="19" t="s">
        <v>18</v>
      </c>
      <c r="L15" s="20"/>
      <c r="M15" s="19" t="s">
        <v>17</v>
      </c>
      <c r="N15" s="20"/>
      <c r="O15" s="19" t="s">
        <v>16</v>
      </c>
      <c r="Q15" s="19" t="s">
        <v>15</v>
      </c>
    </row>
    <row r="16" spans="1:17" ht="15">
      <c r="A16" s="7"/>
      <c r="B16" s="4"/>
      <c r="C16" s="18"/>
      <c r="D16" s="18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7" ht="21" customHeight="1">
      <c r="A17" s="7">
        <v>1</v>
      </c>
      <c r="B17" s="4"/>
      <c r="C17" s="17" t="s">
        <v>14</v>
      </c>
      <c r="D17" s="4"/>
      <c r="E17" s="4" t="s">
        <v>13</v>
      </c>
      <c r="F17" s="4"/>
      <c r="G17" s="15">
        <v>304327.83492716996</v>
      </c>
      <c r="H17" s="15">
        <v>0</v>
      </c>
      <c r="I17" s="11">
        <f t="shared" ref="I17:I24" si="0">G17/$G$26</f>
        <v>0.70041378889185646</v>
      </c>
      <c r="J17" s="15"/>
      <c r="K17" s="15">
        <v>303903.01433421369</v>
      </c>
      <c r="L17" s="15">
        <v>0</v>
      </c>
      <c r="M17" s="11">
        <f t="shared" ref="M17:M24" si="1">K17/$K$26</f>
        <v>0.66454328442338129</v>
      </c>
      <c r="N17" s="15"/>
      <c r="O17" s="15">
        <f t="shared" ref="O17:O24" si="2">K17-G17</f>
        <v>-424.82059295626823</v>
      </c>
      <c r="Q17" s="8">
        <f t="shared" ref="Q17:Q24" si="3">O17/G17</f>
        <v>-1.3959307831895623E-3</v>
      </c>
    </row>
    <row r="18" spans="1:17" ht="21" customHeight="1">
      <c r="A18" s="7">
        <v>2</v>
      </c>
      <c r="B18" s="4"/>
      <c r="C18" s="17" t="s">
        <v>12</v>
      </c>
      <c r="D18" s="4"/>
      <c r="E18" s="4" t="s">
        <v>11</v>
      </c>
      <c r="F18" s="4"/>
      <c r="G18" s="16">
        <v>88450.534781626891</v>
      </c>
      <c r="H18" s="6">
        <v>0</v>
      </c>
      <c r="I18" s="11">
        <f t="shared" si="0"/>
        <v>0.2035698581785535</v>
      </c>
      <c r="J18" s="16"/>
      <c r="K18" s="6">
        <v>111209.0530925287</v>
      </c>
      <c r="L18" s="16">
        <v>0</v>
      </c>
      <c r="M18" s="11">
        <f t="shared" si="1"/>
        <v>0.24318031053962838</v>
      </c>
      <c r="N18" s="16"/>
      <c r="O18" s="16">
        <f t="shared" si="2"/>
        <v>22758.518310901811</v>
      </c>
      <c r="Q18" s="8">
        <f t="shared" si="3"/>
        <v>0.25730221266711045</v>
      </c>
    </row>
    <row r="19" spans="1:17" ht="21" customHeight="1">
      <c r="A19" s="7">
        <v>3</v>
      </c>
      <c r="B19" s="4"/>
      <c r="C19" s="17" t="s">
        <v>10</v>
      </c>
      <c r="D19" s="4"/>
      <c r="E19" s="4" t="s">
        <v>9</v>
      </c>
      <c r="F19" s="4"/>
      <c r="G19" s="16">
        <v>13519.187145922</v>
      </c>
      <c r="H19" s="6">
        <v>0</v>
      </c>
      <c r="I19" s="11">
        <f t="shared" si="0"/>
        <v>3.1114554782277426E-2</v>
      </c>
      <c r="J19" s="16"/>
      <c r="K19" s="6">
        <v>16138.87852343132</v>
      </c>
      <c r="L19" s="16">
        <v>0</v>
      </c>
      <c r="M19" s="11">
        <f t="shared" si="1"/>
        <v>3.5290809353658956E-2</v>
      </c>
      <c r="N19" s="16"/>
      <c r="O19" s="16">
        <f t="shared" si="2"/>
        <v>2619.6913775093199</v>
      </c>
      <c r="Q19" s="8">
        <f t="shared" si="3"/>
        <v>0.19377580539666822</v>
      </c>
    </row>
    <row r="20" spans="1:17" ht="21" customHeight="1">
      <c r="A20" s="7">
        <v>4</v>
      </c>
      <c r="B20" s="4"/>
      <c r="C20" s="17" t="s">
        <v>8</v>
      </c>
      <c r="D20" s="4"/>
      <c r="E20" s="4" t="s">
        <v>7</v>
      </c>
      <c r="F20" s="4"/>
      <c r="G20" s="16">
        <v>13820.565655464301</v>
      </c>
      <c r="H20" s="6">
        <v>0</v>
      </c>
      <c r="I20" s="11">
        <f t="shared" si="0"/>
        <v>3.1808180667039561E-2</v>
      </c>
      <c r="J20" s="16"/>
      <c r="K20" s="6">
        <v>13261.431118199687</v>
      </c>
      <c r="L20" s="16">
        <v>0</v>
      </c>
      <c r="M20" s="11">
        <f t="shared" si="1"/>
        <v>2.8998708718798984E-2</v>
      </c>
      <c r="N20" s="16"/>
      <c r="O20" s="16">
        <f t="shared" si="2"/>
        <v>-559.13453726461375</v>
      </c>
      <c r="Q20" s="8">
        <f t="shared" si="3"/>
        <v>-4.0456704248103346E-2</v>
      </c>
    </row>
    <row r="21" spans="1:17" ht="21" customHeight="1">
      <c r="A21" s="7">
        <v>5</v>
      </c>
      <c r="B21" s="4"/>
      <c r="C21" s="17" t="s">
        <v>6</v>
      </c>
      <c r="D21" s="4"/>
      <c r="E21" s="4" t="s">
        <v>5</v>
      </c>
      <c r="F21" s="4"/>
      <c r="G21" s="16">
        <v>2178.1262376311702</v>
      </c>
      <c r="H21" s="6">
        <v>0</v>
      </c>
      <c r="I21" s="11">
        <f t="shared" si="0"/>
        <v>5.012980988574731E-3</v>
      </c>
      <c r="J21" s="16"/>
      <c r="K21" s="6">
        <v>1973.0370522796325</v>
      </c>
      <c r="L21" s="16">
        <v>0</v>
      </c>
      <c r="M21" s="11">
        <f t="shared" si="1"/>
        <v>4.3144307926113292E-3</v>
      </c>
      <c r="N21" s="16"/>
      <c r="O21" s="16">
        <f t="shared" si="2"/>
        <v>-205.08918535153771</v>
      </c>
      <c r="Q21" s="8">
        <f t="shared" si="3"/>
        <v>-9.4158539486023207E-2</v>
      </c>
    </row>
    <row r="22" spans="1:17" ht="21" customHeight="1">
      <c r="A22" s="7">
        <v>6</v>
      </c>
      <c r="B22" s="4"/>
      <c r="C22" s="17" t="s">
        <v>4</v>
      </c>
      <c r="D22" s="4"/>
      <c r="E22" s="4" t="s">
        <v>3</v>
      </c>
      <c r="F22" s="4"/>
      <c r="G22" s="16">
        <v>4789.1003962348004</v>
      </c>
      <c r="H22" s="6">
        <v>0</v>
      </c>
      <c r="I22" s="11">
        <f t="shared" si="0"/>
        <v>1.1022166127896426E-2</v>
      </c>
      <c r="J22" s="16"/>
      <c r="K22" s="6">
        <v>4076.1609518442324</v>
      </c>
      <c r="L22" s="16">
        <v>0</v>
      </c>
      <c r="M22" s="11">
        <f t="shared" si="1"/>
        <v>8.9133218790582586E-3</v>
      </c>
      <c r="N22" s="16"/>
      <c r="O22" s="16">
        <f t="shared" si="2"/>
        <v>-712.93944439056804</v>
      </c>
      <c r="Q22" s="8">
        <f t="shared" si="3"/>
        <v>-0.14886709097831449</v>
      </c>
    </row>
    <row r="23" spans="1:17" ht="21" customHeight="1">
      <c r="A23" s="7">
        <v>7</v>
      </c>
      <c r="B23" s="4"/>
      <c r="C23" s="14"/>
      <c r="D23" s="4"/>
      <c r="E23" s="4" t="s">
        <v>2</v>
      </c>
      <c r="F23" s="4"/>
      <c r="G23" s="13">
        <v>1370.30926655695</v>
      </c>
      <c r="H23" s="6">
        <v>0</v>
      </c>
      <c r="I23" s="11">
        <f t="shared" si="0"/>
        <v>3.1537815315922854E-3</v>
      </c>
      <c r="J23" s="13"/>
      <c r="K23" s="15">
        <v>1367.82534664936</v>
      </c>
      <c r="L23" s="13">
        <v>0</v>
      </c>
      <c r="M23" s="11">
        <f t="shared" si="1"/>
        <v>2.9910172176847083E-3</v>
      </c>
      <c r="N23" s="13"/>
      <c r="O23" s="13">
        <f t="shared" si="2"/>
        <v>-2.4839199075900069</v>
      </c>
      <c r="Q23" s="8">
        <f t="shared" si="3"/>
        <v>-1.812671028512508E-3</v>
      </c>
    </row>
    <row r="24" spans="1:17" ht="18.75" customHeight="1">
      <c r="A24" s="7">
        <v>8</v>
      </c>
      <c r="B24" s="4"/>
      <c r="C24" s="14"/>
      <c r="D24" s="4"/>
      <c r="E24" s="4" t="s">
        <v>1</v>
      </c>
      <c r="F24" s="4"/>
      <c r="G24" s="13">
        <v>6041.54846</v>
      </c>
      <c r="H24" s="6"/>
      <c r="I24" s="11">
        <f t="shared" si="0"/>
        <v>1.3904688832209645E-2</v>
      </c>
      <c r="J24" s="6"/>
      <c r="K24" s="15">
        <v>5381.6904572104331</v>
      </c>
      <c r="L24" s="6"/>
      <c r="M24" s="11">
        <f t="shared" si="1"/>
        <v>1.1768117075178216E-2</v>
      </c>
      <c r="N24" s="6"/>
      <c r="O24" s="13">
        <f t="shared" si="2"/>
        <v>-659.85800278956685</v>
      </c>
      <c r="Q24" s="8">
        <f t="shared" si="3"/>
        <v>-0.10922001323971287</v>
      </c>
    </row>
    <row r="25" spans="1:17" ht="18.75" customHeight="1">
      <c r="A25" s="7"/>
      <c r="B25" s="4"/>
      <c r="C25" s="14"/>
      <c r="D25" s="4"/>
      <c r="E25" s="4"/>
      <c r="F25" s="4"/>
      <c r="G25" s="13"/>
      <c r="H25" s="6"/>
      <c r="I25" s="6"/>
      <c r="J25" s="6"/>
      <c r="K25" s="13"/>
      <c r="L25" s="6"/>
      <c r="M25" s="13"/>
      <c r="N25" s="6"/>
      <c r="O25" s="13"/>
    </row>
    <row r="26" spans="1:17" ht="21" customHeight="1">
      <c r="A26" s="7">
        <v>9</v>
      </c>
      <c r="B26" s="4"/>
      <c r="C26" s="12" t="s">
        <v>0</v>
      </c>
      <c r="D26" s="4"/>
      <c r="E26" s="4"/>
      <c r="F26" s="4"/>
      <c r="G26" s="9">
        <f>SUM(G17:G24)</f>
        <v>434497.20687060605</v>
      </c>
      <c r="H26" s="9"/>
      <c r="I26" s="11">
        <f>G26/$G$26</f>
        <v>1</v>
      </c>
      <c r="J26" s="9"/>
      <c r="K26" s="9">
        <f>SUM(K17:K24)</f>
        <v>457311.09087635699</v>
      </c>
      <c r="L26" s="9"/>
      <c r="M26" s="10">
        <f>SUM(M17:M24)</f>
        <v>1</v>
      </c>
      <c r="N26" s="9"/>
      <c r="O26" s="9">
        <f>SUM(O17:O24)</f>
        <v>22813.884005750984</v>
      </c>
      <c r="Q26" s="8">
        <f>O26/G26</f>
        <v>5.2506399684509354E-2</v>
      </c>
    </row>
    <row r="27" spans="1:17" ht="21" customHeight="1">
      <c r="A27" s="7"/>
      <c r="B27" s="4"/>
      <c r="C27" s="4"/>
      <c r="D27" s="4"/>
      <c r="E27" s="4"/>
      <c r="F27" s="4"/>
      <c r="G27" s="6"/>
      <c r="H27" s="6"/>
      <c r="I27" s="6"/>
      <c r="J27" s="6"/>
      <c r="K27" s="6"/>
      <c r="L27" s="6"/>
      <c r="M27" s="6"/>
      <c r="N27" s="6"/>
    </row>
    <row r="28" spans="1:17">
      <c r="A28" s="4"/>
      <c r="B28" s="4"/>
      <c r="C28" s="4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</row>
    <row r="29" spans="1:17">
      <c r="A29" s="4"/>
      <c r="B29" s="4"/>
      <c r="C29" s="4"/>
      <c r="D29" s="4"/>
      <c r="E29" s="4"/>
      <c r="F29" s="4"/>
      <c r="G29" s="5"/>
      <c r="H29" s="4"/>
      <c r="I29" s="4"/>
      <c r="J29" s="4"/>
      <c r="K29" s="5"/>
      <c r="L29" s="4"/>
      <c r="M29" s="4"/>
      <c r="N29" s="4"/>
    </row>
    <row r="30" spans="1:1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"/>
    </row>
    <row r="31" spans="1:17">
      <c r="A31" s="4"/>
      <c r="B31" s="4"/>
      <c r="C31" s="4"/>
      <c r="D31" s="4"/>
      <c r="E31" s="4"/>
      <c r="F31" s="4"/>
      <c r="G31" s="4"/>
      <c r="H31" s="4"/>
      <c r="I31" s="4"/>
      <c r="J31" s="4"/>
      <c r="K31" s="5"/>
      <c r="L31" s="4"/>
      <c r="M31" s="4"/>
      <c r="N31" s="4"/>
    </row>
    <row r="32" spans="1:1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A34" s="4"/>
      <c r="B34" s="4"/>
      <c r="C34" s="4"/>
      <c r="D34" s="4"/>
      <c r="E34" s="4"/>
      <c r="F34" s="4"/>
      <c r="G34" s="4"/>
      <c r="H34" s="4"/>
      <c r="I34" s="4"/>
      <c r="J34" s="4"/>
      <c r="K34" s="5"/>
      <c r="L34" s="4"/>
      <c r="M34" s="4"/>
      <c r="N34" s="4"/>
    </row>
    <row r="35" spans="1:14">
      <c r="A35" s="4"/>
      <c r="B35" s="4"/>
      <c r="C35" s="4"/>
      <c r="D35" s="4"/>
      <c r="E35" s="4"/>
      <c r="F35" s="4"/>
      <c r="G35" s="4"/>
      <c r="H35" s="4"/>
      <c r="I35" s="4"/>
      <c r="J35" s="4"/>
      <c r="K35" s="5"/>
      <c r="L35" s="4"/>
      <c r="M35" s="4"/>
      <c r="N35" s="4"/>
    </row>
    <row r="38" spans="1:14">
      <c r="K38" s="3"/>
    </row>
    <row r="39" spans="1:14">
      <c r="K39" s="3"/>
    </row>
    <row r="40" spans="1:14">
      <c r="K40" s="3"/>
    </row>
    <row r="41" spans="1:14">
      <c r="K41" s="3"/>
    </row>
    <row r="42" spans="1:14">
      <c r="K42" s="3"/>
      <c r="M42" s="2"/>
    </row>
    <row r="43" spans="1:14">
      <c r="K43" s="1"/>
    </row>
  </sheetData>
  <mergeCells count="8">
    <mergeCell ref="C14:E14"/>
    <mergeCell ref="A6:Q6"/>
    <mergeCell ref="A7:Q7"/>
    <mergeCell ref="A8:Q8"/>
    <mergeCell ref="K12:M12"/>
    <mergeCell ref="G13:I13"/>
    <mergeCell ref="K13:M13"/>
    <mergeCell ref="O13:Q13"/>
  </mergeCells>
  <printOptions horizontalCentered="1"/>
  <pageMargins left="0.75" right="0.75" top="0.5" bottom="0.75" header="1.06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43"/>
  <sheetViews>
    <sheetView workbookViewId="0">
      <selection activeCell="I11" sqref="I11"/>
    </sheetView>
  </sheetViews>
  <sheetFormatPr defaultRowHeight="14.25"/>
  <cols>
    <col min="1" max="1" width="4.375" customWidth="1"/>
    <col min="2" max="2" width="0.875" customWidth="1"/>
    <col min="3" max="3" width="14.5" customWidth="1"/>
    <col min="4" max="4" width="0.875" customWidth="1"/>
    <col min="5" max="5" width="25" customWidth="1"/>
    <col min="6" max="6" width="1.25" customWidth="1"/>
    <col min="7" max="7" width="9.625" customWidth="1"/>
    <col min="8" max="8" width="0.75" customWidth="1"/>
    <col min="9" max="9" width="12.375" customWidth="1"/>
    <col min="10" max="10" width="4.375" customWidth="1"/>
    <col min="11" max="11" width="10.25" customWidth="1"/>
    <col min="12" max="12" width="0.875" customWidth="1"/>
    <col min="13" max="13" width="11.75" customWidth="1"/>
    <col min="14" max="14" width="3.75" customWidth="1"/>
    <col min="15" max="15" width="10.375" customWidth="1"/>
    <col min="16" max="16" width="1.625" customWidth="1"/>
    <col min="17" max="17" width="10.875" customWidth="1"/>
  </cols>
  <sheetData>
    <row r="6" spans="1:17" ht="20.25">
      <c r="A6" s="28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20.25">
      <c r="A7" s="28" t="s">
        <v>33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8">
      <c r="A8" s="29" t="s">
        <v>29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8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7" ht="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7" ht="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7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7" ht="15">
      <c r="A13" s="24"/>
      <c r="B13" s="24"/>
      <c r="C13" s="24"/>
      <c r="D13" s="24"/>
      <c r="E13" s="24"/>
      <c r="F13" s="24"/>
      <c r="G13" s="30" t="s">
        <v>28</v>
      </c>
      <c r="H13" s="30"/>
      <c r="I13" s="30"/>
      <c r="J13" s="24"/>
      <c r="K13" s="30" t="s">
        <v>27</v>
      </c>
      <c r="L13" s="30"/>
      <c r="M13" s="30"/>
      <c r="N13" s="24"/>
      <c r="O13" s="30" t="s">
        <v>26</v>
      </c>
      <c r="P13" s="30"/>
      <c r="Q13" s="30"/>
    </row>
    <row r="14" spans="1:17" ht="15">
      <c r="A14" s="22" t="s">
        <v>25</v>
      </c>
      <c r="B14" s="23"/>
      <c r="C14" s="27" t="s">
        <v>24</v>
      </c>
      <c r="D14" s="27"/>
      <c r="E14" s="27"/>
      <c r="F14" s="23"/>
      <c r="G14" s="21" t="s">
        <v>23</v>
      </c>
      <c r="H14" s="21"/>
      <c r="I14" s="21" t="s">
        <v>21</v>
      </c>
      <c r="J14" s="23"/>
      <c r="K14" s="21" t="s">
        <v>23</v>
      </c>
      <c r="L14" s="21"/>
      <c r="M14" s="21" t="s">
        <v>21</v>
      </c>
      <c r="N14" s="22"/>
      <c r="O14" s="21" t="s">
        <v>22</v>
      </c>
      <c r="P14" s="21"/>
      <c r="Q14" s="21" t="s">
        <v>32</v>
      </c>
    </row>
    <row r="15" spans="1:17">
      <c r="A15" s="7"/>
      <c r="B15" s="4"/>
      <c r="C15" s="4"/>
      <c r="D15" s="4"/>
      <c r="E15" s="4"/>
      <c r="F15" s="4"/>
      <c r="G15" s="19" t="s">
        <v>20</v>
      </c>
      <c r="H15" s="20"/>
      <c r="I15" s="19" t="s">
        <v>19</v>
      </c>
      <c r="J15" s="20"/>
      <c r="K15" s="19" t="s">
        <v>18</v>
      </c>
      <c r="L15" s="20"/>
      <c r="M15" s="19" t="s">
        <v>17</v>
      </c>
      <c r="N15" s="20"/>
      <c r="O15" s="19" t="s">
        <v>16</v>
      </c>
      <c r="Q15" s="19" t="s">
        <v>15</v>
      </c>
    </row>
    <row r="16" spans="1:17" ht="15">
      <c r="A16" s="7"/>
      <c r="B16" s="4"/>
      <c r="C16" s="18"/>
      <c r="D16" s="18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7" ht="21" customHeight="1">
      <c r="A17" s="7">
        <v>1</v>
      </c>
      <c r="B17" s="4"/>
      <c r="C17" s="17" t="s">
        <v>14</v>
      </c>
      <c r="D17" s="4"/>
      <c r="E17" s="4" t="s">
        <v>13</v>
      </c>
      <c r="F17" s="4"/>
      <c r="G17" s="15">
        <f>304327834.92717/1000</f>
        <v>304327.83492716996</v>
      </c>
      <c r="H17" s="15">
        <v>0</v>
      </c>
      <c r="I17" s="11">
        <f t="shared" ref="I17:I24" si="0">G17/$G$26</f>
        <v>0.70041378889185646</v>
      </c>
      <c r="J17" s="15"/>
      <c r="K17" s="15">
        <v>318962.82836167701</v>
      </c>
      <c r="L17" s="15">
        <v>0</v>
      </c>
      <c r="M17" s="11">
        <f t="shared" ref="M17:M24" si="1">K17/$K$26</f>
        <v>0.69747407195326427</v>
      </c>
      <c r="N17" s="15"/>
      <c r="O17" s="15">
        <f t="shared" ref="O17:O24" si="2">K17-G17</f>
        <v>14634.993434507051</v>
      </c>
      <c r="Q17" s="8">
        <f t="shared" ref="Q17:Q24" si="3">O17/G17</f>
        <v>4.8089565773730213E-2</v>
      </c>
    </row>
    <row r="18" spans="1:17" ht="21" customHeight="1">
      <c r="A18" s="7">
        <v>2</v>
      </c>
      <c r="B18" s="4"/>
      <c r="C18" s="17" t="s">
        <v>12</v>
      </c>
      <c r="D18" s="4"/>
      <c r="E18" s="4" t="s">
        <v>11</v>
      </c>
      <c r="F18" s="4"/>
      <c r="G18" s="16">
        <f>88450534.7816269/1000</f>
        <v>88450.534781626891</v>
      </c>
      <c r="H18" s="6">
        <v>0</v>
      </c>
      <c r="I18" s="11">
        <f t="shared" si="0"/>
        <v>0.2035698581785535</v>
      </c>
      <c r="J18" s="16"/>
      <c r="K18" s="16">
        <v>94831.331620000012</v>
      </c>
      <c r="L18" s="16">
        <v>0</v>
      </c>
      <c r="M18" s="11">
        <f t="shared" si="1"/>
        <v>0.20736709463446268</v>
      </c>
      <c r="N18" s="16"/>
      <c r="O18" s="16">
        <f t="shared" si="2"/>
        <v>6380.7968383731204</v>
      </c>
      <c r="Q18" s="8">
        <f t="shared" si="3"/>
        <v>7.2139720286898162E-2</v>
      </c>
    </row>
    <row r="19" spans="1:17" ht="21" customHeight="1">
      <c r="A19" s="7">
        <v>3</v>
      </c>
      <c r="B19" s="4"/>
      <c r="C19" s="17" t="s">
        <v>10</v>
      </c>
      <c r="D19" s="4"/>
      <c r="E19" s="4" t="s">
        <v>9</v>
      </c>
      <c r="F19" s="4"/>
      <c r="G19" s="16">
        <f>13519187.145922/1000</f>
        <v>13519.187145922</v>
      </c>
      <c r="H19" s="6">
        <v>0</v>
      </c>
      <c r="I19" s="11">
        <f t="shared" si="0"/>
        <v>3.1114554782277426E-2</v>
      </c>
      <c r="J19" s="16"/>
      <c r="K19" s="16">
        <v>14169.193318048001</v>
      </c>
      <c r="L19" s="16">
        <v>0</v>
      </c>
      <c r="M19" s="11">
        <f t="shared" si="1"/>
        <v>3.0983688634168477E-2</v>
      </c>
      <c r="N19" s="16"/>
      <c r="O19" s="16">
        <f t="shared" si="2"/>
        <v>650.00617212600082</v>
      </c>
      <c r="Q19" s="8">
        <f t="shared" si="3"/>
        <v>4.8080270293622808E-2</v>
      </c>
    </row>
    <row r="20" spans="1:17" ht="21" customHeight="1">
      <c r="A20" s="7">
        <v>4</v>
      </c>
      <c r="B20" s="4"/>
      <c r="C20" s="17" t="s">
        <v>8</v>
      </c>
      <c r="D20" s="4"/>
      <c r="E20" s="4" t="s">
        <v>7</v>
      </c>
      <c r="F20" s="4"/>
      <c r="G20" s="16">
        <f>13820565.6554643/1000</f>
        <v>13820.565655464301</v>
      </c>
      <c r="H20" s="6">
        <v>0</v>
      </c>
      <c r="I20" s="11">
        <f t="shared" si="0"/>
        <v>3.1808180667039561E-2</v>
      </c>
      <c r="J20" s="16"/>
      <c r="K20" s="16">
        <v>14485.04435</v>
      </c>
      <c r="L20" s="16">
        <v>0</v>
      </c>
      <c r="M20" s="11">
        <f t="shared" si="1"/>
        <v>3.1674358159886382E-2</v>
      </c>
      <c r="N20" s="16"/>
      <c r="O20" s="16">
        <f t="shared" si="2"/>
        <v>664.47869453569911</v>
      </c>
      <c r="Q20" s="8">
        <f t="shared" si="3"/>
        <v>4.807897962360036E-2</v>
      </c>
    </row>
    <row r="21" spans="1:17" ht="21" customHeight="1">
      <c r="A21" s="7">
        <v>5</v>
      </c>
      <c r="B21" s="4"/>
      <c r="C21" s="17" t="s">
        <v>6</v>
      </c>
      <c r="D21" s="4"/>
      <c r="E21" s="4" t="s">
        <v>5</v>
      </c>
      <c r="F21" s="4"/>
      <c r="G21" s="16">
        <f>2178126.23763117/1000</f>
        <v>2178.1262376311702</v>
      </c>
      <c r="H21" s="6">
        <v>0</v>
      </c>
      <c r="I21" s="11">
        <f t="shared" si="0"/>
        <v>5.012980988574731E-3</v>
      </c>
      <c r="J21" s="16"/>
      <c r="K21" s="16">
        <v>2230.5042899999999</v>
      </c>
      <c r="L21" s="16">
        <v>0</v>
      </c>
      <c r="M21" s="11">
        <f t="shared" si="1"/>
        <v>4.8774301307971538E-3</v>
      </c>
      <c r="N21" s="16"/>
      <c r="O21" s="16">
        <f t="shared" si="2"/>
        <v>52.378052368829685</v>
      </c>
      <c r="Q21" s="8">
        <f t="shared" si="3"/>
        <v>2.4047298757942353E-2</v>
      </c>
    </row>
    <row r="22" spans="1:17" ht="21" customHeight="1">
      <c r="A22" s="7">
        <v>6</v>
      </c>
      <c r="B22" s="4"/>
      <c r="C22" s="17" t="s">
        <v>4</v>
      </c>
      <c r="D22" s="4"/>
      <c r="E22" s="4" t="s">
        <v>3</v>
      </c>
      <c r="F22" s="4"/>
      <c r="G22" s="16">
        <f>4789100.3962348/1000</f>
        <v>4789.1003962348004</v>
      </c>
      <c r="H22" s="6">
        <v>0</v>
      </c>
      <c r="I22" s="11">
        <f t="shared" si="0"/>
        <v>1.1022166127896426E-2</v>
      </c>
      <c r="J22" s="16"/>
      <c r="K22" s="16">
        <v>5134.5304400000005</v>
      </c>
      <c r="L22" s="16">
        <v>0</v>
      </c>
      <c r="M22" s="11">
        <f t="shared" si="1"/>
        <v>1.1227646406163682E-2</v>
      </c>
      <c r="N22" s="16"/>
      <c r="O22" s="16">
        <f t="shared" si="2"/>
        <v>345.43004376520003</v>
      </c>
      <c r="Q22" s="8">
        <f t="shared" si="3"/>
        <v>7.2128378022055614E-2</v>
      </c>
    </row>
    <row r="23" spans="1:17" ht="21" customHeight="1">
      <c r="A23" s="7">
        <v>7</v>
      </c>
      <c r="B23" s="4"/>
      <c r="C23" s="14"/>
      <c r="D23" s="4"/>
      <c r="E23" s="4" t="s">
        <v>2</v>
      </c>
      <c r="F23" s="4"/>
      <c r="G23" s="13">
        <f>1370309.26655695/1000</f>
        <v>1370.30926655695</v>
      </c>
      <c r="H23" s="6">
        <v>0</v>
      </c>
      <c r="I23" s="11">
        <f t="shared" si="0"/>
        <v>3.1537815315922854E-3</v>
      </c>
      <c r="J23" s="13"/>
      <c r="K23" s="13">
        <v>1456.39629638414</v>
      </c>
      <c r="L23" s="13">
        <v>0</v>
      </c>
      <c r="M23" s="11">
        <f t="shared" si="1"/>
        <v>3.1846929011579649E-3</v>
      </c>
      <c r="N23" s="13"/>
      <c r="O23" s="13">
        <f t="shared" si="2"/>
        <v>86.087029827190008</v>
      </c>
      <c r="Q23" s="8">
        <f t="shared" si="3"/>
        <v>6.2823066243646572E-2</v>
      </c>
    </row>
    <row r="24" spans="1:17" ht="18.75" customHeight="1">
      <c r="A24" s="7">
        <v>8</v>
      </c>
      <c r="B24" s="4"/>
      <c r="C24" s="14"/>
      <c r="D24" s="4"/>
      <c r="E24" s="4" t="s">
        <v>1</v>
      </c>
      <c r="F24" s="4"/>
      <c r="G24" s="13">
        <f>6041548.46/1000</f>
        <v>6041.54846</v>
      </c>
      <c r="H24" s="6"/>
      <c r="I24" s="11">
        <f t="shared" si="0"/>
        <v>1.3904688832209645E-2</v>
      </c>
      <c r="J24" s="6"/>
      <c r="K24" s="13">
        <v>6041.54846</v>
      </c>
      <c r="L24" s="6"/>
      <c r="M24" s="11">
        <f t="shared" si="1"/>
        <v>1.3211017180099279E-2</v>
      </c>
      <c r="N24" s="6"/>
      <c r="O24" s="13">
        <f t="shared" si="2"/>
        <v>0</v>
      </c>
      <c r="Q24" s="8">
        <f t="shared" si="3"/>
        <v>0</v>
      </c>
    </row>
    <row r="25" spans="1:17" ht="18.75" customHeight="1">
      <c r="A25" s="7"/>
      <c r="B25" s="4"/>
      <c r="C25" s="14"/>
      <c r="D25" s="4"/>
      <c r="E25" s="4"/>
      <c r="F25" s="4"/>
      <c r="G25" s="13"/>
      <c r="H25" s="6"/>
      <c r="I25" s="6"/>
      <c r="J25" s="6"/>
      <c r="K25" s="13"/>
      <c r="L25" s="6"/>
      <c r="M25" s="13"/>
      <c r="N25" s="6"/>
      <c r="O25" s="13"/>
    </row>
    <row r="26" spans="1:17" ht="21" customHeight="1">
      <c r="A26" s="7">
        <v>9</v>
      </c>
      <c r="B26" s="4"/>
      <c r="C26" s="12" t="s">
        <v>0</v>
      </c>
      <c r="D26" s="4"/>
      <c r="E26" s="4"/>
      <c r="F26" s="4"/>
      <c r="G26" s="9">
        <f>SUM(G17:G24)</f>
        <v>434497.20687060605</v>
      </c>
      <c r="H26" s="9"/>
      <c r="I26" s="11">
        <f>G26/$G$26</f>
        <v>1</v>
      </c>
      <c r="J26" s="9"/>
      <c r="K26" s="9">
        <f>SUM(K17:K24)</f>
        <v>457311.37713610922</v>
      </c>
      <c r="L26" s="9"/>
      <c r="M26" s="10">
        <f>SUM(M17:M24)</f>
        <v>0.99999999999999989</v>
      </c>
      <c r="N26" s="9"/>
      <c r="O26" s="9">
        <f>SUM(O17:O24)</f>
        <v>22814.170265503089</v>
      </c>
      <c r="Q26" s="8">
        <f>O26/G26</f>
        <v>5.2507058514411085E-2</v>
      </c>
    </row>
    <row r="27" spans="1:17" ht="21" customHeight="1">
      <c r="A27" s="7"/>
      <c r="B27" s="4"/>
      <c r="C27" s="4"/>
      <c r="D27" s="4"/>
      <c r="E27" s="4"/>
      <c r="F27" s="4"/>
      <c r="G27" s="6"/>
      <c r="H27" s="6"/>
      <c r="I27" s="6"/>
      <c r="J27" s="6"/>
      <c r="K27" s="6"/>
      <c r="L27" s="6"/>
      <c r="M27" s="6"/>
      <c r="N27" s="6"/>
    </row>
    <row r="28" spans="1:17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6"/>
    </row>
    <row r="29" spans="1:17">
      <c r="A29" s="4"/>
      <c r="B29" s="4"/>
      <c r="C29" s="4"/>
      <c r="D29" s="4"/>
      <c r="E29" s="4"/>
      <c r="F29" s="4"/>
      <c r="G29" s="5"/>
      <c r="H29" s="4"/>
      <c r="I29" s="4"/>
      <c r="J29" s="4"/>
      <c r="K29" s="5"/>
      <c r="L29" s="4"/>
      <c r="M29" s="4"/>
      <c r="N29" s="4"/>
    </row>
    <row r="30" spans="1:1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7">
      <c r="A31" s="4"/>
      <c r="B31" s="4"/>
      <c r="C31" s="4"/>
      <c r="D31" s="4"/>
      <c r="E31" s="4"/>
      <c r="F31" s="4"/>
      <c r="G31" s="4"/>
      <c r="H31" s="4"/>
      <c r="I31" s="4"/>
      <c r="J31" s="4"/>
      <c r="K31" s="5"/>
      <c r="L31" s="4"/>
      <c r="M31" s="4"/>
      <c r="N31" s="4"/>
    </row>
    <row r="32" spans="1:1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A34" s="4"/>
      <c r="B34" s="4"/>
      <c r="C34" s="4"/>
      <c r="D34" s="4"/>
      <c r="E34" s="4"/>
      <c r="F34" s="4"/>
      <c r="G34" s="4"/>
      <c r="H34" s="4"/>
      <c r="I34" s="4"/>
      <c r="J34" s="4"/>
      <c r="K34" s="5"/>
      <c r="L34" s="4"/>
      <c r="M34" s="4"/>
      <c r="N34" s="4"/>
    </row>
    <row r="35" spans="1:14">
      <c r="A35" s="4"/>
      <c r="B35" s="4"/>
      <c r="C35" s="4"/>
      <c r="D35" s="4"/>
      <c r="E35" s="4"/>
      <c r="F35" s="4"/>
      <c r="G35" s="4"/>
      <c r="H35" s="4"/>
      <c r="I35" s="4"/>
      <c r="J35" s="4"/>
      <c r="K35" s="5"/>
      <c r="L35" s="4"/>
      <c r="M35" s="4"/>
      <c r="N35" s="4"/>
    </row>
    <row r="38" spans="1:14">
      <c r="K38" s="3"/>
    </row>
    <row r="39" spans="1:14">
      <c r="K39" s="3"/>
    </row>
    <row r="40" spans="1:14">
      <c r="K40" s="3"/>
    </row>
    <row r="41" spans="1:14">
      <c r="K41" s="3"/>
    </row>
    <row r="42" spans="1:14">
      <c r="K42" s="3"/>
      <c r="M42" s="2"/>
    </row>
    <row r="43" spans="1:14">
      <c r="K43" s="1"/>
    </row>
  </sheetData>
  <mergeCells count="7">
    <mergeCell ref="C14:E14"/>
    <mergeCell ref="A6:Q6"/>
    <mergeCell ref="A7:Q7"/>
    <mergeCell ref="A8:Q8"/>
    <mergeCell ref="G13:I13"/>
    <mergeCell ref="K13:M13"/>
    <mergeCell ref="O13:Q13"/>
  </mergeCells>
  <printOptions horizontalCentered="1"/>
  <pageMargins left="0.75" right="0.75" top="0.5" bottom="0.75" header="1.06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E74D3EF-7053-4A41-A74B-429B18AB347B}"/>
</file>

<file path=customXml/itemProps2.xml><?xml version="1.0" encoding="utf-8"?>
<ds:datastoreItem xmlns:ds="http://schemas.openxmlformats.org/officeDocument/2006/customXml" ds:itemID="{DC6A5548-2413-4BB5-BC1F-72D81F29E6A0}"/>
</file>

<file path=customXml/itemProps3.xml><?xml version="1.0" encoding="utf-8"?>
<ds:datastoreItem xmlns:ds="http://schemas.openxmlformats.org/officeDocument/2006/customXml" ds:itemID="{F7115689-B180-4692-8FFA-950593E41FE1}"/>
</file>

<file path=customXml/itemProps4.xml><?xml version="1.0" encoding="utf-8"?>
<ds:datastoreItem xmlns:ds="http://schemas.openxmlformats.org/officeDocument/2006/customXml" ds:itemID="{BCA94FF7-18F1-40FF-84C9-B398549FC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Exhibit No. BCC-4, Page 1</vt:lpstr>
      <vt:lpstr>Exhibit No. BCC-4, Page 2</vt:lpstr>
      <vt:lpstr>'Exhibit No. BCC-4, Page 1'!Print_Area</vt:lpstr>
      <vt:lpstr>'Exhibit No. BCC-4, Page 2'!Print_Area</vt:lpstr>
    </vt:vector>
  </TitlesOfParts>
  <Company>Brubaker &amp; Associates,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Collins</dc:creator>
  <cp:lastModifiedBy>Brian Collins</cp:lastModifiedBy>
  <cp:lastPrinted>2017-06-30T15:51:02Z</cp:lastPrinted>
  <dcterms:created xsi:type="dcterms:W3CDTF">2017-06-29T19:28:05Z</dcterms:created>
  <dcterms:modified xsi:type="dcterms:W3CDTF">2017-06-30T19:44:55Z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