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2023IRP-01.DocumentDraft/Shared Documents/2023_Appendix F---Flexible Reserve Study/Support/"/>
    </mc:Choice>
  </mc:AlternateContent>
  <xr:revisionPtr revIDLastSave="84" documentId="13_ncr:1_{C270985C-F1C1-4454-8CAF-3DE144396208}" xr6:coauthVersionLast="47" xr6:coauthVersionMax="47" xr10:uidLastSave="{6155CA0B-5941-465F-94A2-0254F983D749}"/>
  <bookViews>
    <workbookView xWindow="-120" yWindow="-120" windowWidth="29040" windowHeight="15840" xr2:uid="{834E979D-FDF9-4177-BBF9-BB04A4ACDA5A}"/>
  </bookViews>
  <sheets>
    <sheet name="Summa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H9" i="1"/>
  <c r="I9" i="1"/>
  <c r="H10" i="1"/>
  <c r="H27" i="1" s="1"/>
  <c r="I10" i="1"/>
  <c r="I27" i="1" s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O9" i="1" l="1"/>
  <c r="N9" i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2" i="1"/>
  <c r="F9" i="1"/>
  <c r="M9" i="1" l="1"/>
  <c r="L9" i="1"/>
  <c r="I28" i="1"/>
  <c r="H28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J28" i="1" l="1"/>
  <c r="J27" i="1"/>
</calcChain>
</file>

<file path=xl/sharedStrings.xml><?xml version="1.0" encoding="utf-8"?>
<sst xmlns="http://schemas.openxmlformats.org/spreadsheetml/2006/main" count="31" uniqueCount="25">
  <si>
    <t>Avg</t>
  </si>
  <si>
    <t>Discount Rate</t>
  </si>
  <si>
    <t>$/MWh</t>
  </si>
  <si>
    <t>East</t>
  </si>
  <si>
    <t>West</t>
  </si>
  <si>
    <t>Wind (21IRP)</t>
  </si>
  <si>
    <t>Solar (21IRP)</t>
  </si>
  <si>
    <t>Wind 2021 FRS</t>
  </si>
  <si>
    <t>Solar 2021 FRS</t>
  </si>
  <si>
    <t>Study Period</t>
  </si>
  <si>
    <t>2023-2040</t>
  </si>
  <si>
    <t>Flexible Resource Cost</t>
  </si>
  <si>
    <t>$/kw-yr</t>
  </si>
  <si>
    <t>2021 IRP Wind and Solar Integration Costs</t>
  </si>
  <si>
    <t>Wind (23IRP)</t>
  </si>
  <si>
    <t>Solar (23IRP)</t>
  </si>
  <si>
    <t>(2022$)</t>
  </si>
  <si>
    <t>Wind 2023 FRS</t>
  </si>
  <si>
    <t>Solar 2023 FRS</t>
  </si>
  <si>
    <t>2025-2042</t>
  </si>
  <si>
    <t>Inflation</t>
  </si>
  <si>
    <t>Flat Reserve $/MWh</t>
  </si>
  <si>
    <t>2025-2040</t>
  </si>
  <si>
    <t>Levelized (2022$)</t>
  </si>
  <si>
    <t>Table F.2 - 2023 Flexible Resource Costs as Compared to 2021 Costs, $/MWh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</si>
</sst>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[Red]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/>
  </cellStyleXfs>
  <cellXfs count="14">
    <xf numFmtId="0" fontId="0" fillId="0" borderId="0" xfId="0"/>
    <xf numFmtId="43" fontId="0" fillId="0" borderId="0" xfId="0" applyNumberFormat="1"/>
    <xf numFmtId="10" fontId="0" fillId="0" borderId="0" xfId="0" applyNumberFormat="1"/>
    <xf numFmtId="0" fontId="2" fillId="0" borderId="0" xfId="2" applyNumberForma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43" fontId="0" fillId="0" borderId="0" xfId="1" applyFont="1"/>
    <xf numFmtId="8" fontId="4" fillId="0" borderId="4" xfId="0" applyNumberFormat="1" applyFont="1" applyBorder="1" applyAlignment="1">
      <alignment horizontal="center" vertical="center"/>
    </xf>
    <xf numFmtId="8" fontId="0" fillId="0" borderId="0" xfId="0" applyNumberFormat="1"/>
    <xf numFmtId="43" fontId="2" fillId="0" borderId="0" xfId="2" applyNumberFormat="1" applyAlignment="1">
      <alignment horizontal="center"/>
    </xf>
  </cellXfs>
  <cellStyles count="3">
    <cellStyle name="Comma" xfId="1" builtinId="3"/>
    <cellStyle name="Normal" xfId="0" builtinId="0"/>
    <cellStyle name="Normal_WY AC 2009 - AC Study (Wind Study)_2009 08 11" xfId="2" xr:uid="{437FE7B9-D895-4838-A26C-4493737AF2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2363423612296"/>
          <c:y val="5.0925925925925923E-2"/>
          <c:w val="0.81551907559542669"/>
          <c:h val="0.75159059040409493"/>
        </c:manualLayout>
      </c:layout>
      <c:lineChart>
        <c:grouping val="standard"/>
        <c:varyColors val="0"/>
        <c:ser>
          <c:idx val="2"/>
          <c:order val="0"/>
          <c:tx>
            <c:strRef>
              <c:f>Summary!$B$5</c:f>
              <c:strCache>
                <c:ptCount val="1"/>
                <c:pt idx="0">
                  <c:v>Wind (21IRP)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Summary!$A$6:$A$25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Summary!$B$6:$B$25</c:f>
              <c:numCache>
                <c:formatCode>_(* #,##0.00_);_(* \(#,##0.00\);_(* "-"??_);_(@_)</c:formatCode>
                <c:ptCount val="20"/>
                <c:pt idx="0">
                  <c:v>2.3492273456020167</c:v>
                </c:pt>
                <c:pt idx="1">
                  <c:v>2.0253231680280233</c:v>
                </c:pt>
                <c:pt idx="2">
                  <c:v>2.7167488888448013</c:v>
                </c:pt>
                <c:pt idx="3">
                  <c:v>2.8777996216025543</c:v>
                </c:pt>
                <c:pt idx="4">
                  <c:v>3.2796133388942095</c:v>
                </c:pt>
                <c:pt idx="5">
                  <c:v>3.439350241235116</c:v>
                </c:pt>
                <c:pt idx="6">
                  <c:v>1.7981748724531614</c:v>
                </c:pt>
                <c:pt idx="7">
                  <c:v>1.6492028069018589</c:v>
                </c:pt>
                <c:pt idx="8">
                  <c:v>0.49668813626283759</c:v>
                </c:pt>
                <c:pt idx="9">
                  <c:v>0.65628490288989527</c:v>
                </c:pt>
                <c:pt idx="10">
                  <c:v>0.17589533658691367</c:v>
                </c:pt>
                <c:pt idx="11">
                  <c:v>0.12894027104083028</c:v>
                </c:pt>
                <c:pt idx="12">
                  <c:v>0.17271540358688844</c:v>
                </c:pt>
                <c:pt idx="13">
                  <c:v>0.14864264669746666</c:v>
                </c:pt>
                <c:pt idx="14">
                  <c:v>3.3116424447450082E-2</c:v>
                </c:pt>
                <c:pt idx="15">
                  <c:v>3.1130664913518614E-2</c:v>
                </c:pt>
                <c:pt idx="16">
                  <c:v>3.3350167824736821E-2</c:v>
                </c:pt>
                <c:pt idx="17">
                  <c:v>0.14199341904899868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4-49F9-8B24-913D50B42C7B}"/>
            </c:ext>
          </c:extLst>
        </c:ser>
        <c:ser>
          <c:idx val="4"/>
          <c:order val="1"/>
          <c:tx>
            <c:strRef>
              <c:f>Summary!$C$5</c:f>
              <c:strCache>
                <c:ptCount val="1"/>
                <c:pt idx="0">
                  <c:v>Solar (21IRP)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Summary!$A$6:$A$25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Summary!$C$6:$C$25</c:f>
              <c:numCache>
                <c:formatCode>_(* #,##0.00_);_(* \(#,##0.00\);_(* "-"??_);_(@_)</c:formatCode>
                <c:ptCount val="20"/>
                <c:pt idx="0">
                  <c:v>6.0697413405614018</c:v>
                </c:pt>
                <c:pt idx="1">
                  <c:v>1.921229360613343</c:v>
                </c:pt>
                <c:pt idx="2">
                  <c:v>1.2174339530491534</c:v>
                </c:pt>
                <c:pt idx="3">
                  <c:v>0.91276591166633181</c:v>
                </c:pt>
                <c:pt idx="4">
                  <c:v>2.3703825092023694</c:v>
                </c:pt>
                <c:pt idx="5">
                  <c:v>2.323486472705794</c:v>
                </c:pt>
                <c:pt idx="6">
                  <c:v>0.39908886513878433</c:v>
                </c:pt>
                <c:pt idx="7">
                  <c:v>0.54320120160484764</c:v>
                </c:pt>
                <c:pt idx="8">
                  <c:v>0.20333623244357069</c:v>
                </c:pt>
                <c:pt idx="9">
                  <c:v>0.26777701114236585</c:v>
                </c:pt>
                <c:pt idx="10">
                  <c:v>0.11559477579826567</c:v>
                </c:pt>
                <c:pt idx="11">
                  <c:v>0.11571003139097054</c:v>
                </c:pt>
                <c:pt idx="12">
                  <c:v>0.13022140944328695</c:v>
                </c:pt>
                <c:pt idx="13">
                  <c:v>0.12045160154575105</c:v>
                </c:pt>
                <c:pt idx="14">
                  <c:v>4.7554866692976844E-2</c:v>
                </c:pt>
                <c:pt idx="15">
                  <c:v>4.618908398217593E-2</c:v>
                </c:pt>
                <c:pt idx="16">
                  <c:v>4.8060153623239496E-2</c:v>
                </c:pt>
                <c:pt idx="17">
                  <c:v>0.34724723176965139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74-49F9-8B24-913D50B42C7B}"/>
            </c:ext>
          </c:extLst>
        </c:ser>
        <c:ser>
          <c:idx val="5"/>
          <c:order val="2"/>
          <c:tx>
            <c:strRef>
              <c:f>Summary!$E$5</c:f>
              <c:strCache>
                <c:ptCount val="1"/>
                <c:pt idx="0">
                  <c:v>Wind (23IRP)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Summary!$A$6:$A$25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Summary!$E$6:$E$25</c:f>
              <c:numCache>
                <c:formatCode>_(* #,##0.00_);_(* \(#,##0.00\);_(* "-"??_);_(@_)</c:formatCode>
                <c:ptCount val="20"/>
                <c:pt idx="2">
                  <c:v>8.7019228471227894</c:v>
                </c:pt>
                <c:pt idx="3">
                  <c:v>3.325750996295612</c:v>
                </c:pt>
                <c:pt idx="4">
                  <c:v>2.0291249259779383</c:v>
                </c:pt>
                <c:pt idx="5">
                  <c:v>0.33802935053771777</c:v>
                </c:pt>
                <c:pt idx="6">
                  <c:v>0.26154096077819383</c:v>
                </c:pt>
                <c:pt idx="7">
                  <c:v>0.1837898220255583</c:v>
                </c:pt>
                <c:pt idx="8">
                  <c:v>0.18150322358725332</c:v>
                </c:pt>
                <c:pt idx="9">
                  <c:v>0.14546600802433357</c:v>
                </c:pt>
                <c:pt idx="10">
                  <c:v>0.10390622382071457</c:v>
                </c:pt>
                <c:pt idx="11">
                  <c:v>0.10616808516016364</c:v>
                </c:pt>
                <c:pt idx="12">
                  <c:v>0.18094337669069768</c:v>
                </c:pt>
                <c:pt idx="13">
                  <c:v>0.23767052422186077</c:v>
                </c:pt>
                <c:pt idx="14">
                  <c:v>0.17801624338014821</c:v>
                </c:pt>
                <c:pt idx="15">
                  <c:v>0.23671196320904464</c:v>
                </c:pt>
                <c:pt idx="16">
                  <c:v>0.26469967851594711</c:v>
                </c:pt>
                <c:pt idx="17">
                  <c:v>0.31549789877755885</c:v>
                </c:pt>
                <c:pt idx="18">
                  <c:v>0.48649936089096696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74-49F9-8B24-913D50B42C7B}"/>
            </c:ext>
          </c:extLst>
        </c:ser>
        <c:ser>
          <c:idx val="0"/>
          <c:order val="3"/>
          <c:tx>
            <c:strRef>
              <c:f>Summary!$F$5</c:f>
              <c:strCache>
                <c:ptCount val="1"/>
                <c:pt idx="0">
                  <c:v>Solar (23IRP)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Summary!$A$6:$A$25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Summary!$F$6:$F$25</c:f>
              <c:numCache>
                <c:formatCode>_(* #,##0.00_);_(* \(#,##0.00\);_(* "-"??_);_(@_)</c:formatCode>
                <c:ptCount val="20"/>
                <c:pt idx="2">
                  <c:v>5.6334114131952342</c:v>
                </c:pt>
                <c:pt idx="3">
                  <c:v>5.1369029587322155</c:v>
                </c:pt>
                <c:pt idx="4">
                  <c:v>3.129136991913795</c:v>
                </c:pt>
                <c:pt idx="5">
                  <c:v>0.47786018676976366</c:v>
                </c:pt>
                <c:pt idx="6">
                  <c:v>0.46643299836432484</c:v>
                </c:pt>
                <c:pt idx="7">
                  <c:v>0.52003210638965314</c:v>
                </c:pt>
                <c:pt idx="8">
                  <c:v>0.47375676718475734</c:v>
                </c:pt>
                <c:pt idx="9">
                  <c:v>0.51642714182523752</c:v>
                </c:pt>
                <c:pt idx="10">
                  <c:v>0.33500550860683731</c:v>
                </c:pt>
                <c:pt idx="11">
                  <c:v>0.30474368728643975</c:v>
                </c:pt>
                <c:pt idx="12">
                  <c:v>0.45008880765091086</c:v>
                </c:pt>
                <c:pt idx="13">
                  <c:v>0.56106367451854233</c:v>
                </c:pt>
                <c:pt idx="14">
                  <c:v>0.34300557606353743</c:v>
                </c:pt>
                <c:pt idx="15">
                  <c:v>0.41056222749174387</c:v>
                </c:pt>
                <c:pt idx="16">
                  <c:v>0.44721680249220236</c:v>
                </c:pt>
                <c:pt idx="17">
                  <c:v>0.55316203225131499</c:v>
                </c:pt>
                <c:pt idx="18">
                  <c:v>0.86119740202643202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E-4823-A674-84F96B6C9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2166816"/>
        <c:axId val="1032157664"/>
      </c:lineChart>
      <c:catAx>
        <c:axId val="10321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157664"/>
        <c:crosses val="autoZero"/>
        <c:auto val="1"/>
        <c:lblAlgn val="ctr"/>
        <c:lblOffset val="100"/>
        <c:noMultiLvlLbl val="0"/>
      </c:catAx>
      <c:valAx>
        <c:axId val="103215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Integration Cost ($/MWh)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16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806666301898614"/>
          <c:y val="4.8788333410986352E-2"/>
          <c:w val="0.4019333369810138"/>
          <c:h val="0.31009271770022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9</xdr:row>
      <xdr:rowOff>139700</xdr:rowOff>
    </xdr:from>
    <xdr:to>
      <xdr:col>17</xdr:col>
      <xdr:colOff>73025</xdr:colOff>
      <xdr:row>24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7548AE-B06D-43F3-B978-0A8BCB947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3%20IRP\11%20-%20Reporting%20&amp;%20Summaries\Reg%20Reserve\LT%207359%20ST%208047\23%20IRP%20Integration%20Cost%20ST8047%20CONF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"/>
      <sheetName val="Annual"/>
    </sheetNames>
    <sheetDataSet>
      <sheetData sheetId="0" refreshError="1"/>
      <sheetData sheetId="1">
        <row r="6">
          <cell r="M6">
            <v>8.7019228471227894</v>
          </cell>
          <cell r="N6">
            <v>5.6334114131952342</v>
          </cell>
          <cell r="P6">
            <v>31.811261838580272</v>
          </cell>
          <cell r="Q6">
            <v>15.720486770202157</v>
          </cell>
        </row>
        <row r="7">
          <cell r="M7">
            <v>3.325750996295612</v>
          </cell>
          <cell r="N7">
            <v>5.1369029587322155</v>
          </cell>
          <cell r="P7">
            <v>12.175423112381207</v>
          </cell>
          <cell r="Q7">
            <v>14.687675392053208</v>
          </cell>
        </row>
        <row r="8">
          <cell r="M8">
            <v>2.0291249259779383</v>
          </cell>
          <cell r="N8">
            <v>3.129136991913795</v>
          </cell>
          <cell r="P8">
            <v>7.502072030041802</v>
          </cell>
          <cell r="Q8">
            <v>9.033590748026521</v>
          </cell>
        </row>
        <row r="9">
          <cell r="M9">
            <v>0.33802935053771777</v>
          </cell>
          <cell r="N9">
            <v>0.47786018676976366</v>
          </cell>
          <cell r="P9">
            <v>1.2506897404121722</v>
          </cell>
          <cell r="Q9">
            <v>1.3828746152544746</v>
          </cell>
        </row>
        <row r="10">
          <cell r="M10">
            <v>0.26154096077819383</v>
          </cell>
          <cell r="N10">
            <v>0.46643299836432484</v>
          </cell>
          <cell r="P10">
            <v>0.97821417131320509</v>
          </cell>
          <cell r="Q10">
            <v>1.3527542690838135</v>
          </cell>
        </row>
        <row r="11">
          <cell r="M11">
            <v>0.1837898220255583</v>
          </cell>
          <cell r="N11">
            <v>0.52003210638965314</v>
          </cell>
          <cell r="P11">
            <v>0.68838355930127804</v>
          </cell>
          <cell r="Q11">
            <v>1.5080292529436716</v>
          </cell>
        </row>
        <row r="12">
          <cell r="M12">
            <v>0.18150322358725332</v>
          </cell>
          <cell r="N12">
            <v>0.47375676718475734</v>
          </cell>
          <cell r="P12">
            <v>0.67944005792973705</v>
          </cell>
          <cell r="Q12">
            <v>1.3735985182927331</v>
          </cell>
        </row>
        <row r="13">
          <cell r="M13">
            <v>0.14546600802433357</v>
          </cell>
          <cell r="N13">
            <v>0.51642714182523752</v>
          </cell>
          <cell r="P13">
            <v>0.56637490629793275</v>
          </cell>
          <cell r="Q13">
            <v>1.4923142835763135</v>
          </cell>
        </row>
        <row r="14">
          <cell r="M14">
            <v>0.10390622382071457</v>
          </cell>
          <cell r="N14">
            <v>0.33500550860683731</v>
          </cell>
          <cell r="P14">
            <v>0.40698513202155956</v>
          </cell>
          <cell r="Q14">
            <v>0.97119509375256441</v>
          </cell>
        </row>
        <row r="15">
          <cell r="M15">
            <v>0.10616808516016364</v>
          </cell>
          <cell r="N15">
            <v>0.30474368728643975</v>
          </cell>
          <cell r="P15">
            <v>0.41529648090344856</v>
          </cell>
          <cell r="Q15">
            <v>0.88275590327014253</v>
          </cell>
        </row>
        <row r="16">
          <cell r="M16">
            <v>0.18094337669069768</v>
          </cell>
          <cell r="N16">
            <v>0.45008880765091086</v>
          </cell>
          <cell r="P16">
            <v>0.70833667169908943</v>
          </cell>
          <cell r="Q16">
            <v>1.3037806533579535</v>
          </cell>
        </row>
        <row r="17">
          <cell r="M17">
            <v>0.23767052422186077</v>
          </cell>
          <cell r="N17">
            <v>0.56106367451854233</v>
          </cell>
          <cell r="P17">
            <v>0.93092465963290949</v>
          </cell>
          <cell r="Q17">
            <v>1.6207916857547489</v>
          </cell>
        </row>
        <row r="18">
          <cell r="M18">
            <v>0.17801624338014821</v>
          </cell>
          <cell r="N18">
            <v>0.34300557606353743</v>
          </cell>
          <cell r="P18">
            <v>0.69683088576183816</v>
          </cell>
          <cell r="Q18">
            <v>0.99408779013823834</v>
          </cell>
        </row>
        <row r="19">
          <cell r="M19">
            <v>0.23671196320904464</v>
          </cell>
          <cell r="N19">
            <v>0.41056222749174387</v>
          </cell>
          <cell r="P19">
            <v>0.92834514980461791</v>
          </cell>
          <cell r="Q19">
            <v>1.1896426973824552</v>
          </cell>
        </row>
        <row r="20">
          <cell r="M20">
            <v>0.26469967851594711</v>
          </cell>
          <cell r="N20">
            <v>0.44721680249220236</v>
          </cell>
          <cell r="P20">
            <v>1.0370103982628827</v>
          </cell>
          <cell r="Q20">
            <v>1.295924760464088</v>
          </cell>
        </row>
        <row r="21">
          <cell r="M21">
            <v>0.31549789877755885</v>
          </cell>
          <cell r="N21">
            <v>0.55316203225131499</v>
          </cell>
          <cell r="P21">
            <v>1.2415747545692914</v>
          </cell>
          <cell r="Q21">
            <v>1.600877644101427</v>
          </cell>
        </row>
        <row r="22">
          <cell r="M22">
            <v>0.48649936089096696</v>
          </cell>
          <cell r="N22">
            <v>0.86119740202643202</v>
          </cell>
          <cell r="P22">
            <v>1.90454084639495</v>
          </cell>
          <cell r="Q22">
            <v>2.4954671068903846</v>
          </cell>
        </row>
        <row r="23">
          <cell r="P23">
            <v>2.5911506793195009</v>
          </cell>
          <cell r="Q23">
            <v>2.9303638813502828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DC80-E73B-421A-A3F5-A1D1F66606C3}">
  <dimension ref="A1:O33"/>
  <sheetViews>
    <sheetView tabSelected="1" workbookViewId="0">
      <selection activeCell="F8" sqref="F8"/>
    </sheetView>
  </sheetViews>
  <sheetFormatPr defaultRowHeight="15" x14ac:dyDescent="0.25"/>
  <cols>
    <col min="2" max="2" width="18.5703125" bestFit="1" customWidth="1"/>
    <col min="11" max="11" width="18.5703125" bestFit="1" customWidth="1"/>
  </cols>
  <sheetData>
    <row r="1" spans="1:15" x14ac:dyDescent="0.25">
      <c r="L1" t="s">
        <v>1</v>
      </c>
      <c r="M1" s="2">
        <v>6.7699999999999996E-2</v>
      </c>
    </row>
    <row r="2" spans="1:15" x14ac:dyDescent="0.25">
      <c r="L2" t="s">
        <v>20</v>
      </c>
      <c r="M2" s="2">
        <v>2.2700000000000001E-2</v>
      </c>
    </row>
    <row r="4" spans="1:15" x14ac:dyDescent="0.25">
      <c r="A4" t="s">
        <v>13</v>
      </c>
      <c r="H4" t="s">
        <v>21</v>
      </c>
    </row>
    <row r="5" spans="1:15" ht="15.75" thickBot="1" x14ac:dyDescent="0.3">
      <c r="A5" t="s">
        <v>2</v>
      </c>
      <c r="B5" t="s">
        <v>5</v>
      </c>
      <c r="C5" t="s">
        <v>6</v>
      </c>
      <c r="E5" t="s">
        <v>14</v>
      </c>
      <c r="F5" t="s">
        <v>15</v>
      </c>
      <c r="H5" t="s">
        <v>3</v>
      </c>
      <c r="I5" t="s">
        <v>4</v>
      </c>
      <c r="J5" t="s">
        <v>0</v>
      </c>
      <c r="K5" t="s">
        <v>24</v>
      </c>
    </row>
    <row r="6" spans="1:15" ht="25.5" x14ac:dyDescent="0.25">
      <c r="A6" s="3">
        <v>2023</v>
      </c>
      <c r="B6" s="13">
        <v>2.3492273456020167</v>
      </c>
      <c r="C6" s="13">
        <v>6.0697413405614018</v>
      </c>
      <c r="E6" s="1"/>
      <c r="F6" s="1"/>
      <c r="H6" s="10"/>
      <c r="I6" s="10"/>
      <c r="K6" s="4"/>
      <c r="L6" s="5" t="s">
        <v>17</v>
      </c>
      <c r="M6" s="5" t="s">
        <v>18</v>
      </c>
      <c r="N6" s="5" t="s">
        <v>7</v>
      </c>
      <c r="O6" s="5" t="s">
        <v>8</v>
      </c>
    </row>
    <row r="7" spans="1:15" ht="15.75" thickBot="1" x14ac:dyDescent="0.3">
      <c r="A7" s="3">
        <f t="shared" ref="A7:A25" si="0">A6+1</f>
        <v>2024</v>
      </c>
      <c r="B7" s="13">
        <v>2.0253231680280233</v>
      </c>
      <c r="C7" s="13">
        <v>1.921229360613343</v>
      </c>
      <c r="E7" s="1"/>
      <c r="F7" s="1"/>
      <c r="H7" s="10"/>
      <c r="I7" s="10"/>
      <c r="K7" s="6"/>
      <c r="L7" s="7" t="s">
        <v>16</v>
      </c>
      <c r="M7" s="7" t="s">
        <v>16</v>
      </c>
      <c r="N7" s="7" t="s">
        <v>16</v>
      </c>
      <c r="O7" s="7" t="s">
        <v>16</v>
      </c>
    </row>
    <row r="8" spans="1:15" ht="15.75" thickBot="1" x14ac:dyDescent="0.3">
      <c r="A8" s="3">
        <f t="shared" si="0"/>
        <v>2025</v>
      </c>
      <c r="B8" s="13">
        <v>2.7167488888448013</v>
      </c>
      <c r="C8" s="13">
        <v>1.2174339530491534</v>
      </c>
      <c r="E8" s="1">
        <f>[1]Annual!M6</f>
        <v>8.7019228471227894</v>
      </c>
      <c r="F8" s="1">
        <f>[1]Annual!N6</f>
        <v>5.6334114131952342</v>
      </c>
      <c r="H8" s="10">
        <f>[1]Annual!P6</f>
        <v>31.811261838580272</v>
      </c>
      <c r="I8" s="10">
        <f>[1]Annual!Q6</f>
        <v>15.720486770202157</v>
      </c>
      <c r="K8" s="8" t="s">
        <v>9</v>
      </c>
      <c r="L8" s="9" t="s">
        <v>19</v>
      </c>
      <c r="M8" s="9" t="s">
        <v>19</v>
      </c>
      <c r="N8" s="9" t="s">
        <v>10</v>
      </c>
      <c r="O8" s="9" t="s">
        <v>10</v>
      </c>
    </row>
    <row r="9" spans="1:15" ht="15.75" thickBot="1" x14ac:dyDescent="0.3">
      <c r="A9" s="3">
        <f t="shared" si="0"/>
        <v>2026</v>
      </c>
      <c r="B9" s="13">
        <v>2.8777996216025543</v>
      </c>
      <c r="C9" s="13">
        <v>0.91276591166633181</v>
      </c>
      <c r="E9" s="1">
        <f>[1]Annual!M7</f>
        <v>3.325750996295612</v>
      </c>
      <c r="F9" s="1">
        <f>[1]Annual!N7</f>
        <v>5.1369029587322155</v>
      </c>
      <c r="H9" s="10">
        <f>[1]Annual!P7</f>
        <v>12.175423112381207</v>
      </c>
      <c r="I9" s="10">
        <f>[1]Annual!Q7</f>
        <v>14.687675392053208</v>
      </c>
      <c r="K9" s="8" t="s">
        <v>11</v>
      </c>
      <c r="L9" s="11">
        <f>-PMT($M$1,COUNT(E$8:E$24),NPV($M$1,E$8:E$24))*(1+$M$2)^(2022-2024)</f>
        <v>1.3836735970735323</v>
      </c>
      <c r="M9" s="11">
        <f>-PMT($M$1,COUNT(F$8:F$24),NPV($M$1,F$8:F$24))</f>
        <v>1.5912843483763428</v>
      </c>
      <c r="N9" s="11">
        <f>-PMT($M$1,COUNT(B$6:B$23),NPV($M$1,B$6:B$23))</f>
        <v>1.5832219992393362</v>
      </c>
      <c r="O9" s="11">
        <f>-PMT($M$1,COUNT(C$6:C$23),NPV($M$1,C$6:C$23))</f>
        <v>1.3242261898767953</v>
      </c>
    </row>
    <row r="10" spans="1:15" x14ac:dyDescent="0.25">
      <c r="A10" s="3">
        <f t="shared" si="0"/>
        <v>2027</v>
      </c>
      <c r="B10" s="13">
        <v>3.2796133388942095</v>
      </c>
      <c r="C10" s="13">
        <v>2.3703825092023694</v>
      </c>
      <c r="E10" s="1">
        <f>[1]Annual!M8</f>
        <v>2.0291249259779383</v>
      </c>
      <c r="F10" s="1">
        <f>[1]Annual!N8</f>
        <v>3.129136991913795</v>
      </c>
      <c r="H10" s="10">
        <f>[1]Annual!P8</f>
        <v>7.502072030041802</v>
      </c>
      <c r="I10" s="10">
        <f>[1]Annual!Q8</f>
        <v>9.033590748026521</v>
      </c>
    </row>
    <row r="11" spans="1:15" x14ac:dyDescent="0.25">
      <c r="A11" s="3">
        <f t="shared" si="0"/>
        <v>2028</v>
      </c>
      <c r="B11" s="13">
        <v>3.439350241235116</v>
      </c>
      <c r="C11" s="13">
        <v>2.323486472705794</v>
      </c>
      <c r="E11" s="1">
        <f>[1]Annual!M9</f>
        <v>0.33802935053771777</v>
      </c>
      <c r="F11" s="1">
        <f>[1]Annual!N9</f>
        <v>0.47786018676976366</v>
      </c>
      <c r="H11" s="10">
        <f>[1]Annual!P9</f>
        <v>1.2506897404121722</v>
      </c>
      <c r="I11" s="10">
        <f>[1]Annual!Q9</f>
        <v>1.3828746152544746</v>
      </c>
    </row>
    <row r="12" spans="1:15" x14ac:dyDescent="0.25">
      <c r="A12" s="3">
        <f t="shared" si="0"/>
        <v>2029</v>
      </c>
      <c r="B12" s="13">
        <v>1.7981748724531614</v>
      </c>
      <c r="C12" s="13">
        <v>0.39908886513878433</v>
      </c>
      <c r="E12" s="1">
        <f>[1]Annual!M10</f>
        <v>0.26154096077819383</v>
      </c>
      <c r="F12" s="1">
        <f>[1]Annual!N10</f>
        <v>0.46643299836432484</v>
      </c>
      <c r="H12" s="10">
        <f>[1]Annual!P10</f>
        <v>0.97821417131320509</v>
      </c>
      <c r="I12" s="10">
        <f>[1]Annual!Q10</f>
        <v>1.3527542690838135</v>
      </c>
    </row>
    <row r="13" spans="1:15" x14ac:dyDescent="0.25">
      <c r="A13" s="3">
        <f t="shared" si="0"/>
        <v>2030</v>
      </c>
      <c r="B13" s="13">
        <v>1.6492028069018589</v>
      </c>
      <c r="C13" s="13">
        <v>0.54320120160484764</v>
      </c>
      <c r="E13" s="1">
        <f>[1]Annual!M11</f>
        <v>0.1837898220255583</v>
      </c>
      <c r="F13" s="1">
        <f>[1]Annual!N11</f>
        <v>0.52003210638965314</v>
      </c>
      <c r="H13" s="10">
        <f>[1]Annual!P11</f>
        <v>0.68838355930127804</v>
      </c>
      <c r="I13" s="10">
        <f>[1]Annual!Q11</f>
        <v>1.5080292529436716</v>
      </c>
    </row>
    <row r="14" spans="1:15" x14ac:dyDescent="0.25">
      <c r="A14" s="3">
        <f t="shared" si="0"/>
        <v>2031</v>
      </c>
      <c r="B14" s="13">
        <v>0.49668813626283759</v>
      </c>
      <c r="C14" s="13">
        <v>0.20333623244357069</v>
      </c>
      <c r="E14" s="1">
        <f>[1]Annual!M12</f>
        <v>0.18150322358725332</v>
      </c>
      <c r="F14" s="1">
        <f>[1]Annual!N12</f>
        <v>0.47375676718475734</v>
      </c>
      <c r="H14" s="10">
        <f>[1]Annual!P12</f>
        <v>0.67944005792973705</v>
      </c>
      <c r="I14" s="10">
        <f>[1]Annual!Q12</f>
        <v>1.3735985182927331</v>
      </c>
    </row>
    <row r="15" spans="1:15" x14ac:dyDescent="0.25">
      <c r="A15" s="3">
        <f t="shared" si="0"/>
        <v>2032</v>
      </c>
      <c r="B15" s="13">
        <v>0.65628490288989527</v>
      </c>
      <c r="C15" s="13">
        <v>0.26777701114236585</v>
      </c>
      <c r="E15" s="1">
        <f>[1]Annual!M13</f>
        <v>0.14546600802433357</v>
      </c>
      <c r="F15" s="1">
        <f>[1]Annual!N13</f>
        <v>0.51642714182523752</v>
      </c>
      <c r="H15" s="10">
        <f>[1]Annual!P13</f>
        <v>0.56637490629793275</v>
      </c>
      <c r="I15" s="10">
        <f>[1]Annual!Q13</f>
        <v>1.4923142835763135</v>
      </c>
    </row>
    <row r="16" spans="1:15" x14ac:dyDescent="0.25">
      <c r="A16" s="3">
        <f t="shared" si="0"/>
        <v>2033</v>
      </c>
      <c r="B16" s="13">
        <v>0.17589533658691367</v>
      </c>
      <c r="C16" s="13">
        <v>0.11559477579826567</v>
      </c>
      <c r="E16" s="1">
        <f>[1]Annual!M14</f>
        <v>0.10390622382071457</v>
      </c>
      <c r="F16" s="1">
        <f>[1]Annual!N14</f>
        <v>0.33500550860683731</v>
      </c>
      <c r="H16" s="10">
        <f>[1]Annual!P14</f>
        <v>0.40698513202155956</v>
      </c>
      <c r="I16" s="10">
        <f>[1]Annual!Q14</f>
        <v>0.97119509375256441</v>
      </c>
    </row>
    <row r="17" spans="1:11" x14ac:dyDescent="0.25">
      <c r="A17" s="3">
        <f t="shared" si="0"/>
        <v>2034</v>
      </c>
      <c r="B17" s="13">
        <v>0.12894027104083028</v>
      </c>
      <c r="C17" s="13">
        <v>0.11571003139097054</v>
      </c>
      <c r="E17" s="1">
        <f>[1]Annual!M15</f>
        <v>0.10616808516016364</v>
      </c>
      <c r="F17" s="1">
        <f>[1]Annual!N15</f>
        <v>0.30474368728643975</v>
      </c>
      <c r="H17" s="10">
        <f>[1]Annual!P15</f>
        <v>0.41529648090344856</v>
      </c>
      <c r="I17" s="10">
        <f>[1]Annual!Q15</f>
        <v>0.88275590327014253</v>
      </c>
    </row>
    <row r="18" spans="1:11" x14ac:dyDescent="0.25">
      <c r="A18" s="3">
        <f t="shared" si="0"/>
        <v>2035</v>
      </c>
      <c r="B18" s="13">
        <v>0.17271540358688844</v>
      </c>
      <c r="C18" s="13">
        <v>0.13022140944328695</v>
      </c>
      <c r="E18" s="1">
        <f>[1]Annual!M16</f>
        <v>0.18094337669069768</v>
      </c>
      <c r="F18" s="1">
        <f>[1]Annual!N16</f>
        <v>0.45008880765091086</v>
      </c>
      <c r="H18" s="10">
        <f>[1]Annual!P16</f>
        <v>0.70833667169908943</v>
      </c>
      <c r="I18" s="10">
        <f>[1]Annual!Q16</f>
        <v>1.3037806533579535</v>
      </c>
    </row>
    <row r="19" spans="1:11" x14ac:dyDescent="0.25">
      <c r="A19" s="3">
        <f t="shared" si="0"/>
        <v>2036</v>
      </c>
      <c r="B19" s="13">
        <v>0.14864264669746666</v>
      </c>
      <c r="C19" s="13">
        <v>0.12045160154575105</v>
      </c>
      <c r="E19" s="1">
        <f>[1]Annual!M17</f>
        <v>0.23767052422186077</v>
      </c>
      <c r="F19" s="1">
        <f>[1]Annual!N17</f>
        <v>0.56106367451854233</v>
      </c>
      <c r="H19" s="10">
        <f>[1]Annual!P17</f>
        <v>0.93092465963290949</v>
      </c>
      <c r="I19" s="10">
        <f>[1]Annual!Q17</f>
        <v>1.6207916857547489</v>
      </c>
    </row>
    <row r="20" spans="1:11" x14ac:dyDescent="0.25">
      <c r="A20" s="3">
        <f t="shared" si="0"/>
        <v>2037</v>
      </c>
      <c r="B20" s="1">
        <v>3.3116424447450082E-2</v>
      </c>
      <c r="C20" s="13">
        <v>4.7554866692976844E-2</v>
      </c>
      <c r="E20" s="1">
        <f>[1]Annual!M18</f>
        <v>0.17801624338014821</v>
      </c>
      <c r="F20" s="1">
        <f>[1]Annual!N18</f>
        <v>0.34300557606353743</v>
      </c>
      <c r="H20" s="10">
        <f>[1]Annual!P18</f>
        <v>0.69683088576183816</v>
      </c>
      <c r="I20" s="10">
        <f>[1]Annual!Q18</f>
        <v>0.99408779013823834</v>
      </c>
    </row>
    <row r="21" spans="1:11" x14ac:dyDescent="0.25">
      <c r="A21" s="3">
        <f t="shared" si="0"/>
        <v>2038</v>
      </c>
      <c r="B21" s="1">
        <v>3.1130664913518614E-2</v>
      </c>
      <c r="C21" s="13">
        <v>4.618908398217593E-2</v>
      </c>
      <c r="E21" s="1">
        <f>[1]Annual!M19</f>
        <v>0.23671196320904464</v>
      </c>
      <c r="F21" s="1">
        <f>[1]Annual!N19</f>
        <v>0.41056222749174387</v>
      </c>
      <c r="H21" s="10">
        <f>[1]Annual!P19</f>
        <v>0.92834514980461791</v>
      </c>
      <c r="I21" s="10">
        <f>[1]Annual!Q19</f>
        <v>1.1896426973824552</v>
      </c>
    </row>
    <row r="22" spans="1:11" x14ac:dyDescent="0.25">
      <c r="A22" s="3">
        <f t="shared" si="0"/>
        <v>2039</v>
      </c>
      <c r="B22" s="1">
        <v>3.3350167824736821E-2</v>
      </c>
      <c r="C22" s="13">
        <v>4.8060153623239496E-2</v>
      </c>
      <c r="E22" s="1">
        <f>[1]Annual!M20</f>
        <v>0.26469967851594711</v>
      </c>
      <c r="F22" s="1">
        <f>[1]Annual!N20</f>
        <v>0.44721680249220236</v>
      </c>
      <c r="H22" s="10">
        <f>[1]Annual!P20</f>
        <v>1.0370103982628827</v>
      </c>
      <c r="I22" s="10">
        <f>[1]Annual!Q20</f>
        <v>1.295924760464088</v>
      </c>
    </row>
    <row r="23" spans="1:11" x14ac:dyDescent="0.25">
      <c r="A23" s="3">
        <f t="shared" si="0"/>
        <v>2040</v>
      </c>
      <c r="B23" s="1">
        <v>0.14199341904899868</v>
      </c>
      <c r="C23" s="13">
        <v>0.34724723176965139</v>
      </c>
      <c r="E23" s="1">
        <f>[1]Annual!M21</f>
        <v>0.31549789877755885</v>
      </c>
      <c r="F23" s="1">
        <f>[1]Annual!N21</f>
        <v>0.55316203225131499</v>
      </c>
      <c r="H23" s="10">
        <f>[1]Annual!P21</f>
        <v>1.2415747545692914</v>
      </c>
      <c r="I23" s="10">
        <f>[1]Annual!Q21</f>
        <v>1.600877644101427</v>
      </c>
    </row>
    <row r="24" spans="1:11" x14ac:dyDescent="0.25">
      <c r="A24" s="3">
        <f t="shared" si="0"/>
        <v>2041</v>
      </c>
      <c r="E24" s="1">
        <f>[1]Annual!M22</f>
        <v>0.48649936089096696</v>
      </c>
      <c r="F24" s="1">
        <f>[1]Annual!N22</f>
        <v>0.86119740202643202</v>
      </c>
      <c r="H24" s="10">
        <f>[1]Annual!P22</f>
        <v>1.90454084639495</v>
      </c>
      <c r="I24" s="10">
        <f>[1]Annual!Q22</f>
        <v>2.4954671068903846</v>
      </c>
    </row>
    <row r="25" spans="1:11" x14ac:dyDescent="0.25">
      <c r="A25" s="3">
        <f t="shared" si="0"/>
        <v>2042</v>
      </c>
      <c r="H25" s="10">
        <f>[1]Annual!P23</f>
        <v>2.5911506793195009</v>
      </c>
      <c r="I25" s="10">
        <f>[1]Annual!Q23</f>
        <v>2.9303638813502828</v>
      </c>
    </row>
    <row r="26" spans="1:11" x14ac:dyDescent="0.25">
      <c r="G26" t="s">
        <v>23</v>
      </c>
    </row>
    <row r="27" spans="1:11" x14ac:dyDescent="0.25">
      <c r="G27" t="s">
        <v>22</v>
      </c>
      <c r="H27" s="12">
        <f>-PMT($M$1,COUNT(H$8:H$25),NPV($M$1,H$8:H$25))*(1+$M$2)^(2022-2024)</f>
        <v>5.0158992657769019</v>
      </c>
      <c r="I27" s="12">
        <f>-PMT($M$1,COUNT(I$8:I$25),NPV($M$1,I$8:I$25))*(1+$M$2)^(2022-2024)</f>
        <v>4.2882569769032255</v>
      </c>
      <c r="J27" s="12">
        <f>AVERAGE(H27:I27)</f>
        <v>4.6520781213400637</v>
      </c>
      <c r="K27" t="s">
        <v>2</v>
      </c>
    </row>
    <row r="28" spans="1:11" x14ac:dyDescent="0.25">
      <c r="H28" s="12">
        <f>H27*8760/1000</f>
        <v>43.939277568205661</v>
      </c>
      <c r="I28" s="12">
        <f>I27*8760/1000</f>
        <v>37.565131117672252</v>
      </c>
      <c r="J28" s="12">
        <f>AVERAGE(H28:I28)</f>
        <v>40.752204342938953</v>
      </c>
      <c r="K28" t="s">
        <v>12</v>
      </c>
    </row>
    <row r="32" spans="1:11" x14ac:dyDescent="0.25">
      <c r="H32" s="12"/>
      <c r="I32" s="12"/>
      <c r="J32" s="12"/>
    </row>
    <row r="33" spans="8:10" x14ac:dyDescent="0.25">
      <c r="H33" s="12"/>
      <c r="I33" s="12"/>
      <c r="J33" s="1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D84876E-E01C-43E5-A8B4-3195E93F681D}"/>
</file>

<file path=customXml/itemProps2.xml><?xml version="1.0" encoding="utf-8"?>
<ds:datastoreItem xmlns:ds="http://schemas.openxmlformats.org/officeDocument/2006/customXml" ds:itemID="{F6643874-E862-4F87-8B88-87E4EBE768D2}">
  <ds:schemaRefs>
    <ds:schemaRef ds:uri="http://purl.org/dc/terms/"/>
    <ds:schemaRef ds:uri="67de7974-30e9-4e43-b8ca-77321d7e0118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a504982d-01ac-4d8e-8698-61e17763bd0c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8F70102-62FA-429F-BD1C-EFC144096F7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50CD07-5769-41E0-9B9D-1DFAABE88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MacNeil, Daniel (PacifiCorp)</dc:creator>
  <cp:lastModifiedBy>MacNeil, Daniel (PacifiCorp)</cp:lastModifiedBy>
  <dcterms:created xsi:type="dcterms:W3CDTF">2021-08-30T11:07:22Z</dcterms:created>
  <dcterms:modified xsi:type="dcterms:W3CDTF">2023-03-27T19:53:29Z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Order">
    <vt:r8>67000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docset_NoMedatataSyncRequired">
    <vt:lpwstr>False</vt:lpwstr>
  </property>
</Properties>
</file>