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9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ly/"/>
    </mc:Choice>
  </mc:AlternateContent>
  <xr:revisionPtr revIDLastSave="0" documentId="8_{D51E4E2A-E90C-4005-8359-8A6204F5C3F1}" xr6:coauthVersionLast="47" xr6:coauthVersionMax="47" xr10:uidLastSave="{00000000-0000-0000-0000-000000000000}"/>
  <bookViews>
    <workbookView xWindow="2340" yWindow="2340" windowWidth="21600" windowHeight="11385" tabRatio="812" xr2:uid="{00000000-000D-0000-FFFF-FFFF00000000}"/>
  </bookViews>
  <sheets>
    <sheet name="Q2-2023" sheetId="36" r:id="rId1"/>
    <sheet name="Q1-2023" sheetId="35" r:id="rId2"/>
    <sheet name="04-2023" sheetId="34" r:id="rId3"/>
    <sheet name="Q3-2022" sheetId="33" r:id="rId4"/>
    <sheet name="Q2-2022" sheetId="32" r:id="rId5"/>
    <sheet name="Q1-2022" sheetId="31" r:id="rId6"/>
    <sheet name="Q4-2021" sheetId="30" r:id="rId7"/>
    <sheet name="Q3-2021" sheetId="29" r:id="rId8"/>
    <sheet name="Q2-2021" sheetId="28" r:id="rId9"/>
    <sheet name="Q1-2021" sheetId="27" r:id="rId10"/>
    <sheet name="Q4-2020" sheetId="26" r:id="rId11"/>
    <sheet name="Q3-2020" sheetId="25" r:id="rId12"/>
    <sheet name="Q2-2020" sheetId="24" r:id="rId13"/>
    <sheet name="Q1-2020" sheetId="22" r:id="rId14"/>
    <sheet name="Q4_2019" sheetId="23" r:id="rId15"/>
    <sheet name="Q3_2019" sheetId="21" r:id="rId16"/>
    <sheet name="Q2_2019" sheetId="20" r:id="rId17"/>
    <sheet name="Q1_2019" sheetId="19" r:id="rId18"/>
  </sheets>
  <externalReferences>
    <externalReference r:id="rId19"/>
  </externalReferences>
  <definedNames>
    <definedName name="Beginning_Balance" localSheetId="2">-FV('04-2023'!Interest_Rate/12,'04-2023'!Payment_Number-1,-'04-2023'!Monthly_Payment,'04-2023'!Loan_Amount)</definedName>
    <definedName name="Beginning_Balance" localSheetId="17">-FV(Q1_2019!Interest_Rate/12,Q1_2019!Payment_Number-1,-Q1_2019!Monthly_Payment,Q1_2019!Loan_Amount)</definedName>
    <definedName name="Beginning_Balance" localSheetId="13">-FV('Q1-2020'!Interest_Rate/12,'Q1-2020'!Payment_Number-1,-'Q1-2020'!Monthly_Payment,'Q1-2020'!Loan_Amount)</definedName>
    <definedName name="Beginning_Balance" localSheetId="9">-FV('Q1-2021'!Interest_Rate/12,'Q1-2021'!Payment_Number-1,-'Q1-2021'!Monthly_Payment,'Q1-2021'!Loan_Amount)</definedName>
    <definedName name="Beginning_Balance" localSheetId="5">-FV('Q1-2022'!Interest_Rate/12,'Q1-2022'!Payment_Number-1,-'Q1-2022'!Monthly_Payment,'Q1-2022'!Loan_Amount)</definedName>
    <definedName name="Beginning_Balance" localSheetId="16">-FV(Q2_2019!Interest_Rate/12,Q2_2019!Payment_Number-1,-Q2_2019!Monthly_Payment,Q2_2019!Loan_Amount)</definedName>
    <definedName name="Beginning_Balance" localSheetId="12">-FV('Q2-2020'!Interest_Rate/12,'Q2-2020'!Payment_Number-1,-'Q2-2020'!Monthly_Payment,'Q2-2020'!Loan_Amount)</definedName>
    <definedName name="Beginning_Balance" localSheetId="8">-FV('Q2-2021'!Interest_Rate/12,'Q2-2021'!Payment_Number-1,-'Q2-2021'!Monthly_Payment,'Q2-2021'!Loan_Amount)</definedName>
    <definedName name="Beginning_Balance" localSheetId="4">-FV('Q2-2022'!Interest_Rate/12,'Q2-2022'!Payment_Number-1,-'Q2-2022'!Monthly_Payment,'Q2-2022'!Loan_Amount)</definedName>
    <definedName name="Beginning_Balance" localSheetId="15">-FV(Q3_2019!Interest_Rate/12,Q3_2019!Payment_Number-1,-Q3_2019!Monthly_Payment,Q3_2019!Loan_Amount)</definedName>
    <definedName name="Beginning_Balance" localSheetId="11">-FV('Q3-2020'!Interest_Rate/12,'Q3-2020'!Payment_Number-1,-'Q3-2020'!Monthly_Payment,'Q3-2020'!Loan_Amount)</definedName>
    <definedName name="Beginning_Balance" localSheetId="7">-FV('Q3-2021'!Interest_Rate/12,'Q3-2021'!Payment_Number-1,-'Q3-2021'!Monthly_Payment,'Q3-2021'!Loan_Amount)</definedName>
    <definedName name="Beginning_Balance" localSheetId="3">-FV('Q3-2022'!Interest_Rate/12,'Q3-2022'!Payment_Number-1,-'Q3-2022'!Monthly_Payment,'Q3-2022'!Loan_Amount)</definedName>
    <definedName name="Beginning_Balance" localSheetId="14">-FV(Q4_2019!Interest_Rate/12,Q4_2019!Payment_Number-1,-Q4_2019!Monthly_Payment,Q4_2019!Loan_Amount)</definedName>
    <definedName name="Beginning_Balance" localSheetId="10">-FV('Q4-2020'!Interest_Rate/12,'Q4-2020'!Payment_Number-1,-'Q4-2020'!Monthly_Payment,'Q4-2020'!Loan_Amount)</definedName>
    <definedName name="Beginning_Balance" localSheetId="6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2">-FV('04-2023'!Interest_Rate/12,'04-2023'!Payment_Number,-'04-2023'!Monthly_Payment,'04-2023'!Loan_Amount)</definedName>
    <definedName name="Ending_Balance" localSheetId="17">-FV(Q1_2019!Interest_Rate/12,Q1_2019!Payment_Number,-Q1_2019!Monthly_Payment,Q1_2019!Loan_Amount)</definedName>
    <definedName name="Ending_Balance" localSheetId="13">-FV('Q1-2020'!Interest_Rate/12,'Q1-2020'!Payment_Number,-'Q1-2020'!Monthly_Payment,'Q1-2020'!Loan_Amount)</definedName>
    <definedName name="Ending_Balance" localSheetId="9">-FV('Q1-2021'!Interest_Rate/12,'Q1-2021'!Payment_Number,-'Q1-2021'!Monthly_Payment,'Q1-2021'!Loan_Amount)</definedName>
    <definedName name="Ending_Balance" localSheetId="5">-FV('Q1-2022'!Interest_Rate/12,'Q1-2022'!Payment_Number,-'Q1-2022'!Monthly_Payment,'Q1-2022'!Loan_Amount)</definedName>
    <definedName name="Ending_Balance" localSheetId="16">-FV(Q2_2019!Interest_Rate/12,Q2_2019!Payment_Number,-Q2_2019!Monthly_Payment,Q2_2019!Loan_Amount)</definedName>
    <definedName name="Ending_Balance" localSheetId="12">-FV('Q2-2020'!Interest_Rate/12,'Q2-2020'!Payment_Number,-'Q2-2020'!Monthly_Payment,'Q2-2020'!Loan_Amount)</definedName>
    <definedName name="Ending_Balance" localSheetId="8">-FV('Q2-2021'!Interest_Rate/12,'Q2-2021'!Payment_Number,-'Q2-2021'!Monthly_Payment,'Q2-2021'!Loan_Amount)</definedName>
    <definedName name="Ending_Balance" localSheetId="4">-FV('Q2-2022'!Interest_Rate/12,'Q2-2022'!Payment_Number,-'Q2-2022'!Monthly_Payment,'Q2-2022'!Loan_Amount)</definedName>
    <definedName name="Ending_Balance" localSheetId="15">-FV(Q3_2019!Interest_Rate/12,Q3_2019!Payment_Number,-Q3_2019!Monthly_Payment,Q3_2019!Loan_Amount)</definedName>
    <definedName name="Ending_Balance" localSheetId="11">-FV('Q3-2020'!Interest_Rate/12,'Q3-2020'!Payment_Number,-'Q3-2020'!Monthly_Payment,'Q3-2020'!Loan_Amount)</definedName>
    <definedName name="Ending_Balance" localSheetId="7">-FV('Q3-2021'!Interest_Rate/12,'Q3-2021'!Payment_Number,-'Q3-2021'!Monthly_Payment,'Q3-2021'!Loan_Amount)</definedName>
    <definedName name="Ending_Balance" localSheetId="3">-FV('Q3-2022'!Interest_Rate/12,'Q3-2022'!Payment_Number,-'Q3-2022'!Monthly_Payment,'Q3-2022'!Loan_Amount)</definedName>
    <definedName name="Ending_Balance" localSheetId="14">-FV(Q4_2019!Interest_Rate/12,Q4_2019!Payment_Number,-Q4_2019!Monthly_Payment,Q4_2019!Loan_Amount)</definedName>
    <definedName name="Ending_Balance" localSheetId="10">-FV('Q4-2020'!Interest_Rate/12,'Q4-2020'!Payment_Number,-'Q4-2020'!Monthly_Payment,'Q4-2020'!Loan_Amount)</definedName>
    <definedName name="Ending_Balance" localSheetId="6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2">#REF!</definedName>
    <definedName name="Full_Print" localSheetId="9">#REF!</definedName>
    <definedName name="Full_Print" localSheetId="5">#REF!</definedName>
    <definedName name="Full_Print" localSheetId="12">#REF!</definedName>
    <definedName name="Full_Print" localSheetId="8">#REF!</definedName>
    <definedName name="Full_Print" localSheetId="4">#REF!</definedName>
    <definedName name="Full_Print" localSheetId="11">#REF!</definedName>
    <definedName name="Full_Print" localSheetId="7">#REF!</definedName>
    <definedName name="Full_Print" localSheetId="3">#REF!</definedName>
    <definedName name="Full_Print" localSheetId="10">#REF!</definedName>
    <definedName name="Full_Print" localSheetId="6">#REF!</definedName>
    <definedName name="Full_Print">#REF!</definedName>
    <definedName name="Header_Row" localSheetId="2">ROW('[1]Amortization Table'!$A$22:$IV$22)</definedName>
    <definedName name="Header_Row" localSheetId="17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>ROW(#REF!)</definedName>
    <definedName name="Header_Row_Back" localSheetId="2">ROW('[1]Amortization Table'!$A$22:$IV$22)</definedName>
    <definedName name="Header_Row_Back" localSheetId="17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>ROW(#REF!)</definedName>
    <definedName name="Interest" localSheetId="2">-IPMT('04-2023'!Interest_Rate/12,'04-2023'!Payment_Number,'04-2023'!Number_of_Payments,'04-2023'!Loan_Amount)</definedName>
    <definedName name="Interest" localSheetId="17">-IPMT(Q1_2019!Interest_Rate/12,Q1_2019!Payment_Number,Q1_2019!Number_of_Payments,Q1_2019!Loan_Amount)</definedName>
    <definedName name="Interest" localSheetId="13">-IPMT('Q1-2020'!Interest_Rate/12,'Q1-2020'!Payment_Number,'Q1-2020'!Number_of_Payments,'Q1-2020'!Loan_Amount)</definedName>
    <definedName name="Interest" localSheetId="9">-IPMT('Q1-2021'!Interest_Rate/12,'Q1-2021'!Payment_Number,'Q1-2021'!Number_of_Payments,'Q1-2021'!Loan_Amount)</definedName>
    <definedName name="Interest" localSheetId="5">-IPMT('Q1-2022'!Interest_Rate/12,'Q1-2022'!Payment_Number,'Q1-2022'!Number_of_Payments,'Q1-2022'!Loan_Amount)</definedName>
    <definedName name="Interest" localSheetId="16">-IPMT(Q2_2019!Interest_Rate/12,Q2_2019!Payment_Number,Q2_2019!Number_of_Payments,Q2_2019!Loan_Amount)</definedName>
    <definedName name="Interest" localSheetId="12">-IPMT('Q2-2020'!Interest_Rate/12,'Q2-2020'!Payment_Number,'Q2-2020'!Number_of_Payments,'Q2-2020'!Loan_Amount)</definedName>
    <definedName name="Interest" localSheetId="8">-IPMT('Q2-2021'!Interest_Rate/12,'Q2-2021'!Payment_Number,'Q2-2021'!Number_of_Payments,'Q2-2021'!Loan_Amount)</definedName>
    <definedName name="Interest" localSheetId="4">-IPMT('Q2-2022'!Interest_Rate/12,'Q2-2022'!Payment_Number,'Q2-2022'!Number_of_Payments,'Q2-2022'!Loan_Amount)</definedName>
    <definedName name="Interest" localSheetId="15">-IPMT(Q3_2019!Interest_Rate/12,Q3_2019!Payment_Number,Q3_2019!Number_of_Payments,Q3_2019!Loan_Amount)</definedName>
    <definedName name="Interest" localSheetId="11">-IPMT('Q3-2020'!Interest_Rate/12,'Q3-2020'!Payment_Number,'Q3-2020'!Number_of_Payments,'Q3-2020'!Loan_Amount)</definedName>
    <definedName name="Interest" localSheetId="7">-IPMT('Q3-2021'!Interest_Rate/12,'Q3-2021'!Payment_Number,'Q3-2021'!Number_of_Payments,'Q3-2021'!Loan_Amount)</definedName>
    <definedName name="Interest" localSheetId="3">-IPMT('Q3-2022'!Interest_Rate/12,'Q3-2022'!Payment_Number,'Q3-2022'!Number_of_Payments,'Q3-2022'!Loan_Amount)</definedName>
    <definedName name="Interest" localSheetId="14">-IPMT(Q4_2019!Interest_Rate/12,Q4_2019!Payment_Number,Q4_2019!Number_of_Payments,Q4_2019!Loan_Amount)</definedName>
    <definedName name="Interest" localSheetId="10">-IPMT('Q4-2020'!Interest_Rate/12,'Q4-2020'!Payment_Number,'Q4-2020'!Number_of_Payments,'Q4-2020'!Loan_Amount)</definedName>
    <definedName name="Interest" localSheetId="6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2">'[1]Amortization Table'!$F$10</definedName>
    <definedName name="Interest_Rate" localSheetId="17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>#REF!</definedName>
    <definedName name="Last_Row" localSheetId="2">IF('04-2023'!Values_Entered,'04-2023'!Header_Row+'04-2023'!Number_of_Payments,'04-2023'!Header_Row)</definedName>
    <definedName name="Last_Row" localSheetId="17">IF(Q1_2019!Values_Entered,Q1_2019!Header_Row+Q1_2019!Number_of_Payments,Q1_2019!Header_Row)</definedName>
    <definedName name="Last_Row" localSheetId="13">IF('Q1-2020'!Values_Entered,'Q1-2020'!Header_Row+'Q1-2020'!Number_of_Payments,'Q1-2020'!Header_Row)</definedName>
    <definedName name="Last_Row" localSheetId="9">IF('Q1-2021'!Values_Entered,'Q1-2021'!Header_Row+'Q1-2021'!Number_of_Payments,'Q1-2021'!Header_Row)</definedName>
    <definedName name="Last_Row" localSheetId="5">IF('Q1-2022'!Values_Entered,'Q1-2022'!Header_Row+'Q1-2022'!Number_of_Payments,'Q1-2022'!Header_Row)</definedName>
    <definedName name="Last_Row" localSheetId="16">IF(Q2_2019!Values_Entered,Q2_2019!Header_Row+Q2_2019!Number_of_Payments,Q2_2019!Header_Row)</definedName>
    <definedName name="Last_Row" localSheetId="12">IF('Q2-2020'!Values_Entered,'Q2-2020'!Header_Row+'Q2-2020'!Number_of_Payments,'Q2-2020'!Header_Row)</definedName>
    <definedName name="Last_Row" localSheetId="8">IF('Q2-2021'!Values_Entered,'Q2-2021'!Header_Row+'Q2-2021'!Number_of_Payments,'Q2-2021'!Header_Row)</definedName>
    <definedName name="Last_Row" localSheetId="4">IF('Q2-2022'!Values_Entered,'Q2-2022'!Header_Row+'Q2-2022'!Number_of_Payments,'Q2-2022'!Header_Row)</definedName>
    <definedName name="Last_Row" localSheetId="15">IF(Q3_2019!Values_Entered,Q3_2019!Header_Row+Q3_2019!Number_of_Payments,Q3_2019!Header_Row)</definedName>
    <definedName name="Last_Row" localSheetId="11">IF('Q3-2020'!Values_Entered,'Q3-2020'!Header_Row+'Q3-2020'!Number_of_Payments,'Q3-2020'!Header_Row)</definedName>
    <definedName name="Last_Row" localSheetId="7">IF('Q3-2021'!Values_Entered,'Q3-2021'!Header_Row+'Q3-2021'!Number_of_Payments,'Q3-2021'!Header_Row)</definedName>
    <definedName name="Last_Row" localSheetId="3">IF('Q3-2022'!Values_Entered,'Q3-2022'!Header_Row+'Q3-2022'!Number_of_Payments,'Q3-2022'!Header_Row)</definedName>
    <definedName name="Last_Row" localSheetId="14">IF(Q4_2019!Values_Entered,Q4_2019!Header_Row+Q4_2019!Number_of_Payments,Q4_2019!Header_Row)</definedName>
    <definedName name="Last_Row" localSheetId="10">IF('Q4-2020'!Values_Entered,'Q4-2020'!Header_Row+'Q4-2020'!Number_of_Payments,'Q4-2020'!Header_Row)</definedName>
    <definedName name="Last_Row" localSheetId="6">IF('Q4-2021'!Values_Entered,'Q4-2021'!Header_Row+'Q4-2021'!Number_of_Payments,'Q4-2021'!Header_Row)</definedName>
    <definedName name="Last_Row">IF(Values_Entered,Header_Row+Number_of_Payments,Header_Row)</definedName>
    <definedName name="Loan_Amount" localSheetId="2">'[1]Amortization Table'!$F$9</definedName>
    <definedName name="Loan_Amount" localSheetId="17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>#REF!</definedName>
    <definedName name="Loan_Not_Paid" localSheetId="2">IF('04-2023'!Payment_Number&lt;='04-2023'!Number_of_Payments,1,0)</definedName>
    <definedName name="Loan_Not_Paid" localSheetId="17">IF(Q1_2019!Payment_Number&lt;=Q1_2019!Number_of_Payments,1,0)</definedName>
    <definedName name="Loan_Not_Paid" localSheetId="13">IF('Q1-2020'!Payment_Number&lt;='Q1-2020'!Number_of_Payments,1,0)</definedName>
    <definedName name="Loan_Not_Paid" localSheetId="9">IF('Q1-2021'!Payment_Number&lt;='Q1-2021'!Number_of_Payments,1,0)</definedName>
    <definedName name="Loan_Not_Paid" localSheetId="5">IF('Q1-2022'!Payment_Number&lt;='Q1-2022'!Number_of_Payments,1,0)</definedName>
    <definedName name="Loan_Not_Paid" localSheetId="16">IF(Q2_2019!Payment_Number&lt;=Q2_2019!Number_of_Payments,1,0)</definedName>
    <definedName name="Loan_Not_Paid" localSheetId="12">IF('Q2-2020'!Payment_Number&lt;='Q2-2020'!Number_of_Payments,1,0)</definedName>
    <definedName name="Loan_Not_Paid" localSheetId="8">IF('Q2-2021'!Payment_Number&lt;='Q2-2021'!Number_of_Payments,1,0)</definedName>
    <definedName name="Loan_Not_Paid" localSheetId="4">IF('Q2-2022'!Payment_Number&lt;='Q2-2022'!Number_of_Payments,1,0)</definedName>
    <definedName name="Loan_Not_Paid" localSheetId="15">IF(Q3_2019!Payment_Number&lt;=Q3_2019!Number_of_Payments,1,0)</definedName>
    <definedName name="Loan_Not_Paid" localSheetId="11">IF('Q3-2020'!Payment_Number&lt;='Q3-2020'!Number_of_Payments,1,0)</definedName>
    <definedName name="Loan_Not_Paid" localSheetId="7">IF('Q3-2021'!Payment_Number&lt;='Q3-2021'!Number_of_Payments,1,0)</definedName>
    <definedName name="Loan_Not_Paid" localSheetId="3">IF('Q3-2022'!Payment_Number&lt;='Q3-2022'!Number_of_Payments,1,0)</definedName>
    <definedName name="Loan_Not_Paid" localSheetId="14">IF(Q4_2019!Payment_Number&lt;=Q4_2019!Number_of_Payments,1,0)</definedName>
    <definedName name="Loan_Not_Paid" localSheetId="10">IF('Q4-2020'!Payment_Number&lt;='Q4-2020'!Number_of_Payments,1,0)</definedName>
    <definedName name="Loan_Not_Paid" localSheetId="6">IF('Q4-2021'!Payment_Number&lt;='Q4-2021'!Number_of_Payments,1,0)</definedName>
    <definedName name="Loan_Not_Paid">IF(Payment_Number&lt;=Number_of_Payments,1,0)</definedName>
    <definedName name="Loan_Start" localSheetId="2">'[1]Amortization Table'!$F$12</definedName>
    <definedName name="Loan_Start" localSheetId="17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>#REF!</definedName>
    <definedName name="Loan_Years" localSheetId="2">'[1]Amortization Table'!$F$11</definedName>
    <definedName name="Loan_Years" localSheetId="17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>#REF!</definedName>
    <definedName name="Monthly_Payment" localSheetId="2">-PMT('04-2023'!Interest_Rate/12,'04-2023'!Number_of_Payments,'04-2023'!Loan_Amount)</definedName>
    <definedName name="Monthly_Payment" localSheetId="17">-PMT(Q1_2019!Interest_Rate/12,Q1_2019!Number_of_Payments,Q1_2019!Loan_Amount)</definedName>
    <definedName name="Monthly_Payment" localSheetId="13">-PMT('Q1-2020'!Interest_Rate/12,'Q1-2020'!Number_of_Payments,'Q1-2020'!Loan_Amount)</definedName>
    <definedName name="Monthly_Payment" localSheetId="9">-PMT('Q1-2021'!Interest_Rate/12,'Q1-2021'!Number_of_Payments,'Q1-2021'!Loan_Amount)</definedName>
    <definedName name="Monthly_Payment" localSheetId="5">-PMT('Q1-2022'!Interest_Rate/12,'Q1-2022'!Number_of_Payments,'Q1-2022'!Loan_Amount)</definedName>
    <definedName name="Monthly_Payment" localSheetId="16">-PMT(Q2_2019!Interest_Rate/12,Q2_2019!Number_of_Payments,Q2_2019!Loan_Amount)</definedName>
    <definedName name="Monthly_Payment" localSheetId="12">-PMT('Q2-2020'!Interest_Rate/12,'Q2-2020'!Number_of_Payments,'Q2-2020'!Loan_Amount)</definedName>
    <definedName name="Monthly_Payment" localSheetId="8">-PMT('Q2-2021'!Interest_Rate/12,'Q2-2021'!Number_of_Payments,'Q2-2021'!Loan_Amount)</definedName>
    <definedName name="Monthly_Payment" localSheetId="4">-PMT('Q2-2022'!Interest_Rate/12,'Q2-2022'!Number_of_Payments,'Q2-2022'!Loan_Amount)</definedName>
    <definedName name="Monthly_Payment" localSheetId="15">-PMT(Q3_2019!Interest_Rate/12,Q3_2019!Number_of_Payments,Q3_2019!Loan_Amount)</definedName>
    <definedName name="Monthly_Payment" localSheetId="11">-PMT('Q3-2020'!Interest_Rate/12,'Q3-2020'!Number_of_Payments,'Q3-2020'!Loan_Amount)</definedName>
    <definedName name="Monthly_Payment" localSheetId="7">-PMT('Q3-2021'!Interest_Rate/12,'Q3-2021'!Number_of_Payments,'Q3-2021'!Loan_Amount)</definedName>
    <definedName name="Monthly_Payment" localSheetId="3">-PMT('Q3-2022'!Interest_Rate/12,'Q3-2022'!Number_of_Payments,'Q3-2022'!Loan_Amount)</definedName>
    <definedName name="Monthly_Payment" localSheetId="14">-PMT(Q4_2019!Interest_Rate/12,Q4_2019!Number_of_Payments,Q4_2019!Loan_Amount)</definedName>
    <definedName name="Monthly_Payment" localSheetId="10">-PMT('Q4-2020'!Interest_Rate/12,'Q4-2020'!Number_of_Payments,'Q4-2020'!Loan_Amount)</definedName>
    <definedName name="Monthly_Payment" localSheetId="6">-PMT('Q4-2021'!Interest_Rate/12,'Q4-2021'!Number_of_Payments,'Q4-2021'!Loan_Amount)</definedName>
    <definedName name="Monthly_Payment">-PMT(Interest_Rate/12,Number_of_Payments,Loan_Amount)</definedName>
    <definedName name="Number_of_Payments" localSheetId="2">'[1]Amortization Table'!$F$17</definedName>
    <definedName name="Number_of_Payments" localSheetId="17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>#REF!</definedName>
    <definedName name="Payment_Date" localSheetId="2">DATE(YEAR('04-2023'!Loan_Start),MONTH('04-2023'!Loan_Start)+'04-2023'!Payment_Number,DAY('04-2023'!Loan_Start))</definedName>
    <definedName name="Payment_Date" localSheetId="17">DATE(YEAR(Q1_2019!Loan_Start),MONTH(Q1_2019!Loan_Start)+Q1_2019!Payment_Number,DAY(Q1_2019!Loan_Start))</definedName>
    <definedName name="Payment_Date" localSheetId="13">DATE(YEAR('Q1-2020'!Loan_Start),MONTH('Q1-2020'!Loan_Start)+'Q1-2020'!Payment_Number,DAY('Q1-2020'!Loan_Start))</definedName>
    <definedName name="Payment_Date" localSheetId="9">DATE(YEAR('Q1-2021'!Loan_Start),MONTH('Q1-2021'!Loan_Start)+'Q1-2021'!Payment_Number,DAY('Q1-2021'!Loan_Start))</definedName>
    <definedName name="Payment_Date" localSheetId="5">DATE(YEAR('Q1-2022'!Loan_Start),MONTH('Q1-2022'!Loan_Start)+'Q1-2022'!Payment_Number,DAY('Q1-2022'!Loan_Start))</definedName>
    <definedName name="Payment_Date" localSheetId="16">DATE(YEAR(Q2_2019!Loan_Start),MONTH(Q2_2019!Loan_Start)+Q2_2019!Payment_Number,DAY(Q2_2019!Loan_Start))</definedName>
    <definedName name="Payment_Date" localSheetId="12">DATE(YEAR('Q2-2020'!Loan_Start),MONTH('Q2-2020'!Loan_Start)+'Q2-2020'!Payment_Number,DAY('Q2-2020'!Loan_Start))</definedName>
    <definedName name="Payment_Date" localSheetId="8">DATE(YEAR('Q2-2021'!Loan_Start),MONTH('Q2-2021'!Loan_Start)+'Q2-2021'!Payment_Number,DAY('Q2-2021'!Loan_Start))</definedName>
    <definedName name="Payment_Date" localSheetId="4">DATE(YEAR('Q2-2022'!Loan_Start),MONTH('Q2-2022'!Loan_Start)+'Q2-2022'!Payment_Number,DAY('Q2-2022'!Loan_Start))</definedName>
    <definedName name="Payment_Date" localSheetId="15">DATE(YEAR(Q3_2019!Loan_Start),MONTH(Q3_2019!Loan_Start)+Q3_2019!Payment_Number,DAY(Q3_2019!Loan_Start))</definedName>
    <definedName name="Payment_Date" localSheetId="11">DATE(YEAR('Q3-2020'!Loan_Start),MONTH('Q3-2020'!Loan_Start)+'Q3-2020'!Payment_Number,DAY('Q3-2020'!Loan_Start))</definedName>
    <definedName name="Payment_Date" localSheetId="7">DATE(YEAR('Q3-2021'!Loan_Start),MONTH('Q3-2021'!Loan_Start)+'Q3-2021'!Payment_Number,DAY('Q3-2021'!Loan_Start))</definedName>
    <definedName name="Payment_Date" localSheetId="3">DATE(YEAR('Q3-2022'!Loan_Start),MONTH('Q3-2022'!Loan_Start)+'Q3-2022'!Payment_Number,DAY('Q3-2022'!Loan_Start))</definedName>
    <definedName name="Payment_Date" localSheetId="14">DATE(YEAR(Q4_2019!Loan_Start),MONTH(Q4_2019!Loan_Start)+Q4_2019!Payment_Number,DAY(Q4_2019!Loan_Start))</definedName>
    <definedName name="Payment_Date" localSheetId="10">DATE(YEAR('Q4-2020'!Loan_Start),MONTH('Q4-2020'!Loan_Start)+'Q4-2020'!Payment_Number,DAY('Q4-2020'!Loan_Start))</definedName>
    <definedName name="Payment_Date" localSheetId="6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2">ROW()-'04-2023'!Header_Row</definedName>
    <definedName name="Payment_Number" localSheetId="17">ROW()-Q1_2019!Header_Row</definedName>
    <definedName name="Payment_Number" localSheetId="13">ROW()-'Q1-2020'!Header_Row</definedName>
    <definedName name="Payment_Number" localSheetId="9">ROW()-'Q1-2021'!Header_Row</definedName>
    <definedName name="Payment_Number" localSheetId="5">ROW()-'Q1-2022'!Header_Row</definedName>
    <definedName name="Payment_Number" localSheetId="16">ROW()-Q2_2019!Header_Row</definedName>
    <definedName name="Payment_Number" localSheetId="12">ROW()-'Q2-2020'!Header_Row</definedName>
    <definedName name="Payment_Number" localSheetId="8">ROW()-'Q2-2021'!Header_Row</definedName>
    <definedName name="Payment_Number" localSheetId="4">ROW()-'Q2-2022'!Header_Row</definedName>
    <definedName name="Payment_Number" localSheetId="15">ROW()-Q3_2019!Header_Row</definedName>
    <definedName name="Payment_Number" localSheetId="11">ROW()-'Q3-2020'!Header_Row</definedName>
    <definedName name="Payment_Number" localSheetId="7">ROW()-'Q3-2021'!Header_Row</definedName>
    <definedName name="Payment_Number" localSheetId="3">ROW()-'Q3-2022'!Header_Row</definedName>
    <definedName name="Payment_Number" localSheetId="14">ROW()-Q4_2019!Header_Row</definedName>
    <definedName name="Payment_Number" localSheetId="10">ROW()-'Q4-2020'!Header_Row</definedName>
    <definedName name="Payment_Number" localSheetId="6">ROW()-'Q4-2021'!Header_Row</definedName>
    <definedName name="Payment_Number">ROW()-Header_Row</definedName>
    <definedName name="Principal" localSheetId="2">-PPMT('04-2023'!Interest_Rate/12,'04-2023'!Payment_Number,'04-2023'!Number_of_Payments,'04-2023'!Loan_Amount)</definedName>
    <definedName name="Principal" localSheetId="17">-PPMT(Q1_2019!Interest_Rate/12,Q1_2019!Payment_Number,Q1_2019!Number_of_Payments,Q1_2019!Loan_Amount)</definedName>
    <definedName name="Principal" localSheetId="13">-PPMT('Q1-2020'!Interest_Rate/12,'Q1-2020'!Payment_Number,'Q1-2020'!Number_of_Payments,'Q1-2020'!Loan_Amount)</definedName>
    <definedName name="Principal" localSheetId="9">-PPMT('Q1-2021'!Interest_Rate/12,'Q1-2021'!Payment_Number,'Q1-2021'!Number_of_Payments,'Q1-2021'!Loan_Amount)</definedName>
    <definedName name="Principal" localSheetId="5">-PPMT('Q1-2022'!Interest_Rate/12,'Q1-2022'!Payment_Number,'Q1-2022'!Number_of_Payments,'Q1-2022'!Loan_Amount)</definedName>
    <definedName name="Principal" localSheetId="16">-PPMT(Q2_2019!Interest_Rate/12,Q2_2019!Payment_Number,Q2_2019!Number_of_Payments,Q2_2019!Loan_Amount)</definedName>
    <definedName name="Principal" localSheetId="12">-PPMT('Q2-2020'!Interest_Rate/12,'Q2-2020'!Payment_Number,'Q2-2020'!Number_of_Payments,'Q2-2020'!Loan_Amount)</definedName>
    <definedName name="Principal" localSheetId="8">-PPMT('Q2-2021'!Interest_Rate/12,'Q2-2021'!Payment_Number,'Q2-2021'!Number_of_Payments,'Q2-2021'!Loan_Amount)</definedName>
    <definedName name="Principal" localSheetId="4">-PPMT('Q2-2022'!Interest_Rate/12,'Q2-2022'!Payment_Number,'Q2-2022'!Number_of_Payments,'Q2-2022'!Loan_Amount)</definedName>
    <definedName name="Principal" localSheetId="15">-PPMT(Q3_2019!Interest_Rate/12,Q3_2019!Payment_Number,Q3_2019!Number_of_Payments,Q3_2019!Loan_Amount)</definedName>
    <definedName name="Principal" localSheetId="11">-PPMT('Q3-2020'!Interest_Rate/12,'Q3-2020'!Payment_Number,'Q3-2020'!Number_of_Payments,'Q3-2020'!Loan_Amount)</definedName>
    <definedName name="Principal" localSheetId="7">-PPMT('Q3-2021'!Interest_Rate/12,'Q3-2021'!Payment_Number,'Q3-2021'!Number_of_Payments,'Q3-2021'!Loan_Amount)</definedName>
    <definedName name="Principal" localSheetId="3">-PPMT('Q3-2022'!Interest_Rate/12,'Q3-2022'!Payment_Number,'Q3-2022'!Number_of_Payments,'Q3-2022'!Loan_Amount)</definedName>
    <definedName name="Principal" localSheetId="14">-PPMT(Q4_2019!Interest_Rate/12,Q4_2019!Payment_Number,Q4_2019!Number_of_Payments,Q4_2019!Loan_Amount)</definedName>
    <definedName name="Principal" localSheetId="10">-PPMT('Q4-2020'!Interest_Rate/12,'Q4-2020'!Payment_Number,'Q4-2020'!Number_of_Payments,'Q4-2020'!Loan_Amount)</definedName>
    <definedName name="Principal" localSheetId="6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2">'04-2023'!$B$3:$N$47</definedName>
    <definedName name="_xlnm.Print_Area" localSheetId="17">Q1_2019!$B$3:$N$47</definedName>
    <definedName name="_xlnm.Print_Area" localSheetId="13">'Q1-2020'!$B$3:$N$47</definedName>
    <definedName name="_xlnm.Print_Area" localSheetId="9">'Q1-2021'!$B$3:$N$47</definedName>
    <definedName name="_xlnm.Print_Area" localSheetId="5">'Q1-2022'!$B$3:$N$47</definedName>
    <definedName name="_xlnm.Print_Area" localSheetId="16">Q2_2019!$B$3:$N$47</definedName>
    <definedName name="_xlnm.Print_Area" localSheetId="12">'Q2-2020'!$B$3:$N$47</definedName>
    <definedName name="_xlnm.Print_Area" localSheetId="8">'Q2-2021'!$B$3:$N$47</definedName>
    <definedName name="_xlnm.Print_Area" localSheetId="4">'Q2-2022'!$B$3:$N$47</definedName>
    <definedName name="_xlnm.Print_Area" localSheetId="15">Q3_2019!$B$3:$N$47</definedName>
    <definedName name="_xlnm.Print_Area" localSheetId="11">'Q3-2020'!$B$3:$N$47</definedName>
    <definedName name="_xlnm.Print_Area" localSheetId="7">'Q3-2021'!$B$3:$N$47</definedName>
    <definedName name="_xlnm.Print_Area" localSheetId="3">'Q3-2022'!$B$3:$N$47</definedName>
    <definedName name="_xlnm.Print_Area" localSheetId="14">Q4_2019!$B$3:$N$47</definedName>
    <definedName name="_xlnm.Print_Area" localSheetId="10">'Q4-2020'!$B$3:$N$47</definedName>
    <definedName name="_xlnm.Print_Area" localSheetId="6">'Q4-2021'!$B$3:$N$47</definedName>
    <definedName name="ssk" localSheetId="2">-FV(Interest_Rate/12,Payment_Number,-Monthly_Payment,Loan_Amount)</definedName>
    <definedName name="ssk" localSheetId="9">-FV(Interest_Rate/12,Payment_Number,-Monthly_Payment,Loan_Amount)</definedName>
    <definedName name="ssk" localSheetId="5">-FV(Interest_Rate/12,Payment_Number,-Monthly_Payment,Loan_Amount)</definedName>
    <definedName name="ssk" localSheetId="12">-FV(Interest_Rate/12,Payment_Number,-Monthly_Payment,Loan_Amount)</definedName>
    <definedName name="ssk" localSheetId="8">-FV(Interest_Rate/12,Payment_Number,-Monthly_Payment,Loan_Amount)</definedName>
    <definedName name="ssk" localSheetId="4">-FV(Interest_Rate/12,Payment_Number,-Monthly_Payment,Loan_Amount)</definedName>
    <definedName name="ssk" localSheetId="11">-FV(Interest_Rate/12,Payment_Number,-Monthly_Payment,Loan_Amount)</definedName>
    <definedName name="ssk" localSheetId="7">-FV(Interest_Rate/12,Payment_Number,-Monthly_Payment,Loan_Amount)</definedName>
    <definedName name="ssk" localSheetId="3">-FV(Interest_Rate/12,Payment_Number,-Monthly_Payment,Loan_Amount)</definedName>
    <definedName name="ssk" localSheetId="10">-FV(Interest_Rate/12,Payment_Number,-Monthly_Payment,Loan_Amount)</definedName>
    <definedName name="ssk" localSheetId="6">-FV(Interest_Rate/12,Payment_Number,-Monthly_Payment,Loan_Amount)</definedName>
    <definedName name="ssk">-FV(Interest_Rate/12,Payment_Number,-Monthly_Payment,Loan_Amount)</definedName>
    <definedName name="Total_Cost" localSheetId="2">'[1]Amortization Table'!$F$19</definedName>
    <definedName name="Total_Cost" localSheetId="17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>#REF!</definedName>
    <definedName name="Total_Interest" localSheetId="2">#REF!</definedName>
    <definedName name="Total_Interest" localSheetId="9">#REF!</definedName>
    <definedName name="Total_Interest" localSheetId="5">#REF!</definedName>
    <definedName name="Total_Interest" localSheetId="12">#REF!</definedName>
    <definedName name="Total_Interest" localSheetId="8">#REF!</definedName>
    <definedName name="Total_Interest" localSheetId="4">#REF!</definedName>
    <definedName name="Total_Interest" localSheetId="11">#REF!</definedName>
    <definedName name="Total_Interest" localSheetId="7">#REF!</definedName>
    <definedName name="Total_Interest" localSheetId="3">#REF!</definedName>
    <definedName name="Total_Interest" localSheetId="10">#REF!</definedName>
    <definedName name="Total_Interest" localSheetId="6">#REF!</definedName>
    <definedName name="Total_Interest">#REF!</definedName>
    <definedName name="Values_Entered" localSheetId="2">IF('04-2023'!Loan_Amount*'04-2023'!Interest_Rate*'04-2023'!Loan_Years*'04-2023'!Loan_Start&gt;0,1,0)</definedName>
    <definedName name="Values_Entered" localSheetId="17">IF(Q1_2019!Loan_Amount*Q1_2019!Interest_Rate*Q1_2019!Loan_Years*Q1_2019!Loan_Start&gt;0,1,0)</definedName>
    <definedName name="Values_Entered" localSheetId="13">IF('Q1-2020'!Loan_Amount*'Q1-2020'!Interest_Rate*'Q1-2020'!Loan_Years*'Q1-2020'!Loan_Start&gt;0,1,0)</definedName>
    <definedName name="Values_Entered" localSheetId="9">IF('Q1-2021'!Loan_Amount*'Q1-2021'!Interest_Rate*'Q1-2021'!Loan_Years*'Q1-2021'!Loan_Start&gt;0,1,0)</definedName>
    <definedName name="Values_Entered" localSheetId="5">IF('Q1-2022'!Loan_Amount*'Q1-2022'!Interest_Rate*'Q1-2022'!Loan_Years*'Q1-2022'!Loan_Start&gt;0,1,0)</definedName>
    <definedName name="Values_Entered" localSheetId="16">IF(Q2_2019!Loan_Amount*Q2_2019!Interest_Rate*Q2_2019!Loan_Years*Q2_2019!Loan_Start&gt;0,1,0)</definedName>
    <definedName name="Values_Entered" localSheetId="12">IF('Q2-2020'!Loan_Amount*'Q2-2020'!Interest_Rate*'Q2-2020'!Loan_Years*'Q2-2020'!Loan_Start&gt;0,1,0)</definedName>
    <definedName name="Values_Entered" localSheetId="8">IF('Q2-2021'!Loan_Amount*'Q2-2021'!Interest_Rate*'Q2-2021'!Loan_Years*'Q2-2021'!Loan_Start&gt;0,1,0)</definedName>
    <definedName name="Values_Entered" localSheetId="4">IF('Q2-2022'!Loan_Amount*'Q2-2022'!Interest_Rate*'Q2-2022'!Loan_Years*'Q2-2022'!Loan_Start&gt;0,1,0)</definedName>
    <definedName name="Values_Entered" localSheetId="15">IF(Q3_2019!Loan_Amount*Q3_2019!Interest_Rate*Q3_2019!Loan_Years*Q3_2019!Loan_Start&gt;0,1,0)</definedName>
    <definedName name="Values_Entered" localSheetId="11">IF('Q3-2020'!Loan_Amount*'Q3-2020'!Interest_Rate*'Q3-2020'!Loan_Years*'Q3-2020'!Loan_Start&gt;0,1,0)</definedName>
    <definedName name="Values_Entered" localSheetId="7">IF('Q3-2021'!Loan_Amount*'Q3-2021'!Interest_Rate*'Q3-2021'!Loan_Years*'Q3-2021'!Loan_Start&gt;0,1,0)</definedName>
    <definedName name="Values_Entered" localSheetId="3">IF('Q3-2022'!Loan_Amount*'Q3-2022'!Interest_Rate*'Q3-2022'!Loan_Years*'Q3-2022'!Loan_Start&gt;0,1,0)</definedName>
    <definedName name="Values_Entered" localSheetId="14">IF(Q4_2019!Loan_Amount*Q4_2019!Interest_Rate*Q4_2019!Loan_Years*Q4_2019!Loan_Start&gt;0,1,0)</definedName>
    <definedName name="Values_Entered" localSheetId="10">IF('Q4-2020'!Loan_Amount*'Q4-2020'!Interest_Rate*'Q4-2020'!Loan_Years*'Q4-2020'!Loan_Start&gt;0,1,0)</definedName>
    <definedName name="Values_Entered" localSheetId="6">IF('Q4-2021'!Loan_Amount*'Q4-2021'!Interest_Rate*'Q4-2021'!Loan_Years*'Q4-2021'!Loan_Start&gt;0,1,0)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36" l="1"/>
  <c r="K28" i="36"/>
  <c r="I14" i="36"/>
  <c r="I13" i="36"/>
  <c r="I12" i="36"/>
  <c r="K16" i="36" s="1"/>
  <c r="M30" i="36" s="1"/>
  <c r="K38" i="35"/>
  <c r="K28" i="35"/>
  <c r="I14" i="35"/>
  <c r="I13" i="35"/>
  <c r="I12" i="35"/>
  <c r="K16" i="35" l="1"/>
  <c r="M30" i="35" s="1"/>
  <c r="K38" i="34"/>
  <c r="K28" i="34"/>
  <c r="I14" i="34"/>
  <c r="I13" i="34"/>
  <c r="I12" i="34"/>
  <c r="K16" i="34" s="1"/>
  <c r="M30" i="34" s="1"/>
  <c r="I12" i="33" l="1"/>
  <c r="I13" i="33"/>
  <c r="K38" i="33"/>
  <c r="K28" i="33"/>
  <c r="I14" i="33"/>
  <c r="K16" i="33" l="1"/>
  <c r="M30" i="33" s="1"/>
  <c r="K38" i="32"/>
  <c r="K28" i="32"/>
  <c r="I14" i="32"/>
  <c r="I13" i="32"/>
  <c r="I12" i="32"/>
  <c r="K16" i="32" l="1"/>
  <c r="M30" i="32" s="1"/>
  <c r="K38" i="31"/>
  <c r="K28" i="31"/>
  <c r="I14" i="31"/>
  <c r="I13" i="31"/>
  <c r="I12" i="31"/>
  <c r="K16" i="31" s="1"/>
  <c r="M30" i="31" s="1"/>
  <c r="K38" i="30" l="1"/>
  <c r="K28" i="30"/>
  <c r="I14" i="30"/>
  <c r="I13" i="30"/>
  <c r="I12" i="30"/>
  <c r="K16" i="30" s="1"/>
  <c r="M30" i="30" s="1"/>
  <c r="K38" i="29" l="1"/>
  <c r="K28" i="29"/>
  <c r="I14" i="29"/>
  <c r="I13" i="29"/>
  <c r="I12" i="29"/>
  <c r="K16" i="29" s="1"/>
  <c r="M30" i="29" l="1"/>
  <c r="K38" i="28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I14" i="23"/>
  <c r="I13" i="23"/>
  <c r="I12" i="23"/>
  <c r="K16" i="23" s="1"/>
  <c r="M30" i="23" s="1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<sst xmlns="http://schemas.openxmlformats.org/spreadsheetml/2006/main" count="653" uniqueCount="35">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</sst>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/>
    <xf numFmtId="4" fontId="2" fillId="0" borderId="0" xfId="2" applyNumberFormat="1" applyFont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/>
    <xf numFmtId="44" fontId="2" fillId="0" borderId="2" xfId="4" applyFont="1" applyBorder="1"/>
    <xf numFmtId="4" fontId="2" fillId="0" borderId="0" xfId="3" applyNumberFormat="1" applyFont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3" xfId="3" applyFont="1" applyBorder="1"/>
    <xf numFmtId="14" fontId="2" fillId="0" borderId="0" xfId="2" applyNumberFormat="1" applyFont="1" applyAlignment="1">
      <alignment horizontal="right"/>
    </xf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 xr:uid="{00000000-0005-0000-0000-000000000000}"/>
    <cellStyle name="Currency 2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EBB82-7CF7-4735-9CAE-1E47494B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7F6B-3F41-4A44-9099-5B3D813EC4FF}">
  <dimension ref="A3:N47"/>
  <sheetViews>
    <sheetView tabSelected="1" workbookViewId="0">
      <selection activeCell="U18" sqref="U1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45107</v>
      </c>
      <c r="F7" s="1"/>
      <c r="G7" s="1"/>
      <c r="H7" s="1"/>
    </row>
    <row r="9" spans="2:13" ht="16.5" thickBot="1" x14ac:dyDescent="0.3">
      <c r="B9" s="2" t="s">
        <v>4</v>
      </c>
      <c r="L9" s="30">
        <v>45016</v>
      </c>
      <c r="M9" s="8">
        <v>277102.38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45017</v>
      </c>
      <c r="E12" s="1"/>
      <c r="G12" s="14">
        <v>2720</v>
      </c>
      <c r="H12" s="15">
        <v>85</v>
      </c>
      <c r="I12" s="14">
        <f>+G12</f>
        <v>2720</v>
      </c>
      <c r="K12" s="17">
        <v>45043</v>
      </c>
    </row>
    <row r="13" spans="2:13" ht="16.5" thickBot="1" x14ac:dyDescent="0.3">
      <c r="C13" s="2" t="s">
        <v>9</v>
      </c>
      <c r="D13" s="13">
        <v>45047</v>
      </c>
      <c r="E13" s="13"/>
      <c r="G13" s="16">
        <v>2720</v>
      </c>
      <c r="H13" s="15">
        <v>85</v>
      </c>
      <c r="I13" s="14">
        <f>+G13</f>
        <v>2720</v>
      </c>
      <c r="K13" s="64">
        <v>45071</v>
      </c>
    </row>
    <row r="14" spans="2:13" ht="16.5" thickBot="1" x14ac:dyDescent="0.3">
      <c r="C14" s="2" t="s">
        <v>10</v>
      </c>
      <c r="D14" s="13">
        <v>45078</v>
      </c>
      <c r="E14" s="1"/>
      <c r="G14" s="16">
        <v>2720</v>
      </c>
      <c r="H14" s="15">
        <v>85</v>
      </c>
      <c r="I14" s="14">
        <f>+G14</f>
        <v>2720</v>
      </c>
      <c r="K14" s="17">
        <v>45104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285262.38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45128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44286</v>
      </c>
      <c r="F7" s="1"/>
      <c r="G7" s="1"/>
      <c r="H7" s="1"/>
    </row>
    <row r="9" spans="2:13" ht="16.5" thickBot="1" x14ac:dyDescent="0.3">
      <c r="B9" s="2" t="s">
        <v>4</v>
      </c>
      <c r="L9" s="30">
        <v>44196</v>
      </c>
      <c r="M9" s="8">
        <v>203647.54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44197</v>
      </c>
      <c r="E12" s="1"/>
      <c r="G12" s="14">
        <v>2733.87</v>
      </c>
      <c r="H12" s="15">
        <v>85</v>
      </c>
      <c r="I12" s="14">
        <f>+G12</f>
        <v>2733.87</v>
      </c>
      <c r="K12" s="17">
        <v>44222</v>
      </c>
    </row>
    <row r="13" spans="2:13" ht="16.5" thickBot="1" x14ac:dyDescent="0.3">
      <c r="C13" s="2" t="s">
        <v>9</v>
      </c>
      <c r="D13" s="13">
        <v>44228</v>
      </c>
      <c r="E13" s="13"/>
      <c r="G13" s="16">
        <v>2720</v>
      </c>
      <c r="H13" s="15">
        <v>85</v>
      </c>
      <c r="I13" s="14">
        <f>+G13</f>
        <v>2720</v>
      </c>
      <c r="K13" s="17">
        <v>44251</v>
      </c>
    </row>
    <row r="14" spans="2:13" ht="16.5" thickBot="1" x14ac:dyDescent="0.3">
      <c r="C14" s="2" t="s">
        <v>10</v>
      </c>
      <c r="D14" s="13">
        <v>44256</v>
      </c>
      <c r="E14" s="1"/>
      <c r="G14" s="16">
        <v>2720</v>
      </c>
      <c r="H14" s="15">
        <v>85</v>
      </c>
      <c r="I14" s="14">
        <f>+G14</f>
        <v>2720</v>
      </c>
      <c r="K14" s="17">
        <v>44279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8173.87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211821.41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44307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44196</v>
      </c>
      <c r="F7" s="1"/>
      <c r="G7" s="1"/>
      <c r="H7" s="1"/>
    </row>
    <row r="9" spans="2:13" ht="16.5" thickBot="1" x14ac:dyDescent="0.3">
      <c r="B9" s="2" t="s">
        <v>4</v>
      </c>
      <c r="L9" s="30">
        <v>44104</v>
      </c>
      <c r="M9" s="8">
        <v>196233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44105</v>
      </c>
      <c r="E12" s="1"/>
      <c r="G12" s="14">
        <v>2720</v>
      </c>
      <c r="H12" s="15">
        <v>85</v>
      </c>
      <c r="I12" s="14">
        <f>+G12</f>
        <v>2720</v>
      </c>
      <c r="K12" s="17">
        <v>44130</v>
      </c>
    </row>
    <row r="13" spans="2:13" ht="16.5" thickBot="1" x14ac:dyDescent="0.3">
      <c r="C13" s="2" t="s">
        <v>9</v>
      </c>
      <c r="D13" s="13">
        <v>44136</v>
      </c>
      <c r="E13" s="13"/>
      <c r="G13" s="16">
        <v>2720</v>
      </c>
      <c r="H13" s="15">
        <v>85</v>
      </c>
      <c r="I13" s="14">
        <f>+G13</f>
        <v>2720</v>
      </c>
      <c r="K13" s="17">
        <v>44159</v>
      </c>
    </row>
    <row r="14" spans="2:13" ht="16.5" thickBot="1" x14ac:dyDescent="0.3">
      <c r="C14" s="2" t="s">
        <v>10</v>
      </c>
      <c r="D14" s="13">
        <v>44166</v>
      </c>
      <c r="E14" s="1"/>
      <c r="G14" s="16">
        <v>1974.54</v>
      </c>
      <c r="H14" s="15">
        <v>62</v>
      </c>
      <c r="I14" s="14">
        <f>+G14</f>
        <v>1974.54</v>
      </c>
      <c r="K14" s="17">
        <v>44189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7414.54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203647.54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44216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44104</v>
      </c>
      <c r="F7" s="1"/>
      <c r="G7" s="1"/>
      <c r="H7" s="1"/>
    </row>
    <row r="9" spans="2:13" ht="16.5" thickBot="1" x14ac:dyDescent="0.3">
      <c r="B9" s="2" t="s">
        <v>4</v>
      </c>
      <c r="L9" s="30">
        <v>44012</v>
      </c>
      <c r="M9" s="8">
        <v>188073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44013</v>
      </c>
      <c r="E12" s="1"/>
      <c r="G12" s="14">
        <v>2720</v>
      </c>
      <c r="H12" s="15">
        <v>85</v>
      </c>
      <c r="I12" s="14">
        <f>+G12</f>
        <v>2720</v>
      </c>
      <c r="K12" s="17">
        <v>44039</v>
      </c>
    </row>
    <row r="13" spans="2:13" ht="16.5" thickBot="1" x14ac:dyDescent="0.3">
      <c r="C13" s="2" t="s">
        <v>9</v>
      </c>
      <c r="D13" s="13">
        <v>44044</v>
      </c>
      <c r="E13" s="13"/>
      <c r="G13" s="16">
        <v>2720</v>
      </c>
      <c r="H13" s="15">
        <v>85</v>
      </c>
      <c r="I13" s="14">
        <f>+G13</f>
        <v>2720</v>
      </c>
      <c r="K13" s="17">
        <v>44069</v>
      </c>
    </row>
    <row r="14" spans="2:13" ht="16.5" thickBot="1" x14ac:dyDescent="0.3">
      <c r="C14" s="2" t="s">
        <v>10</v>
      </c>
      <c r="D14" s="13">
        <v>44075</v>
      </c>
      <c r="E14" s="1"/>
      <c r="G14" s="16">
        <v>2720</v>
      </c>
      <c r="H14" s="15">
        <v>85</v>
      </c>
      <c r="I14" s="14">
        <f>+G14</f>
        <v>2720</v>
      </c>
      <c r="K14" s="17">
        <v>44098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196233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4408.83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44158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44012</v>
      </c>
      <c r="F7" s="1"/>
      <c r="G7" s="1"/>
      <c r="H7" s="1"/>
    </row>
    <row r="9" spans="2:13" ht="16.5" thickBot="1" x14ac:dyDescent="0.3">
      <c r="B9" s="2" t="s">
        <v>4</v>
      </c>
      <c r="L9" s="30">
        <v>43921</v>
      </c>
      <c r="M9" s="8">
        <v>179913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43922</v>
      </c>
      <c r="E12" s="1"/>
      <c r="G12" s="14">
        <v>2720</v>
      </c>
      <c r="H12" s="15">
        <v>85</v>
      </c>
      <c r="I12" s="14">
        <f>+G12</f>
        <v>2720</v>
      </c>
      <c r="K12" s="17">
        <v>43948</v>
      </c>
    </row>
    <row r="13" spans="2:13" ht="16.5" thickBot="1" x14ac:dyDescent="0.3">
      <c r="C13" s="2" t="s">
        <v>9</v>
      </c>
      <c r="D13" s="13">
        <v>43952</v>
      </c>
      <c r="E13" s="13"/>
      <c r="G13" s="16">
        <v>2715.59</v>
      </c>
      <c r="H13" s="15">
        <v>85</v>
      </c>
      <c r="I13" s="14">
        <f>+G13</f>
        <v>2715.59</v>
      </c>
      <c r="K13" s="17">
        <v>43977</v>
      </c>
    </row>
    <row r="14" spans="2:13" ht="16.5" thickBot="1" x14ac:dyDescent="0.3">
      <c r="C14" s="2" t="s">
        <v>10</v>
      </c>
      <c r="D14" s="13">
        <v>43983</v>
      </c>
      <c r="E14" s="1"/>
      <c r="G14" s="16">
        <v>2724.41</v>
      </c>
      <c r="H14" s="15">
        <v>85</v>
      </c>
      <c r="I14" s="14">
        <f>+G14</f>
        <v>2724.41</v>
      </c>
      <c r="K14" s="17">
        <v>44006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188073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44069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43921</v>
      </c>
      <c r="F7" s="1"/>
      <c r="G7" s="1"/>
      <c r="H7" s="1"/>
    </row>
    <row r="9" spans="2:13" ht="16.5" thickBot="1" x14ac:dyDescent="0.3">
      <c r="B9" s="2" t="s">
        <v>4</v>
      </c>
      <c r="L9" s="30">
        <v>43830</v>
      </c>
      <c r="M9" s="8">
        <v>171753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43831</v>
      </c>
      <c r="E12" s="1"/>
      <c r="G12" s="14">
        <v>2720</v>
      </c>
      <c r="H12" s="15">
        <v>85</v>
      </c>
      <c r="I12" s="14">
        <f>+G12</f>
        <v>2720</v>
      </c>
      <c r="K12" s="17">
        <v>43857</v>
      </c>
    </row>
    <row r="13" spans="2:13" ht="16.5" thickBot="1" x14ac:dyDescent="0.3">
      <c r="C13" s="2" t="s">
        <v>9</v>
      </c>
      <c r="D13" s="13">
        <v>43862</v>
      </c>
      <c r="E13" s="13"/>
      <c r="G13" s="16">
        <v>2720</v>
      </c>
      <c r="H13" s="15">
        <v>85</v>
      </c>
      <c r="I13" s="14">
        <f>+G13</f>
        <v>2720</v>
      </c>
      <c r="K13" s="17">
        <v>43887</v>
      </c>
    </row>
    <row r="14" spans="2:13" ht="16.5" thickBot="1" x14ac:dyDescent="0.3">
      <c r="C14" s="2" t="s">
        <v>10</v>
      </c>
      <c r="D14" s="13">
        <v>43891</v>
      </c>
      <c r="E14" s="1"/>
      <c r="G14" s="16">
        <v>2720</v>
      </c>
      <c r="H14" s="15">
        <v>85</v>
      </c>
      <c r="I14" s="14">
        <f>+G14</f>
        <v>2720</v>
      </c>
      <c r="K14" s="17">
        <v>43915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179913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43964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4"/>
    <col min="2" max="2" width="7" style="34" customWidth="1"/>
    <col min="3" max="5" width="9.28515625" style="34"/>
    <col min="6" max="6" width="3.28515625" style="34" customWidth="1"/>
    <col min="7" max="7" width="11.7109375" style="34" bestFit="1" customWidth="1"/>
    <col min="8" max="8" width="14.28515625" style="34" customWidth="1"/>
    <col min="9" max="9" width="13.5703125" style="34" bestFit="1" customWidth="1"/>
    <col min="10" max="10" width="3.42578125" style="34" customWidth="1"/>
    <col min="11" max="11" width="15.42578125" style="34" bestFit="1" customWidth="1"/>
    <col min="12" max="13" width="12.28515625" style="34" bestFit="1" customWidth="1"/>
    <col min="14" max="16384" width="9.28515625" style="34"/>
  </cols>
  <sheetData>
    <row r="3" spans="2:13" ht="16.5" thickBot="1" x14ac:dyDescent="0.3">
      <c r="B3" s="33" t="s">
        <v>31</v>
      </c>
      <c r="C3" s="33"/>
      <c r="D3" s="33"/>
      <c r="E3" s="33"/>
      <c r="F3" s="33"/>
      <c r="G3" s="33"/>
      <c r="H3" s="33"/>
      <c r="I3" s="33"/>
    </row>
    <row r="4" spans="2:13" x14ac:dyDescent="0.25">
      <c r="C4" s="34" t="s">
        <v>0</v>
      </c>
    </row>
    <row r="6" spans="2:13" x14ac:dyDescent="0.25">
      <c r="B6" s="34" t="s">
        <v>1</v>
      </c>
      <c r="K6" s="35" t="s">
        <v>2</v>
      </c>
      <c r="L6" s="36" t="s">
        <v>23</v>
      </c>
      <c r="M6" s="37"/>
    </row>
    <row r="7" spans="2:13" ht="16.5" thickBot="1" x14ac:dyDescent="0.3">
      <c r="B7" s="34" t="s">
        <v>3</v>
      </c>
      <c r="E7" s="38">
        <v>43830</v>
      </c>
      <c r="F7" s="33"/>
      <c r="G7" s="33"/>
      <c r="H7" s="33"/>
    </row>
    <row r="9" spans="2:13" ht="16.5" thickBot="1" x14ac:dyDescent="0.3">
      <c r="B9" s="34" t="s">
        <v>4</v>
      </c>
      <c r="L9" s="39">
        <v>43738</v>
      </c>
      <c r="M9" s="40">
        <v>163565.26999999999</v>
      </c>
    </row>
    <row r="10" spans="2:13" x14ac:dyDescent="0.25">
      <c r="B10" s="34" t="s">
        <v>29</v>
      </c>
    </row>
    <row r="11" spans="2:13" ht="31.5" x14ac:dyDescent="0.25">
      <c r="B11" s="41" t="s">
        <v>6</v>
      </c>
      <c r="D11" s="42" t="s">
        <v>24</v>
      </c>
      <c r="E11" s="42"/>
      <c r="F11" s="42"/>
      <c r="G11" s="43" t="s">
        <v>7</v>
      </c>
      <c r="H11" s="44" t="s">
        <v>26</v>
      </c>
      <c r="I11" s="43" t="s">
        <v>27</v>
      </c>
      <c r="J11" s="42"/>
      <c r="K11" s="42" t="s">
        <v>25</v>
      </c>
    </row>
    <row r="12" spans="2:13" ht="16.5" thickBot="1" x14ac:dyDescent="0.3">
      <c r="C12" s="34" t="s">
        <v>8</v>
      </c>
      <c r="D12" s="45">
        <v>43748</v>
      </c>
      <c r="E12" s="33"/>
      <c r="G12" s="46">
        <v>2747.73</v>
      </c>
      <c r="H12" s="47">
        <v>85</v>
      </c>
      <c r="I12" s="46">
        <f>+G12</f>
        <v>2747.73</v>
      </c>
      <c r="K12" s="48">
        <v>43762</v>
      </c>
    </row>
    <row r="13" spans="2:13" ht="16.5" thickBot="1" x14ac:dyDescent="0.3">
      <c r="C13" s="34" t="s">
        <v>9</v>
      </c>
      <c r="D13" s="45">
        <v>43770</v>
      </c>
      <c r="E13" s="45"/>
      <c r="G13" s="49">
        <v>2720</v>
      </c>
      <c r="H13" s="47">
        <v>85</v>
      </c>
      <c r="I13" s="46">
        <f>+G13</f>
        <v>2720</v>
      </c>
      <c r="K13" s="48">
        <v>43791</v>
      </c>
    </row>
    <row r="14" spans="2:13" ht="16.5" thickBot="1" x14ac:dyDescent="0.3">
      <c r="C14" s="34" t="s">
        <v>10</v>
      </c>
      <c r="D14" s="45">
        <v>43800</v>
      </c>
      <c r="E14" s="33"/>
      <c r="G14" s="49">
        <v>2720</v>
      </c>
      <c r="H14" s="47">
        <v>85</v>
      </c>
      <c r="I14" s="46">
        <f>+G14</f>
        <v>2720</v>
      </c>
      <c r="K14" s="48">
        <v>43825</v>
      </c>
    </row>
    <row r="15" spans="2:13" x14ac:dyDescent="0.25">
      <c r="C15" s="34" t="s">
        <v>28</v>
      </c>
      <c r="H15" s="48"/>
      <c r="I15" s="50"/>
    </row>
    <row r="16" spans="2:13" ht="16.5" thickBot="1" x14ac:dyDescent="0.3">
      <c r="F16" s="41" t="s">
        <v>11</v>
      </c>
      <c r="J16" s="51" t="s">
        <v>5</v>
      </c>
      <c r="K16" s="52">
        <f>SUM(I12:I14)+I15</f>
        <v>8187.73</v>
      </c>
    </row>
    <row r="18" spans="1:14" x14ac:dyDescent="0.25">
      <c r="B18" s="41" t="s">
        <v>12</v>
      </c>
    </row>
    <row r="19" spans="1:14" ht="16.5" thickBot="1" x14ac:dyDescent="0.3">
      <c r="C19" s="33"/>
      <c r="D19" s="33"/>
      <c r="E19" s="33"/>
      <c r="I19" s="49"/>
    </row>
    <row r="20" spans="1:14" ht="16.5" thickBot="1" x14ac:dyDescent="0.3">
      <c r="C20" s="33"/>
      <c r="D20" s="33"/>
      <c r="E20" s="33"/>
      <c r="I20" s="49">
        <v>0</v>
      </c>
    </row>
    <row r="21" spans="1:14" ht="16.5" thickBot="1" x14ac:dyDescent="0.3">
      <c r="C21" s="33"/>
      <c r="D21" s="33"/>
      <c r="E21" s="33"/>
      <c r="I21" s="49">
        <v>0</v>
      </c>
    </row>
    <row r="22" spans="1:14" ht="16.5" thickBot="1" x14ac:dyDescent="0.3">
      <c r="C22" s="33"/>
      <c r="D22" s="33"/>
      <c r="E22" s="33"/>
      <c r="I22" s="49">
        <v>0</v>
      </c>
    </row>
    <row r="23" spans="1:14" ht="16.5" thickBot="1" x14ac:dyDescent="0.3">
      <c r="C23" s="33"/>
      <c r="D23" s="33"/>
      <c r="E23" s="33"/>
      <c r="I23" s="49">
        <v>0</v>
      </c>
    </row>
    <row r="24" spans="1:14" ht="16.5" thickBot="1" x14ac:dyDescent="0.3">
      <c r="C24" s="33"/>
      <c r="D24" s="33"/>
      <c r="E24" s="33"/>
      <c r="I24" s="49">
        <v>0</v>
      </c>
    </row>
    <row r="25" spans="1:14" ht="16.5" thickBot="1" x14ac:dyDescent="0.3">
      <c r="C25" s="33"/>
      <c r="D25" s="33"/>
      <c r="E25" s="33"/>
      <c r="I25" s="49">
        <v>0</v>
      </c>
    </row>
    <row r="26" spans="1:14" ht="16.5" thickBot="1" x14ac:dyDescent="0.3">
      <c r="C26" s="33"/>
      <c r="D26" s="33"/>
      <c r="E26" s="33"/>
      <c r="I26" s="49">
        <v>0</v>
      </c>
    </row>
    <row r="28" spans="1:14" ht="16.5" thickBot="1" x14ac:dyDescent="0.3">
      <c r="F28" s="41" t="s">
        <v>13</v>
      </c>
      <c r="J28" s="51" t="s">
        <v>5</v>
      </c>
      <c r="K28" s="53">
        <f>SUM(I19:I26)</f>
        <v>0</v>
      </c>
    </row>
    <row r="30" spans="1:14" ht="16.5" thickBot="1" x14ac:dyDescent="0.3">
      <c r="B30" s="41" t="s">
        <v>14</v>
      </c>
      <c r="L30" s="54" t="s">
        <v>5</v>
      </c>
      <c r="M30" s="55">
        <f>+K16+M9+K28</f>
        <v>171753</v>
      </c>
    </row>
    <row r="31" spans="1:14" ht="16.5" thickTop="1" x14ac:dyDescent="0.25">
      <c r="A31" s="56"/>
      <c r="B31" s="57"/>
      <c r="C31" s="56"/>
      <c r="D31" s="56"/>
      <c r="E31" s="56"/>
      <c r="F31" s="56"/>
      <c r="G31" s="56"/>
      <c r="H31" s="56"/>
      <c r="I31" s="56"/>
      <c r="J31" s="56"/>
      <c r="K31" s="56"/>
      <c r="L31" s="58"/>
      <c r="M31" s="56"/>
      <c r="N31" s="56"/>
    </row>
    <row r="33" spans="2:12" ht="16.5" thickBot="1" x14ac:dyDescent="0.3">
      <c r="B33" s="34" t="s">
        <v>15</v>
      </c>
      <c r="J33" s="33"/>
      <c r="K33" s="33">
        <v>85</v>
      </c>
    </row>
    <row r="34" spans="2:12" x14ac:dyDescent="0.25">
      <c r="B34" s="34" t="s">
        <v>30</v>
      </c>
    </row>
    <row r="35" spans="2:12" ht="16.5" thickBot="1" x14ac:dyDescent="0.3">
      <c r="B35" s="34" t="s">
        <v>16</v>
      </c>
      <c r="J35" s="51" t="s">
        <v>5</v>
      </c>
      <c r="K35" s="53">
        <v>323314.46000000002</v>
      </c>
    </row>
    <row r="36" spans="2:12" ht="16.5" thickBot="1" x14ac:dyDescent="0.3">
      <c r="C36" s="41" t="s">
        <v>17</v>
      </c>
      <c r="I36" s="49">
        <v>0</v>
      </c>
    </row>
    <row r="37" spans="2:12" ht="16.5" thickBot="1" x14ac:dyDescent="0.3">
      <c r="C37" s="34" t="s">
        <v>18</v>
      </c>
      <c r="I37" s="49">
        <v>0</v>
      </c>
    </row>
    <row r="38" spans="2:12" ht="16.5" thickBot="1" x14ac:dyDescent="0.3">
      <c r="B38" s="41" t="s">
        <v>19</v>
      </c>
      <c r="J38" s="51" t="s">
        <v>5</v>
      </c>
      <c r="K38" s="53">
        <f>K35-I36</f>
        <v>323314.46000000002</v>
      </c>
    </row>
    <row r="39" spans="2:12" x14ac:dyDescent="0.25">
      <c r="B39" s="41"/>
      <c r="J39" s="59"/>
    </row>
    <row r="40" spans="2:12" x14ac:dyDescent="0.25">
      <c r="B40" s="60" t="s">
        <v>20</v>
      </c>
      <c r="C40" s="37"/>
      <c r="D40" s="37"/>
      <c r="E40" s="37"/>
      <c r="F40" s="37"/>
      <c r="G40" s="37"/>
      <c r="H40" s="37"/>
      <c r="I40" s="37"/>
      <c r="J40" s="61"/>
      <c r="K40" s="37"/>
      <c r="L40" s="37"/>
    </row>
    <row r="41" spans="2:12" x14ac:dyDescent="0.25">
      <c r="B41" s="60"/>
      <c r="C41" s="37"/>
      <c r="D41" s="37"/>
      <c r="E41" s="37"/>
      <c r="F41" s="37"/>
      <c r="G41" s="37"/>
      <c r="H41" s="37"/>
      <c r="I41" s="37"/>
      <c r="J41" s="61"/>
      <c r="K41" s="37"/>
      <c r="L41" s="37"/>
    </row>
    <row r="42" spans="2:12" x14ac:dyDescent="0.25">
      <c r="B42" s="62"/>
      <c r="J42" s="59"/>
    </row>
    <row r="44" spans="2:12" ht="16.5" thickBot="1" x14ac:dyDescent="0.3">
      <c r="B44" s="63"/>
      <c r="C44" s="63"/>
      <c r="D44" s="63"/>
      <c r="E44" s="63"/>
      <c r="F44" s="63"/>
      <c r="H44" s="67">
        <v>43865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41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43738</v>
      </c>
      <c r="F7" s="1"/>
      <c r="G7" s="1"/>
      <c r="H7" s="1"/>
    </row>
    <row r="9" spans="2:13" ht="16.5" thickBot="1" x14ac:dyDescent="0.3">
      <c r="B9" s="2" t="s">
        <v>4</v>
      </c>
      <c r="L9" s="30">
        <v>43646</v>
      </c>
      <c r="M9" s="8">
        <v>155431.06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43647</v>
      </c>
      <c r="E12" s="1"/>
      <c r="G12" s="14">
        <f>14.34+25.38+2625.94+32</f>
        <v>2697.66</v>
      </c>
      <c r="H12" s="15">
        <v>85</v>
      </c>
      <c r="I12" s="14">
        <f>+G12</f>
        <v>2697.66</v>
      </c>
      <c r="K12" s="17">
        <v>43677</v>
      </c>
    </row>
    <row r="13" spans="2:13" ht="16.5" thickBot="1" x14ac:dyDescent="0.3">
      <c r="C13" s="2" t="s">
        <v>9</v>
      </c>
      <c r="D13" s="13">
        <v>43678</v>
      </c>
      <c r="E13" s="13"/>
      <c r="G13" s="16">
        <v>2712.28</v>
      </c>
      <c r="H13" s="15">
        <v>85</v>
      </c>
      <c r="I13" s="14">
        <f>+G13</f>
        <v>2712.28</v>
      </c>
      <c r="K13" s="17">
        <v>43708</v>
      </c>
    </row>
    <row r="14" spans="2:13" ht="16.5" thickBot="1" x14ac:dyDescent="0.3">
      <c r="C14" s="2" t="s">
        <v>10</v>
      </c>
      <c r="D14" s="13">
        <v>43738</v>
      </c>
      <c r="E14" s="1"/>
      <c r="G14" s="16">
        <v>2724.27</v>
      </c>
      <c r="H14" s="15">
        <v>85</v>
      </c>
      <c r="I14" s="14">
        <f>+G14</f>
        <v>2724.27</v>
      </c>
      <c r="K14" s="17">
        <v>43738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8134.2100000000009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163565.26999999999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4849.72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43746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43646</v>
      </c>
      <c r="F7" s="1"/>
      <c r="G7" s="1"/>
      <c r="H7" s="1"/>
    </row>
    <row r="9" spans="2:13" ht="16.5" thickBot="1" x14ac:dyDescent="0.3">
      <c r="B9" s="2" t="s">
        <v>4</v>
      </c>
      <c r="L9" s="30">
        <v>43555</v>
      </c>
      <c r="M9" s="8">
        <v>147273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43556</v>
      </c>
      <c r="E12" s="1"/>
      <c r="G12" s="14">
        <v>2720</v>
      </c>
      <c r="H12" s="15">
        <v>85</v>
      </c>
      <c r="I12" s="14">
        <v>2720</v>
      </c>
      <c r="K12" s="17">
        <v>43585</v>
      </c>
    </row>
    <row r="13" spans="2:13" ht="16.5" thickBot="1" x14ac:dyDescent="0.3">
      <c r="C13" s="2" t="s">
        <v>9</v>
      </c>
      <c r="D13" s="13">
        <v>43586</v>
      </c>
      <c r="E13" s="13"/>
      <c r="G13" s="16">
        <v>2720</v>
      </c>
      <c r="H13" s="15">
        <v>85</v>
      </c>
      <c r="I13" s="14">
        <v>2720</v>
      </c>
      <c r="K13" s="17">
        <v>43616</v>
      </c>
    </row>
    <row r="14" spans="2:13" ht="16.5" thickBot="1" x14ac:dyDescent="0.3">
      <c r="C14" s="2" t="s">
        <v>10</v>
      </c>
      <c r="D14" s="13">
        <v>43617</v>
      </c>
      <c r="E14" s="1"/>
      <c r="G14" s="16">
        <f>2688+30.06</f>
        <v>2718.06</v>
      </c>
      <c r="H14" s="15">
        <v>85</v>
      </c>
      <c r="I14" s="14">
        <f>+G14</f>
        <v>2718.06</v>
      </c>
      <c r="K14" s="17">
        <v>43646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8158.0599999999995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155431.06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43686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43555</v>
      </c>
      <c r="F7" s="1"/>
      <c r="G7" s="1"/>
      <c r="H7" s="1"/>
    </row>
    <row r="9" spans="2:13" ht="16.5" thickBot="1" x14ac:dyDescent="0.3">
      <c r="B9" s="2" t="s">
        <v>4</v>
      </c>
      <c r="L9" s="30">
        <v>43465</v>
      </c>
      <c r="M9" s="8">
        <v>139113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43496</v>
      </c>
      <c r="E12" s="1"/>
      <c r="G12" s="14">
        <v>2720</v>
      </c>
      <c r="H12" s="15">
        <v>85</v>
      </c>
      <c r="I12" s="14">
        <v>2720</v>
      </c>
      <c r="K12" s="17">
        <f>+D12</f>
        <v>43496</v>
      </c>
    </row>
    <row r="13" spans="2:13" ht="16.5" thickBot="1" x14ac:dyDescent="0.3">
      <c r="C13" s="2" t="s">
        <v>9</v>
      </c>
      <c r="D13" s="13">
        <v>43524</v>
      </c>
      <c r="E13" s="13"/>
      <c r="G13" s="16">
        <v>2720</v>
      </c>
      <c r="H13" s="15">
        <v>85</v>
      </c>
      <c r="I13" s="14">
        <v>2720</v>
      </c>
      <c r="K13" s="17">
        <f t="shared" ref="K13:K14" si="0">+D13</f>
        <v>43524</v>
      </c>
    </row>
    <row r="14" spans="2:13" ht="16.5" thickBot="1" x14ac:dyDescent="0.3">
      <c r="C14" s="2" t="s">
        <v>10</v>
      </c>
      <c r="D14" s="13">
        <v>43555</v>
      </c>
      <c r="E14" s="1"/>
      <c r="G14" s="16">
        <v>2720</v>
      </c>
      <c r="H14" s="15">
        <v>85</v>
      </c>
      <c r="I14" s="14">
        <v>2720</v>
      </c>
      <c r="K14" s="17">
        <f t="shared" si="0"/>
        <v>43555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147273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43615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7"/>
  <sheetViews>
    <sheetView workbookViewId="0">
      <selection activeCell="V14" sqref="V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45016</v>
      </c>
      <c r="F7" s="1"/>
      <c r="G7" s="1"/>
      <c r="H7" s="1"/>
    </row>
    <row r="9" spans="2:13" ht="16.5" thickBot="1" x14ac:dyDescent="0.3">
      <c r="B9" s="2" t="s">
        <v>4</v>
      </c>
      <c r="L9" s="30">
        <v>44926</v>
      </c>
      <c r="M9" s="8">
        <v>268939.37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44927</v>
      </c>
      <c r="E12" s="1"/>
      <c r="G12" s="14">
        <v>2691.01</v>
      </c>
      <c r="H12" s="15">
        <v>85</v>
      </c>
      <c r="I12" s="14">
        <f>+G12</f>
        <v>2691.01</v>
      </c>
      <c r="K12" s="17">
        <v>44956</v>
      </c>
    </row>
    <row r="13" spans="2:13" ht="16.5" thickBot="1" x14ac:dyDescent="0.3">
      <c r="C13" s="2" t="s">
        <v>9</v>
      </c>
      <c r="D13" s="13">
        <v>44958</v>
      </c>
      <c r="E13" s="13"/>
      <c r="G13" s="16">
        <v>2752</v>
      </c>
      <c r="H13" s="15">
        <v>85</v>
      </c>
      <c r="I13" s="14">
        <f>+G13</f>
        <v>2752</v>
      </c>
      <c r="K13" s="64">
        <v>44984</v>
      </c>
    </row>
    <row r="14" spans="2:13" ht="16.5" thickBot="1" x14ac:dyDescent="0.3">
      <c r="C14" s="2" t="s">
        <v>10</v>
      </c>
      <c r="D14" s="13">
        <v>44986</v>
      </c>
      <c r="E14" s="1"/>
      <c r="G14" s="16">
        <v>2720</v>
      </c>
      <c r="H14" s="15">
        <v>85</v>
      </c>
      <c r="I14" s="14">
        <f>+G14</f>
        <v>2720</v>
      </c>
      <c r="K14" s="17">
        <v>45012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8163.01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277102.38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45041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47"/>
  <sheetViews>
    <sheetView topLeftCell="A13" zoomScaleNormal="100" zoomScaleSheetLayoutView="90" workbookViewId="0">
      <selection activeCell="M30" sqref="M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44926</v>
      </c>
      <c r="F7" s="1"/>
      <c r="G7" s="1"/>
      <c r="H7" s="1"/>
    </row>
    <row r="9" spans="2:13" ht="16.5" thickBot="1" x14ac:dyDescent="0.3">
      <c r="B9" s="2" t="s">
        <v>4</v>
      </c>
      <c r="L9" s="30">
        <v>44834</v>
      </c>
      <c r="M9" s="8">
        <v>260781.41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44835</v>
      </c>
      <c r="E12" s="1"/>
      <c r="G12" s="14">
        <v>2712.28</v>
      </c>
      <c r="H12" s="15">
        <v>85</v>
      </c>
      <c r="I12" s="14">
        <f>+G12</f>
        <v>2712.28</v>
      </c>
      <c r="K12" s="17">
        <v>44860</v>
      </c>
    </row>
    <row r="13" spans="2:13" ht="16.5" thickBot="1" x14ac:dyDescent="0.3">
      <c r="C13" s="2" t="s">
        <v>9</v>
      </c>
      <c r="D13" s="13">
        <v>44866</v>
      </c>
      <c r="E13" s="13"/>
      <c r="G13" s="16">
        <v>2726.75</v>
      </c>
      <c r="H13" s="15">
        <v>85</v>
      </c>
      <c r="I13" s="14">
        <f>+G13</f>
        <v>2726.75</v>
      </c>
      <c r="K13" s="64">
        <v>44893</v>
      </c>
    </row>
    <row r="14" spans="2:13" ht="16.5" thickBot="1" x14ac:dyDescent="0.3">
      <c r="C14" s="2" t="s">
        <v>10</v>
      </c>
      <c r="D14" s="13">
        <v>44896</v>
      </c>
      <c r="E14" s="1"/>
      <c r="G14" s="16">
        <v>2718.93</v>
      </c>
      <c r="H14" s="15">
        <v>85</v>
      </c>
      <c r="I14" s="14">
        <f>+G14</f>
        <v>2718.93</v>
      </c>
      <c r="K14" s="17">
        <v>44923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8157.9600000000009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268939.37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44972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3:N47"/>
  <sheetViews>
    <sheetView topLeftCell="A19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44834</v>
      </c>
      <c r="F7" s="1"/>
      <c r="G7" s="1"/>
      <c r="H7" s="1"/>
    </row>
    <row r="9" spans="2:13" ht="16.5" thickBot="1" x14ac:dyDescent="0.3">
      <c r="B9" s="2" t="s">
        <v>4</v>
      </c>
      <c r="L9" s="30">
        <v>44742</v>
      </c>
      <c r="M9" s="8">
        <v>252621.41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44743</v>
      </c>
      <c r="E12" s="1"/>
      <c r="G12" s="14">
        <v>2696.53</v>
      </c>
      <c r="H12" s="15">
        <v>85</v>
      </c>
      <c r="I12" s="14">
        <f>+G12</f>
        <v>2696.53</v>
      </c>
      <c r="K12" s="17">
        <v>44743</v>
      </c>
    </row>
    <row r="13" spans="2:13" ht="16.5" thickBot="1" x14ac:dyDescent="0.3">
      <c r="C13" s="2" t="s">
        <v>9</v>
      </c>
      <c r="D13" s="13">
        <v>44774</v>
      </c>
      <c r="E13" s="13"/>
      <c r="G13" s="16">
        <v>2688</v>
      </c>
      <c r="H13" s="15">
        <v>85</v>
      </c>
      <c r="I13" s="14">
        <f>+G13</f>
        <v>2688</v>
      </c>
      <c r="K13" s="64">
        <v>44774</v>
      </c>
    </row>
    <row r="14" spans="2:13" ht="16.5" thickBot="1" x14ac:dyDescent="0.3">
      <c r="C14" s="2" t="s">
        <v>10</v>
      </c>
      <c r="D14" s="13">
        <v>44805</v>
      </c>
      <c r="E14" s="1"/>
      <c r="G14" s="16">
        <v>2775.47</v>
      </c>
      <c r="H14" s="15">
        <v>85</v>
      </c>
      <c r="I14" s="14">
        <f>+G14</f>
        <v>2775.47</v>
      </c>
      <c r="K14" s="17">
        <v>44819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260781.41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3527.07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44851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44742</v>
      </c>
      <c r="F7" s="1"/>
      <c r="G7" s="1"/>
      <c r="H7" s="1"/>
    </row>
    <row r="9" spans="2:13" ht="16.5" thickBot="1" x14ac:dyDescent="0.3">
      <c r="B9" s="2" t="s">
        <v>4</v>
      </c>
      <c r="L9" s="30">
        <v>44651</v>
      </c>
      <c r="M9" s="8">
        <v>244461.41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44652</v>
      </c>
      <c r="E12" s="1"/>
      <c r="G12" s="14">
        <v>2720</v>
      </c>
      <c r="H12" s="15">
        <v>85</v>
      </c>
      <c r="I12" s="14">
        <f>+G12</f>
        <v>2720</v>
      </c>
      <c r="K12" s="17">
        <v>44678</v>
      </c>
    </row>
    <row r="13" spans="2:13" ht="16.5" thickBot="1" x14ac:dyDescent="0.3">
      <c r="C13" s="2" t="s">
        <v>9</v>
      </c>
      <c r="D13" s="13">
        <v>44682</v>
      </c>
      <c r="E13" s="13"/>
      <c r="G13" s="16">
        <v>2720</v>
      </c>
      <c r="H13" s="15">
        <v>85</v>
      </c>
      <c r="I13" s="14">
        <f>+G13</f>
        <v>2720</v>
      </c>
      <c r="K13" s="64">
        <v>44706</v>
      </c>
    </row>
    <row r="14" spans="2:13" ht="16.5" thickBot="1" x14ac:dyDescent="0.3">
      <c r="C14" s="2" t="s">
        <v>10</v>
      </c>
      <c r="D14" s="13">
        <v>44713</v>
      </c>
      <c r="E14" s="1"/>
      <c r="G14" s="16">
        <v>2720</v>
      </c>
      <c r="H14" s="15">
        <v>85</v>
      </c>
      <c r="I14" s="14">
        <f>+G14</f>
        <v>2720</v>
      </c>
      <c r="K14" s="17">
        <v>44739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252621.41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44761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44651</v>
      </c>
      <c r="F7" s="1"/>
      <c r="G7" s="1"/>
      <c r="H7" s="1"/>
    </row>
    <row r="9" spans="2:13" ht="16.5" thickBot="1" x14ac:dyDescent="0.3">
      <c r="B9" s="2" t="s">
        <v>4</v>
      </c>
      <c r="L9" s="30">
        <v>44561</v>
      </c>
      <c r="M9" s="8">
        <v>236301.41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44562</v>
      </c>
      <c r="E12" s="1"/>
      <c r="G12" s="14">
        <v>2720</v>
      </c>
      <c r="H12" s="15">
        <v>85</v>
      </c>
      <c r="I12" s="14">
        <f>+G12</f>
        <v>2720</v>
      </c>
      <c r="K12" s="17">
        <v>44588</v>
      </c>
    </row>
    <row r="13" spans="2:13" ht="16.5" thickBot="1" x14ac:dyDescent="0.3">
      <c r="C13" s="2" t="s">
        <v>9</v>
      </c>
      <c r="D13" s="13">
        <v>44593</v>
      </c>
      <c r="E13" s="13"/>
      <c r="G13" s="16">
        <v>2720</v>
      </c>
      <c r="H13" s="15">
        <v>85</v>
      </c>
      <c r="I13" s="14">
        <f>+G13</f>
        <v>2720</v>
      </c>
      <c r="K13" s="64" t="s">
        <v>34</v>
      </c>
    </row>
    <row r="14" spans="2:13" ht="16.5" thickBot="1" x14ac:dyDescent="0.3">
      <c r="C14" s="2" t="s">
        <v>10</v>
      </c>
      <c r="D14" s="13">
        <v>44621</v>
      </c>
      <c r="E14" s="1"/>
      <c r="G14" s="16">
        <v>2720</v>
      </c>
      <c r="H14" s="15">
        <v>85</v>
      </c>
      <c r="I14" s="14">
        <f>+G14</f>
        <v>2720</v>
      </c>
      <c r="K14" s="17">
        <v>44645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244461.41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44665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44561</v>
      </c>
      <c r="F7" s="1"/>
      <c r="G7" s="1"/>
      <c r="H7" s="1"/>
    </row>
    <row r="9" spans="2:13" ht="16.5" thickBot="1" x14ac:dyDescent="0.3">
      <c r="B9" s="2" t="s">
        <v>4</v>
      </c>
      <c r="L9" s="30">
        <v>44469</v>
      </c>
      <c r="M9" s="8">
        <v>228141.41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44470</v>
      </c>
      <c r="E12" s="1"/>
      <c r="G12" s="14">
        <v>2720</v>
      </c>
      <c r="H12" s="15">
        <v>85</v>
      </c>
      <c r="I12" s="14">
        <f>+G12</f>
        <v>2720</v>
      </c>
      <c r="K12" s="17">
        <v>44494</v>
      </c>
    </row>
    <row r="13" spans="2:13" ht="16.5" thickBot="1" x14ac:dyDescent="0.3">
      <c r="C13" s="2" t="s">
        <v>9</v>
      </c>
      <c r="D13" s="13">
        <v>44501</v>
      </c>
      <c r="E13" s="13"/>
      <c r="G13" s="16">
        <v>2720</v>
      </c>
      <c r="H13" s="15">
        <v>85</v>
      </c>
      <c r="I13" s="14">
        <f>+G13</f>
        <v>2720</v>
      </c>
      <c r="K13" s="17">
        <v>44524</v>
      </c>
    </row>
    <row r="14" spans="2:13" ht="16.5" thickBot="1" x14ac:dyDescent="0.3">
      <c r="C14" s="2" t="s">
        <v>10</v>
      </c>
      <c r="D14" s="13">
        <v>44531</v>
      </c>
      <c r="E14" s="1"/>
      <c r="G14" s="16">
        <v>2720</v>
      </c>
      <c r="H14" s="15">
        <v>85</v>
      </c>
      <c r="I14" s="14">
        <f>+G14</f>
        <v>2720</v>
      </c>
      <c r="K14" s="17">
        <v>44558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236301.41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44585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44469</v>
      </c>
      <c r="F7" s="1"/>
      <c r="G7" s="1"/>
      <c r="H7" s="1"/>
    </row>
    <row r="9" spans="2:13" ht="16.5" thickBot="1" x14ac:dyDescent="0.3">
      <c r="B9" s="2" t="s">
        <v>4</v>
      </c>
      <c r="L9" s="30">
        <v>44377</v>
      </c>
      <c r="M9" s="8">
        <v>219983.54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44378</v>
      </c>
      <c r="E12" s="1"/>
      <c r="G12" s="14">
        <v>2717.87</v>
      </c>
      <c r="H12" s="15">
        <v>85</v>
      </c>
      <c r="I12" s="14">
        <f>+G12</f>
        <v>2717.87</v>
      </c>
      <c r="K12" s="17">
        <v>44399</v>
      </c>
    </row>
    <row r="13" spans="2:13" ht="16.5" thickBot="1" x14ac:dyDescent="0.3">
      <c r="C13" s="2" t="s">
        <v>9</v>
      </c>
      <c r="D13" s="13">
        <v>44409</v>
      </c>
      <c r="E13" s="13"/>
      <c r="G13" s="16">
        <v>2720</v>
      </c>
      <c r="H13" s="15">
        <v>85</v>
      </c>
      <c r="I13" s="14">
        <f>+G13</f>
        <v>2720</v>
      </c>
      <c r="K13" s="17">
        <v>44431</v>
      </c>
    </row>
    <row r="14" spans="2:13" ht="16.5" thickBot="1" x14ac:dyDescent="0.3">
      <c r="C14" s="2" t="s">
        <v>10</v>
      </c>
      <c r="D14" s="13">
        <v>44440</v>
      </c>
      <c r="E14" s="1"/>
      <c r="G14" s="16">
        <v>2720</v>
      </c>
      <c r="H14" s="15">
        <v>85</v>
      </c>
      <c r="I14" s="14">
        <f>+G14</f>
        <v>2720</v>
      </c>
      <c r="K14" s="17">
        <v>44461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228141.41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3967.95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235137.80000000002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44494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44377</v>
      </c>
      <c r="F7" s="1"/>
      <c r="G7" s="1"/>
      <c r="H7" s="1"/>
    </row>
    <row r="9" spans="2:13" ht="16.5" thickBot="1" x14ac:dyDescent="0.3">
      <c r="B9" s="2" t="s">
        <v>4</v>
      </c>
      <c r="L9" s="30">
        <v>44286</v>
      </c>
      <c r="M9" s="8">
        <v>211821.41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44287</v>
      </c>
      <c r="E12" s="1"/>
      <c r="G12" s="14">
        <v>2720</v>
      </c>
      <c r="H12" s="15">
        <v>85</v>
      </c>
      <c r="I12" s="14">
        <f>+G12</f>
        <v>2720</v>
      </c>
      <c r="K12" s="17">
        <v>44309</v>
      </c>
    </row>
    <row r="13" spans="2:13" ht="16.5" thickBot="1" x14ac:dyDescent="0.3">
      <c r="C13" s="2" t="s">
        <v>9</v>
      </c>
      <c r="D13" s="13">
        <v>44317</v>
      </c>
      <c r="E13" s="13"/>
      <c r="G13" s="16">
        <v>2720</v>
      </c>
      <c r="H13" s="15">
        <v>85</v>
      </c>
      <c r="I13" s="14">
        <f>+G13</f>
        <v>2720</v>
      </c>
      <c r="K13" s="17">
        <v>44337</v>
      </c>
    </row>
    <row r="14" spans="2:13" ht="16.5" thickBot="1" x14ac:dyDescent="0.3">
      <c r="C14" s="2" t="s">
        <v>10</v>
      </c>
      <c r="D14" s="13">
        <v>44348</v>
      </c>
      <c r="E14" s="1"/>
      <c r="G14" s="16">
        <v>2722.13</v>
      </c>
      <c r="H14" s="15">
        <v>85</v>
      </c>
      <c r="I14" s="14">
        <f>+G14</f>
        <v>2722.13</v>
      </c>
      <c r="K14" s="17">
        <v>44369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8162.13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219983.54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44406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2023-07-21T07:00:00+00:00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47D6DC8-F7C9-4743-8A47-9DAC87787803}"/>
</file>

<file path=customXml/itemProps2.xml><?xml version="1.0" encoding="utf-8"?>
<ds:datastoreItem xmlns:ds="http://schemas.openxmlformats.org/officeDocument/2006/customXml" ds:itemID="{8B2D071D-1D73-4F08-A5C0-171C67FEBA01}"/>
</file>

<file path=customXml/itemProps3.xml><?xml version="1.0" encoding="utf-8"?>
<ds:datastoreItem xmlns:ds="http://schemas.openxmlformats.org/officeDocument/2006/customXml" ds:itemID="{448BAC4F-D486-4A1F-83E9-F8F10923A5CD}"/>
</file>

<file path=customXml/itemProps4.xml><?xml version="1.0" encoding="utf-8"?>
<ds:datastoreItem xmlns:ds="http://schemas.openxmlformats.org/officeDocument/2006/customXml" ds:itemID="{E1153099-3769-40FA-8AAE-9EE7D36AE1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16</vt:i4>
      </vt:variant>
    </vt:vector>
  </HeadingPairs>
  <TitlesOfParts>
    <vt:vector size="34" baseType="lpstr">
      <vt:lpstr>Q2-2023</vt:lpstr>
      <vt:lpstr>Q1-2023</vt:lpstr>
      <vt:lpstr>04-2023</vt:lpstr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'04-2023'!Print_Area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Doyle, Andrew (UTC)</cp:lastModifiedBy>
  <cp:lastPrinted>2019-04-04T17:29:50Z</cp:lastPrinted>
  <dcterms:created xsi:type="dcterms:W3CDTF">2000-08-25T00:46:01Z</dcterms:created>
  <dcterms:modified xsi:type="dcterms:W3CDTF">2023-07-21T22:57:45Z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</Properties>
</file>