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stateofwa-my.sharepoint.com/personal/amy_white_utc_wa_gov/Documents/Energy/Avista 2020 GRC 200900 01/Exhibits/"/>
    </mc:Choice>
  </mc:AlternateContent>
  <xr:revisionPtr revIDLastSave="41" documentId="8_{D28AA63E-2B31-42C7-BE53-7EABB3639176}" xr6:coauthVersionLast="46" xr6:coauthVersionMax="46" xr10:uidLastSave="{0B6C0CDE-1FF9-4AAD-9085-352ADE495BFC}"/>
  <bookViews>
    <workbookView xWindow="-107" yWindow="-107" windowWidth="20847" windowHeight="11208" tabRatio="801" activeTab="6" xr2:uid="{00000000-000D-0000-FFFF-FFFF00000000}"/>
  </bookViews>
  <sheets>
    <sheet name="Description" sheetId="17" r:id="rId1"/>
    <sheet name="ADJ-E" sheetId="14" r:id="rId2"/>
    <sheet name="Summary-Cost-E" sheetId="9" r:id="rId3"/>
    <sheet name="Summary-AD E" sheetId="10" r:id="rId4"/>
    <sheet name="ADJ-G" sheetId="15" r:id="rId5"/>
    <sheet name="Summary-Cost-G" sheetId="12" r:id="rId6"/>
    <sheet name="Summary-AD G" sheetId="13" r:id="rId7"/>
    <sheet name="Do NOT Print" sheetId="16" r:id="rId8"/>
    <sheet name="Cost Pivot" sheetId="4" r:id="rId9"/>
    <sheet name="Cost" sheetId="1" r:id="rId10"/>
    <sheet name="AD Pivot" sheetId="5" r:id="rId11"/>
    <sheet name="AD" sheetId="3" r:id="rId12"/>
    <sheet name="AF" sheetId="6" r:id="rId13"/>
    <sheet name="Func" sheetId="7" r:id="rId14"/>
  </sheets>
  <definedNames>
    <definedName name="_xlnm._FilterDatabase" localSheetId="11" hidden="1">AD!$A$1:$Z$453</definedName>
    <definedName name="_xlnm._FilterDatabase" localSheetId="9" hidden="1">Cost!$A$1:$AD$358</definedName>
    <definedName name="_xlnm.Print_Area" localSheetId="3">'Summary-AD E'!$A$1:$U$59</definedName>
    <definedName name="_xlnm.Print_Area" localSheetId="6">'Summary-AD G'!$A$1:$U$59</definedName>
    <definedName name="_xlnm.Print_Area" localSheetId="2">'Summary-Cost-E'!$A$1:$BC$123</definedName>
    <definedName name="_xlnm.Print_Area" localSheetId="5">'Summary-Cost-G'!$A$1:$BC$103</definedName>
    <definedName name="_xlnm.Print_Titles" localSheetId="3">'Summary-AD E'!$A:$C</definedName>
    <definedName name="_xlnm.Print_Titles" localSheetId="2">'Summary-Cost-E'!$A:$D</definedName>
    <definedName name="_xlnm.Print_Titles" localSheetId="5">'Summary-Cost-G'!$A:$D</definedName>
  </definedNames>
  <calcPr calcId="191029"/>
  <pivotCaches>
    <pivotCache cacheId="2" r:id="rId15"/>
    <pivotCache cacheId="3" r:id="rId16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6" l="1"/>
  <c r="N5" i="15" l="1"/>
  <c r="C5" i="15"/>
  <c r="D5" i="15"/>
  <c r="E5" i="15"/>
  <c r="F5" i="15"/>
  <c r="G5" i="15"/>
  <c r="H5" i="15"/>
  <c r="I5" i="15"/>
  <c r="J5" i="15"/>
  <c r="K5" i="15"/>
  <c r="L5" i="15"/>
  <c r="M5" i="15"/>
  <c r="B5" i="15"/>
  <c r="N5" i="14"/>
  <c r="C5" i="14"/>
  <c r="D5" i="14"/>
  <c r="E5" i="14"/>
  <c r="F5" i="14"/>
  <c r="G5" i="14"/>
  <c r="H5" i="14"/>
  <c r="I5" i="14"/>
  <c r="J5" i="14"/>
  <c r="K5" i="14"/>
  <c r="L5" i="14"/>
  <c r="M5" i="14"/>
  <c r="B5" i="14"/>
  <c r="U58" i="13" l="1"/>
  <c r="U57" i="13"/>
  <c r="U56" i="13"/>
  <c r="U55" i="13"/>
  <c r="U54" i="13"/>
  <c r="U53" i="13"/>
  <c r="U52" i="13"/>
  <c r="U50" i="13"/>
  <c r="U49" i="13"/>
  <c r="U48" i="13"/>
  <c r="U47" i="13"/>
  <c r="U46" i="13"/>
  <c r="U45" i="13"/>
  <c r="U44" i="13"/>
  <c r="U43" i="13"/>
  <c r="U42" i="13"/>
  <c r="U51" i="13" s="1"/>
  <c r="U38" i="13"/>
  <c r="U37" i="13"/>
  <c r="U36" i="13"/>
  <c r="U35" i="13"/>
  <c r="U34" i="13"/>
  <c r="U33" i="13"/>
  <c r="U32" i="13"/>
  <c r="U38" i="10"/>
  <c r="U37" i="10"/>
  <c r="U36" i="10"/>
  <c r="U35" i="10"/>
  <c r="U34" i="10"/>
  <c r="U39" i="10" s="1"/>
  <c r="U33" i="10"/>
  <c r="U32" i="10"/>
  <c r="U58" i="10"/>
  <c r="U57" i="10"/>
  <c r="U56" i="10"/>
  <c r="U55" i="10"/>
  <c r="U54" i="10"/>
  <c r="U53" i="10"/>
  <c r="U52" i="10"/>
  <c r="U50" i="10"/>
  <c r="U49" i="10"/>
  <c r="U48" i="10"/>
  <c r="U47" i="10"/>
  <c r="U46" i="10"/>
  <c r="U45" i="10"/>
  <c r="U44" i="10"/>
  <c r="U43" i="10"/>
  <c r="U42" i="10"/>
  <c r="U59" i="13" l="1"/>
  <c r="U51" i="10"/>
  <c r="U59" i="10"/>
  <c r="U39" i="13"/>
  <c r="F93" i="12"/>
  <c r="F94" i="12"/>
  <c r="F95" i="12"/>
  <c r="F96" i="12"/>
  <c r="F97" i="12"/>
  <c r="F98" i="12"/>
  <c r="F92" i="12"/>
  <c r="F83" i="12"/>
  <c r="F84" i="12"/>
  <c r="F85" i="12"/>
  <c r="F86" i="12"/>
  <c r="F87" i="12"/>
  <c r="F88" i="12"/>
  <c r="F89" i="12"/>
  <c r="F90" i="12"/>
  <c r="F82" i="12"/>
  <c r="F99" i="12" l="1"/>
  <c r="F91" i="12"/>
  <c r="F101" i="12" s="1"/>
  <c r="BD90" i="12"/>
  <c r="BD89" i="12"/>
  <c r="BD88" i="12"/>
  <c r="BD87" i="12"/>
  <c r="BD86" i="12"/>
  <c r="BD85" i="12"/>
  <c r="BD84" i="12"/>
  <c r="BD83" i="12"/>
  <c r="BD82" i="12"/>
  <c r="G78" i="9"/>
  <c r="G77" i="9"/>
  <c r="G76" i="9"/>
  <c r="G75" i="9"/>
  <c r="G74" i="9"/>
  <c r="G73" i="9"/>
  <c r="G72" i="9"/>
  <c r="G78" i="12"/>
  <c r="G77" i="12"/>
  <c r="G76" i="12"/>
  <c r="G75" i="12"/>
  <c r="G74" i="12"/>
  <c r="G73" i="12"/>
  <c r="G72" i="12"/>
  <c r="F113" i="9"/>
  <c r="F114" i="9"/>
  <c r="F115" i="9"/>
  <c r="F116" i="9"/>
  <c r="F117" i="9"/>
  <c r="F118" i="9"/>
  <c r="F112" i="9"/>
  <c r="F103" i="9" l="1"/>
  <c r="F104" i="9"/>
  <c r="F105" i="9"/>
  <c r="F106" i="9"/>
  <c r="F107" i="9"/>
  <c r="F108" i="9"/>
  <c r="F109" i="9"/>
  <c r="F110" i="9"/>
  <c r="F102" i="9"/>
  <c r="F119" i="9"/>
  <c r="F111" i="9" l="1"/>
  <c r="X62" i="12" l="1"/>
  <c r="Y62" i="12"/>
  <c r="Z62" i="12"/>
  <c r="AA62" i="12"/>
  <c r="AB62" i="12"/>
  <c r="AC62" i="12"/>
  <c r="AD62" i="12"/>
  <c r="AE62" i="12"/>
  <c r="AF62" i="12"/>
  <c r="AG62" i="12"/>
  <c r="AH62" i="12"/>
  <c r="AI62" i="12"/>
  <c r="AJ62" i="12"/>
  <c r="AK62" i="12"/>
  <c r="AL62" i="12"/>
  <c r="AM62" i="12"/>
  <c r="AN62" i="12"/>
  <c r="AO62" i="12"/>
  <c r="AP62" i="12"/>
  <c r="AQ62" i="12"/>
  <c r="AR62" i="12"/>
  <c r="AS62" i="12"/>
  <c r="AT62" i="12"/>
  <c r="AU62" i="12"/>
  <c r="AV62" i="12"/>
  <c r="AW62" i="12"/>
  <c r="AX62" i="12"/>
  <c r="AY62" i="12"/>
  <c r="AZ62" i="12"/>
  <c r="BA62" i="12"/>
  <c r="BB62" i="12"/>
  <c r="W51" i="12"/>
  <c r="X51" i="12"/>
  <c r="Y51" i="12"/>
  <c r="Z51" i="12"/>
  <c r="AA51" i="12"/>
  <c r="AB51" i="12"/>
  <c r="AC51" i="12"/>
  <c r="AD51" i="12"/>
  <c r="AE51" i="12"/>
  <c r="AF51" i="12"/>
  <c r="AG51" i="12"/>
  <c r="AH51" i="12"/>
  <c r="AI51" i="12"/>
  <c r="AJ51" i="12"/>
  <c r="AK51" i="12"/>
  <c r="AL51" i="12"/>
  <c r="AM51" i="12"/>
  <c r="AN51" i="12"/>
  <c r="AO51" i="12"/>
  <c r="AP51" i="12"/>
  <c r="AQ51" i="12"/>
  <c r="AR51" i="12"/>
  <c r="AS51" i="12"/>
  <c r="AT51" i="12"/>
  <c r="AU51" i="12"/>
  <c r="AV51" i="12"/>
  <c r="AW51" i="12"/>
  <c r="AX51" i="12"/>
  <c r="AY51" i="12"/>
  <c r="AZ51" i="12"/>
  <c r="BA51" i="12"/>
  <c r="BB51" i="12"/>
  <c r="W59" i="12"/>
  <c r="X59" i="12"/>
  <c r="Y59" i="12"/>
  <c r="Z59" i="12"/>
  <c r="AA59" i="12"/>
  <c r="AB59" i="12"/>
  <c r="AC59" i="12"/>
  <c r="AD59" i="12"/>
  <c r="AE59" i="12"/>
  <c r="AF59" i="12"/>
  <c r="AG59" i="12"/>
  <c r="AH59" i="12"/>
  <c r="AI59" i="12"/>
  <c r="AJ59" i="12"/>
  <c r="AK59" i="12"/>
  <c r="AL59" i="12"/>
  <c r="AM59" i="12"/>
  <c r="AN59" i="12"/>
  <c r="AO59" i="12"/>
  <c r="AP59" i="12"/>
  <c r="AQ59" i="12"/>
  <c r="AR59" i="12"/>
  <c r="AS59" i="12"/>
  <c r="AT59" i="12"/>
  <c r="AU59" i="12"/>
  <c r="AV59" i="12"/>
  <c r="AW59" i="12"/>
  <c r="AX59" i="12"/>
  <c r="AY59" i="12"/>
  <c r="AZ59" i="12"/>
  <c r="BA59" i="12"/>
  <c r="BB59" i="12"/>
  <c r="W31" i="12"/>
  <c r="X31" i="12"/>
  <c r="Y31" i="12"/>
  <c r="Z31" i="12"/>
  <c r="AA31" i="12"/>
  <c r="AB31" i="12"/>
  <c r="AC31" i="12"/>
  <c r="AD31" i="12"/>
  <c r="AE31" i="12"/>
  <c r="AF31" i="12"/>
  <c r="AG31" i="12"/>
  <c r="AH31" i="12"/>
  <c r="AI31" i="12"/>
  <c r="AJ31" i="12"/>
  <c r="AK31" i="12"/>
  <c r="AL31" i="12"/>
  <c r="AM31" i="12"/>
  <c r="AN31" i="12"/>
  <c r="AO31" i="12"/>
  <c r="AP31" i="12"/>
  <c r="AQ31" i="12"/>
  <c r="AR31" i="12"/>
  <c r="AS31" i="12"/>
  <c r="AT31" i="12"/>
  <c r="AU31" i="12"/>
  <c r="AV31" i="12"/>
  <c r="AW31" i="12"/>
  <c r="AX31" i="12"/>
  <c r="AY31" i="12"/>
  <c r="AZ31" i="12"/>
  <c r="BA31" i="12"/>
  <c r="BB31" i="12"/>
  <c r="W39" i="12"/>
  <c r="X39" i="12"/>
  <c r="Y39" i="12"/>
  <c r="Z39" i="12"/>
  <c r="AA39" i="12"/>
  <c r="AB39" i="12"/>
  <c r="AC39" i="12"/>
  <c r="AD39" i="12"/>
  <c r="AE39" i="12"/>
  <c r="AF39" i="12"/>
  <c r="AG39" i="12"/>
  <c r="AH39" i="12"/>
  <c r="AI39" i="12"/>
  <c r="AJ39" i="12"/>
  <c r="AK39" i="12"/>
  <c r="AL39" i="12"/>
  <c r="AM39" i="12"/>
  <c r="AN39" i="12"/>
  <c r="AO39" i="12"/>
  <c r="AP39" i="12"/>
  <c r="AQ39" i="12"/>
  <c r="AR39" i="12"/>
  <c r="AS39" i="12"/>
  <c r="AT39" i="12"/>
  <c r="AU39" i="12"/>
  <c r="AV39" i="12"/>
  <c r="AW39" i="12"/>
  <c r="AX39" i="12"/>
  <c r="AY39" i="12"/>
  <c r="AZ39" i="12"/>
  <c r="BA39" i="12"/>
  <c r="BB39" i="12"/>
  <c r="W91" i="9"/>
  <c r="X91" i="9"/>
  <c r="Y91" i="9"/>
  <c r="Z91" i="9"/>
  <c r="AA91" i="9"/>
  <c r="AB91" i="9"/>
  <c r="AC91" i="9"/>
  <c r="AD91" i="9"/>
  <c r="AE91" i="9"/>
  <c r="AF91" i="9"/>
  <c r="AG91" i="9"/>
  <c r="AH91" i="9"/>
  <c r="AI91" i="9"/>
  <c r="AJ91" i="9"/>
  <c r="AK91" i="9"/>
  <c r="AL91" i="9"/>
  <c r="AM91" i="9"/>
  <c r="AN91" i="9"/>
  <c r="AO91" i="9"/>
  <c r="AP91" i="9"/>
  <c r="AQ91" i="9"/>
  <c r="AR91" i="9"/>
  <c r="AS91" i="9"/>
  <c r="AT91" i="9"/>
  <c r="AU91" i="9"/>
  <c r="AV91" i="9"/>
  <c r="AW91" i="9"/>
  <c r="AX91" i="9"/>
  <c r="AY91" i="9"/>
  <c r="AZ91" i="9"/>
  <c r="BA91" i="9"/>
  <c r="BB91" i="9"/>
  <c r="W99" i="9"/>
  <c r="X99" i="9"/>
  <c r="Y99" i="9"/>
  <c r="Z99" i="9"/>
  <c r="AA99" i="9"/>
  <c r="AB99" i="9"/>
  <c r="AC99" i="9"/>
  <c r="AD99" i="9"/>
  <c r="AE99" i="9"/>
  <c r="AF99" i="9"/>
  <c r="AG99" i="9"/>
  <c r="AH99" i="9"/>
  <c r="AI99" i="9"/>
  <c r="AJ99" i="9"/>
  <c r="AK99" i="9"/>
  <c r="AL99" i="9"/>
  <c r="AM99" i="9"/>
  <c r="AN99" i="9"/>
  <c r="AO99" i="9"/>
  <c r="AP99" i="9"/>
  <c r="AQ99" i="9"/>
  <c r="AR99" i="9"/>
  <c r="AS99" i="9"/>
  <c r="AT99" i="9"/>
  <c r="AU99" i="9"/>
  <c r="AV99" i="9"/>
  <c r="AW99" i="9"/>
  <c r="AX99" i="9"/>
  <c r="AY99" i="9"/>
  <c r="AZ99" i="9"/>
  <c r="BA99" i="9"/>
  <c r="BB99" i="9"/>
  <c r="W51" i="9"/>
  <c r="X51" i="9"/>
  <c r="Y51" i="9"/>
  <c r="Z51" i="9"/>
  <c r="AA51" i="9"/>
  <c r="AB51" i="9"/>
  <c r="AC51" i="9"/>
  <c r="AD51" i="9"/>
  <c r="AE51" i="9"/>
  <c r="AF51" i="9"/>
  <c r="AG51" i="9"/>
  <c r="AH51" i="9"/>
  <c r="AI51" i="9"/>
  <c r="AJ51" i="9"/>
  <c r="AK51" i="9"/>
  <c r="AL51" i="9"/>
  <c r="AM51" i="9"/>
  <c r="AN51" i="9"/>
  <c r="AO51" i="9"/>
  <c r="AP51" i="9"/>
  <c r="AQ51" i="9"/>
  <c r="AR51" i="9"/>
  <c r="AS51" i="9"/>
  <c r="AT51" i="9"/>
  <c r="AU51" i="9"/>
  <c r="AV51" i="9"/>
  <c r="AW51" i="9"/>
  <c r="AX51" i="9"/>
  <c r="AY51" i="9"/>
  <c r="AZ51" i="9"/>
  <c r="BA51" i="9"/>
  <c r="BB51" i="9"/>
  <c r="W59" i="9"/>
  <c r="X59" i="9"/>
  <c r="Y59" i="9"/>
  <c r="Z59" i="9"/>
  <c r="AA59" i="9"/>
  <c r="AB59" i="9"/>
  <c r="AC59" i="9"/>
  <c r="AD59" i="9"/>
  <c r="AE59" i="9"/>
  <c r="AF59" i="9"/>
  <c r="AG59" i="9"/>
  <c r="AH59" i="9"/>
  <c r="AI59" i="9"/>
  <c r="AJ59" i="9"/>
  <c r="AK59" i="9"/>
  <c r="AL59" i="9"/>
  <c r="AM59" i="9"/>
  <c r="AN59" i="9"/>
  <c r="AO59" i="9"/>
  <c r="AP59" i="9"/>
  <c r="AQ59" i="9"/>
  <c r="AR59" i="9"/>
  <c r="AS59" i="9"/>
  <c r="AT59" i="9"/>
  <c r="AU59" i="9"/>
  <c r="AV59" i="9"/>
  <c r="AW59" i="9"/>
  <c r="AX59" i="9"/>
  <c r="AY59" i="9"/>
  <c r="AZ59" i="9"/>
  <c r="BA59" i="9"/>
  <c r="BB59" i="9"/>
  <c r="V51" i="9"/>
  <c r="W39" i="9"/>
  <c r="X39" i="9"/>
  <c r="Y39" i="9"/>
  <c r="Z39" i="9"/>
  <c r="AA39" i="9"/>
  <c r="AB39" i="9"/>
  <c r="AC39" i="9"/>
  <c r="AD39" i="9"/>
  <c r="AE39" i="9"/>
  <c r="AF39" i="9"/>
  <c r="AG39" i="9"/>
  <c r="AH39" i="9"/>
  <c r="AI39" i="9"/>
  <c r="AJ39" i="9"/>
  <c r="AK39" i="9"/>
  <c r="AL39" i="9"/>
  <c r="AM39" i="9"/>
  <c r="AN39" i="9"/>
  <c r="AO39" i="9"/>
  <c r="AP39" i="9"/>
  <c r="AQ39" i="9"/>
  <c r="AR39" i="9"/>
  <c r="AS39" i="9"/>
  <c r="AT39" i="9"/>
  <c r="AU39" i="9"/>
  <c r="AV39" i="9"/>
  <c r="AW39" i="9"/>
  <c r="AX39" i="9"/>
  <c r="AY39" i="9"/>
  <c r="AZ39" i="9"/>
  <c r="BA39" i="9"/>
  <c r="BB39" i="9"/>
  <c r="W31" i="9"/>
  <c r="X31" i="9"/>
  <c r="Y31" i="9"/>
  <c r="Z31" i="9"/>
  <c r="AA31" i="9"/>
  <c r="AB31" i="9"/>
  <c r="AC31" i="9"/>
  <c r="AD31" i="9"/>
  <c r="AE31" i="9"/>
  <c r="AF31" i="9"/>
  <c r="AG31" i="9"/>
  <c r="AH31" i="9"/>
  <c r="AI31" i="9"/>
  <c r="AJ31" i="9"/>
  <c r="AK31" i="9"/>
  <c r="AL31" i="9"/>
  <c r="AM31" i="9"/>
  <c r="AN31" i="9"/>
  <c r="AO31" i="9"/>
  <c r="AP31" i="9"/>
  <c r="AQ31" i="9"/>
  <c r="AR31" i="9"/>
  <c r="AS31" i="9"/>
  <c r="AT31" i="9"/>
  <c r="AU31" i="9"/>
  <c r="AV31" i="9"/>
  <c r="AW31" i="9"/>
  <c r="AX31" i="9"/>
  <c r="AY31" i="9"/>
  <c r="AZ31" i="9"/>
  <c r="BA31" i="9"/>
  <c r="BB31" i="9"/>
  <c r="U30" i="13"/>
  <c r="BD70" i="12" s="1"/>
  <c r="U29" i="13"/>
  <c r="BD69" i="12" s="1"/>
  <c r="U28" i="13"/>
  <c r="BD68" i="12" s="1"/>
  <c r="U27" i="13"/>
  <c r="BD67" i="12" s="1"/>
  <c r="U26" i="13"/>
  <c r="BD66" i="12" s="1"/>
  <c r="U25" i="13"/>
  <c r="U24" i="13"/>
  <c r="BD64" i="12" s="1"/>
  <c r="U23" i="13"/>
  <c r="BD63" i="12" s="1"/>
  <c r="U22" i="13"/>
  <c r="BD65" i="12"/>
  <c r="E10" i="12"/>
  <c r="G70" i="12" s="1"/>
  <c r="E6" i="12"/>
  <c r="G66" i="12" s="1"/>
  <c r="E5" i="12"/>
  <c r="E4" i="12"/>
  <c r="E3" i="12"/>
  <c r="G63" i="12" s="1"/>
  <c r="G69" i="12"/>
  <c r="G68" i="12"/>
  <c r="G67" i="12"/>
  <c r="G62" i="12"/>
  <c r="G79" i="12"/>
  <c r="F79" i="12"/>
  <c r="F71" i="12"/>
  <c r="BD62" i="12" l="1"/>
  <c r="U31" i="13"/>
  <c r="G64" i="12"/>
  <c r="G65" i="12"/>
  <c r="BD68" i="9"/>
  <c r="BD69" i="9"/>
  <c r="U23" i="10"/>
  <c r="BD63" i="9" s="1"/>
  <c r="U24" i="10"/>
  <c r="BD64" i="9" s="1"/>
  <c r="U25" i="10"/>
  <c r="BD65" i="9" s="1"/>
  <c r="U26" i="10"/>
  <c r="BD66" i="9" s="1"/>
  <c r="U27" i="10"/>
  <c r="BD67" i="9" s="1"/>
  <c r="U28" i="10"/>
  <c r="U29" i="10"/>
  <c r="U30" i="10"/>
  <c r="BD70" i="9" s="1"/>
  <c r="U22" i="10"/>
  <c r="E10" i="9"/>
  <c r="G69" i="9"/>
  <c r="G68" i="9"/>
  <c r="G67" i="9"/>
  <c r="G62" i="9"/>
  <c r="V99" i="9"/>
  <c r="U99" i="9"/>
  <c r="T99" i="9"/>
  <c r="S99" i="9"/>
  <c r="R99" i="9"/>
  <c r="Q99" i="9"/>
  <c r="P99" i="9"/>
  <c r="O99" i="9"/>
  <c r="N99" i="9"/>
  <c r="M99" i="9"/>
  <c r="L99" i="9"/>
  <c r="K99" i="9"/>
  <c r="J99" i="9"/>
  <c r="I99" i="9"/>
  <c r="H99" i="9"/>
  <c r="G99" i="9"/>
  <c r="F99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G79" i="9"/>
  <c r="F79" i="9"/>
  <c r="F71" i="9"/>
  <c r="E6" i="9"/>
  <c r="G66" i="9" s="1"/>
  <c r="E5" i="9"/>
  <c r="G65" i="9" s="1"/>
  <c r="E3" i="9"/>
  <c r="G63" i="9" s="1"/>
  <c r="E4" i="9"/>
  <c r="G64" i="9" s="1"/>
  <c r="U31" i="10" l="1"/>
  <c r="BD62" i="9"/>
  <c r="G71" i="12"/>
  <c r="G70" i="9"/>
  <c r="G71" i="9" s="1"/>
  <c r="U19" i="13" l="1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G59" i="13"/>
  <c r="F59" i="13"/>
  <c r="E59" i="13"/>
  <c r="D59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D19" i="13"/>
  <c r="E18" i="13"/>
  <c r="E17" i="13"/>
  <c r="G97" i="12" s="1"/>
  <c r="E16" i="13"/>
  <c r="E15" i="13"/>
  <c r="E14" i="13"/>
  <c r="E13" i="13"/>
  <c r="E12" i="13"/>
  <c r="U11" i="13"/>
  <c r="D11" i="13"/>
  <c r="E10" i="13"/>
  <c r="E9" i="13"/>
  <c r="E8" i="13"/>
  <c r="E7" i="13"/>
  <c r="E6" i="13"/>
  <c r="E5" i="13"/>
  <c r="E4" i="13"/>
  <c r="G84" i="12" s="1"/>
  <c r="E3" i="13"/>
  <c r="E2" i="13"/>
  <c r="G2" i="12"/>
  <c r="G3" i="12"/>
  <c r="G4" i="12"/>
  <c r="G5" i="12"/>
  <c r="G6" i="12"/>
  <c r="G7" i="12"/>
  <c r="G8" i="12"/>
  <c r="G9" i="12"/>
  <c r="G10" i="12"/>
  <c r="G12" i="12"/>
  <c r="G13" i="12"/>
  <c r="G14" i="12"/>
  <c r="G15" i="12"/>
  <c r="G16" i="12"/>
  <c r="G17" i="12"/>
  <c r="G18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BC19" i="12"/>
  <c r="F19" i="12"/>
  <c r="BC11" i="12"/>
  <c r="F11" i="12"/>
  <c r="X274" i="3"/>
  <c r="X279" i="3"/>
  <c r="X282" i="3"/>
  <c r="X284" i="3"/>
  <c r="X275" i="3"/>
  <c r="X271" i="3"/>
  <c r="X285" i="3"/>
  <c r="X276" i="3"/>
  <c r="X270" i="3"/>
  <c r="X272" i="3"/>
  <c r="X286" i="3"/>
  <c r="X277" i="3"/>
  <c r="X280" i="3"/>
  <c r="X273" i="3"/>
  <c r="X287" i="3"/>
  <c r="X278" i="3"/>
  <c r="X281" i="3"/>
  <c r="X368" i="3"/>
  <c r="X267" i="3"/>
  <c r="X370" i="3"/>
  <c r="X268" i="3"/>
  <c r="X373" i="3"/>
  <c r="X269" i="3"/>
  <c r="X263" i="3"/>
  <c r="X371" i="3"/>
  <c r="X264" i="3"/>
  <c r="X367" i="3"/>
  <c r="X266" i="3"/>
  <c r="X372" i="3"/>
  <c r="X381" i="3"/>
  <c r="X384" i="3"/>
  <c r="X88" i="3"/>
  <c r="X79" i="3"/>
  <c r="X375" i="3"/>
  <c r="X385" i="3"/>
  <c r="X75" i="3"/>
  <c r="X89" i="3"/>
  <c r="X80" i="3"/>
  <c r="X376" i="3"/>
  <c r="X379" i="3"/>
  <c r="X74" i="3"/>
  <c r="X386" i="3"/>
  <c r="X76" i="3"/>
  <c r="X90" i="3"/>
  <c r="X81" i="3"/>
  <c r="X84" i="3"/>
  <c r="X377" i="3"/>
  <c r="X380" i="3"/>
  <c r="X77" i="3"/>
  <c r="X91" i="3"/>
  <c r="X82" i="3"/>
  <c r="X85" i="3"/>
  <c r="X378" i="3"/>
  <c r="X383" i="3"/>
  <c r="X78" i="3"/>
  <c r="X374" i="3"/>
  <c r="X83" i="3"/>
  <c r="X86" i="3"/>
  <c r="X418" i="3"/>
  <c r="X421" i="3"/>
  <c r="X133" i="3"/>
  <c r="X136" i="3"/>
  <c r="X423" i="3"/>
  <c r="X414" i="3"/>
  <c r="X129" i="3"/>
  <c r="X134" i="3"/>
  <c r="X137" i="3"/>
  <c r="X139" i="3"/>
  <c r="X424" i="3"/>
  <c r="X415" i="3"/>
  <c r="X130" i="3"/>
  <c r="X140" i="3"/>
  <c r="X425" i="3"/>
  <c r="X126" i="3"/>
  <c r="X416" i="3"/>
  <c r="X419" i="3"/>
  <c r="X131" i="3"/>
  <c r="X125" i="3"/>
  <c r="X141" i="3"/>
  <c r="X426" i="3"/>
  <c r="X127" i="3"/>
  <c r="X417" i="3"/>
  <c r="X420" i="3"/>
  <c r="X132" i="3"/>
  <c r="X135" i="3"/>
  <c r="X142" i="3"/>
  <c r="X128" i="3"/>
  <c r="X146" i="3"/>
  <c r="X154" i="3"/>
  <c r="X147" i="3"/>
  <c r="X152" i="3"/>
  <c r="X155" i="3"/>
  <c r="X157" i="3"/>
  <c r="X148" i="3"/>
  <c r="X158" i="3"/>
  <c r="X144" i="3"/>
  <c r="X151" i="3"/>
  <c r="X149" i="3"/>
  <c r="X143" i="3"/>
  <c r="X159" i="3"/>
  <c r="X145" i="3"/>
  <c r="X150" i="3"/>
  <c r="X153" i="3"/>
  <c r="X160" i="3"/>
  <c r="X391" i="3"/>
  <c r="X394" i="3"/>
  <c r="X97" i="3"/>
  <c r="X100" i="3"/>
  <c r="X396" i="3"/>
  <c r="X387" i="3"/>
  <c r="X93" i="3"/>
  <c r="X98" i="3"/>
  <c r="X101" i="3"/>
  <c r="X397" i="3"/>
  <c r="X103" i="3"/>
  <c r="X388" i="3"/>
  <c r="X94" i="3"/>
  <c r="X398" i="3"/>
  <c r="X104" i="3"/>
  <c r="X389" i="3"/>
  <c r="X392" i="3"/>
  <c r="X95" i="3"/>
  <c r="X399" i="3"/>
  <c r="X105" i="3"/>
  <c r="X390" i="3"/>
  <c r="X393" i="3"/>
  <c r="X96" i="3"/>
  <c r="X99" i="3"/>
  <c r="X92" i="3"/>
  <c r="X106" i="3"/>
  <c r="X410" i="3"/>
  <c r="X121" i="3"/>
  <c r="X401" i="3"/>
  <c r="X112" i="3"/>
  <c r="X411" i="3"/>
  <c r="X108" i="3"/>
  <c r="X122" i="3"/>
  <c r="X402" i="3"/>
  <c r="X405" i="3"/>
  <c r="X113" i="3"/>
  <c r="X107" i="3"/>
  <c r="X412" i="3"/>
  <c r="X109" i="3"/>
  <c r="X123" i="3"/>
  <c r="X403" i="3"/>
  <c r="X406" i="3"/>
  <c r="X114" i="3"/>
  <c r="X117" i="3"/>
  <c r="X110" i="3"/>
  <c r="X124" i="3"/>
  <c r="X404" i="3"/>
  <c r="X407" i="3"/>
  <c r="X115" i="3"/>
  <c r="X118" i="3"/>
  <c r="X409" i="3"/>
  <c r="X400" i="3"/>
  <c r="X111" i="3"/>
  <c r="X116" i="3"/>
  <c r="X119" i="3"/>
  <c r="X162" i="3"/>
  <c r="X176" i="3"/>
  <c r="X430" i="3"/>
  <c r="X433" i="3"/>
  <c r="X167" i="3"/>
  <c r="X161" i="3"/>
  <c r="X440" i="3"/>
  <c r="X163" i="3"/>
  <c r="X177" i="3"/>
  <c r="X431" i="3"/>
  <c r="X434" i="3"/>
  <c r="X168" i="3"/>
  <c r="X171" i="3"/>
  <c r="X164" i="3"/>
  <c r="X178" i="3"/>
  <c r="X432" i="3"/>
  <c r="X435" i="3"/>
  <c r="X169" i="3"/>
  <c r="X172" i="3"/>
  <c r="X437" i="3"/>
  <c r="X428" i="3"/>
  <c r="X165" i="3"/>
  <c r="X170" i="3"/>
  <c r="X173" i="3"/>
  <c r="X438" i="3"/>
  <c r="X175" i="3"/>
  <c r="X429" i="3"/>
  <c r="X166" i="3"/>
  <c r="X439" i="3"/>
  <c r="X188" i="3"/>
  <c r="X191" i="3"/>
  <c r="X451" i="3"/>
  <c r="X193" i="3"/>
  <c r="X442" i="3"/>
  <c r="X184" i="3"/>
  <c r="X452" i="3"/>
  <c r="X180" i="3"/>
  <c r="X194" i="3"/>
  <c r="X443" i="3"/>
  <c r="X446" i="3"/>
  <c r="X185" i="3"/>
  <c r="X179" i="3"/>
  <c r="X453" i="3"/>
  <c r="X181" i="3"/>
  <c r="X195" i="3"/>
  <c r="X444" i="3"/>
  <c r="X447" i="3"/>
  <c r="X186" i="3"/>
  <c r="X189" i="3"/>
  <c r="X182" i="3"/>
  <c r="X196" i="3"/>
  <c r="X445" i="3"/>
  <c r="X448" i="3"/>
  <c r="X187" i="3"/>
  <c r="X190" i="3"/>
  <c r="X450" i="3"/>
  <c r="X441" i="3"/>
  <c r="X183" i="3"/>
  <c r="X265" i="3"/>
  <c r="X369" i="3"/>
  <c r="X87" i="3"/>
  <c r="X382" i="3"/>
  <c r="X102" i="3"/>
  <c r="X395" i="3"/>
  <c r="X120" i="3"/>
  <c r="X408" i="3"/>
  <c r="X283" i="3"/>
  <c r="X413" i="3"/>
  <c r="X138" i="3"/>
  <c r="X422" i="3"/>
  <c r="X156" i="3"/>
  <c r="X427" i="3"/>
  <c r="X174" i="3"/>
  <c r="X436" i="3"/>
  <c r="X192" i="3"/>
  <c r="X449" i="3"/>
  <c r="T274" i="3"/>
  <c r="T279" i="3"/>
  <c r="T282" i="3"/>
  <c r="T284" i="3"/>
  <c r="T275" i="3"/>
  <c r="T271" i="3"/>
  <c r="T285" i="3"/>
  <c r="T276" i="3"/>
  <c r="T270" i="3"/>
  <c r="T272" i="3"/>
  <c r="T286" i="3"/>
  <c r="T277" i="3"/>
  <c r="T280" i="3"/>
  <c r="T273" i="3"/>
  <c r="T287" i="3"/>
  <c r="T278" i="3"/>
  <c r="T281" i="3"/>
  <c r="T368" i="3"/>
  <c r="T267" i="3"/>
  <c r="T370" i="3"/>
  <c r="T268" i="3"/>
  <c r="T373" i="3"/>
  <c r="T269" i="3"/>
  <c r="T263" i="3"/>
  <c r="T371" i="3"/>
  <c r="T264" i="3"/>
  <c r="T367" i="3"/>
  <c r="T266" i="3"/>
  <c r="T372" i="3"/>
  <c r="T381" i="3"/>
  <c r="T384" i="3"/>
  <c r="T88" i="3"/>
  <c r="T79" i="3"/>
  <c r="T375" i="3"/>
  <c r="T385" i="3"/>
  <c r="T75" i="3"/>
  <c r="T89" i="3"/>
  <c r="T80" i="3"/>
  <c r="T376" i="3"/>
  <c r="T379" i="3"/>
  <c r="T74" i="3"/>
  <c r="T386" i="3"/>
  <c r="T76" i="3"/>
  <c r="T90" i="3"/>
  <c r="T81" i="3"/>
  <c r="T84" i="3"/>
  <c r="T377" i="3"/>
  <c r="T380" i="3"/>
  <c r="T77" i="3"/>
  <c r="T91" i="3"/>
  <c r="T82" i="3"/>
  <c r="T85" i="3"/>
  <c r="T378" i="3"/>
  <c r="T383" i="3"/>
  <c r="T78" i="3"/>
  <c r="T374" i="3"/>
  <c r="T83" i="3"/>
  <c r="T86" i="3"/>
  <c r="T418" i="3"/>
  <c r="T421" i="3"/>
  <c r="T133" i="3"/>
  <c r="T136" i="3"/>
  <c r="T423" i="3"/>
  <c r="T414" i="3"/>
  <c r="T129" i="3"/>
  <c r="T134" i="3"/>
  <c r="T137" i="3"/>
  <c r="T139" i="3"/>
  <c r="T424" i="3"/>
  <c r="T415" i="3"/>
  <c r="T130" i="3"/>
  <c r="T140" i="3"/>
  <c r="T425" i="3"/>
  <c r="T126" i="3"/>
  <c r="T416" i="3"/>
  <c r="T419" i="3"/>
  <c r="T131" i="3"/>
  <c r="T125" i="3"/>
  <c r="T141" i="3"/>
  <c r="T426" i="3"/>
  <c r="T127" i="3"/>
  <c r="T417" i="3"/>
  <c r="T420" i="3"/>
  <c r="T132" i="3"/>
  <c r="T135" i="3"/>
  <c r="T142" i="3"/>
  <c r="T128" i="3"/>
  <c r="T146" i="3"/>
  <c r="T154" i="3"/>
  <c r="T147" i="3"/>
  <c r="T152" i="3"/>
  <c r="T155" i="3"/>
  <c r="T157" i="3"/>
  <c r="T148" i="3"/>
  <c r="T158" i="3"/>
  <c r="T144" i="3"/>
  <c r="T151" i="3"/>
  <c r="T149" i="3"/>
  <c r="T143" i="3"/>
  <c r="T159" i="3"/>
  <c r="T145" i="3"/>
  <c r="T150" i="3"/>
  <c r="T153" i="3"/>
  <c r="T160" i="3"/>
  <c r="T391" i="3"/>
  <c r="T394" i="3"/>
  <c r="T97" i="3"/>
  <c r="T100" i="3"/>
  <c r="T396" i="3"/>
  <c r="T387" i="3"/>
  <c r="T93" i="3"/>
  <c r="T98" i="3"/>
  <c r="T101" i="3"/>
  <c r="T397" i="3"/>
  <c r="T103" i="3"/>
  <c r="T388" i="3"/>
  <c r="T94" i="3"/>
  <c r="T398" i="3"/>
  <c r="T104" i="3"/>
  <c r="T389" i="3"/>
  <c r="T392" i="3"/>
  <c r="T95" i="3"/>
  <c r="T399" i="3"/>
  <c r="T105" i="3"/>
  <c r="T390" i="3"/>
  <c r="T393" i="3"/>
  <c r="T96" i="3"/>
  <c r="T99" i="3"/>
  <c r="T92" i="3"/>
  <c r="T106" i="3"/>
  <c r="T410" i="3"/>
  <c r="T121" i="3"/>
  <c r="T401" i="3"/>
  <c r="T112" i="3"/>
  <c r="T411" i="3"/>
  <c r="T108" i="3"/>
  <c r="T122" i="3"/>
  <c r="T402" i="3"/>
  <c r="T405" i="3"/>
  <c r="T113" i="3"/>
  <c r="T107" i="3"/>
  <c r="T412" i="3"/>
  <c r="T109" i="3"/>
  <c r="T123" i="3"/>
  <c r="T403" i="3"/>
  <c r="T406" i="3"/>
  <c r="T114" i="3"/>
  <c r="T117" i="3"/>
  <c r="T110" i="3"/>
  <c r="T124" i="3"/>
  <c r="T404" i="3"/>
  <c r="T407" i="3"/>
  <c r="T115" i="3"/>
  <c r="T118" i="3"/>
  <c r="T409" i="3"/>
  <c r="T400" i="3"/>
  <c r="T111" i="3"/>
  <c r="T116" i="3"/>
  <c r="T119" i="3"/>
  <c r="T162" i="3"/>
  <c r="T176" i="3"/>
  <c r="T430" i="3"/>
  <c r="T433" i="3"/>
  <c r="T167" i="3"/>
  <c r="T161" i="3"/>
  <c r="T440" i="3"/>
  <c r="T163" i="3"/>
  <c r="T177" i="3"/>
  <c r="T431" i="3"/>
  <c r="T434" i="3"/>
  <c r="T168" i="3"/>
  <c r="T171" i="3"/>
  <c r="T164" i="3"/>
  <c r="T178" i="3"/>
  <c r="T432" i="3"/>
  <c r="T435" i="3"/>
  <c r="T169" i="3"/>
  <c r="T172" i="3"/>
  <c r="T437" i="3"/>
  <c r="T428" i="3"/>
  <c r="T165" i="3"/>
  <c r="T170" i="3"/>
  <c r="T173" i="3"/>
  <c r="T438" i="3"/>
  <c r="T175" i="3"/>
  <c r="T429" i="3"/>
  <c r="T166" i="3"/>
  <c r="T439" i="3"/>
  <c r="T188" i="3"/>
  <c r="T191" i="3"/>
  <c r="T451" i="3"/>
  <c r="T193" i="3"/>
  <c r="T442" i="3"/>
  <c r="T184" i="3"/>
  <c r="T452" i="3"/>
  <c r="T180" i="3"/>
  <c r="T194" i="3"/>
  <c r="T443" i="3"/>
  <c r="T446" i="3"/>
  <c r="T185" i="3"/>
  <c r="T179" i="3"/>
  <c r="T453" i="3"/>
  <c r="T181" i="3"/>
  <c r="T195" i="3"/>
  <c r="T444" i="3"/>
  <c r="T447" i="3"/>
  <c r="T186" i="3"/>
  <c r="T189" i="3"/>
  <c r="T182" i="3"/>
  <c r="T196" i="3"/>
  <c r="T445" i="3"/>
  <c r="T448" i="3"/>
  <c r="T187" i="3"/>
  <c r="T190" i="3"/>
  <c r="T450" i="3"/>
  <c r="T441" i="3"/>
  <c r="T183" i="3"/>
  <c r="T265" i="3"/>
  <c r="T369" i="3"/>
  <c r="T87" i="3"/>
  <c r="T382" i="3"/>
  <c r="T102" i="3"/>
  <c r="T395" i="3"/>
  <c r="T120" i="3"/>
  <c r="T408" i="3"/>
  <c r="T283" i="3"/>
  <c r="T413" i="3"/>
  <c r="T138" i="3"/>
  <c r="T422" i="3"/>
  <c r="T156" i="3"/>
  <c r="T427" i="3"/>
  <c r="T174" i="3"/>
  <c r="T436" i="3"/>
  <c r="T192" i="3"/>
  <c r="T449" i="3"/>
  <c r="F18" i="13" l="1"/>
  <c r="G98" i="12"/>
  <c r="H2" i="12"/>
  <c r="I62" i="12" s="1"/>
  <c r="H62" i="12"/>
  <c r="F9" i="13"/>
  <c r="G89" i="12"/>
  <c r="F12" i="13"/>
  <c r="H92" i="12" s="1"/>
  <c r="G92" i="12"/>
  <c r="H18" i="12"/>
  <c r="H78" i="12"/>
  <c r="H14" i="12"/>
  <c r="H74" i="12"/>
  <c r="F2" i="13"/>
  <c r="H82" i="12" s="1"/>
  <c r="G82" i="12"/>
  <c r="F6" i="13"/>
  <c r="G86" i="12"/>
  <c r="F10" i="13"/>
  <c r="G90" i="12"/>
  <c r="F13" i="13"/>
  <c r="G93" i="12"/>
  <c r="H16" i="12"/>
  <c r="H76" i="12"/>
  <c r="H12" i="12"/>
  <c r="I72" i="12" s="1"/>
  <c r="H72" i="12"/>
  <c r="F8" i="13"/>
  <c r="G88" i="12"/>
  <c r="F15" i="13"/>
  <c r="G95" i="12"/>
  <c r="H15" i="12"/>
  <c r="H75" i="12"/>
  <c r="F5" i="13"/>
  <c r="G85" i="12"/>
  <c r="F16" i="13"/>
  <c r="G96" i="12"/>
  <c r="H17" i="12"/>
  <c r="H77" i="12"/>
  <c r="H13" i="12"/>
  <c r="H73" i="12"/>
  <c r="F3" i="13"/>
  <c r="G83" i="12"/>
  <c r="F7" i="13"/>
  <c r="G87" i="12"/>
  <c r="F14" i="13"/>
  <c r="G94" i="12"/>
  <c r="F17" i="13"/>
  <c r="H9" i="12"/>
  <c r="H69" i="12"/>
  <c r="H5" i="12"/>
  <c r="H65" i="12"/>
  <c r="H6" i="12"/>
  <c r="H66" i="12"/>
  <c r="H8" i="12"/>
  <c r="H68" i="12"/>
  <c r="H4" i="12"/>
  <c r="H64" i="12"/>
  <c r="H10" i="12"/>
  <c r="H70" i="12"/>
  <c r="H7" i="12"/>
  <c r="H67" i="12"/>
  <c r="H3" i="12"/>
  <c r="H63" i="12"/>
  <c r="G2" i="13"/>
  <c r="I82" i="12" s="1"/>
  <c r="E11" i="13"/>
  <c r="F4" i="13"/>
  <c r="E19" i="13"/>
  <c r="G19" i="12"/>
  <c r="H19" i="12"/>
  <c r="G11" i="12"/>
  <c r="U19" i="10"/>
  <c r="E2" i="10"/>
  <c r="E3" i="10"/>
  <c r="E4" i="10"/>
  <c r="E5" i="10"/>
  <c r="E6" i="10"/>
  <c r="E7" i="10"/>
  <c r="E8" i="10"/>
  <c r="E9" i="10"/>
  <c r="E10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H59" i="10"/>
  <c r="G59" i="10"/>
  <c r="F59" i="10"/>
  <c r="E59" i="10"/>
  <c r="D59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H51" i="10"/>
  <c r="G51" i="10"/>
  <c r="F51" i="10"/>
  <c r="E51" i="10"/>
  <c r="D51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H39" i="10"/>
  <c r="G39" i="10"/>
  <c r="F39" i="10"/>
  <c r="E39" i="10"/>
  <c r="D39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D19" i="10"/>
  <c r="E18" i="10"/>
  <c r="E17" i="10"/>
  <c r="E16" i="10"/>
  <c r="E15" i="10"/>
  <c r="E14" i="10"/>
  <c r="E13" i="10"/>
  <c r="E12" i="10"/>
  <c r="U11" i="10"/>
  <c r="D11" i="10"/>
  <c r="F18" i="10" l="1"/>
  <c r="G118" i="9"/>
  <c r="F8" i="10"/>
  <c r="G108" i="9"/>
  <c r="G14" i="13"/>
  <c r="H94" i="12"/>
  <c r="I17" i="12"/>
  <c r="I77" i="12"/>
  <c r="G13" i="13"/>
  <c r="H93" i="12"/>
  <c r="G6" i="13"/>
  <c r="H86" i="12"/>
  <c r="I14" i="12"/>
  <c r="I74" i="12"/>
  <c r="F15" i="10"/>
  <c r="G115" i="9"/>
  <c r="F3" i="10"/>
  <c r="G103" i="9"/>
  <c r="I12" i="12"/>
  <c r="G12" i="13"/>
  <c r="I92" i="12" s="1"/>
  <c r="F12" i="10"/>
  <c r="G112" i="9"/>
  <c r="F16" i="10"/>
  <c r="G116" i="9"/>
  <c r="F10" i="10"/>
  <c r="G110" i="9"/>
  <c r="F6" i="10"/>
  <c r="G106" i="9"/>
  <c r="F2" i="10"/>
  <c r="G102" i="9"/>
  <c r="G4" i="13"/>
  <c r="H84" i="12"/>
  <c r="F19" i="13"/>
  <c r="I2" i="12"/>
  <c r="G17" i="13"/>
  <c r="H97" i="12"/>
  <c r="G7" i="13"/>
  <c r="H87" i="12"/>
  <c r="I13" i="12"/>
  <c r="I73" i="12"/>
  <c r="G16" i="13"/>
  <c r="H96" i="12"/>
  <c r="I15" i="12"/>
  <c r="I75" i="12"/>
  <c r="G8" i="13"/>
  <c r="H88" i="12"/>
  <c r="I16" i="12"/>
  <c r="I76" i="12"/>
  <c r="G10" i="13"/>
  <c r="H90" i="12"/>
  <c r="I18" i="12"/>
  <c r="I78" i="12"/>
  <c r="G9" i="13"/>
  <c r="H89" i="12"/>
  <c r="G18" i="13"/>
  <c r="H98" i="12"/>
  <c r="F14" i="10"/>
  <c r="G114" i="9"/>
  <c r="F4" i="10"/>
  <c r="G104" i="9"/>
  <c r="G3" i="13"/>
  <c r="H83" i="12"/>
  <c r="G5" i="13"/>
  <c r="H85" i="12"/>
  <c r="G15" i="13"/>
  <c r="H95" i="12"/>
  <c r="F7" i="10"/>
  <c r="G107" i="9"/>
  <c r="G91" i="12"/>
  <c r="F13" i="10"/>
  <c r="G113" i="9"/>
  <c r="F17" i="10"/>
  <c r="G117" i="9"/>
  <c r="F9" i="10"/>
  <c r="G109" i="9"/>
  <c r="F5" i="10"/>
  <c r="F11" i="10" s="1"/>
  <c r="G105" i="9"/>
  <c r="H79" i="12"/>
  <c r="G99" i="12"/>
  <c r="I7" i="12"/>
  <c r="I67" i="12"/>
  <c r="I4" i="12"/>
  <c r="I64" i="12"/>
  <c r="I6" i="12"/>
  <c r="I66" i="12"/>
  <c r="I9" i="12"/>
  <c r="I69" i="12"/>
  <c r="H71" i="12"/>
  <c r="I3" i="12"/>
  <c r="I63" i="12"/>
  <c r="I10" i="12"/>
  <c r="I70" i="12"/>
  <c r="I8" i="12"/>
  <c r="I68" i="12"/>
  <c r="I5" i="12"/>
  <c r="I65" i="12"/>
  <c r="J2" i="12"/>
  <c r="J62" i="12"/>
  <c r="H2" i="13"/>
  <c r="J82" i="12" s="1"/>
  <c r="F11" i="13"/>
  <c r="H11" i="12"/>
  <c r="E11" i="10"/>
  <c r="E19" i="10"/>
  <c r="G59" i="9"/>
  <c r="H59" i="9"/>
  <c r="I59" i="9"/>
  <c r="J59" i="9"/>
  <c r="K59" i="9"/>
  <c r="L59" i="9"/>
  <c r="M59" i="9"/>
  <c r="N59" i="9"/>
  <c r="O59" i="9"/>
  <c r="P59" i="9"/>
  <c r="Q59" i="9"/>
  <c r="R59" i="9"/>
  <c r="S59" i="9"/>
  <c r="T59" i="9"/>
  <c r="U59" i="9"/>
  <c r="V59" i="9"/>
  <c r="F59" i="9"/>
  <c r="G51" i="9"/>
  <c r="H51" i="9"/>
  <c r="I51" i="9"/>
  <c r="J51" i="9"/>
  <c r="K51" i="9"/>
  <c r="L51" i="9"/>
  <c r="M51" i="9"/>
  <c r="N51" i="9"/>
  <c r="O51" i="9"/>
  <c r="P51" i="9"/>
  <c r="Q51" i="9"/>
  <c r="R51" i="9"/>
  <c r="S51" i="9"/>
  <c r="T51" i="9"/>
  <c r="U51" i="9"/>
  <c r="F51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F39" i="9"/>
  <c r="F31" i="9"/>
  <c r="BC19" i="9"/>
  <c r="F19" i="9"/>
  <c r="R40" i="1"/>
  <c r="R53" i="1"/>
  <c r="BC11" i="9"/>
  <c r="F11" i="9"/>
  <c r="G3" i="9"/>
  <c r="H63" i="9" s="1"/>
  <c r="G4" i="9"/>
  <c r="H64" i="9" s="1"/>
  <c r="G5" i="9"/>
  <c r="H65" i="9" s="1"/>
  <c r="G6" i="9"/>
  <c r="H66" i="9" s="1"/>
  <c r="G7" i="9"/>
  <c r="H67" i="9" s="1"/>
  <c r="G8" i="9"/>
  <c r="H68" i="9" s="1"/>
  <c r="G9" i="9"/>
  <c r="H69" i="9" s="1"/>
  <c r="G10" i="9"/>
  <c r="H70" i="9" s="1"/>
  <c r="G12" i="9"/>
  <c r="H72" i="9" s="1"/>
  <c r="G13" i="9"/>
  <c r="G14" i="9"/>
  <c r="G15" i="9"/>
  <c r="G16" i="9"/>
  <c r="G17" i="9"/>
  <c r="G18" i="9"/>
  <c r="G2" i="9"/>
  <c r="H62" i="9" s="1"/>
  <c r="R275" i="1"/>
  <c r="X275" i="1" s="1"/>
  <c r="R273" i="1"/>
  <c r="X273" i="1" s="1"/>
  <c r="R3" i="1"/>
  <c r="R2" i="1"/>
  <c r="R265" i="3"/>
  <c r="S265" i="3"/>
  <c r="U265" i="3"/>
  <c r="V265" i="3"/>
  <c r="W265" i="3"/>
  <c r="Y265" i="3"/>
  <c r="R369" i="3"/>
  <c r="S369" i="3"/>
  <c r="U369" i="3"/>
  <c r="V369" i="3"/>
  <c r="W369" i="3"/>
  <c r="Y369" i="3"/>
  <c r="R87" i="3"/>
  <c r="S87" i="3"/>
  <c r="U87" i="3"/>
  <c r="V87" i="3"/>
  <c r="W87" i="3"/>
  <c r="Y87" i="3"/>
  <c r="R382" i="3"/>
  <c r="S382" i="3"/>
  <c r="U382" i="3"/>
  <c r="V382" i="3"/>
  <c r="W382" i="3"/>
  <c r="Y382" i="3"/>
  <c r="R102" i="3"/>
  <c r="S102" i="3"/>
  <c r="U102" i="3"/>
  <c r="V102" i="3"/>
  <c r="W102" i="3"/>
  <c r="Y102" i="3"/>
  <c r="R395" i="3"/>
  <c r="S395" i="3"/>
  <c r="U395" i="3"/>
  <c r="V395" i="3"/>
  <c r="W395" i="3"/>
  <c r="Y395" i="3"/>
  <c r="R120" i="3"/>
  <c r="S120" i="3"/>
  <c r="V120" i="3"/>
  <c r="W120" i="3"/>
  <c r="R408" i="3"/>
  <c r="S408" i="3"/>
  <c r="U408" i="3"/>
  <c r="V408" i="3"/>
  <c r="W408" i="3"/>
  <c r="Y408" i="3"/>
  <c r="R368" i="3"/>
  <c r="S368" i="3"/>
  <c r="U368" i="3"/>
  <c r="V368" i="3"/>
  <c r="W368" i="3"/>
  <c r="Y368" i="3"/>
  <c r="R267" i="3"/>
  <c r="S267" i="3"/>
  <c r="U267" i="3"/>
  <c r="V267" i="3"/>
  <c r="W267" i="3"/>
  <c r="Y267" i="3"/>
  <c r="R370" i="3"/>
  <c r="S370" i="3"/>
  <c r="U370" i="3"/>
  <c r="V370" i="3"/>
  <c r="W370" i="3"/>
  <c r="Y370" i="3"/>
  <c r="R268" i="3"/>
  <c r="S268" i="3"/>
  <c r="U268" i="3"/>
  <c r="V268" i="3"/>
  <c r="W268" i="3"/>
  <c r="Y268" i="3"/>
  <c r="R373" i="3"/>
  <c r="S373" i="3"/>
  <c r="U373" i="3"/>
  <c r="V373" i="3"/>
  <c r="W373" i="3"/>
  <c r="Y373" i="3"/>
  <c r="R269" i="3"/>
  <c r="S269" i="3"/>
  <c r="U269" i="3"/>
  <c r="V269" i="3"/>
  <c r="W269" i="3"/>
  <c r="Y269" i="3"/>
  <c r="R263" i="3"/>
  <c r="S263" i="3"/>
  <c r="U263" i="3"/>
  <c r="V263" i="3"/>
  <c r="W263" i="3"/>
  <c r="Y263" i="3"/>
  <c r="R371" i="3"/>
  <c r="S371" i="3"/>
  <c r="U371" i="3"/>
  <c r="V371" i="3"/>
  <c r="W371" i="3"/>
  <c r="Y371" i="3"/>
  <c r="R264" i="3"/>
  <c r="S264" i="3"/>
  <c r="U264" i="3"/>
  <c r="V264" i="3"/>
  <c r="W264" i="3"/>
  <c r="Y264" i="3"/>
  <c r="R367" i="3"/>
  <c r="S367" i="3"/>
  <c r="U367" i="3"/>
  <c r="V367" i="3"/>
  <c r="W367" i="3"/>
  <c r="Y367" i="3"/>
  <c r="R266" i="3"/>
  <c r="S266" i="3"/>
  <c r="U266" i="3"/>
  <c r="V266" i="3"/>
  <c r="W266" i="3"/>
  <c r="Y266" i="3"/>
  <c r="R372" i="3"/>
  <c r="S372" i="3"/>
  <c r="U372" i="3"/>
  <c r="V372" i="3"/>
  <c r="W372" i="3"/>
  <c r="Y372" i="3"/>
  <c r="R381" i="3"/>
  <c r="S381" i="3"/>
  <c r="U381" i="3"/>
  <c r="V381" i="3"/>
  <c r="W381" i="3"/>
  <c r="Y381" i="3"/>
  <c r="R384" i="3"/>
  <c r="S384" i="3"/>
  <c r="U384" i="3"/>
  <c r="V384" i="3"/>
  <c r="W384" i="3"/>
  <c r="Y384" i="3"/>
  <c r="R88" i="3"/>
  <c r="S88" i="3"/>
  <c r="U88" i="3"/>
  <c r="V88" i="3"/>
  <c r="W88" i="3"/>
  <c r="Y88" i="3"/>
  <c r="R79" i="3"/>
  <c r="S79" i="3"/>
  <c r="U79" i="3"/>
  <c r="V79" i="3"/>
  <c r="W79" i="3"/>
  <c r="Y79" i="3"/>
  <c r="R375" i="3"/>
  <c r="S375" i="3"/>
  <c r="U375" i="3"/>
  <c r="V375" i="3"/>
  <c r="W375" i="3"/>
  <c r="Y375" i="3"/>
  <c r="R385" i="3"/>
  <c r="S385" i="3"/>
  <c r="U385" i="3"/>
  <c r="V385" i="3"/>
  <c r="W385" i="3"/>
  <c r="Y385" i="3"/>
  <c r="R75" i="3"/>
  <c r="S75" i="3"/>
  <c r="U75" i="3"/>
  <c r="V75" i="3"/>
  <c r="W75" i="3"/>
  <c r="Y75" i="3"/>
  <c r="R89" i="3"/>
  <c r="S89" i="3"/>
  <c r="U89" i="3"/>
  <c r="V89" i="3"/>
  <c r="W89" i="3"/>
  <c r="Y89" i="3"/>
  <c r="R80" i="3"/>
  <c r="S80" i="3"/>
  <c r="U80" i="3"/>
  <c r="V80" i="3"/>
  <c r="W80" i="3"/>
  <c r="Y80" i="3"/>
  <c r="R376" i="3"/>
  <c r="S376" i="3"/>
  <c r="U376" i="3"/>
  <c r="V376" i="3"/>
  <c r="W376" i="3"/>
  <c r="Y376" i="3"/>
  <c r="R379" i="3"/>
  <c r="S379" i="3"/>
  <c r="U379" i="3"/>
  <c r="V379" i="3"/>
  <c r="W379" i="3"/>
  <c r="Y379" i="3"/>
  <c r="R74" i="3"/>
  <c r="S74" i="3"/>
  <c r="U74" i="3"/>
  <c r="V74" i="3"/>
  <c r="W74" i="3"/>
  <c r="Y74" i="3"/>
  <c r="R386" i="3"/>
  <c r="S386" i="3"/>
  <c r="U386" i="3"/>
  <c r="V386" i="3"/>
  <c r="W386" i="3"/>
  <c r="Y386" i="3"/>
  <c r="R76" i="3"/>
  <c r="S76" i="3"/>
  <c r="U76" i="3"/>
  <c r="V76" i="3"/>
  <c r="W76" i="3"/>
  <c r="Y76" i="3"/>
  <c r="R90" i="3"/>
  <c r="S90" i="3"/>
  <c r="U90" i="3"/>
  <c r="V90" i="3"/>
  <c r="W90" i="3"/>
  <c r="Y90" i="3"/>
  <c r="R81" i="3"/>
  <c r="S81" i="3"/>
  <c r="U81" i="3"/>
  <c r="V81" i="3"/>
  <c r="W81" i="3"/>
  <c r="Y81" i="3"/>
  <c r="R84" i="3"/>
  <c r="S84" i="3"/>
  <c r="U84" i="3"/>
  <c r="V84" i="3"/>
  <c r="W84" i="3"/>
  <c r="Y84" i="3"/>
  <c r="R377" i="3"/>
  <c r="S377" i="3"/>
  <c r="U377" i="3"/>
  <c r="V377" i="3"/>
  <c r="W377" i="3"/>
  <c r="Y377" i="3"/>
  <c r="R380" i="3"/>
  <c r="S380" i="3"/>
  <c r="U380" i="3"/>
  <c r="V380" i="3"/>
  <c r="W380" i="3"/>
  <c r="Y380" i="3"/>
  <c r="R77" i="3"/>
  <c r="S77" i="3"/>
  <c r="U77" i="3"/>
  <c r="V77" i="3"/>
  <c r="W77" i="3"/>
  <c r="Y77" i="3"/>
  <c r="R91" i="3"/>
  <c r="S91" i="3"/>
  <c r="U91" i="3"/>
  <c r="V91" i="3"/>
  <c r="W91" i="3"/>
  <c r="Y91" i="3"/>
  <c r="R82" i="3"/>
  <c r="S82" i="3"/>
  <c r="U82" i="3"/>
  <c r="V82" i="3"/>
  <c r="W82" i="3"/>
  <c r="Y82" i="3"/>
  <c r="R85" i="3"/>
  <c r="S85" i="3"/>
  <c r="U85" i="3"/>
  <c r="V85" i="3"/>
  <c r="W85" i="3"/>
  <c r="Y85" i="3"/>
  <c r="R378" i="3"/>
  <c r="S378" i="3"/>
  <c r="U378" i="3"/>
  <c r="V378" i="3"/>
  <c r="W378" i="3"/>
  <c r="Y378" i="3"/>
  <c r="R383" i="3"/>
  <c r="S383" i="3"/>
  <c r="U383" i="3"/>
  <c r="V383" i="3"/>
  <c r="W383" i="3"/>
  <c r="Y383" i="3"/>
  <c r="R78" i="3"/>
  <c r="S78" i="3"/>
  <c r="U78" i="3"/>
  <c r="V78" i="3"/>
  <c r="W78" i="3"/>
  <c r="Y78" i="3"/>
  <c r="R374" i="3"/>
  <c r="S374" i="3"/>
  <c r="U374" i="3"/>
  <c r="V374" i="3"/>
  <c r="W374" i="3"/>
  <c r="Y374" i="3"/>
  <c r="R83" i="3"/>
  <c r="S83" i="3"/>
  <c r="U83" i="3"/>
  <c r="V83" i="3"/>
  <c r="W83" i="3"/>
  <c r="Y83" i="3"/>
  <c r="R86" i="3"/>
  <c r="S86" i="3"/>
  <c r="U86" i="3"/>
  <c r="V86" i="3"/>
  <c r="W86" i="3"/>
  <c r="Y86" i="3"/>
  <c r="R391" i="3"/>
  <c r="S391" i="3"/>
  <c r="U391" i="3"/>
  <c r="V391" i="3"/>
  <c r="W391" i="3"/>
  <c r="Y391" i="3"/>
  <c r="R394" i="3"/>
  <c r="S394" i="3"/>
  <c r="U394" i="3"/>
  <c r="V394" i="3"/>
  <c r="W394" i="3"/>
  <c r="Y394" i="3"/>
  <c r="R97" i="3"/>
  <c r="S97" i="3"/>
  <c r="U97" i="3"/>
  <c r="V97" i="3"/>
  <c r="W97" i="3"/>
  <c r="Y97" i="3"/>
  <c r="R100" i="3"/>
  <c r="S100" i="3"/>
  <c r="U100" i="3"/>
  <c r="V100" i="3"/>
  <c r="W100" i="3"/>
  <c r="Y100" i="3"/>
  <c r="R396" i="3"/>
  <c r="S396" i="3"/>
  <c r="U396" i="3"/>
  <c r="V396" i="3"/>
  <c r="W396" i="3"/>
  <c r="Y396" i="3"/>
  <c r="R387" i="3"/>
  <c r="S387" i="3"/>
  <c r="U387" i="3"/>
  <c r="V387" i="3"/>
  <c r="W387" i="3"/>
  <c r="Y387" i="3"/>
  <c r="R93" i="3"/>
  <c r="S93" i="3"/>
  <c r="U93" i="3"/>
  <c r="V93" i="3"/>
  <c r="W93" i="3"/>
  <c r="Y93" i="3"/>
  <c r="R98" i="3"/>
  <c r="S98" i="3"/>
  <c r="U98" i="3"/>
  <c r="V98" i="3"/>
  <c r="W98" i="3"/>
  <c r="Y98" i="3"/>
  <c r="R101" i="3"/>
  <c r="S101" i="3"/>
  <c r="U101" i="3"/>
  <c r="V101" i="3"/>
  <c r="W101" i="3"/>
  <c r="Y101" i="3"/>
  <c r="R397" i="3"/>
  <c r="S397" i="3"/>
  <c r="U397" i="3"/>
  <c r="V397" i="3"/>
  <c r="W397" i="3"/>
  <c r="Y397" i="3"/>
  <c r="R103" i="3"/>
  <c r="S103" i="3"/>
  <c r="U103" i="3"/>
  <c r="V103" i="3"/>
  <c r="W103" i="3"/>
  <c r="Y103" i="3"/>
  <c r="R388" i="3"/>
  <c r="S388" i="3"/>
  <c r="U388" i="3"/>
  <c r="V388" i="3"/>
  <c r="W388" i="3"/>
  <c r="Y388" i="3"/>
  <c r="R94" i="3"/>
  <c r="S94" i="3"/>
  <c r="U94" i="3"/>
  <c r="V94" i="3"/>
  <c r="W94" i="3"/>
  <c r="Y94" i="3"/>
  <c r="R398" i="3"/>
  <c r="S398" i="3"/>
  <c r="U398" i="3"/>
  <c r="V398" i="3"/>
  <c r="W398" i="3"/>
  <c r="Y398" i="3"/>
  <c r="R104" i="3"/>
  <c r="S104" i="3"/>
  <c r="U104" i="3"/>
  <c r="V104" i="3"/>
  <c r="W104" i="3"/>
  <c r="Y104" i="3"/>
  <c r="R389" i="3"/>
  <c r="S389" i="3"/>
  <c r="U389" i="3"/>
  <c r="V389" i="3"/>
  <c r="W389" i="3"/>
  <c r="Y389" i="3"/>
  <c r="R392" i="3"/>
  <c r="S392" i="3"/>
  <c r="U392" i="3"/>
  <c r="V392" i="3"/>
  <c r="W392" i="3"/>
  <c r="Y392" i="3"/>
  <c r="R95" i="3"/>
  <c r="S95" i="3"/>
  <c r="U95" i="3"/>
  <c r="V95" i="3"/>
  <c r="W95" i="3"/>
  <c r="Y95" i="3"/>
  <c r="R399" i="3"/>
  <c r="S399" i="3"/>
  <c r="U399" i="3"/>
  <c r="V399" i="3"/>
  <c r="W399" i="3"/>
  <c r="Y399" i="3"/>
  <c r="R105" i="3"/>
  <c r="S105" i="3"/>
  <c r="U105" i="3"/>
  <c r="V105" i="3"/>
  <c r="W105" i="3"/>
  <c r="Y105" i="3"/>
  <c r="R390" i="3"/>
  <c r="S390" i="3"/>
  <c r="U390" i="3"/>
  <c r="V390" i="3"/>
  <c r="W390" i="3"/>
  <c r="Y390" i="3"/>
  <c r="R393" i="3"/>
  <c r="S393" i="3"/>
  <c r="U393" i="3"/>
  <c r="V393" i="3"/>
  <c r="W393" i="3"/>
  <c r="Y393" i="3"/>
  <c r="R96" i="3"/>
  <c r="S96" i="3"/>
  <c r="U96" i="3"/>
  <c r="V96" i="3"/>
  <c r="W96" i="3"/>
  <c r="Y96" i="3"/>
  <c r="R99" i="3"/>
  <c r="S99" i="3"/>
  <c r="U99" i="3"/>
  <c r="V99" i="3"/>
  <c r="W99" i="3"/>
  <c r="Y99" i="3"/>
  <c r="R92" i="3"/>
  <c r="S92" i="3"/>
  <c r="U92" i="3"/>
  <c r="V92" i="3"/>
  <c r="W92" i="3"/>
  <c r="Y92" i="3"/>
  <c r="R106" i="3"/>
  <c r="S106" i="3"/>
  <c r="U106" i="3"/>
  <c r="V106" i="3"/>
  <c r="W106" i="3"/>
  <c r="Y106" i="3"/>
  <c r="R410" i="3"/>
  <c r="S410" i="3"/>
  <c r="U410" i="3"/>
  <c r="V410" i="3"/>
  <c r="W410" i="3"/>
  <c r="Y410" i="3"/>
  <c r="R121" i="3"/>
  <c r="S121" i="3"/>
  <c r="U121" i="3"/>
  <c r="V121" i="3"/>
  <c r="W121" i="3"/>
  <c r="Y121" i="3"/>
  <c r="R401" i="3"/>
  <c r="S401" i="3"/>
  <c r="U401" i="3"/>
  <c r="V401" i="3"/>
  <c r="W401" i="3"/>
  <c r="Y401" i="3"/>
  <c r="R112" i="3"/>
  <c r="S112" i="3"/>
  <c r="U112" i="3"/>
  <c r="V112" i="3"/>
  <c r="W112" i="3"/>
  <c r="Y112" i="3"/>
  <c r="R411" i="3"/>
  <c r="S411" i="3"/>
  <c r="U411" i="3"/>
  <c r="V411" i="3"/>
  <c r="W411" i="3"/>
  <c r="Y411" i="3"/>
  <c r="R108" i="3"/>
  <c r="S108" i="3"/>
  <c r="U108" i="3"/>
  <c r="V108" i="3"/>
  <c r="W108" i="3"/>
  <c r="Y108" i="3"/>
  <c r="R122" i="3"/>
  <c r="S122" i="3"/>
  <c r="U122" i="3"/>
  <c r="V122" i="3"/>
  <c r="W122" i="3"/>
  <c r="Y122" i="3"/>
  <c r="R402" i="3"/>
  <c r="S402" i="3"/>
  <c r="U402" i="3"/>
  <c r="V402" i="3"/>
  <c r="W402" i="3"/>
  <c r="Y402" i="3"/>
  <c r="R405" i="3"/>
  <c r="S405" i="3"/>
  <c r="U405" i="3"/>
  <c r="V405" i="3"/>
  <c r="W405" i="3"/>
  <c r="Y405" i="3"/>
  <c r="R113" i="3"/>
  <c r="S113" i="3"/>
  <c r="U113" i="3"/>
  <c r="V113" i="3"/>
  <c r="W113" i="3"/>
  <c r="Y113" i="3"/>
  <c r="R107" i="3"/>
  <c r="S107" i="3"/>
  <c r="U107" i="3"/>
  <c r="V107" i="3"/>
  <c r="W107" i="3"/>
  <c r="Y107" i="3"/>
  <c r="R412" i="3"/>
  <c r="S412" i="3"/>
  <c r="U412" i="3"/>
  <c r="V412" i="3"/>
  <c r="W412" i="3"/>
  <c r="Y412" i="3"/>
  <c r="R109" i="3"/>
  <c r="S109" i="3"/>
  <c r="U109" i="3"/>
  <c r="V109" i="3"/>
  <c r="W109" i="3"/>
  <c r="Y109" i="3"/>
  <c r="R123" i="3"/>
  <c r="S123" i="3"/>
  <c r="U123" i="3"/>
  <c r="V123" i="3"/>
  <c r="W123" i="3"/>
  <c r="Y123" i="3"/>
  <c r="R403" i="3"/>
  <c r="S403" i="3"/>
  <c r="U403" i="3"/>
  <c r="V403" i="3"/>
  <c r="W403" i="3"/>
  <c r="Y403" i="3"/>
  <c r="R406" i="3"/>
  <c r="S406" i="3"/>
  <c r="U406" i="3"/>
  <c r="V406" i="3"/>
  <c r="W406" i="3"/>
  <c r="Y406" i="3"/>
  <c r="R114" i="3"/>
  <c r="S114" i="3"/>
  <c r="U114" i="3"/>
  <c r="V114" i="3"/>
  <c r="W114" i="3"/>
  <c r="Y114" i="3"/>
  <c r="R117" i="3"/>
  <c r="S117" i="3"/>
  <c r="U117" i="3"/>
  <c r="V117" i="3"/>
  <c r="W117" i="3"/>
  <c r="Y117" i="3"/>
  <c r="R110" i="3"/>
  <c r="S110" i="3"/>
  <c r="U110" i="3"/>
  <c r="V110" i="3"/>
  <c r="W110" i="3"/>
  <c r="Y110" i="3"/>
  <c r="R124" i="3"/>
  <c r="S124" i="3"/>
  <c r="U124" i="3"/>
  <c r="V124" i="3"/>
  <c r="W124" i="3"/>
  <c r="Y124" i="3"/>
  <c r="R404" i="3"/>
  <c r="S404" i="3"/>
  <c r="U404" i="3"/>
  <c r="V404" i="3"/>
  <c r="W404" i="3"/>
  <c r="Y404" i="3"/>
  <c r="R407" i="3"/>
  <c r="S407" i="3"/>
  <c r="U407" i="3"/>
  <c r="V407" i="3"/>
  <c r="W407" i="3"/>
  <c r="Y407" i="3"/>
  <c r="R115" i="3"/>
  <c r="S115" i="3"/>
  <c r="U115" i="3"/>
  <c r="V115" i="3"/>
  <c r="W115" i="3"/>
  <c r="Y115" i="3"/>
  <c r="R118" i="3"/>
  <c r="S118" i="3"/>
  <c r="U118" i="3"/>
  <c r="V118" i="3"/>
  <c r="W118" i="3"/>
  <c r="Y118" i="3"/>
  <c r="R409" i="3"/>
  <c r="S409" i="3"/>
  <c r="U409" i="3"/>
  <c r="V409" i="3"/>
  <c r="W409" i="3"/>
  <c r="Y409" i="3"/>
  <c r="R400" i="3"/>
  <c r="S400" i="3"/>
  <c r="U400" i="3"/>
  <c r="V400" i="3"/>
  <c r="W400" i="3"/>
  <c r="Y400" i="3"/>
  <c r="R111" i="3"/>
  <c r="S111" i="3"/>
  <c r="U111" i="3"/>
  <c r="V111" i="3"/>
  <c r="W111" i="3"/>
  <c r="Y111" i="3"/>
  <c r="R116" i="3"/>
  <c r="S116" i="3"/>
  <c r="U116" i="3"/>
  <c r="V116" i="3"/>
  <c r="W116" i="3"/>
  <c r="Y116" i="3"/>
  <c r="R119" i="3"/>
  <c r="S119" i="3"/>
  <c r="U119" i="3"/>
  <c r="V119" i="3"/>
  <c r="W119" i="3"/>
  <c r="Y119" i="3"/>
  <c r="R283" i="3"/>
  <c r="S283" i="3"/>
  <c r="U283" i="3"/>
  <c r="V283" i="3"/>
  <c r="W283" i="3"/>
  <c r="Y283" i="3"/>
  <c r="R413" i="3"/>
  <c r="S413" i="3"/>
  <c r="U413" i="3"/>
  <c r="V413" i="3"/>
  <c r="W413" i="3"/>
  <c r="Y413" i="3"/>
  <c r="R274" i="3"/>
  <c r="S274" i="3"/>
  <c r="U274" i="3"/>
  <c r="V274" i="3"/>
  <c r="W274" i="3"/>
  <c r="Y274" i="3"/>
  <c r="R279" i="3"/>
  <c r="S279" i="3"/>
  <c r="U279" i="3"/>
  <c r="V279" i="3"/>
  <c r="W279" i="3"/>
  <c r="Y279" i="3"/>
  <c r="R282" i="3"/>
  <c r="S282" i="3"/>
  <c r="U282" i="3"/>
  <c r="V282" i="3"/>
  <c r="W282" i="3"/>
  <c r="Y282" i="3"/>
  <c r="R284" i="3"/>
  <c r="S284" i="3"/>
  <c r="U284" i="3"/>
  <c r="V284" i="3"/>
  <c r="W284" i="3"/>
  <c r="Y284" i="3"/>
  <c r="R275" i="3"/>
  <c r="S275" i="3"/>
  <c r="U275" i="3"/>
  <c r="V275" i="3"/>
  <c r="W275" i="3"/>
  <c r="Y275" i="3"/>
  <c r="R271" i="3"/>
  <c r="S271" i="3"/>
  <c r="U271" i="3"/>
  <c r="V271" i="3"/>
  <c r="W271" i="3"/>
  <c r="Y271" i="3"/>
  <c r="R285" i="3"/>
  <c r="S285" i="3"/>
  <c r="U285" i="3"/>
  <c r="V285" i="3"/>
  <c r="W285" i="3"/>
  <c r="Y285" i="3"/>
  <c r="R276" i="3"/>
  <c r="S276" i="3"/>
  <c r="U276" i="3"/>
  <c r="V276" i="3"/>
  <c r="W276" i="3"/>
  <c r="Y276" i="3"/>
  <c r="R270" i="3"/>
  <c r="S270" i="3"/>
  <c r="U270" i="3"/>
  <c r="V270" i="3"/>
  <c r="W270" i="3"/>
  <c r="Y270" i="3"/>
  <c r="R272" i="3"/>
  <c r="S272" i="3"/>
  <c r="U272" i="3"/>
  <c r="V272" i="3"/>
  <c r="W272" i="3"/>
  <c r="Y272" i="3"/>
  <c r="R286" i="3"/>
  <c r="S286" i="3"/>
  <c r="U286" i="3"/>
  <c r="V286" i="3"/>
  <c r="W286" i="3"/>
  <c r="Y286" i="3"/>
  <c r="R277" i="3"/>
  <c r="S277" i="3"/>
  <c r="U277" i="3"/>
  <c r="V277" i="3"/>
  <c r="W277" i="3"/>
  <c r="Y277" i="3"/>
  <c r="R280" i="3"/>
  <c r="S280" i="3"/>
  <c r="U280" i="3"/>
  <c r="V280" i="3"/>
  <c r="W280" i="3"/>
  <c r="Y280" i="3"/>
  <c r="R273" i="3"/>
  <c r="S273" i="3"/>
  <c r="U273" i="3"/>
  <c r="V273" i="3"/>
  <c r="W273" i="3"/>
  <c r="Y273" i="3"/>
  <c r="R287" i="3"/>
  <c r="S287" i="3"/>
  <c r="U287" i="3"/>
  <c r="V287" i="3"/>
  <c r="W287" i="3"/>
  <c r="Y287" i="3"/>
  <c r="R278" i="3"/>
  <c r="S278" i="3"/>
  <c r="U278" i="3"/>
  <c r="V278" i="3"/>
  <c r="W278" i="3"/>
  <c r="Y278" i="3"/>
  <c r="R281" i="3"/>
  <c r="S281" i="3"/>
  <c r="U281" i="3"/>
  <c r="V281" i="3"/>
  <c r="W281" i="3"/>
  <c r="Y281" i="3"/>
  <c r="R138" i="3"/>
  <c r="S138" i="3"/>
  <c r="U138" i="3"/>
  <c r="V138" i="3"/>
  <c r="W138" i="3"/>
  <c r="Y138" i="3"/>
  <c r="R422" i="3"/>
  <c r="S422" i="3"/>
  <c r="U422" i="3"/>
  <c r="V422" i="3"/>
  <c r="W422" i="3"/>
  <c r="Y422" i="3"/>
  <c r="R156" i="3"/>
  <c r="S156" i="3"/>
  <c r="U156" i="3"/>
  <c r="V156" i="3"/>
  <c r="W156" i="3"/>
  <c r="Y156" i="3"/>
  <c r="R427" i="3"/>
  <c r="S427" i="3"/>
  <c r="U427" i="3"/>
  <c r="V427" i="3"/>
  <c r="W427" i="3"/>
  <c r="Y427" i="3"/>
  <c r="R174" i="3"/>
  <c r="S174" i="3"/>
  <c r="V174" i="3"/>
  <c r="W174" i="3"/>
  <c r="R436" i="3"/>
  <c r="S436" i="3"/>
  <c r="U436" i="3"/>
  <c r="V436" i="3"/>
  <c r="W436" i="3"/>
  <c r="Y436" i="3"/>
  <c r="R192" i="3"/>
  <c r="S192" i="3"/>
  <c r="U192" i="3"/>
  <c r="V192" i="3"/>
  <c r="W192" i="3"/>
  <c r="Y192" i="3"/>
  <c r="R449" i="3"/>
  <c r="S449" i="3"/>
  <c r="U449" i="3"/>
  <c r="V449" i="3"/>
  <c r="W449" i="3"/>
  <c r="Y449" i="3"/>
  <c r="R418" i="3"/>
  <c r="S418" i="3"/>
  <c r="U418" i="3"/>
  <c r="V418" i="3"/>
  <c r="W418" i="3"/>
  <c r="Y418" i="3"/>
  <c r="R421" i="3"/>
  <c r="S421" i="3"/>
  <c r="U421" i="3"/>
  <c r="V421" i="3"/>
  <c r="W421" i="3"/>
  <c r="Y421" i="3"/>
  <c r="R133" i="3"/>
  <c r="S133" i="3"/>
  <c r="U133" i="3"/>
  <c r="V133" i="3"/>
  <c r="W133" i="3"/>
  <c r="Y133" i="3"/>
  <c r="R136" i="3"/>
  <c r="S136" i="3"/>
  <c r="U136" i="3"/>
  <c r="V136" i="3"/>
  <c r="W136" i="3"/>
  <c r="Y136" i="3"/>
  <c r="R423" i="3"/>
  <c r="S423" i="3"/>
  <c r="U423" i="3"/>
  <c r="V423" i="3"/>
  <c r="W423" i="3"/>
  <c r="Y423" i="3"/>
  <c r="R414" i="3"/>
  <c r="S414" i="3"/>
  <c r="U414" i="3"/>
  <c r="V414" i="3"/>
  <c r="W414" i="3"/>
  <c r="Y414" i="3"/>
  <c r="R129" i="3"/>
  <c r="S129" i="3"/>
  <c r="U129" i="3"/>
  <c r="V129" i="3"/>
  <c r="W129" i="3"/>
  <c r="Y129" i="3"/>
  <c r="R134" i="3"/>
  <c r="S134" i="3"/>
  <c r="U134" i="3"/>
  <c r="V134" i="3"/>
  <c r="W134" i="3"/>
  <c r="Y134" i="3"/>
  <c r="R137" i="3"/>
  <c r="S137" i="3"/>
  <c r="U137" i="3"/>
  <c r="V137" i="3"/>
  <c r="W137" i="3"/>
  <c r="Y137" i="3"/>
  <c r="R139" i="3"/>
  <c r="S139" i="3"/>
  <c r="U139" i="3"/>
  <c r="V139" i="3"/>
  <c r="W139" i="3"/>
  <c r="Y139" i="3"/>
  <c r="R424" i="3"/>
  <c r="S424" i="3"/>
  <c r="U424" i="3"/>
  <c r="V424" i="3"/>
  <c r="W424" i="3"/>
  <c r="Y424" i="3"/>
  <c r="R415" i="3"/>
  <c r="S415" i="3"/>
  <c r="U415" i="3"/>
  <c r="V415" i="3"/>
  <c r="W415" i="3"/>
  <c r="Y415" i="3"/>
  <c r="R130" i="3"/>
  <c r="S130" i="3"/>
  <c r="U130" i="3"/>
  <c r="V130" i="3"/>
  <c r="W130" i="3"/>
  <c r="Y130" i="3"/>
  <c r="R140" i="3"/>
  <c r="S140" i="3"/>
  <c r="U140" i="3"/>
  <c r="V140" i="3"/>
  <c r="W140" i="3"/>
  <c r="Y140" i="3"/>
  <c r="R425" i="3"/>
  <c r="S425" i="3"/>
  <c r="U425" i="3"/>
  <c r="V425" i="3"/>
  <c r="W425" i="3"/>
  <c r="Y425" i="3"/>
  <c r="R126" i="3"/>
  <c r="S126" i="3"/>
  <c r="U126" i="3"/>
  <c r="V126" i="3"/>
  <c r="W126" i="3"/>
  <c r="Y126" i="3"/>
  <c r="R416" i="3"/>
  <c r="S416" i="3"/>
  <c r="U416" i="3"/>
  <c r="V416" i="3"/>
  <c r="W416" i="3"/>
  <c r="Y416" i="3"/>
  <c r="R419" i="3"/>
  <c r="S419" i="3"/>
  <c r="U419" i="3"/>
  <c r="V419" i="3"/>
  <c r="W419" i="3"/>
  <c r="Y419" i="3"/>
  <c r="R131" i="3"/>
  <c r="S131" i="3"/>
  <c r="U131" i="3"/>
  <c r="V131" i="3"/>
  <c r="W131" i="3"/>
  <c r="Y131" i="3"/>
  <c r="R125" i="3"/>
  <c r="S125" i="3"/>
  <c r="U125" i="3"/>
  <c r="V125" i="3"/>
  <c r="W125" i="3"/>
  <c r="Y125" i="3"/>
  <c r="R141" i="3"/>
  <c r="S141" i="3"/>
  <c r="U141" i="3"/>
  <c r="V141" i="3"/>
  <c r="W141" i="3"/>
  <c r="Y141" i="3"/>
  <c r="R426" i="3"/>
  <c r="S426" i="3"/>
  <c r="U426" i="3"/>
  <c r="V426" i="3"/>
  <c r="W426" i="3"/>
  <c r="Y426" i="3"/>
  <c r="R127" i="3"/>
  <c r="S127" i="3"/>
  <c r="U127" i="3"/>
  <c r="V127" i="3"/>
  <c r="W127" i="3"/>
  <c r="Y127" i="3"/>
  <c r="R417" i="3"/>
  <c r="S417" i="3"/>
  <c r="U417" i="3"/>
  <c r="V417" i="3"/>
  <c r="W417" i="3"/>
  <c r="Y417" i="3"/>
  <c r="R420" i="3"/>
  <c r="S420" i="3"/>
  <c r="U420" i="3"/>
  <c r="V420" i="3"/>
  <c r="W420" i="3"/>
  <c r="Y420" i="3"/>
  <c r="R132" i="3"/>
  <c r="S132" i="3"/>
  <c r="U132" i="3"/>
  <c r="V132" i="3"/>
  <c r="W132" i="3"/>
  <c r="Y132" i="3"/>
  <c r="R135" i="3"/>
  <c r="S135" i="3"/>
  <c r="U135" i="3"/>
  <c r="V135" i="3"/>
  <c r="W135" i="3"/>
  <c r="Y135" i="3"/>
  <c r="R142" i="3"/>
  <c r="S142" i="3"/>
  <c r="U142" i="3"/>
  <c r="V142" i="3"/>
  <c r="W142" i="3"/>
  <c r="Y142" i="3"/>
  <c r="R128" i="3"/>
  <c r="S128" i="3"/>
  <c r="U128" i="3"/>
  <c r="V128" i="3"/>
  <c r="W128" i="3"/>
  <c r="Y128" i="3"/>
  <c r="R146" i="3"/>
  <c r="S146" i="3"/>
  <c r="U146" i="3"/>
  <c r="V146" i="3"/>
  <c r="W146" i="3"/>
  <c r="Y146" i="3"/>
  <c r="R154" i="3"/>
  <c r="S154" i="3"/>
  <c r="U154" i="3"/>
  <c r="V154" i="3"/>
  <c r="W154" i="3"/>
  <c r="Y154" i="3"/>
  <c r="R147" i="3"/>
  <c r="S147" i="3"/>
  <c r="U147" i="3"/>
  <c r="V147" i="3"/>
  <c r="W147" i="3"/>
  <c r="Y147" i="3"/>
  <c r="R152" i="3"/>
  <c r="S152" i="3"/>
  <c r="U152" i="3"/>
  <c r="V152" i="3"/>
  <c r="W152" i="3"/>
  <c r="Y152" i="3"/>
  <c r="R155" i="3"/>
  <c r="S155" i="3"/>
  <c r="U155" i="3"/>
  <c r="V155" i="3"/>
  <c r="W155" i="3"/>
  <c r="Y155" i="3"/>
  <c r="R157" i="3"/>
  <c r="S157" i="3"/>
  <c r="U157" i="3"/>
  <c r="V157" i="3"/>
  <c r="W157" i="3"/>
  <c r="Y157" i="3"/>
  <c r="R148" i="3"/>
  <c r="S148" i="3"/>
  <c r="U148" i="3"/>
  <c r="V148" i="3"/>
  <c r="W148" i="3"/>
  <c r="Y148" i="3"/>
  <c r="R158" i="3"/>
  <c r="S158" i="3"/>
  <c r="U158" i="3"/>
  <c r="V158" i="3"/>
  <c r="W158" i="3"/>
  <c r="Y158" i="3"/>
  <c r="R144" i="3"/>
  <c r="S144" i="3"/>
  <c r="U144" i="3"/>
  <c r="V144" i="3"/>
  <c r="W144" i="3"/>
  <c r="Y144" i="3"/>
  <c r="R151" i="3"/>
  <c r="S151" i="3"/>
  <c r="U151" i="3"/>
  <c r="V151" i="3"/>
  <c r="W151" i="3"/>
  <c r="Y151" i="3"/>
  <c r="R149" i="3"/>
  <c r="S149" i="3"/>
  <c r="U149" i="3"/>
  <c r="V149" i="3"/>
  <c r="W149" i="3"/>
  <c r="Y149" i="3"/>
  <c r="R143" i="3"/>
  <c r="S143" i="3"/>
  <c r="U143" i="3"/>
  <c r="V143" i="3"/>
  <c r="W143" i="3"/>
  <c r="Y143" i="3"/>
  <c r="R159" i="3"/>
  <c r="S159" i="3"/>
  <c r="U159" i="3"/>
  <c r="V159" i="3"/>
  <c r="W159" i="3"/>
  <c r="Y159" i="3"/>
  <c r="R145" i="3"/>
  <c r="S145" i="3"/>
  <c r="U145" i="3"/>
  <c r="V145" i="3"/>
  <c r="W145" i="3"/>
  <c r="Y145" i="3"/>
  <c r="R150" i="3"/>
  <c r="S150" i="3"/>
  <c r="U150" i="3"/>
  <c r="V150" i="3"/>
  <c r="W150" i="3"/>
  <c r="Y150" i="3"/>
  <c r="R153" i="3"/>
  <c r="S153" i="3"/>
  <c r="U153" i="3"/>
  <c r="V153" i="3"/>
  <c r="W153" i="3"/>
  <c r="Y153" i="3"/>
  <c r="R160" i="3"/>
  <c r="S160" i="3"/>
  <c r="U160" i="3"/>
  <c r="V160" i="3"/>
  <c r="W160" i="3"/>
  <c r="Y160" i="3"/>
  <c r="R162" i="3"/>
  <c r="S162" i="3"/>
  <c r="U162" i="3"/>
  <c r="V162" i="3"/>
  <c r="W162" i="3"/>
  <c r="Y162" i="3"/>
  <c r="R176" i="3"/>
  <c r="S176" i="3"/>
  <c r="U176" i="3"/>
  <c r="V176" i="3"/>
  <c r="W176" i="3"/>
  <c r="Y176" i="3"/>
  <c r="R430" i="3"/>
  <c r="S430" i="3"/>
  <c r="U430" i="3"/>
  <c r="V430" i="3"/>
  <c r="W430" i="3"/>
  <c r="Y430" i="3"/>
  <c r="R433" i="3"/>
  <c r="S433" i="3"/>
  <c r="U433" i="3"/>
  <c r="V433" i="3"/>
  <c r="W433" i="3"/>
  <c r="Y433" i="3"/>
  <c r="R167" i="3"/>
  <c r="S167" i="3"/>
  <c r="U167" i="3"/>
  <c r="V167" i="3"/>
  <c r="W167" i="3"/>
  <c r="Y167" i="3"/>
  <c r="R161" i="3"/>
  <c r="S161" i="3"/>
  <c r="U161" i="3"/>
  <c r="V161" i="3"/>
  <c r="W161" i="3"/>
  <c r="Y161" i="3"/>
  <c r="R440" i="3"/>
  <c r="S440" i="3"/>
  <c r="U440" i="3"/>
  <c r="V440" i="3"/>
  <c r="W440" i="3"/>
  <c r="Y440" i="3"/>
  <c r="R163" i="3"/>
  <c r="S163" i="3"/>
  <c r="U163" i="3"/>
  <c r="V163" i="3"/>
  <c r="W163" i="3"/>
  <c r="Y163" i="3"/>
  <c r="R177" i="3"/>
  <c r="S177" i="3"/>
  <c r="U177" i="3"/>
  <c r="V177" i="3"/>
  <c r="W177" i="3"/>
  <c r="Y177" i="3"/>
  <c r="R431" i="3"/>
  <c r="S431" i="3"/>
  <c r="U431" i="3"/>
  <c r="V431" i="3"/>
  <c r="W431" i="3"/>
  <c r="Y431" i="3"/>
  <c r="R434" i="3"/>
  <c r="S434" i="3"/>
  <c r="U434" i="3"/>
  <c r="V434" i="3"/>
  <c r="W434" i="3"/>
  <c r="Y434" i="3"/>
  <c r="R168" i="3"/>
  <c r="S168" i="3"/>
  <c r="U168" i="3"/>
  <c r="V168" i="3"/>
  <c r="W168" i="3"/>
  <c r="Y168" i="3"/>
  <c r="R171" i="3"/>
  <c r="S171" i="3"/>
  <c r="U171" i="3"/>
  <c r="V171" i="3"/>
  <c r="W171" i="3"/>
  <c r="Y171" i="3"/>
  <c r="R164" i="3"/>
  <c r="S164" i="3"/>
  <c r="U164" i="3"/>
  <c r="V164" i="3"/>
  <c r="W164" i="3"/>
  <c r="Y164" i="3"/>
  <c r="R178" i="3"/>
  <c r="S178" i="3"/>
  <c r="U178" i="3"/>
  <c r="V178" i="3"/>
  <c r="W178" i="3"/>
  <c r="Y178" i="3"/>
  <c r="R432" i="3"/>
  <c r="S432" i="3"/>
  <c r="U432" i="3"/>
  <c r="V432" i="3"/>
  <c r="W432" i="3"/>
  <c r="Y432" i="3"/>
  <c r="R435" i="3"/>
  <c r="S435" i="3"/>
  <c r="U435" i="3"/>
  <c r="V435" i="3"/>
  <c r="W435" i="3"/>
  <c r="Y435" i="3"/>
  <c r="R169" i="3"/>
  <c r="S169" i="3"/>
  <c r="U169" i="3"/>
  <c r="V169" i="3"/>
  <c r="W169" i="3"/>
  <c r="Y169" i="3"/>
  <c r="R172" i="3"/>
  <c r="S172" i="3"/>
  <c r="U172" i="3"/>
  <c r="V172" i="3"/>
  <c r="W172" i="3"/>
  <c r="Y172" i="3"/>
  <c r="R437" i="3"/>
  <c r="S437" i="3"/>
  <c r="U437" i="3"/>
  <c r="V437" i="3"/>
  <c r="W437" i="3"/>
  <c r="Y437" i="3"/>
  <c r="R428" i="3"/>
  <c r="S428" i="3"/>
  <c r="U428" i="3"/>
  <c r="V428" i="3"/>
  <c r="W428" i="3"/>
  <c r="Y428" i="3"/>
  <c r="R165" i="3"/>
  <c r="S165" i="3"/>
  <c r="U165" i="3"/>
  <c r="V165" i="3"/>
  <c r="W165" i="3"/>
  <c r="Y165" i="3"/>
  <c r="R170" i="3"/>
  <c r="S170" i="3"/>
  <c r="U170" i="3"/>
  <c r="V170" i="3"/>
  <c r="W170" i="3"/>
  <c r="Y170" i="3"/>
  <c r="R173" i="3"/>
  <c r="S173" i="3"/>
  <c r="U173" i="3"/>
  <c r="V173" i="3"/>
  <c r="W173" i="3"/>
  <c r="Y173" i="3"/>
  <c r="R438" i="3"/>
  <c r="S438" i="3"/>
  <c r="U438" i="3"/>
  <c r="V438" i="3"/>
  <c r="W438" i="3"/>
  <c r="Y438" i="3"/>
  <c r="R175" i="3"/>
  <c r="S175" i="3"/>
  <c r="U175" i="3"/>
  <c r="V175" i="3"/>
  <c r="W175" i="3"/>
  <c r="Y175" i="3"/>
  <c r="R429" i="3"/>
  <c r="S429" i="3"/>
  <c r="U429" i="3"/>
  <c r="V429" i="3"/>
  <c r="W429" i="3"/>
  <c r="Y429" i="3"/>
  <c r="R166" i="3"/>
  <c r="S166" i="3"/>
  <c r="U166" i="3"/>
  <c r="V166" i="3"/>
  <c r="W166" i="3"/>
  <c r="Y166" i="3"/>
  <c r="R439" i="3"/>
  <c r="S439" i="3"/>
  <c r="U439" i="3"/>
  <c r="V439" i="3"/>
  <c r="W439" i="3"/>
  <c r="Y439" i="3"/>
  <c r="R188" i="3"/>
  <c r="S188" i="3"/>
  <c r="U188" i="3"/>
  <c r="V188" i="3"/>
  <c r="W188" i="3"/>
  <c r="Y188" i="3"/>
  <c r="R191" i="3"/>
  <c r="S191" i="3"/>
  <c r="U191" i="3"/>
  <c r="V191" i="3"/>
  <c r="W191" i="3"/>
  <c r="Y191" i="3"/>
  <c r="R451" i="3"/>
  <c r="S451" i="3"/>
  <c r="U451" i="3"/>
  <c r="V451" i="3"/>
  <c r="W451" i="3"/>
  <c r="Y451" i="3"/>
  <c r="R193" i="3"/>
  <c r="S193" i="3"/>
  <c r="U193" i="3"/>
  <c r="V193" i="3"/>
  <c r="W193" i="3"/>
  <c r="Y193" i="3"/>
  <c r="R442" i="3"/>
  <c r="S442" i="3"/>
  <c r="U442" i="3"/>
  <c r="V442" i="3"/>
  <c r="W442" i="3"/>
  <c r="Y442" i="3"/>
  <c r="R184" i="3"/>
  <c r="S184" i="3"/>
  <c r="U184" i="3"/>
  <c r="V184" i="3"/>
  <c r="W184" i="3"/>
  <c r="Y184" i="3"/>
  <c r="R452" i="3"/>
  <c r="S452" i="3"/>
  <c r="U452" i="3"/>
  <c r="V452" i="3"/>
  <c r="W452" i="3"/>
  <c r="Y452" i="3"/>
  <c r="R180" i="3"/>
  <c r="S180" i="3"/>
  <c r="U180" i="3"/>
  <c r="V180" i="3"/>
  <c r="W180" i="3"/>
  <c r="Y180" i="3"/>
  <c r="R194" i="3"/>
  <c r="S194" i="3"/>
  <c r="U194" i="3"/>
  <c r="V194" i="3"/>
  <c r="W194" i="3"/>
  <c r="Y194" i="3"/>
  <c r="R443" i="3"/>
  <c r="S443" i="3"/>
  <c r="U443" i="3"/>
  <c r="V443" i="3"/>
  <c r="W443" i="3"/>
  <c r="Y443" i="3"/>
  <c r="R446" i="3"/>
  <c r="S446" i="3"/>
  <c r="U446" i="3"/>
  <c r="V446" i="3"/>
  <c r="W446" i="3"/>
  <c r="Y446" i="3"/>
  <c r="R185" i="3"/>
  <c r="S185" i="3"/>
  <c r="U185" i="3"/>
  <c r="V185" i="3"/>
  <c r="W185" i="3"/>
  <c r="Y185" i="3"/>
  <c r="R179" i="3"/>
  <c r="S179" i="3"/>
  <c r="U179" i="3"/>
  <c r="V179" i="3"/>
  <c r="W179" i="3"/>
  <c r="Y179" i="3"/>
  <c r="R453" i="3"/>
  <c r="S453" i="3"/>
  <c r="U453" i="3"/>
  <c r="V453" i="3"/>
  <c r="W453" i="3"/>
  <c r="Y453" i="3"/>
  <c r="R181" i="3"/>
  <c r="S181" i="3"/>
  <c r="U181" i="3"/>
  <c r="V181" i="3"/>
  <c r="W181" i="3"/>
  <c r="Y181" i="3"/>
  <c r="R195" i="3"/>
  <c r="S195" i="3"/>
  <c r="U195" i="3"/>
  <c r="V195" i="3"/>
  <c r="W195" i="3"/>
  <c r="Y195" i="3"/>
  <c r="R444" i="3"/>
  <c r="S444" i="3"/>
  <c r="U444" i="3"/>
  <c r="V444" i="3"/>
  <c r="W444" i="3"/>
  <c r="Y444" i="3"/>
  <c r="R447" i="3"/>
  <c r="S447" i="3"/>
  <c r="U447" i="3"/>
  <c r="V447" i="3"/>
  <c r="W447" i="3"/>
  <c r="Y447" i="3"/>
  <c r="R186" i="3"/>
  <c r="S186" i="3"/>
  <c r="U186" i="3"/>
  <c r="V186" i="3"/>
  <c r="W186" i="3"/>
  <c r="Y186" i="3"/>
  <c r="R189" i="3"/>
  <c r="S189" i="3"/>
  <c r="U189" i="3"/>
  <c r="V189" i="3"/>
  <c r="W189" i="3"/>
  <c r="Y189" i="3"/>
  <c r="R182" i="3"/>
  <c r="S182" i="3"/>
  <c r="U182" i="3"/>
  <c r="V182" i="3"/>
  <c r="W182" i="3"/>
  <c r="Y182" i="3"/>
  <c r="R196" i="3"/>
  <c r="S196" i="3"/>
  <c r="U196" i="3"/>
  <c r="V196" i="3"/>
  <c r="W196" i="3"/>
  <c r="Y196" i="3"/>
  <c r="R445" i="3"/>
  <c r="S445" i="3"/>
  <c r="U445" i="3"/>
  <c r="V445" i="3"/>
  <c r="W445" i="3"/>
  <c r="Y445" i="3"/>
  <c r="R448" i="3"/>
  <c r="S448" i="3"/>
  <c r="U448" i="3"/>
  <c r="V448" i="3"/>
  <c r="W448" i="3"/>
  <c r="Y448" i="3"/>
  <c r="R187" i="3"/>
  <c r="S187" i="3"/>
  <c r="U187" i="3"/>
  <c r="V187" i="3"/>
  <c r="W187" i="3"/>
  <c r="Y187" i="3"/>
  <c r="R190" i="3"/>
  <c r="S190" i="3"/>
  <c r="U190" i="3"/>
  <c r="V190" i="3"/>
  <c r="W190" i="3"/>
  <c r="Y190" i="3"/>
  <c r="R450" i="3"/>
  <c r="S450" i="3"/>
  <c r="U450" i="3"/>
  <c r="V450" i="3"/>
  <c r="W450" i="3"/>
  <c r="Y450" i="3"/>
  <c r="R441" i="3"/>
  <c r="S441" i="3"/>
  <c r="U441" i="3"/>
  <c r="V441" i="3"/>
  <c r="W441" i="3"/>
  <c r="Y441" i="3"/>
  <c r="R183" i="3"/>
  <c r="S183" i="3"/>
  <c r="U183" i="3"/>
  <c r="V183" i="3"/>
  <c r="W183" i="3"/>
  <c r="Y183" i="3"/>
  <c r="P236" i="3"/>
  <c r="Q236" i="3"/>
  <c r="P238" i="3"/>
  <c r="Q238" i="3"/>
  <c r="P240" i="3"/>
  <c r="Q240" i="3"/>
  <c r="X240" i="3" s="1"/>
  <c r="P242" i="3"/>
  <c r="Q242" i="3"/>
  <c r="X242" i="3" s="1"/>
  <c r="P244" i="3"/>
  <c r="Q244" i="3"/>
  <c r="P246" i="3"/>
  <c r="T246" i="3" s="1"/>
  <c r="Q246" i="3"/>
  <c r="P248" i="3"/>
  <c r="T248" i="3" s="1"/>
  <c r="Q248" i="3"/>
  <c r="X248" i="3" s="1"/>
  <c r="P250" i="3"/>
  <c r="Q250" i="3"/>
  <c r="X250" i="3" s="1"/>
  <c r="P252" i="3"/>
  <c r="T252" i="3" s="1"/>
  <c r="Q252" i="3"/>
  <c r="X252" i="3" s="1"/>
  <c r="P254" i="3"/>
  <c r="T254" i="3" s="1"/>
  <c r="Q254" i="3"/>
  <c r="P256" i="3"/>
  <c r="T256" i="3" s="1"/>
  <c r="Q256" i="3"/>
  <c r="X256" i="3" s="1"/>
  <c r="P258" i="3"/>
  <c r="Q258" i="3"/>
  <c r="P316" i="3"/>
  <c r="T316" i="3" s="1"/>
  <c r="Q316" i="3"/>
  <c r="P317" i="3"/>
  <c r="Q317" i="3"/>
  <c r="P318" i="3"/>
  <c r="Q318" i="3"/>
  <c r="X318" i="3" s="1"/>
  <c r="P319" i="3"/>
  <c r="Q319" i="3"/>
  <c r="X319" i="3" s="1"/>
  <c r="P320" i="3"/>
  <c r="Q320" i="3"/>
  <c r="P322" i="3"/>
  <c r="Q322" i="3"/>
  <c r="P324" i="3"/>
  <c r="Q324" i="3"/>
  <c r="X324" i="3" s="1"/>
  <c r="P326" i="3"/>
  <c r="Q326" i="3"/>
  <c r="X326" i="3" s="1"/>
  <c r="P328" i="3"/>
  <c r="Q328" i="3"/>
  <c r="P330" i="3"/>
  <c r="T330" i="3" s="1"/>
  <c r="Q330" i="3"/>
  <c r="P332" i="3"/>
  <c r="T332" i="3" s="1"/>
  <c r="Q332" i="3"/>
  <c r="X332" i="3" s="1"/>
  <c r="P334" i="3"/>
  <c r="Q334" i="3"/>
  <c r="X334" i="3" s="1"/>
  <c r="P336" i="3"/>
  <c r="T336" i="3" s="1"/>
  <c r="Q336" i="3"/>
  <c r="X336" i="3" s="1"/>
  <c r="P51" i="3"/>
  <c r="T51" i="3" s="1"/>
  <c r="Q51" i="3"/>
  <c r="P349" i="3"/>
  <c r="T349" i="3" s="1"/>
  <c r="Q349" i="3"/>
  <c r="X349" i="3" s="1"/>
  <c r="P69" i="3"/>
  <c r="Q69" i="3"/>
  <c r="P362" i="3"/>
  <c r="T362" i="3" s="1"/>
  <c r="Q362" i="3"/>
  <c r="P259" i="3"/>
  <c r="Q259" i="3"/>
  <c r="P327" i="3"/>
  <c r="Q327" i="3"/>
  <c r="X327" i="3" s="1"/>
  <c r="P333" i="3"/>
  <c r="Q333" i="3"/>
  <c r="X333" i="3" s="1"/>
  <c r="P243" i="3"/>
  <c r="Q243" i="3"/>
  <c r="P260" i="3"/>
  <c r="Q260" i="3"/>
  <c r="P329" i="3"/>
  <c r="Q329" i="3"/>
  <c r="X329" i="3" s="1"/>
  <c r="P235" i="3"/>
  <c r="Q235" i="3"/>
  <c r="X235" i="3" s="1"/>
  <c r="P335" i="3"/>
  <c r="Q335" i="3"/>
  <c r="P245" i="3"/>
  <c r="T245" i="3" s="1"/>
  <c r="Q245" i="3"/>
  <c r="P340" i="3"/>
  <c r="T340" i="3" s="1"/>
  <c r="Q340" i="3"/>
  <c r="X340" i="3" s="1"/>
  <c r="P337" i="3"/>
  <c r="Q337" i="3"/>
  <c r="P233" i="3"/>
  <c r="T233" i="3" s="1"/>
  <c r="Q233" i="3"/>
  <c r="X233" i="3" s="1"/>
  <c r="P321" i="3"/>
  <c r="T321" i="3" s="1"/>
  <c r="Q321" i="3"/>
  <c r="P261" i="3"/>
  <c r="T261" i="3" s="1"/>
  <c r="Q261" i="3"/>
  <c r="X261" i="3" s="1"/>
  <c r="P237" i="3"/>
  <c r="Q237" i="3"/>
  <c r="P247" i="3"/>
  <c r="T247" i="3" s="1"/>
  <c r="Q247" i="3"/>
  <c r="P253" i="3"/>
  <c r="Q253" i="3"/>
  <c r="P338" i="3"/>
  <c r="Q338" i="3"/>
  <c r="P323" i="3"/>
  <c r="T323" i="3" s="1"/>
  <c r="Q323" i="3"/>
  <c r="P262" i="3"/>
  <c r="Q262" i="3"/>
  <c r="P239" i="3"/>
  <c r="Q239" i="3"/>
  <c r="P249" i="3"/>
  <c r="Q249" i="3"/>
  <c r="P255" i="3"/>
  <c r="Q255" i="3"/>
  <c r="P339" i="3"/>
  <c r="Q339" i="3"/>
  <c r="P325" i="3"/>
  <c r="Q325" i="3"/>
  <c r="P331" i="3"/>
  <c r="Q331" i="3"/>
  <c r="P241" i="3"/>
  <c r="Q241" i="3"/>
  <c r="P251" i="3"/>
  <c r="Q251" i="3"/>
  <c r="P257" i="3"/>
  <c r="Q257" i="3"/>
  <c r="P54" i="3"/>
  <c r="Q54" i="3"/>
  <c r="P344" i="3"/>
  <c r="Q344" i="3"/>
  <c r="P45" i="3"/>
  <c r="Q45" i="3"/>
  <c r="P48" i="3"/>
  <c r="Q48" i="3"/>
  <c r="P41" i="3"/>
  <c r="Q41" i="3"/>
  <c r="P55" i="3"/>
  <c r="Q55" i="3"/>
  <c r="P345" i="3"/>
  <c r="Q345" i="3"/>
  <c r="P46" i="3"/>
  <c r="Q46" i="3"/>
  <c r="P49" i="3"/>
  <c r="Q49" i="3"/>
  <c r="P350" i="3"/>
  <c r="Q350" i="3"/>
  <c r="P348" i="3"/>
  <c r="Q348" i="3"/>
  <c r="P341" i="3"/>
  <c r="Q341" i="3"/>
  <c r="P42" i="3"/>
  <c r="Q42" i="3"/>
  <c r="P47" i="3"/>
  <c r="Q47" i="3"/>
  <c r="P50" i="3"/>
  <c r="Q50" i="3"/>
  <c r="P346" i="3"/>
  <c r="Q346" i="3"/>
  <c r="P351" i="3"/>
  <c r="Q351" i="3"/>
  <c r="P52" i="3"/>
  <c r="Q52" i="3"/>
  <c r="P342" i="3"/>
  <c r="Q342" i="3"/>
  <c r="P43" i="3"/>
  <c r="Q43" i="3"/>
  <c r="P352" i="3"/>
  <c r="Q352" i="3"/>
  <c r="P39" i="3"/>
  <c r="Q39" i="3"/>
  <c r="P53" i="3"/>
  <c r="Q53" i="3"/>
  <c r="P343" i="3"/>
  <c r="Q343" i="3"/>
  <c r="P347" i="3"/>
  <c r="Q347" i="3"/>
  <c r="P44" i="3"/>
  <c r="Q44" i="3"/>
  <c r="P38" i="3"/>
  <c r="Q38" i="3"/>
  <c r="P353" i="3"/>
  <c r="Q353" i="3"/>
  <c r="P40" i="3"/>
  <c r="Q40" i="3"/>
  <c r="P360" i="3"/>
  <c r="Q360" i="3"/>
  <c r="P63" i="3"/>
  <c r="Q63" i="3"/>
  <c r="P66" i="3"/>
  <c r="Q66" i="3"/>
  <c r="P59" i="3"/>
  <c r="Q59" i="3"/>
  <c r="P73" i="3"/>
  <c r="Q73" i="3"/>
  <c r="P358" i="3"/>
  <c r="Q358" i="3"/>
  <c r="P361" i="3"/>
  <c r="Q361" i="3"/>
  <c r="P70" i="3"/>
  <c r="Q70" i="3"/>
  <c r="P64" i="3"/>
  <c r="Q64" i="3"/>
  <c r="P67" i="3"/>
  <c r="Q67" i="3"/>
  <c r="P363" i="3"/>
  <c r="Q363" i="3"/>
  <c r="P354" i="3"/>
  <c r="Q354" i="3"/>
  <c r="P60" i="3"/>
  <c r="Q60" i="3"/>
  <c r="P65" i="3"/>
  <c r="Q65" i="3"/>
  <c r="P68" i="3"/>
  <c r="Q68" i="3"/>
  <c r="P364" i="3"/>
  <c r="Q364" i="3"/>
  <c r="P355" i="3"/>
  <c r="Q355" i="3"/>
  <c r="P61" i="3"/>
  <c r="Q61" i="3"/>
  <c r="P71" i="3"/>
  <c r="Q71" i="3"/>
  <c r="P365" i="3"/>
  <c r="Q365" i="3"/>
  <c r="P57" i="3"/>
  <c r="Q57" i="3"/>
  <c r="P356" i="3"/>
  <c r="Q356" i="3"/>
  <c r="P359" i="3"/>
  <c r="Q359" i="3"/>
  <c r="P62" i="3"/>
  <c r="Q62" i="3"/>
  <c r="P56" i="3"/>
  <c r="Q56" i="3"/>
  <c r="P366" i="3"/>
  <c r="Q366" i="3"/>
  <c r="P58" i="3"/>
  <c r="Q58" i="3"/>
  <c r="P72" i="3"/>
  <c r="Q72" i="3"/>
  <c r="P357" i="3"/>
  <c r="Q357" i="3"/>
  <c r="P234" i="3"/>
  <c r="Q234" i="3"/>
  <c r="X234" i="3" s="1"/>
  <c r="X87" i="1"/>
  <c r="V120" i="1"/>
  <c r="W120" i="1"/>
  <c r="X120" i="1"/>
  <c r="Y120" i="1"/>
  <c r="Z120" i="1"/>
  <c r="AA120" i="1"/>
  <c r="AB120" i="1"/>
  <c r="AC120" i="1"/>
  <c r="V121" i="1"/>
  <c r="W121" i="1"/>
  <c r="X121" i="1"/>
  <c r="Y121" i="1"/>
  <c r="Z121" i="1"/>
  <c r="AA121" i="1"/>
  <c r="AB121" i="1"/>
  <c r="AC121" i="1"/>
  <c r="V273" i="1"/>
  <c r="W273" i="1"/>
  <c r="Z273" i="1"/>
  <c r="AA273" i="1"/>
  <c r="V274" i="1"/>
  <c r="W274" i="1"/>
  <c r="X274" i="1"/>
  <c r="Y274" i="1"/>
  <c r="Z274" i="1"/>
  <c r="AA274" i="1"/>
  <c r="AB274" i="1"/>
  <c r="AC274" i="1"/>
  <c r="V108" i="1"/>
  <c r="W108" i="1"/>
  <c r="X108" i="1"/>
  <c r="Y108" i="1"/>
  <c r="Z108" i="1"/>
  <c r="AA108" i="1"/>
  <c r="AB108" i="1"/>
  <c r="AC108" i="1"/>
  <c r="V109" i="1"/>
  <c r="W109" i="1"/>
  <c r="X109" i="1"/>
  <c r="Y109" i="1"/>
  <c r="Z109" i="1"/>
  <c r="AA109" i="1"/>
  <c r="AB109" i="1"/>
  <c r="AC109" i="1"/>
  <c r="V110" i="1"/>
  <c r="W110" i="1"/>
  <c r="X110" i="1"/>
  <c r="Y110" i="1"/>
  <c r="Z110" i="1"/>
  <c r="AA110" i="1"/>
  <c r="AB110" i="1"/>
  <c r="AC110" i="1"/>
  <c r="V111" i="1"/>
  <c r="W111" i="1"/>
  <c r="X111" i="1"/>
  <c r="Y111" i="1"/>
  <c r="Z111" i="1"/>
  <c r="AA111" i="1"/>
  <c r="AB111" i="1"/>
  <c r="AC111" i="1"/>
  <c r="V112" i="1"/>
  <c r="W112" i="1"/>
  <c r="X112" i="1"/>
  <c r="Y112" i="1"/>
  <c r="Z112" i="1"/>
  <c r="AA112" i="1"/>
  <c r="AB112" i="1"/>
  <c r="AC112" i="1"/>
  <c r="V113" i="1"/>
  <c r="W113" i="1"/>
  <c r="X113" i="1"/>
  <c r="Y113" i="1"/>
  <c r="Z113" i="1"/>
  <c r="AA113" i="1"/>
  <c r="AB113" i="1"/>
  <c r="AC113" i="1"/>
  <c r="V114" i="1"/>
  <c r="W114" i="1"/>
  <c r="X114" i="1"/>
  <c r="Y114" i="1"/>
  <c r="Z114" i="1"/>
  <c r="AA114" i="1"/>
  <c r="AB114" i="1"/>
  <c r="AC114" i="1"/>
  <c r="V115" i="1"/>
  <c r="W115" i="1"/>
  <c r="X115" i="1"/>
  <c r="Y115" i="1"/>
  <c r="Z115" i="1"/>
  <c r="AA115" i="1"/>
  <c r="AB115" i="1"/>
  <c r="AC115" i="1"/>
  <c r="V116" i="1"/>
  <c r="W116" i="1"/>
  <c r="X116" i="1"/>
  <c r="Y116" i="1"/>
  <c r="Z116" i="1"/>
  <c r="AA116" i="1"/>
  <c r="AB116" i="1"/>
  <c r="AC116" i="1"/>
  <c r="V117" i="1"/>
  <c r="W117" i="1"/>
  <c r="X117" i="1"/>
  <c r="Y117" i="1"/>
  <c r="Z117" i="1"/>
  <c r="AA117" i="1"/>
  <c r="AB117" i="1"/>
  <c r="AC117" i="1"/>
  <c r="V118" i="1"/>
  <c r="W118" i="1"/>
  <c r="X118" i="1"/>
  <c r="Y118" i="1"/>
  <c r="Z118" i="1"/>
  <c r="AA118" i="1"/>
  <c r="AB118" i="1"/>
  <c r="AC118" i="1"/>
  <c r="V119" i="1"/>
  <c r="W119" i="1"/>
  <c r="X119" i="1"/>
  <c r="Y119" i="1"/>
  <c r="Z119" i="1"/>
  <c r="AA119" i="1"/>
  <c r="AB119" i="1"/>
  <c r="AC119" i="1"/>
  <c r="V122" i="1"/>
  <c r="W122" i="1"/>
  <c r="X122" i="1"/>
  <c r="Y122" i="1"/>
  <c r="Z122" i="1"/>
  <c r="AA122" i="1"/>
  <c r="AB122" i="1"/>
  <c r="AC122" i="1"/>
  <c r="V123" i="1"/>
  <c r="W123" i="1"/>
  <c r="X123" i="1"/>
  <c r="Y123" i="1"/>
  <c r="Z123" i="1"/>
  <c r="AA123" i="1"/>
  <c r="AB123" i="1"/>
  <c r="AC123" i="1"/>
  <c r="V124" i="1"/>
  <c r="W124" i="1"/>
  <c r="X124" i="1"/>
  <c r="Y124" i="1"/>
  <c r="Z124" i="1"/>
  <c r="AA124" i="1"/>
  <c r="AB124" i="1"/>
  <c r="AC124" i="1"/>
  <c r="V125" i="1"/>
  <c r="W125" i="1"/>
  <c r="X125" i="1"/>
  <c r="Y125" i="1"/>
  <c r="Z125" i="1"/>
  <c r="AA125" i="1"/>
  <c r="AB125" i="1"/>
  <c r="AC125" i="1"/>
  <c r="V126" i="1"/>
  <c r="W126" i="1"/>
  <c r="X126" i="1"/>
  <c r="Y126" i="1"/>
  <c r="Z126" i="1"/>
  <c r="AA126" i="1"/>
  <c r="AB126" i="1"/>
  <c r="AC126" i="1"/>
  <c r="V127" i="1"/>
  <c r="W127" i="1"/>
  <c r="X127" i="1"/>
  <c r="Y127" i="1"/>
  <c r="Z127" i="1"/>
  <c r="AA127" i="1"/>
  <c r="AB127" i="1"/>
  <c r="AC127" i="1"/>
  <c r="V128" i="1"/>
  <c r="W128" i="1"/>
  <c r="X128" i="1"/>
  <c r="Y128" i="1"/>
  <c r="Z128" i="1"/>
  <c r="AA128" i="1"/>
  <c r="AB128" i="1"/>
  <c r="AC128" i="1"/>
  <c r="V129" i="1"/>
  <c r="W129" i="1"/>
  <c r="X129" i="1"/>
  <c r="Y129" i="1"/>
  <c r="Z129" i="1"/>
  <c r="AA129" i="1"/>
  <c r="AB129" i="1"/>
  <c r="AC129" i="1"/>
  <c r="V130" i="1"/>
  <c r="W130" i="1"/>
  <c r="X130" i="1"/>
  <c r="Y130" i="1"/>
  <c r="Z130" i="1"/>
  <c r="AA130" i="1"/>
  <c r="AB130" i="1"/>
  <c r="AC130" i="1"/>
  <c r="V131" i="1"/>
  <c r="W131" i="1"/>
  <c r="X131" i="1"/>
  <c r="Y131" i="1"/>
  <c r="Z131" i="1"/>
  <c r="AA131" i="1"/>
  <c r="AB131" i="1"/>
  <c r="AC131" i="1"/>
  <c r="V132" i="1"/>
  <c r="W132" i="1"/>
  <c r="X132" i="1"/>
  <c r="Y132" i="1"/>
  <c r="Z132" i="1"/>
  <c r="AA132" i="1"/>
  <c r="AB132" i="1"/>
  <c r="AC132" i="1"/>
  <c r="V133" i="1"/>
  <c r="W133" i="1"/>
  <c r="X133" i="1"/>
  <c r="Y133" i="1"/>
  <c r="Z133" i="1"/>
  <c r="AA133" i="1"/>
  <c r="AB133" i="1"/>
  <c r="AC133" i="1"/>
  <c r="V134" i="1"/>
  <c r="W134" i="1"/>
  <c r="X134" i="1"/>
  <c r="Y134" i="1"/>
  <c r="Z134" i="1"/>
  <c r="AA134" i="1"/>
  <c r="AB134" i="1"/>
  <c r="AC134" i="1"/>
  <c r="V135" i="1"/>
  <c r="W135" i="1"/>
  <c r="X135" i="1"/>
  <c r="Y135" i="1"/>
  <c r="Z135" i="1"/>
  <c r="AA135" i="1"/>
  <c r="AB135" i="1"/>
  <c r="AC135" i="1"/>
  <c r="V136" i="1"/>
  <c r="W136" i="1"/>
  <c r="X136" i="1"/>
  <c r="Y136" i="1"/>
  <c r="Z136" i="1"/>
  <c r="AA136" i="1"/>
  <c r="AB136" i="1"/>
  <c r="AC136" i="1"/>
  <c r="V137" i="1"/>
  <c r="W137" i="1"/>
  <c r="X137" i="1"/>
  <c r="Y137" i="1"/>
  <c r="Z137" i="1"/>
  <c r="AA137" i="1"/>
  <c r="AB137" i="1"/>
  <c r="AC137" i="1"/>
  <c r="V138" i="1"/>
  <c r="W138" i="1"/>
  <c r="X138" i="1"/>
  <c r="Y138" i="1"/>
  <c r="Z138" i="1"/>
  <c r="AA138" i="1"/>
  <c r="AB138" i="1"/>
  <c r="AC138" i="1"/>
  <c r="V139" i="1"/>
  <c r="W139" i="1"/>
  <c r="X139" i="1"/>
  <c r="Y139" i="1"/>
  <c r="Z139" i="1"/>
  <c r="AA139" i="1"/>
  <c r="AB139" i="1"/>
  <c r="AC139" i="1"/>
  <c r="V140" i="1"/>
  <c r="W140" i="1"/>
  <c r="X140" i="1"/>
  <c r="Y140" i="1"/>
  <c r="Z140" i="1"/>
  <c r="AA140" i="1"/>
  <c r="AB140" i="1"/>
  <c r="AC140" i="1"/>
  <c r="V141" i="1"/>
  <c r="W141" i="1"/>
  <c r="X141" i="1"/>
  <c r="Y141" i="1"/>
  <c r="Z141" i="1"/>
  <c r="AA141" i="1"/>
  <c r="AB141" i="1"/>
  <c r="AC141" i="1"/>
  <c r="V142" i="1"/>
  <c r="W142" i="1"/>
  <c r="X142" i="1"/>
  <c r="Y142" i="1"/>
  <c r="Z142" i="1"/>
  <c r="AA142" i="1"/>
  <c r="AB142" i="1"/>
  <c r="AC142" i="1"/>
  <c r="V143" i="1"/>
  <c r="W143" i="1"/>
  <c r="X143" i="1"/>
  <c r="Y143" i="1"/>
  <c r="Z143" i="1"/>
  <c r="AA143" i="1"/>
  <c r="AB143" i="1"/>
  <c r="AC143" i="1"/>
  <c r="V144" i="1"/>
  <c r="W144" i="1"/>
  <c r="X144" i="1"/>
  <c r="Y144" i="1"/>
  <c r="Z144" i="1"/>
  <c r="AA144" i="1"/>
  <c r="AB144" i="1"/>
  <c r="AC144" i="1"/>
  <c r="V145" i="1"/>
  <c r="W145" i="1"/>
  <c r="X145" i="1"/>
  <c r="Y145" i="1"/>
  <c r="Z145" i="1"/>
  <c r="AA145" i="1"/>
  <c r="AB145" i="1"/>
  <c r="AC145" i="1"/>
  <c r="V146" i="1"/>
  <c r="W146" i="1"/>
  <c r="X146" i="1"/>
  <c r="Y146" i="1"/>
  <c r="Z146" i="1"/>
  <c r="AA146" i="1"/>
  <c r="AB146" i="1"/>
  <c r="AC146" i="1"/>
  <c r="V147" i="1"/>
  <c r="W147" i="1"/>
  <c r="X147" i="1"/>
  <c r="Y147" i="1"/>
  <c r="Z147" i="1"/>
  <c r="AA147" i="1"/>
  <c r="AB147" i="1"/>
  <c r="AC147" i="1"/>
  <c r="V148" i="1"/>
  <c r="W148" i="1"/>
  <c r="X148" i="1"/>
  <c r="Y148" i="1"/>
  <c r="Z148" i="1"/>
  <c r="AA148" i="1"/>
  <c r="AB148" i="1"/>
  <c r="AC148" i="1"/>
  <c r="V149" i="1"/>
  <c r="W149" i="1"/>
  <c r="X149" i="1"/>
  <c r="Y149" i="1"/>
  <c r="Z149" i="1"/>
  <c r="AA149" i="1"/>
  <c r="AB149" i="1"/>
  <c r="AC149" i="1"/>
  <c r="V261" i="1"/>
  <c r="W261" i="1"/>
  <c r="X261" i="1"/>
  <c r="Y261" i="1"/>
  <c r="Z261" i="1"/>
  <c r="AA261" i="1"/>
  <c r="AB261" i="1"/>
  <c r="AC261" i="1"/>
  <c r="V262" i="1"/>
  <c r="W262" i="1"/>
  <c r="X262" i="1"/>
  <c r="Y262" i="1"/>
  <c r="Z262" i="1"/>
  <c r="AA262" i="1"/>
  <c r="AB262" i="1"/>
  <c r="AC262" i="1"/>
  <c r="V263" i="1"/>
  <c r="W263" i="1"/>
  <c r="X263" i="1"/>
  <c r="Y263" i="1"/>
  <c r="Z263" i="1"/>
  <c r="AA263" i="1"/>
  <c r="AB263" i="1"/>
  <c r="AC263" i="1"/>
  <c r="V264" i="1"/>
  <c r="W264" i="1"/>
  <c r="X264" i="1"/>
  <c r="Y264" i="1"/>
  <c r="Z264" i="1"/>
  <c r="AA264" i="1"/>
  <c r="AB264" i="1"/>
  <c r="AC264" i="1"/>
  <c r="V265" i="1"/>
  <c r="W265" i="1"/>
  <c r="X265" i="1"/>
  <c r="Y265" i="1"/>
  <c r="Z265" i="1"/>
  <c r="AA265" i="1"/>
  <c r="AB265" i="1"/>
  <c r="AC265" i="1"/>
  <c r="V266" i="1"/>
  <c r="W266" i="1"/>
  <c r="X266" i="1"/>
  <c r="Y266" i="1"/>
  <c r="Z266" i="1"/>
  <c r="AA266" i="1"/>
  <c r="AB266" i="1"/>
  <c r="AC266" i="1"/>
  <c r="V267" i="1"/>
  <c r="W267" i="1"/>
  <c r="X267" i="1"/>
  <c r="Y267" i="1"/>
  <c r="Z267" i="1"/>
  <c r="AA267" i="1"/>
  <c r="AB267" i="1"/>
  <c r="AC267" i="1"/>
  <c r="V268" i="1"/>
  <c r="W268" i="1"/>
  <c r="X268" i="1"/>
  <c r="Y268" i="1"/>
  <c r="Z268" i="1"/>
  <c r="AA268" i="1"/>
  <c r="AB268" i="1"/>
  <c r="AC268" i="1"/>
  <c r="V269" i="1"/>
  <c r="W269" i="1"/>
  <c r="X269" i="1"/>
  <c r="Y269" i="1"/>
  <c r="Z269" i="1"/>
  <c r="AA269" i="1"/>
  <c r="AB269" i="1"/>
  <c r="AC269" i="1"/>
  <c r="V270" i="1"/>
  <c r="W270" i="1"/>
  <c r="X270" i="1"/>
  <c r="Y270" i="1"/>
  <c r="Z270" i="1"/>
  <c r="AA270" i="1"/>
  <c r="AB270" i="1"/>
  <c r="AC270" i="1"/>
  <c r="V271" i="1"/>
  <c r="W271" i="1"/>
  <c r="X271" i="1"/>
  <c r="Y271" i="1"/>
  <c r="Z271" i="1"/>
  <c r="AA271" i="1"/>
  <c r="AB271" i="1"/>
  <c r="AC271" i="1"/>
  <c r="V272" i="1"/>
  <c r="W272" i="1"/>
  <c r="X272" i="1"/>
  <c r="Y272" i="1"/>
  <c r="Z272" i="1"/>
  <c r="AA272" i="1"/>
  <c r="AB272" i="1"/>
  <c r="AC272" i="1"/>
  <c r="V277" i="1"/>
  <c r="W277" i="1"/>
  <c r="X277" i="1"/>
  <c r="Y277" i="1"/>
  <c r="Z277" i="1"/>
  <c r="AA277" i="1"/>
  <c r="AB277" i="1"/>
  <c r="AC277" i="1"/>
  <c r="V278" i="1"/>
  <c r="W278" i="1"/>
  <c r="X278" i="1"/>
  <c r="Y278" i="1"/>
  <c r="Z278" i="1"/>
  <c r="AA278" i="1"/>
  <c r="AB278" i="1"/>
  <c r="AC278" i="1"/>
  <c r="V279" i="1"/>
  <c r="W279" i="1"/>
  <c r="X279" i="1"/>
  <c r="Y279" i="1"/>
  <c r="Z279" i="1"/>
  <c r="AA279" i="1"/>
  <c r="AB279" i="1"/>
  <c r="AC279" i="1"/>
  <c r="V280" i="1"/>
  <c r="W280" i="1"/>
  <c r="X280" i="1"/>
  <c r="Y280" i="1"/>
  <c r="Z280" i="1"/>
  <c r="AA280" i="1"/>
  <c r="AB280" i="1"/>
  <c r="AC280" i="1"/>
  <c r="V281" i="1"/>
  <c r="W281" i="1"/>
  <c r="X281" i="1"/>
  <c r="Y281" i="1"/>
  <c r="Z281" i="1"/>
  <c r="AA281" i="1"/>
  <c r="AB281" i="1"/>
  <c r="AC281" i="1"/>
  <c r="V282" i="1"/>
  <c r="W282" i="1"/>
  <c r="X282" i="1"/>
  <c r="Y282" i="1"/>
  <c r="Z282" i="1"/>
  <c r="AA282" i="1"/>
  <c r="AB282" i="1"/>
  <c r="AC282" i="1"/>
  <c r="V283" i="1"/>
  <c r="W283" i="1"/>
  <c r="X283" i="1"/>
  <c r="Y283" i="1"/>
  <c r="Z283" i="1"/>
  <c r="AA283" i="1"/>
  <c r="AB283" i="1"/>
  <c r="AC283" i="1"/>
  <c r="V284" i="1"/>
  <c r="W284" i="1"/>
  <c r="X284" i="1"/>
  <c r="Y284" i="1"/>
  <c r="Z284" i="1"/>
  <c r="AA284" i="1"/>
  <c r="AB284" i="1"/>
  <c r="AC284" i="1"/>
  <c r="V285" i="1"/>
  <c r="W285" i="1"/>
  <c r="X285" i="1"/>
  <c r="Y285" i="1"/>
  <c r="Z285" i="1"/>
  <c r="AA285" i="1"/>
  <c r="AB285" i="1"/>
  <c r="AC285" i="1"/>
  <c r="V286" i="1"/>
  <c r="W286" i="1"/>
  <c r="X286" i="1"/>
  <c r="Y286" i="1"/>
  <c r="Z286" i="1"/>
  <c r="AA286" i="1"/>
  <c r="AB286" i="1"/>
  <c r="AC286" i="1"/>
  <c r="V287" i="1"/>
  <c r="W287" i="1"/>
  <c r="X287" i="1"/>
  <c r="Y287" i="1"/>
  <c r="Z287" i="1"/>
  <c r="AA287" i="1"/>
  <c r="AB287" i="1"/>
  <c r="AC287" i="1"/>
  <c r="V288" i="1"/>
  <c r="W288" i="1"/>
  <c r="X288" i="1"/>
  <c r="Y288" i="1"/>
  <c r="Z288" i="1"/>
  <c r="AA288" i="1"/>
  <c r="AB288" i="1"/>
  <c r="AC288" i="1"/>
  <c r="V289" i="1"/>
  <c r="W289" i="1"/>
  <c r="X289" i="1"/>
  <c r="Y289" i="1"/>
  <c r="Z289" i="1"/>
  <c r="AA289" i="1"/>
  <c r="AB289" i="1"/>
  <c r="AC289" i="1"/>
  <c r="V290" i="1"/>
  <c r="W290" i="1"/>
  <c r="X290" i="1"/>
  <c r="Y290" i="1"/>
  <c r="Z290" i="1"/>
  <c r="AA290" i="1"/>
  <c r="AB290" i="1"/>
  <c r="AC290" i="1"/>
  <c r="V291" i="1"/>
  <c r="W291" i="1"/>
  <c r="X291" i="1"/>
  <c r="Y291" i="1"/>
  <c r="Z291" i="1"/>
  <c r="AA291" i="1"/>
  <c r="AB291" i="1"/>
  <c r="AC291" i="1"/>
  <c r="V292" i="1"/>
  <c r="W292" i="1"/>
  <c r="X292" i="1"/>
  <c r="Y292" i="1"/>
  <c r="Z292" i="1"/>
  <c r="AA292" i="1"/>
  <c r="AB292" i="1"/>
  <c r="AC292" i="1"/>
  <c r="V293" i="1"/>
  <c r="W293" i="1"/>
  <c r="X293" i="1"/>
  <c r="Y293" i="1"/>
  <c r="Z293" i="1"/>
  <c r="AA293" i="1"/>
  <c r="AB293" i="1"/>
  <c r="AC293" i="1"/>
  <c r="V294" i="1"/>
  <c r="W294" i="1"/>
  <c r="X294" i="1"/>
  <c r="Y294" i="1"/>
  <c r="Z294" i="1"/>
  <c r="AA294" i="1"/>
  <c r="AB294" i="1"/>
  <c r="AC294" i="1"/>
  <c r="V295" i="1"/>
  <c r="W295" i="1"/>
  <c r="X295" i="1"/>
  <c r="Y295" i="1"/>
  <c r="Z295" i="1"/>
  <c r="AA295" i="1"/>
  <c r="AB295" i="1"/>
  <c r="AC295" i="1"/>
  <c r="V296" i="1"/>
  <c r="W296" i="1"/>
  <c r="X296" i="1"/>
  <c r="Y296" i="1"/>
  <c r="Z296" i="1"/>
  <c r="AA296" i="1"/>
  <c r="AB296" i="1"/>
  <c r="AC296" i="1"/>
  <c r="V150" i="1"/>
  <c r="W150" i="1"/>
  <c r="X150" i="1"/>
  <c r="Y150" i="1"/>
  <c r="Z150" i="1"/>
  <c r="AA150" i="1"/>
  <c r="AB150" i="1"/>
  <c r="AC150" i="1"/>
  <c r="V151" i="1"/>
  <c r="W151" i="1"/>
  <c r="X151" i="1"/>
  <c r="Y151" i="1"/>
  <c r="Z151" i="1"/>
  <c r="AA151" i="1"/>
  <c r="AB151" i="1"/>
  <c r="AC151" i="1"/>
  <c r="V275" i="1"/>
  <c r="W275" i="1"/>
  <c r="Z275" i="1"/>
  <c r="AA275" i="1"/>
  <c r="V276" i="1"/>
  <c r="W276" i="1"/>
  <c r="X276" i="1"/>
  <c r="Y276" i="1"/>
  <c r="Z276" i="1"/>
  <c r="AA276" i="1"/>
  <c r="AB276" i="1"/>
  <c r="AC276" i="1"/>
  <c r="V152" i="1"/>
  <c r="W152" i="1"/>
  <c r="X152" i="1"/>
  <c r="Y152" i="1"/>
  <c r="Z152" i="1"/>
  <c r="AA152" i="1"/>
  <c r="AB152" i="1"/>
  <c r="AC152" i="1"/>
  <c r="V153" i="1"/>
  <c r="W153" i="1"/>
  <c r="X153" i="1"/>
  <c r="Y153" i="1"/>
  <c r="Z153" i="1"/>
  <c r="AA153" i="1"/>
  <c r="AB153" i="1"/>
  <c r="AC153" i="1"/>
  <c r="V154" i="1"/>
  <c r="W154" i="1"/>
  <c r="X154" i="1"/>
  <c r="Y154" i="1"/>
  <c r="Z154" i="1"/>
  <c r="AA154" i="1"/>
  <c r="AB154" i="1"/>
  <c r="AC154" i="1"/>
  <c r="V155" i="1"/>
  <c r="W155" i="1"/>
  <c r="X155" i="1"/>
  <c r="Y155" i="1"/>
  <c r="Z155" i="1"/>
  <c r="AA155" i="1"/>
  <c r="AB155" i="1"/>
  <c r="AC155" i="1"/>
  <c r="V156" i="1"/>
  <c r="W156" i="1"/>
  <c r="X156" i="1"/>
  <c r="Y156" i="1"/>
  <c r="Z156" i="1"/>
  <c r="AA156" i="1"/>
  <c r="AB156" i="1"/>
  <c r="AC156" i="1"/>
  <c r="V157" i="1"/>
  <c r="W157" i="1"/>
  <c r="X157" i="1"/>
  <c r="Y157" i="1"/>
  <c r="Z157" i="1"/>
  <c r="AA157" i="1"/>
  <c r="AB157" i="1"/>
  <c r="AC157" i="1"/>
  <c r="V158" i="1"/>
  <c r="W158" i="1"/>
  <c r="X158" i="1"/>
  <c r="Y158" i="1"/>
  <c r="Z158" i="1"/>
  <c r="AA158" i="1"/>
  <c r="AB158" i="1"/>
  <c r="AC158" i="1"/>
  <c r="V159" i="1"/>
  <c r="W159" i="1"/>
  <c r="X159" i="1"/>
  <c r="Y159" i="1"/>
  <c r="Z159" i="1"/>
  <c r="AA159" i="1"/>
  <c r="AB159" i="1"/>
  <c r="AC159" i="1"/>
  <c r="V160" i="1"/>
  <c r="W160" i="1"/>
  <c r="X160" i="1"/>
  <c r="Y160" i="1"/>
  <c r="Z160" i="1"/>
  <c r="AA160" i="1"/>
  <c r="AB160" i="1"/>
  <c r="AC160" i="1"/>
  <c r="V161" i="1"/>
  <c r="W161" i="1"/>
  <c r="X161" i="1"/>
  <c r="Y161" i="1"/>
  <c r="Z161" i="1"/>
  <c r="AA161" i="1"/>
  <c r="AB161" i="1"/>
  <c r="AC161" i="1"/>
  <c r="V162" i="1"/>
  <c r="W162" i="1"/>
  <c r="X162" i="1"/>
  <c r="Y162" i="1"/>
  <c r="Z162" i="1"/>
  <c r="AA162" i="1"/>
  <c r="AB162" i="1"/>
  <c r="AC162" i="1"/>
  <c r="V163" i="1"/>
  <c r="W163" i="1"/>
  <c r="X163" i="1"/>
  <c r="Y163" i="1"/>
  <c r="Z163" i="1"/>
  <c r="AA163" i="1"/>
  <c r="AB163" i="1"/>
  <c r="AC163" i="1"/>
  <c r="V164" i="1"/>
  <c r="W164" i="1"/>
  <c r="X164" i="1"/>
  <c r="Y164" i="1"/>
  <c r="Z164" i="1"/>
  <c r="AA164" i="1"/>
  <c r="AB164" i="1"/>
  <c r="AC164" i="1"/>
  <c r="V165" i="1"/>
  <c r="W165" i="1"/>
  <c r="X165" i="1"/>
  <c r="Y165" i="1"/>
  <c r="Z165" i="1"/>
  <c r="AA165" i="1"/>
  <c r="AB165" i="1"/>
  <c r="AC165" i="1"/>
  <c r="V166" i="1"/>
  <c r="W166" i="1"/>
  <c r="X166" i="1"/>
  <c r="Y166" i="1"/>
  <c r="Z166" i="1"/>
  <c r="AA166" i="1"/>
  <c r="AB166" i="1"/>
  <c r="AC166" i="1"/>
  <c r="V167" i="1"/>
  <c r="W167" i="1"/>
  <c r="X167" i="1"/>
  <c r="Y167" i="1"/>
  <c r="Z167" i="1"/>
  <c r="AA167" i="1"/>
  <c r="AB167" i="1"/>
  <c r="AC167" i="1"/>
  <c r="V168" i="1"/>
  <c r="W168" i="1"/>
  <c r="X168" i="1"/>
  <c r="Y168" i="1"/>
  <c r="Z168" i="1"/>
  <c r="AA168" i="1"/>
  <c r="AB168" i="1"/>
  <c r="AC168" i="1"/>
  <c r="V169" i="1"/>
  <c r="W169" i="1"/>
  <c r="X169" i="1"/>
  <c r="Y169" i="1"/>
  <c r="Z169" i="1"/>
  <c r="AA169" i="1"/>
  <c r="AB169" i="1"/>
  <c r="AC169" i="1"/>
  <c r="V170" i="1"/>
  <c r="W170" i="1"/>
  <c r="X170" i="1"/>
  <c r="Y170" i="1"/>
  <c r="Z170" i="1"/>
  <c r="AA170" i="1"/>
  <c r="AB170" i="1"/>
  <c r="AC170" i="1"/>
  <c r="V171" i="1"/>
  <c r="W171" i="1"/>
  <c r="X171" i="1"/>
  <c r="Y171" i="1"/>
  <c r="Z171" i="1"/>
  <c r="AA171" i="1"/>
  <c r="AB171" i="1"/>
  <c r="AC171" i="1"/>
  <c r="V172" i="1"/>
  <c r="W172" i="1"/>
  <c r="X172" i="1"/>
  <c r="Y172" i="1"/>
  <c r="Z172" i="1"/>
  <c r="AA172" i="1"/>
  <c r="AB172" i="1"/>
  <c r="AC172" i="1"/>
  <c r="V173" i="1"/>
  <c r="W173" i="1"/>
  <c r="X173" i="1"/>
  <c r="Y173" i="1"/>
  <c r="Z173" i="1"/>
  <c r="AA173" i="1"/>
  <c r="AB173" i="1"/>
  <c r="AC173" i="1"/>
  <c r="V174" i="1"/>
  <c r="W174" i="1"/>
  <c r="X174" i="1"/>
  <c r="Y174" i="1"/>
  <c r="Z174" i="1"/>
  <c r="AA174" i="1"/>
  <c r="AB174" i="1"/>
  <c r="AC174" i="1"/>
  <c r="V175" i="1"/>
  <c r="W175" i="1"/>
  <c r="X175" i="1"/>
  <c r="Y175" i="1"/>
  <c r="Z175" i="1"/>
  <c r="AA175" i="1"/>
  <c r="AB175" i="1"/>
  <c r="AC175" i="1"/>
  <c r="V176" i="1"/>
  <c r="W176" i="1"/>
  <c r="X176" i="1"/>
  <c r="Y176" i="1"/>
  <c r="Z176" i="1"/>
  <c r="AA176" i="1"/>
  <c r="AB176" i="1"/>
  <c r="AC176" i="1"/>
  <c r="V177" i="1"/>
  <c r="W177" i="1"/>
  <c r="X177" i="1"/>
  <c r="Y177" i="1"/>
  <c r="Z177" i="1"/>
  <c r="AA177" i="1"/>
  <c r="AB177" i="1"/>
  <c r="AC177" i="1"/>
  <c r="V178" i="1"/>
  <c r="W178" i="1"/>
  <c r="X178" i="1"/>
  <c r="Y178" i="1"/>
  <c r="Z178" i="1"/>
  <c r="AA178" i="1"/>
  <c r="AB178" i="1"/>
  <c r="AC178" i="1"/>
  <c r="V179" i="1"/>
  <c r="W179" i="1"/>
  <c r="X179" i="1"/>
  <c r="Y179" i="1"/>
  <c r="Z179" i="1"/>
  <c r="AA179" i="1"/>
  <c r="AB179" i="1"/>
  <c r="AC179" i="1"/>
  <c r="V180" i="1"/>
  <c r="W180" i="1"/>
  <c r="X180" i="1"/>
  <c r="Y180" i="1"/>
  <c r="Z180" i="1"/>
  <c r="AA180" i="1"/>
  <c r="AB180" i="1"/>
  <c r="AC180" i="1"/>
  <c r="V181" i="1"/>
  <c r="W181" i="1"/>
  <c r="X181" i="1"/>
  <c r="Y181" i="1"/>
  <c r="Z181" i="1"/>
  <c r="AA181" i="1"/>
  <c r="AB181" i="1"/>
  <c r="AC181" i="1"/>
  <c r="V182" i="1"/>
  <c r="W182" i="1"/>
  <c r="X182" i="1"/>
  <c r="Y182" i="1"/>
  <c r="Z182" i="1"/>
  <c r="AA182" i="1"/>
  <c r="AB182" i="1"/>
  <c r="AC182" i="1"/>
  <c r="V183" i="1"/>
  <c r="W183" i="1"/>
  <c r="X183" i="1"/>
  <c r="Y183" i="1"/>
  <c r="Z183" i="1"/>
  <c r="AA183" i="1"/>
  <c r="AB183" i="1"/>
  <c r="AC183" i="1"/>
  <c r="V184" i="1"/>
  <c r="W184" i="1"/>
  <c r="X184" i="1"/>
  <c r="Y184" i="1"/>
  <c r="Z184" i="1"/>
  <c r="AA184" i="1"/>
  <c r="AB184" i="1"/>
  <c r="AC184" i="1"/>
  <c r="V185" i="1"/>
  <c r="W185" i="1"/>
  <c r="X185" i="1"/>
  <c r="Y185" i="1"/>
  <c r="Z185" i="1"/>
  <c r="AA185" i="1"/>
  <c r="AB185" i="1"/>
  <c r="AC185" i="1"/>
  <c r="V186" i="1"/>
  <c r="W186" i="1"/>
  <c r="X186" i="1"/>
  <c r="Y186" i="1"/>
  <c r="Z186" i="1"/>
  <c r="AA186" i="1"/>
  <c r="AB186" i="1"/>
  <c r="AC186" i="1"/>
  <c r="V187" i="1"/>
  <c r="W187" i="1"/>
  <c r="X187" i="1"/>
  <c r="Y187" i="1"/>
  <c r="Z187" i="1"/>
  <c r="AA187" i="1"/>
  <c r="AB187" i="1"/>
  <c r="AC187" i="1"/>
  <c r="V188" i="1"/>
  <c r="W188" i="1"/>
  <c r="X188" i="1"/>
  <c r="Y188" i="1"/>
  <c r="Z188" i="1"/>
  <c r="AA188" i="1"/>
  <c r="AB188" i="1"/>
  <c r="AC188" i="1"/>
  <c r="V189" i="1"/>
  <c r="W189" i="1"/>
  <c r="X189" i="1"/>
  <c r="Y189" i="1"/>
  <c r="Z189" i="1"/>
  <c r="AA189" i="1"/>
  <c r="AB189" i="1"/>
  <c r="AC189" i="1"/>
  <c r="V190" i="1"/>
  <c r="W190" i="1"/>
  <c r="X190" i="1"/>
  <c r="Y190" i="1"/>
  <c r="Z190" i="1"/>
  <c r="AA190" i="1"/>
  <c r="AB190" i="1"/>
  <c r="AC190" i="1"/>
  <c r="V297" i="1"/>
  <c r="W297" i="1"/>
  <c r="X297" i="1"/>
  <c r="Y297" i="1"/>
  <c r="Z297" i="1"/>
  <c r="AA297" i="1"/>
  <c r="AB297" i="1"/>
  <c r="AC297" i="1"/>
  <c r="V298" i="1"/>
  <c r="W298" i="1"/>
  <c r="X298" i="1"/>
  <c r="Y298" i="1"/>
  <c r="Z298" i="1"/>
  <c r="AA298" i="1"/>
  <c r="AB298" i="1"/>
  <c r="AC298" i="1"/>
  <c r="V299" i="1"/>
  <c r="W299" i="1"/>
  <c r="X299" i="1"/>
  <c r="Y299" i="1"/>
  <c r="Z299" i="1"/>
  <c r="AA299" i="1"/>
  <c r="AB299" i="1"/>
  <c r="AC299" i="1"/>
  <c r="V300" i="1"/>
  <c r="W300" i="1"/>
  <c r="X300" i="1"/>
  <c r="Y300" i="1"/>
  <c r="Z300" i="1"/>
  <c r="AA300" i="1"/>
  <c r="AB300" i="1"/>
  <c r="AC300" i="1"/>
  <c r="V301" i="1"/>
  <c r="W301" i="1"/>
  <c r="X301" i="1"/>
  <c r="Y301" i="1"/>
  <c r="Z301" i="1"/>
  <c r="AA301" i="1"/>
  <c r="AB301" i="1"/>
  <c r="AC301" i="1"/>
  <c r="V302" i="1"/>
  <c r="W302" i="1"/>
  <c r="X302" i="1"/>
  <c r="Y302" i="1"/>
  <c r="Z302" i="1"/>
  <c r="AA302" i="1"/>
  <c r="AB302" i="1"/>
  <c r="AC302" i="1"/>
  <c r="V303" i="1"/>
  <c r="W303" i="1"/>
  <c r="X303" i="1"/>
  <c r="Y303" i="1"/>
  <c r="Z303" i="1"/>
  <c r="AA303" i="1"/>
  <c r="AB303" i="1"/>
  <c r="AC303" i="1"/>
  <c r="V304" i="1"/>
  <c r="W304" i="1"/>
  <c r="X304" i="1"/>
  <c r="Y304" i="1"/>
  <c r="Z304" i="1"/>
  <c r="AA304" i="1"/>
  <c r="AB304" i="1"/>
  <c r="AC304" i="1"/>
  <c r="V305" i="1"/>
  <c r="W305" i="1"/>
  <c r="X305" i="1"/>
  <c r="Y305" i="1"/>
  <c r="Z305" i="1"/>
  <c r="AA305" i="1"/>
  <c r="AB305" i="1"/>
  <c r="AC305" i="1"/>
  <c r="V306" i="1"/>
  <c r="W306" i="1"/>
  <c r="X306" i="1"/>
  <c r="Y306" i="1"/>
  <c r="Z306" i="1"/>
  <c r="AA306" i="1"/>
  <c r="AB306" i="1"/>
  <c r="AC306" i="1"/>
  <c r="V307" i="1"/>
  <c r="W307" i="1"/>
  <c r="X307" i="1"/>
  <c r="Y307" i="1"/>
  <c r="Z307" i="1"/>
  <c r="AA307" i="1"/>
  <c r="AB307" i="1"/>
  <c r="AC307" i="1"/>
  <c r="V308" i="1"/>
  <c r="W308" i="1"/>
  <c r="X308" i="1"/>
  <c r="Y308" i="1"/>
  <c r="Z308" i="1"/>
  <c r="AA308" i="1"/>
  <c r="AB308" i="1"/>
  <c r="AC308" i="1"/>
  <c r="V309" i="1"/>
  <c r="W309" i="1"/>
  <c r="X309" i="1"/>
  <c r="Y309" i="1"/>
  <c r="Z309" i="1"/>
  <c r="AA309" i="1"/>
  <c r="AB309" i="1"/>
  <c r="AC309" i="1"/>
  <c r="V310" i="1"/>
  <c r="W310" i="1"/>
  <c r="X310" i="1"/>
  <c r="Y310" i="1"/>
  <c r="Z310" i="1"/>
  <c r="AA310" i="1"/>
  <c r="AB310" i="1"/>
  <c r="AC310" i="1"/>
  <c r="V311" i="1"/>
  <c r="W311" i="1"/>
  <c r="X311" i="1"/>
  <c r="Y311" i="1"/>
  <c r="Z311" i="1"/>
  <c r="AA311" i="1"/>
  <c r="AB311" i="1"/>
  <c r="AC311" i="1"/>
  <c r="V312" i="1"/>
  <c r="W312" i="1"/>
  <c r="X312" i="1"/>
  <c r="Y312" i="1"/>
  <c r="Z312" i="1"/>
  <c r="AA312" i="1"/>
  <c r="AB312" i="1"/>
  <c r="AC312" i="1"/>
  <c r="V313" i="1"/>
  <c r="W313" i="1"/>
  <c r="X313" i="1"/>
  <c r="Y313" i="1"/>
  <c r="Z313" i="1"/>
  <c r="AA313" i="1"/>
  <c r="AB313" i="1"/>
  <c r="AC313" i="1"/>
  <c r="V314" i="1"/>
  <c r="W314" i="1"/>
  <c r="X314" i="1"/>
  <c r="Y314" i="1"/>
  <c r="Z314" i="1"/>
  <c r="AA314" i="1"/>
  <c r="AB314" i="1"/>
  <c r="AC314" i="1"/>
  <c r="V315" i="1"/>
  <c r="W315" i="1"/>
  <c r="X315" i="1"/>
  <c r="Y315" i="1"/>
  <c r="Z315" i="1"/>
  <c r="AA315" i="1"/>
  <c r="AB315" i="1"/>
  <c r="AC315" i="1"/>
  <c r="V340" i="1"/>
  <c r="W340" i="1"/>
  <c r="X340" i="1"/>
  <c r="Y340" i="1"/>
  <c r="Z340" i="1"/>
  <c r="AA340" i="1"/>
  <c r="AB340" i="1"/>
  <c r="AC340" i="1"/>
  <c r="V341" i="1"/>
  <c r="W341" i="1"/>
  <c r="X341" i="1"/>
  <c r="Y341" i="1"/>
  <c r="Z341" i="1"/>
  <c r="AA341" i="1"/>
  <c r="AB341" i="1"/>
  <c r="AC341" i="1"/>
  <c r="V342" i="1"/>
  <c r="W342" i="1"/>
  <c r="X342" i="1"/>
  <c r="Y342" i="1"/>
  <c r="Z342" i="1"/>
  <c r="AA342" i="1"/>
  <c r="AB342" i="1"/>
  <c r="AC342" i="1"/>
  <c r="V343" i="1"/>
  <c r="W343" i="1"/>
  <c r="X343" i="1"/>
  <c r="Y343" i="1"/>
  <c r="Z343" i="1"/>
  <c r="AA343" i="1"/>
  <c r="AB343" i="1"/>
  <c r="AC343" i="1"/>
  <c r="V344" i="1"/>
  <c r="W344" i="1"/>
  <c r="X344" i="1"/>
  <c r="Y344" i="1"/>
  <c r="Z344" i="1"/>
  <c r="AA344" i="1"/>
  <c r="AB344" i="1"/>
  <c r="AC344" i="1"/>
  <c r="V345" i="1"/>
  <c r="W345" i="1"/>
  <c r="X345" i="1"/>
  <c r="Y345" i="1"/>
  <c r="Z345" i="1"/>
  <c r="AA345" i="1"/>
  <c r="AB345" i="1"/>
  <c r="AC345" i="1"/>
  <c r="V346" i="1"/>
  <c r="W346" i="1"/>
  <c r="X346" i="1"/>
  <c r="Y346" i="1"/>
  <c r="Z346" i="1"/>
  <c r="AA346" i="1"/>
  <c r="AB346" i="1"/>
  <c r="AC346" i="1"/>
  <c r="V347" i="1"/>
  <c r="W347" i="1"/>
  <c r="X347" i="1"/>
  <c r="Y347" i="1"/>
  <c r="Z347" i="1"/>
  <c r="AA347" i="1"/>
  <c r="AB347" i="1"/>
  <c r="AC347" i="1"/>
  <c r="V348" i="1"/>
  <c r="W348" i="1"/>
  <c r="X348" i="1"/>
  <c r="Y348" i="1"/>
  <c r="Z348" i="1"/>
  <c r="AA348" i="1"/>
  <c r="AB348" i="1"/>
  <c r="AC348" i="1"/>
  <c r="V349" i="1"/>
  <c r="W349" i="1"/>
  <c r="X349" i="1"/>
  <c r="Y349" i="1"/>
  <c r="Z349" i="1"/>
  <c r="AA349" i="1"/>
  <c r="AB349" i="1"/>
  <c r="AC349" i="1"/>
  <c r="V350" i="1"/>
  <c r="W350" i="1"/>
  <c r="X350" i="1"/>
  <c r="Y350" i="1"/>
  <c r="Z350" i="1"/>
  <c r="AA350" i="1"/>
  <c r="AB350" i="1"/>
  <c r="AC350" i="1"/>
  <c r="V351" i="1"/>
  <c r="W351" i="1"/>
  <c r="X351" i="1"/>
  <c r="Y351" i="1"/>
  <c r="Z351" i="1"/>
  <c r="AA351" i="1"/>
  <c r="AB351" i="1"/>
  <c r="AC351" i="1"/>
  <c r="V352" i="1"/>
  <c r="W352" i="1"/>
  <c r="X352" i="1"/>
  <c r="Y352" i="1"/>
  <c r="Z352" i="1"/>
  <c r="AA352" i="1"/>
  <c r="AB352" i="1"/>
  <c r="AC352" i="1"/>
  <c r="V353" i="1"/>
  <c r="W353" i="1"/>
  <c r="X353" i="1"/>
  <c r="Y353" i="1"/>
  <c r="Z353" i="1"/>
  <c r="AA353" i="1"/>
  <c r="AB353" i="1"/>
  <c r="AC353" i="1"/>
  <c r="V354" i="1"/>
  <c r="W354" i="1"/>
  <c r="X354" i="1"/>
  <c r="Y354" i="1"/>
  <c r="Z354" i="1"/>
  <c r="AA354" i="1"/>
  <c r="AB354" i="1"/>
  <c r="AC354" i="1"/>
  <c r="V355" i="1"/>
  <c r="W355" i="1"/>
  <c r="X355" i="1"/>
  <c r="Y355" i="1"/>
  <c r="Z355" i="1"/>
  <c r="AA355" i="1"/>
  <c r="AB355" i="1"/>
  <c r="AC355" i="1"/>
  <c r="V356" i="1"/>
  <c r="W356" i="1"/>
  <c r="X356" i="1"/>
  <c r="Y356" i="1"/>
  <c r="Z356" i="1"/>
  <c r="AA356" i="1"/>
  <c r="AB356" i="1"/>
  <c r="AC356" i="1"/>
  <c r="V357" i="1"/>
  <c r="W357" i="1"/>
  <c r="X357" i="1"/>
  <c r="Y357" i="1"/>
  <c r="Z357" i="1"/>
  <c r="AA357" i="1"/>
  <c r="AB357" i="1"/>
  <c r="AC357" i="1"/>
  <c r="V358" i="1"/>
  <c r="W358" i="1"/>
  <c r="X358" i="1"/>
  <c r="Y358" i="1"/>
  <c r="Z358" i="1"/>
  <c r="AA358" i="1"/>
  <c r="AB358" i="1"/>
  <c r="AC358" i="1"/>
  <c r="T29" i="1"/>
  <c r="W29" i="1" s="1"/>
  <c r="U29" i="1"/>
  <c r="T30" i="1"/>
  <c r="W30" i="1" s="1"/>
  <c r="U30" i="1"/>
  <c r="T31" i="1"/>
  <c r="W31" i="1" s="1"/>
  <c r="U31" i="1"/>
  <c r="T32" i="1"/>
  <c r="W32" i="1" s="1"/>
  <c r="U32" i="1"/>
  <c r="T33" i="1"/>
  <c r="W33" i="1" s="1"/>
  <c r="U33" i="1"/>
  <c r="T34" i="1"/>
  <c r="W34" i="1" s="1"/>
  <c r="U34" i="1"/>
  <c r="T35" i="1"/>
  <c r="V35" i="1" s="1"/>
  <c r="U35" i="1"/>
  <c r="T36" i="1"/>
  <c r="W36" i="1" s="1"/>
  <c r="U36" i="1"/>
  <c r="T37" i="1"/>
  <c r="W37" i="1" s="1"/>
  <c r="U37" i="1"/>
  <c r="T38" i="1"/>
  <c r="W38" i="1" s="1"/>
  <c r="U38" i="1"/>
  <c r="T39" i="1"/>
  <c r="V39" i="1" s="1"/>
  <c r="U39" i="1"/>
  <c r="T40" i="1"/>
  <c r="W40" i="1" s="1"/>
  <c r="U40" i="1"/>
  <c r="T41" i="1"/>
  <c r="W41" i="1" s="1"/>
  <c r="U41" i="1"/>
  <c r="T42" i="1"/>
  <c r="W42" i="1" s="1"/>
  <c r="U42" i="1"/>
  <c r="T43" i="1"/>
  <c r="V43" i="1" s="1"/>
  <c r="U43" i="1"/>
  <c r="T44" i="1"/>
  <c r="W44" i="1" s="1"/>
  <c r="U44" i="1"/>
  <c r="T45" i="1"/>
  <c r="W45" i="1" s="1"/>
  <c r="U45" i="1"/>
  <c r="T46" i="1"/>
  <c r="W46" i="1" s="1"/>
  <c r="U46" i="1"/>
  <c r="T47" i="1"/>
  <c r="W47" i="1" s="1"/>
  <c r="U47" i="1"/>
  <c r="T48" i="1"/>
  <c r="W48" i="1" s="1"/>
  <c r="U48" i="1"/>
  <c r="T49" i="1"/>
  <c r="W49" i="1" s="1"/>
  <c r="U49" i="1"/>
  <c r="T50" i="1"/>
  <c r="W50" i="1" s="1"/>
  <c r="U50" i="1"/>
  <c r="T51" i="1"/>
  <c r="W51" i="1" s="1"/>
  <c r="U51" i="1"/>
  <c r="T52" i="1"/>
  <c r="W52" i="1" s="1"/>
  <c r="U52" i="1"/>
  <c r="T53" i="1"/>
  <c r="V53" i="1" s="1"/>
  <c r="U53" i="1"/>
  <c r="T215" i="1"/>
  <c r="W215" i="1" s="1"/>
  <c r="U215" i="1"/>
  <c r="T216" i="1"/>
  <c r="W216" i="1" s="1"/>
  <c r="U216" i="1"/>
  <c r="T316" i="1"/>
  <c r="W316" i="1" s="1"/>
  <c r="U316" i="1"/>
  <c r="AB316" i="1" s="1"/>
  <c r="T317" i="1"/>
  <c r="V317" i="1" s="1"/>
  <c r="U317" i="1"/>
  <c r="T76" i="1"/>
  <c r="X76" i="1" s="1"/>
  <c r="U76" i="1"/>
  <c r="T77" i="1"/>
  <c r="X77" i="1" s="1"/>
  <c r="U77" i="1"/>
  <c r="AB77" i="1" s="1"/>
  <c r="T78" i="1"/>
  <c r="W78" i="1" s="1"/>
  <c r="U78" i="1"/>
  <c r="T79" i="1"/>
  <c r="W79" i="1" s="1"/>
  <c r="U79" i="1"/>
  <c r="T80" i="1"/>
  <c r="X80" i="1" s="1"/>
  <c r="U80" i="1"/>
  <c r="T81" i="1"/>
  <c r="W81" i="1" s="1"/>
  <c r="U81" i="1"/>
  <c r="AB81" i="1" s="1"/>
  <c r="T82" i="1"/>
  <c r="W82" i="1" s="1"/>
  <c r="U82" i="1"/>
  <c r="T83" i="1"/>
  <c r="X83" i="1" s="1"/>
  <c r="U83" i="1"/>
  <c r="T84" i="1"/>
  <c r="W84" i="1" s="1"/>
  <c r="U84" i="1"/>
  <c r="T85" i="1"/>
  <c r="X85" i="1" s="1"/>
  <c r="U85" i="1"/>
  <c r="T86" i="1"/>
  <c r="W86" i="1" s="1"/>
  <c r="U86" i="1"/>
  <c r="T87" i="1"/>
  <c r="U87" i="1"/>
  <c r="AB87" i="1" s="1"/>
  <c r="T88" i="1"/>
  <c r="X88" i="1" s="1"/>
  <c r="U88" i="1"/>
  <c r="T89" i="1"/>
  <c r="X89" i="1" s="1"/>
  <c r="U89" i="1"/>
  <c r="T90" i="1"/>
  <c r="X90" i="1" s="1"/>
  <c r="U90" i="1"/>
  <c r="T91" i="1"/>
  <c r="X91" i="1" s="1"/>
  <c r="U91" i="1"/>
  <c r="AB91" i="1" s="1"/>
  <c r="T92" i="1"/>
  <c r="X92" i="1" s="1"/>
  <c r="U92" i="1"/>
  <c r="T93" i="1"/>
  <c r="X93" i="1" s="1"/>
  <c r="U93" i="1"/>
  <c r="T94" i="1"/>
  <c r="W94" i="1" s="1"/>
  <c r="U94" i="1"/>
  <c r="T95" i="1"/>
  <c r="X95" i="1" s="1"/>
  <c r="U95" i="1"/>
  <c r="AB95" i="1" s="1"/>
  <c r="T96" i="1"/>
  <c r="X96" i="1" s="1"/>
  <c r="U96" i="1"/>
  <c r="T97" i="1"/>
  <c r="X97" i="1" s="1"/>
  <c r="U97" i="1"/>
  <c r="T98" i="1"/>
  <c r="W98" i="1" s="1"/>
  <c r="U98" i="1"/>
  <c r="T99" i="1"/>
  <c r="X99" i="1" s="1"/>
  <c r="U99" i="1"/>
  <c r="AB99" i="1" s="1"/>
  <c r="T100" i="1"/>
  <c r="X100" i="1" s="1"/>
  <c r="U100" i="1"/>
  <c r="T101" i="1"/>
  <c r="X101" i="1" s="1"/>
  <c r="U101" i="1"/>
  <c r="T102" i="1"/>
  <c r="W102" i="1" s="1"/>
  <c r="U102" i="1"/>
  <c r="T103" i="1"/>
  <c r="W103" i="1" s="1"/>
  <c r="U103" i="1"/>
  <c r="AB103" i="1" s="1"/>
  <c r="T104" i="1"/>
  <c r="X104" i="1" s="1"/>
  <c r="U104" i="1"/>
  <c r="T105" i="1"/>
  <c r="X105" i="1" s="1"/>
  <c r="U105" i="1"/>
  <c r="T106" i="1"/>
  <c r="W106" i="1" s="1"/>
  <c r="U106" i="1"/>
  <c r="T107" i="1"/>
  <c r="X107" i="1" s="1"/>
  <c r="U107" i="1"/>
  <c r="AB107" i="1" s="1"/>
  <c r="T236" i="1"/>
  <c r="X236" i="1" s="1"/>
  <c r="U236" i="1"/>
  <c r="T237" i="1"/>
  <c r="X237" i="1" s="1"/>
  <c r="U237" i="1"/>
  <c r="T238" i="1"/>
  <c r="W238" i="1" s="1"/>
  <c r="U238" i="1"/>
  <c r="T239" i="1"/>
  <c r="X239" i="1" s="1"/>
  <c r="U239" i="1"/>
  <c r="AB239" i="1" s="1"/>
  <c r="T240" i="1"/>
  <c r="X240" i="1" s="1"/>
  <c r="U240" i="1"/>
  <c r="T241" i="1"/>
  <c r="X241" i="1" s="1"/>
  <c r="U241" i="1"/>
  <c r="T242" i="1"/>
  <c r="W242" i="1" s="1"/>
  <c r="U242" i="1"/>
  <c r="T243" i="1"/>
  <c r="W243" i="1" s="1"/>
  <c r="U243" i="1"/>
  <c r="AB243" i="1" s="1"/>
  <c r="T244" i="1"/>
  <c r="W244" i="1" s="1"/>
  <c r="U244" i="1"/>
  <c r="T245" i="1"/>
  <c r="X245" i="1" s="1"/>
  <c r="U245" i="1"/>
  <c r="T246" i="1"/>
  <c r="V246" i="1" s="1"/>
  <c r="U246" i="1"/>
  <c r="Z246" i="1" s="1"/>
  <c r="T247" i="1"/>
  <c r="V247" i="1" s="1"/>
  <c r="U247" i="1"/>
  <c r="Z247" i="1" s="1"/>
  <c r="T248" i="1"/>
  <c r="X248" i="1" s="1"/>
  <c r="U248" i="1"/>
  <c r="AB248" i="1" s="1"/>
  <c r="T249" i="1"/>
  <c r="X249" i="1" s="1"/>
  <c r="U249" i="1"/>
  <c r="AB249" i="1" s="1"/>
  <c r="T250" i="1"/>
  <c r="X250" i="1" s="1"/>
  <c r="U250" i="1"/>
  <c r="AB250" i="1" s="1"/>
  <c r="T251" i="1"/>
  <c r="X251" i="1" s="1"/>
  <c r="U251" i="1"/>
  <c r="AB251" i="1" s="1"/>
  <c r="T252" i="1"/>
  <c r="X252" i="1" s="1"/>
  <c r="U252" i="1"/>
  <c r="AB252" i="1" s="1"/>
  <c r="T253" i="1"/>
  <c r="X253" i="1" s="1"/>
  <c r="U253" i="1"/>
  <c r="AB253" i="1" s="1"/>
  <c r="T254" i="1"/>
  <c r="X254" i="1" s="1"/>
  <c r="U254" i="1"/>
  <c r="AB254" i="1" s="1"/>
  <c r="T255" i="1"/>
  <c r="X255" i="1" s="1"/>
  <c r="U255" i="1"/>
  <c r="AB255" i="1" s="1"/>
  <c r="T256" i="1"/>
  <c r="X256" i="1" s="1"/>
  <c r="U256" i="1"/>
  <c r="AB256" i="1" s="1"/>
  <c r="T257" i="1"/>
  <c r="X257" i="1" s="1"/>
  <c r="U257" i="1"/>
  <c r="AB257" i="1" s="1"/>
  <c r="T258" i="1"/>
  <c r="X258" i="1" s="1"/>
  <c r="U258" i="1"/>
  <c r="AB258" i="1" s="1"/>
  <c r="T259" i="1"/>
  <c r="X259" i="1" s="1"/>
  <c r="U259" i="1"/>
  <c r="AB259" i="1" s="1"/>
  <c r="T260" i="1"/>
  <c r="X260" i="1" s="1"/>
  <c r="U260" i="1"/>
  <c r="AB260" i="1" s="1"/>
  <c r="T318" i="1"/>
  <c r="X318" i="1" s="1"/>
  <c r="U318" i="1"/>
  <c r="AB318" i="1" s="1"/>
  <c r="T319" i="1"/>
  <c r="X319" i="1" s="1"/>
  <c r="U319" i="1"/>
  <c r="AB319" i="1" s="1"/>
  <c r="T320" i="1"/>
  <c r="X320" i="1" s="1"/>
  <c r="U320" i="1"/>
  <c r="AB320" i="1" s="1"/>
  <c r="T321" i="1"/>
  <c r="X321" i="1" s="1"/>
  <c r="U321" i="1"/>
  <c r="AB321" i="1" s="1"/>
  <c r="T322" i="1"/>
  <c r="X322" i="1" s="1"/>
  <c r="U322" i="1"/>
  <c r="AB322" i="1" s="1"/>
  <c r="T323" i="1"/>
  <c r="X323" i="1" s="1"/>
  <c r="U323" i="1"/>
  <c r="AB323" i="1" s="1"/>
  <c r="T324" i="1"/>
  <c r="X324" i="1" s="1"/>
  <c r="U324" i="1"/>
  <c r="AB324" i="1" s="1"/>
  <c r="T325" i="1"/>
  <c r="X325" i="1" s="1"/>
  <c r="U325" i="1"/>
  <c r="AB325" i="1" s="1"/>
  <c r="T326" i="1"/>
  <c r="X326" i="1" s="1"/>
  <c r="U326" i="1"/>
  <c r="AB326" i="1" s="1"/>
  <c r="T327" i="1"/>
  <c r="X327" i="1" s="1"/>
  <c r="U327" i="1"/>
  <c r="AB327" i="1" s="1"/>
  <c r="T328" i="1"/>
  <c r="X328" i="1" s="1"/>
  <c r="U328" i="1"/>
  <c r="AB328" i="1" s="1"/>
  <c r="T329" i="1"/>
  <c r="X329" i="1" s="1"/>
  <c r="U329" i="1"/>
  <c r="AB329" i="1" s="1"/>
  <c r="T330" i="1"/>
  <c r="X330" i="1" s="1"/>
  <c r="U330" i="1"/>
  <c r="AB330" i="1" s="1"/>
  <c r="T331" i="1"/>
  <c r="X331" i="1" s="1"/>
  <c r="U331" i="1"/>
  <c r="AB331" i="1" s="1"/>
  <c r="T332" i="1"/>
  <c r="X332" i="1" s="1"/>
  <c r="U332" i="1"/>
  <c r="AB332" i="1" s="1"/>
  <c r="T333" i="1"/>
  <c r="X333" i="1" s="1"/>
  <c r="U333" i="1"/>
  <c r="AB333" i="1" s="1"/>
  <c r="T334" i="1"/>
  <c r="X334" i="1" s="1"/>
  <c r="U334" i="1"/>
  <c r="AB334" i="1" s="1"/>
  <c r="T335" i="1"/>
  <c r="X335" i="1" s="1"/>
  <c r="U335" i="1"/>
  <c r="AB335" i="1" s="1"/>
  <c r="T336" i="1"/>
  <c r="X336" i="1" s="1"/>
  <c r="U336" i="1"/>
  <c r="AB336" i="1" s="1"/>
  <c r="T337" i="1"/>
  <c r="X337" i="1" s="1"/>
  <c r="U337" i="1"/>
  <c r="AB337" i="1" s="1"/>
  <c r="T338" i="1"/>
  <c r="X338" i="1" s="1"/>
  <c r="U338" i="1"/>
  <c r="AB338" i="1" s="1"/>
  <c r="T339" i="1"/>
  <c r="X339" i="1" s="1"/>
  <c r="U339" i="1"/>
  <c r="AB339" i="1" s="1"/>
  <c r="U28" i="1"/>
  <c r="T28" i="1"/>
  <c r="AA248" i="1" l="1"/>
  <c r="AA335" i="1"/>
  <c r="AA319" i="1"/>
  <c r="AB246" i="1"/>
  <c r="H12" i="13"/>
  <c r="J92" i="12" s="1"/>
  <c r="G11" i="13"/>
  <c r="AA337" i="1"/>
  <c r="AA321" i="1"/>
  <c r="I79" i="12"/>
  <c r="Z329" i="1"/>
  <c r="Z256" i="1"/>
  <c r="X103" i="1"/>
  <c r="I11" i="12"/>
  <c r="H99" i="12"/>
  <c r="Z339" i="1"/>
  <c r="Z323" i="1"/>
  <c r="Z250" i="1"/>
  <c r="H17" i="9"/>
  <c r="H77" i="9"/>
  <c r="H13" i="9"/>
  <c r="H73" i="9"/>
  <c r="H91" i="12"/>
  <c r="H101" i="12" s="1"/>
  <c r="J15" i="12"/>
  <c r="J75" i="12"/>
  <c r="J13" i="12"/>
  <c r="J73" i="12"/>
  <c r="H17" i="13"/>
  <c r="I97" i="12"/>
  <c r="J12" i="12"/>
  <c r="J72" i="12"/>
  <c r="I19" i="12"/>
  <c r="W334" i="1"/>
  <c r="W255" i="1"/>
  <c r="W39" i="1"/>
  <c r="G19" i="13"/>
  <c r="G9" i="10"/>
  <c r="H109" i="9"/>
  <c r="G13" i="10"/>
  <c r="H113" i="9"/>
  <c r="H15" i="13"/>
  <c r="I95" i="12"/>
  <c r="H3" i="13"/>
  <c r="I83" i="12"/>
  <c r="G14" i="10"/>
  <c r="H114" i="9"/>
  <c r="H9" i="13"/>
  <c r="I89" i="12"/>
  <c r="H4" i="13"/>
  <c r="I84" i="12"/>
  <c r="G6" i="10"/>
  <c r="H106" i="9"/>
  <c r="G16" i="10"/>
  <c r="H116" i="9"/>
  <c r="G8" i="10"/>
  <c r="H108" i="9"/>
  <c r="Z337" i="1"/>
  <c r="Z331" i="1"/>
  <c r="AA327" i="1"/>
  <c r="Z321" i="1"/>
  <c r="Z258" i="1"/>
  <c r="AA254" i="1"/>
  <c r="Z248" i="1"/>
  <c r="X79" i="1"/>
  <c r="H15" i="9"/>
  <c r="H75" i="9"/>
  <c r="H2" i="9"/>
  <c r="F19" i="10"/>
  <c r="G7" i="10"/>
  <c r="H107" i="9"/>
  <c r="H10" i="13"/>
  <c r="I90" i="12"/>
  <c r="H8" i="13"/>
  <c r="I88" i="12"/>
  <c r="H16" i="13"/>
  <c r="I96" i="12"/>
  <c r="H7" i="13"/>
  <c r="I87" i="12"/>
  <c r="G111" i="9"/>
  <c r="G119" i="9"/>
  <c r="G3" i="10"/>
  <c r="H103" i="9"/>
  <c r="J14" i="12"/>
  <c r="J74" i="12"/>
  <c r="H13" i="13"/>
  <c r="I93" i="12"/>
  <c r="J16" i="12"/>
  <c r="J76" i="12"/>
  <c r="G15" i="10"/>
  <c r="H115" i="9"/>
  <c r="H6" i="13"/>
  <c r="I86" i="12"/>
  <c r="W328" i="1"/>
  <c r="W318" i="1"/>
  <c r="H16" i="9"/>
  <c r="H76" i="9"/>
  <c r="J17" i="12"/>
  <c r="J77" i="12"/>
  <c r="AB275" i="1"/>
  <c r="W336" i="1"/>
  <c r="AA329" i="1"/>
  <c r="W326" i="1"/>
  <c r="W320" i="1"/>
  <c r="AA256" i="1"/>
  <c r="W253" i="1"/>
  <c r="AC246" i="1"/>
  <c r="H18" i="9"/>
  <c r="H78" i="9"/>
  <c r="H14" i="9"/>
  <c r="H74" i="9"/>
  <c r="H79" i="9" s="1"/>
  <c r="G5" i="10"/>
  <c r="H105" i="9"/>
  <c r="G17" i="10"/>
  <c r="H117" i="9"/>
  <c r="G101" i="12"/>
  <c r="H5" i="13"/>
  <c r="I85" i="12"/>
  <c r="G4" i="10"/>
  <c r="H104" i="9"/>
  <c r="H18" i="13"/>
  <c r="I98" i="12"/>
  <c r="J18" i="12"/>
  <c r="J78" i="12"/>
  <c r="G2" i="10"/>
  <c r="H102" i="9"/>
  <c r="G10" i="10"/>
  <c r="H110" i="9"/>
  <c r="G12" i="10"/>
  <c r="H112" i="9"/>
  <c r="H14" i="13"/>
  <c r="I94" i="12"/>
  <c r="G18" i="10"/>
  <c r="H118" i="9"/>
  <c r="K2" i="12"/>
  <c r="K62" i="12"/>
  <c r="J8" i="12"/>
  <c r="J68" i="12"/>
  <c r="J3" i="12"/>
  <c r="J63" i="12"/>
  <c r="J6" i="12"/>
  <c r="J66" i="12"/>
  <c r="J7" i="12"/>
  <c r="J67" i="12"/>
  <c r="I71" i="12"/>
  <c r="J5" i="12"/>
  <c r="J65" i="12"/>
  <c r="J10" i="12"/>
  <c r="J70" i="12"/>
  <c r="J9" i="12"/>
  <c r="J69" i="12"/>
  <c r="J4" i="12"/>
  <c r="J64" i="12"/>
  <c r="H8" i="9"/>
  <c r="I68" i="9" s="1"/>
  <c r="H4" i="9"/>
  <c r="I64" i="9" s="1"/>
  <c r="H10" i="9"/>
  <c r="I70" i="9" s="1"/>
  <c r="G19" i="9"/>
  <c r="H71" i="9"/>
  <c r="H3" i="9"/>
  <c r="H7" i="9"/>
  <c r="H5" i="9"/>
  <c r="H12" i="9"/>
  <c r="I72" i="9" s="1"/>
  <c r="H9" i="9"/>
  <c r="H6" i="9"/>
  <c r="G11" i="9"/>
  <c r="I2" i="13"/>
  <c r="K82" i="12" s="1"/>
  <c r="I12" i="13"/>
  <c r="K92" i="12" s="1"/>
  <c r="V58" i="3"/>
  <c r="X58" i="3"/>
  <c r="V56" i="3"/>
  <c r="X56" i="3"/>
  <c r="V57" i="3"/>
  <c r="X57" i="3"/>
  <c r="V355" i="3"/>
  <c r="X355" i="3"/>
  <c r="W60" i="3"/>
  <c r="X60" i="3"/>
  <c r="V64" i="3"/>
  <c r="X64" i="3"/>
  <c r="Y66" i="3"/>
  <c r="X66" i="3"/>
  <c r="V353" i="3"/>
  <c r="X353" i="3"/>
  <c r="Y343" i="3"/>
  <c r="X343" i="3"/>
  <c r="W52" i="3"/>
  <c r="X52" i="3"/>
  <c r="V47" i="3"/>
  <c r="X47" i="3"/>
  <c r="Y46" i="3"/>
  <c r="X46" i="3"/>
  <c r="W344" i="3"/>
  <c r="X344" i="3"/>
  <c r="V241" i="3"/>
  <c r="X241" i="3"/>
  <c r="W255" i="3"/>
  <c r="X255" i="3"/>
  <c r="Y323" i="3"/>
  <c r="X323" i="3"/>
  <c r="W237" i="3"/>
  <c r="X237" i="3"/>
  <c r="W337" i="3"/>
  <c r="X337" i="3"/>
  <c r="V260" i="3"/>
  <c r="X260" i="3"/>
  <c r="V259" i="3"/>
  <c r="X259" i="3"/>
  <c r="V330" i="3"/>
  <c r="X330" i="3"/>
  <c r="W258" i="3"/>
  <c r="X258" i="3"/>
  <c r="V246" i="3"/>
  <c r="X246" i="3"/>
  <c r="R357" i="3"/>
  <c r="T357" i="3"/>
  <c r="R56" i="3"/>
  <c r="T56" i="3"/>
  <c r="R71" i="3"/>
  <c r="T71" i="3"/>
  <c r="U68" i="3"/>
  <c r="T68" i="3"/>
  <c r="U363" i="3"/>
  <c r="T363" i="3"/>
  <c r="U361" i="3"/>
  <c r="T361" i="3"/>
  <c r="U66" i="3"/>
  <c r="T66" i="3"/>
  <c r="U353" i="3"/>
  <c r="T353" i="3"/>
  <c r="U343" i="3"/>
  <c r="T343" i="3"/>
  <c r="U43" i="3"/>
  <c r="T43" i="3"/>
  <c r="U346" i="3"/>
  <c r="T346" i="3"/>
  <c r="U350" i="3"/>
  <c r="T350" i="3"/>
  <c r="U55" i="3"/>
  <c r="T55" i="3"/>
  <c r="U344" i="3"/>
  <c r="T344" i="3"/>
  <c r="U241" i="3"/>
  <c r="T241" i="3"/>
  <c r="U337" i="3"/>
  <c r="T337" i="3"/>
  <c r="U235" i="3"/>
  <c r="T235" i="3"/>
  <c r="R260" i="3"/>
  <c r="T260" i="3"/>
  <c r="R259" i="3"/>
  <c r="T259" i="3"/>
  <c r="U69" i="3"/>
  <c r="T69" i="3"/>
  <c r="R322" i="3"/>
  <c r="T322" i="3"/>
  <c r="R317" i="3"/>
  <c r="T317" i="3"/>
  <c r="U250" i="3"/>
  <c r="T250" i="3"/>
  <c r="U242" i="3"/>
  <c r="T242" i="3"/>
  <c r="Y72" i="3"/>
  <c r="X72" i="3"/>
  <c r="Y62" i="3"/>
  <c r="X62" i="3"/>
  <c r="Y365" i="3"/>
  <c r="X365" i="3"/>
  <c r="W364" i="3"/>
  <c r="X364" i="3"/>
  <c r="W354" i="3"/>
  <c r="X354" i="3"/>
  <c r="W70" i="3"/>
  <c r="X70" i="3"/>
  <c r="W59" i="3"/>
  <c r="X59" i="3"/>
  <c r="W63" i="3"/>
  <c r="X63" i="3"/>
  <c r="W38" i="3"/>
  <c r="X38" i="3"/>
  <c r="W53" i="3"/>
  <c r="X53" i="3"/>
  <c r="W342" i="3"/>
  <c r="X342" i="3"/>
  <c r="W50" i="3"/>
  <c r="X50" i="3"/>
  <c r="W348" i="3"/>
  <c r="X348" i="3"/>
  <c r="W345" i="3"/>
  <c r="X345" i="3"/>
  <c r="W45" i="3"/>
  <c r="X45" i="3"/>
  <c r="W251" i="3"/>
  <c r="X251" i="3"/>
  <c r="W339" i="3"/>
  <c r="X339" i="3"/>
  <c r="V243" i="3"/>
  <c r="X243" i="3"/>
  <c r="V362" i="3"/>
  <c r="X362" i="3"/>
  <c r="V357" i="3"/>
  <c r="X357" i="3"/>
  <c r="V359" i="3"/>
  <c r="X359" i="3"/>
  <c r="V71" i="3"/>
  <c r="X71" i="3"/>
  <c r="V68" i="3"/>
  <c r="X68" i="3"/>
  <c r="Y363" i="3"/>
  <c r="X363" i="3"/>
  <c r="V361" i="3"/>
  <c r="X361" i="3"/>
  <c r="W73" i="3"/>
  <c r="X73" i="3"/>
  <c r="V360" i="3"/>
  <c r="X360" i="3"/>
  <c r="W44" i="3"/>
  <c r="X44" i="3"/>
  <c r="V39" i="3"/>
  <c r="X39" i="3"/>
  <c r="V43" i="3"/>
  <c r="X43" i="3"/>
  <c r="Y346" i="3"/>
  <c r="X346" i="3"/>
  <c r="V341" i="3"/>
  <c r="X341" i="3"/>
  <c r="W350" i="3"/>
  <c r="X350" i="3"/>
  <c r="V55" i="3"/>
  <c r="X55" i="3"/>
  <c r="V48" i="3"/>
  <c r="X48" i="3"/>
  <c r="Y257" i="3"/>
  <c r="X257" i="3"/>
  <c r="V325" i="3"/>
  <c r="X325" i="3"/>
  <c r="Y239" i="3"/>
  <c r="X239" i="3"/>
  <c r="W253" i="3"/>
  <c r="X253" i="3"/>
  <c r="V321" i="3"/>
  <c r="X321" i="3"/>
  <c r="V245" i="3"/>
  <c r="X245" i="3"/>
  <c r="W69" i="3"/>
  <c r="X69" i="3"/>
  <c r="V51" i="3"/>
  <c r="X51" i="3"/>
  <c r="V322" i="3"/>
  <c r="X322" i="3"/>
  <c r="V317" i="3"/>
  <c r="X317" i="3"/>
  <c r="V254" i="3"/>
  <c r="X254" i="3"/>
  <c r="V238" i="3"/>
  <c r="X238" i="3"/>
  <c r="R58" i="3"/>
  <c r="T58" i="3"/>
  <c r="R359" i="3"/>
  <c r="T359" i="3"/>
  <c r="R57" i="3"/>
  <c r="T57" i="3"/>
  <c r="U355" i="3"/>
  <c r="T355" i="3"/>
  <c r="U60" i="3"/>
  <c r="T60" i="3"/>
  <c r="U64" i="3"/>
  <c r="T64" i="3"/>
  <c r="U73" i="3"/>
  <c r="T73" i="3"/>
  <c r="U360" i="3"/>
  <c r="T360" i="3"/>
  <c r="U44" i="3"/>
  <c r="T44" i="3"/>
  <c r="U39" i="3"/>
  <c r="T39" i="3"/>
  <c r="U52" i="3"/>
  <c r="T52" i="3"/>
  <c r="U47" i="3"/>
  <c r="T47" i="3"/>
  <c r="U341" i="3"/>
  <c r="T341" i="3"/>
  <c r="U46" i="3"/>
  <c r="T46" i="3"/>
  <c r="U48" i="3"/>
  <c r="T48" i="3"/>
  <c r="U257" i="3"/>
  <c r="T257" i="3"/>
  <c r="U325" i="3"/>
  <c r="T325" i="3"/>
  <c r="U255" i="3"/>
  <c r="T255" i="3"/>
  <c r="U239" i="3"/>
  <c r="T239" i="3"/>
  <c r="R253" i="3"/>
  <c r="T253" i="3"/>
  <c r="U237" i="3"/>
  <c r="T237" i="3"/>
  <c r="U333" i="3"/>
  <c r="T333" i="3"/>
  <c r="U334" i="3"/>
  <c r="T334" i="3"/>
  <c r="U326" i="3"/>
  <c r="T326" i="3"/>
  <c r="U319" i="3"/>
  <c r="T319" i="3"/>
  <c r="U258" i="3"/>
  <c r="T258" i="3"/>
  <c r="R238" i="3"/>
  <c r="T238" i="3"/>
  <c r="Y366" i="3"/>
  <c r="X366" i="3"/>
  <c r="Y356" i="3"/>
  <c r="X356" i="3"/>
  <c r="Y61" i="3"/>
  <c r="X61" i="3"/>
  <c r="W65" i="3"/>
  <c r="X65" i="3"/>
  <c r="W67" i="3"/>
  <c r="X67" i="3"/>
  <c r="W358" i="3"/>
  <c r="X358" i="3"/>
  <c r="W40" i="3"/>
  <c r="X40" i="3"/>
  <c r="W347" i="3"/>
  <c r="X347" i="3"/>
  <c r="W352" i="3"/>
  <c r="X352" i="3"/>
  <c r="W351" i="3"/>
  <c r="X351" i="3"/>
  <c r="W42" i="3"/>
  <c r="X42" i="3"/>
  <c r="W49" i="3"/>
  <c r="X49" i="3"/>
  <c r="W41" i="3"/>
  <c r="X41" i="3"/>
  <c r="W54" i="3"/>
  <c r="X54" i="3"/>
  <c r="W331" i="3"/>
  <c r="X331" i="3"/>
  <c r="W249" i="3"/>
  <c r="X249" i="3"/>
  <c r="W262" i="3"/>
  <c r="X262" i="3"/>
  <c r="W338" i="3"/>
  <c r="X338" i="3"/>
  <c r="V247" i="3"/>
  <c r="X247" i="3"/>
  <c r="V335" i="3"/>
  <c r="X335" i="3"/>
  <c r="V328" i="3"/>
  <c r="X328" i="3"/>
  <c r="V320" i="3"/>
  <c r="X320" i="3"/>
  <c r="V316" i="3"/>
  <c r="X316" i="3"/>
  <c r="V244" i="3"/>
  <c r="X244" i="3"/>
  <c r="V236" i="3"/>
  <c r="X236" i="3"/>
  <c r="U234" i="3"/>
  <c r="T234" i="3"/>
  <c r="S72" i="3"/>
  <c r="T72" i="3"/>
  <c r="S366" i="3"/>
  <c r="T366" i="3"/>
  <c r="S62" i="3"/>
  <c r="T62" i="3"/>
  <c r="S356" i="3"/>
  <c r="T356" i="3"/>
  <c r="S365" i="3"/>
  <c r="T365" i="3"/>
  <c r="R61" i="3"/>
  <c r="T61" i="3"/>
  <c r="R364" i="3"/>
  <c r="T364" i="3"/>
  <c r="R65" i="3"/>
  <c r="T65" i="3"/>
  <c r="R354" i="3"/>
  <c r="T354" i="3"/>
  <c r="R67" i="3"/>
  <c r="T67" i="3"/>
  <c r="R70" i="3"/>
  <c r="T70" i="3"/>
  <c r="R358" i="3"/>
  <c r="T358" i="3"/>
  <c r="R59" i="3"/>
  <c r="T59" i="3"/>
  <c r="R63" i="3"/>
  <c r="T63" i="3"/>
  <c r="R40" i="3"/>
  <c r="T40" i="3"/>
  <c r="R38" i="3"/>
  <c r="T38" i="3"/>
  <c r="R347" i="3"/>
  <c r="T347" i="3"/>
  <c r="R53" i="3"/>
  <c r="T53" i="3"/>
  <c r="R352" i="3"/>
  <c r="T352" i="3"/>
  <c r="R342" i="3"/>
  <c r="T342" i="3"/>
  <c r="R351" i="3"/>
  <c r="T351" i="3"/>
  <c r="R50" i="3"/>
  <c r="T50" i="3"/>
  <c r="R42" i="3"/>
  <c r="T42" i="3"/>
  <c r="R348" i="3"/>
  <c r="T348" i="3"/>
  <c r="R49" i="3"/>
  <c r="T49" i="3"/>
  <c r="R345" i="3"/>
  <c r="T345" i="3"/>
  <c r="R41" i="3"/>
  <c r="T41" i="3"/>
  <c r="R45" i="3"/>
  <c r="T45" i="3"/>
  <c r="R54" i="3"/>
  <c r="T54" i="3"/>
  <c r="R251" i="3"/>
  <c r="T251" i="3"/>
  <c r="R331" i="3"/>
  <c r="T331" i="3"/>
  <c r="R339" i="3"/>
  <c r="T339" i="3"/>
  <c r="R249" i="3"/>
  <c r="T249" i="3"/>
  <c r="R262" i="3"/>
  <c r="T262" i="3"/>
  <c r="U338" i="3"/>
  <c r="T338" i="3"/>
  <c r="U335" i="3"/>
  <c r="T335" i="3"/>
  <c r="U329" i="3"/>
  <c r="T329" i="3"/>
  <c r="U243" i="3"/>
  <c r="T243" i="3"/>
  <c r="U327" i="3"/>
  <c r="T327" i="3"/>
  <c r="U328" i="3"/>
  <c r="T328" i="3"/>
  <c r="U324" i="3"/>
  <c r="T324" i="3"/>
  <c r="U320" i="3"/>
  <c r="T320" i="3"/>
  <c r="U318" i="3"/>
  <c r="T318" i="3"/>
  <c r="U244" i="3"/>
  <c r="T244" i="3"/>
  <c r="U240" i="3"/>
  <c r="T240" i="3"/>
  <c r="U236" i="3"/>
  <c r="T236" i="3"/>
  <c r="S353" i="3"/>
  <c r="S325" i="3"/>
  <c r="S69" i="3"/>
  <c r="S359" i="3"/>
  <c r="Y67" i="3"/>
  <c r="Y345" i="3"/>
  <c r="S357" i="3"/>
  <c r="S57" i="3"/>
  <c r="Y70" i="3"/>
  <c r="V347" i="3"/>
  <c r="Y41" i="3"/>
  <c r="V249" i="3"/>
  <c r="S58" i="3"/>
  <c r="S71" i="3"/>
  <c r="S73" i="3"/>
  <c r="R43" i="3"/>
  <c r="S344" i="3"/>
  <c r="R235" i="3"/>
  <c r="S56" i="3"/>
  <c r="R355" i="3"/>
  <c r="V63" i="3"/>
  <c r="R47" i="3"/>
  <c r="V251" i="3"/>
  <c r="R333" i="3"/>
  <c r="W72" i="3"/>
  <c r="W366" i="3"/>
  <c r="W62" i="3"/>
  <c r="W356" i="3"/>
  <c r="W365" i="3"/>
  <c r="W61" i="3"/>
  <c r="Y364" i="3"/>
  <c r="S60" i="3"/>
  <c r="V67" i="3"/>
  <c r="S361" i="3"/>
  <c r="V59" i="3"/>
  <c r="Y360" i="3"/>
  <c r="R353" i="3"/>
  <c r="W343" i="3"/>
  <c r="R39" i="3"/>
  <c r="V52" i="3"/>
  <c r="Y50" i="3"/>
  <c r="Y42" i="3"/>
  <c r="S350" i="3"/>
  <c r="V345" i="3"/>
  <c r="S48" i="3"/>
  <c r="V54" i="3"/>
  <c r="Y241" i="3"/>
  <c r="R325" i="3"/>
  <c r="W239" i="3"/>
  <c r="V338" i="3"/>
  <c r="S237" i="3"/>
  <c r="W259" i="3"/>
  <c r="Y51" i="3"/>
  <c r="V60" i="3"/>
  <c r="Y39" i="3"/>
  <c r="W346" i="3"/>
  <c r="V350" i="3"/>
  <c r="W323" i="3"/>
  <c r="W317" i="3"/>
  <c r="Y254" i="3"/>
  <c r="V72" i="3"/>
  <c r="V366" i="3"/>
  <c r="V62" i="3"/>
  <c r="V356" i="3"/>
  <c r="V365" i="3"/>
  <c r="V61" i="3"/>
  <c r="S68" i="3"/>
  <c r="V354" i="3"/>
  <c r="Y64" i="3"/>
  <c r="R361" i="3"/>
  <c r="W66" i="3"/>
  <c r="R360" i="3"/>
  <c r="V44" i="3"/>
  <c r="Y53" i="3"/>
  <c r="Y352" i="3"/>
  <c r="S52" i="3"/>
  <c r="V50" i="3"/>
  <c r="S341" i="3"/>
  <c r="V49" i="3"/>
  <c r="Y55" i="3"/>
  <c r="R48" i="3"/>
  <c r="W257" i="3"/>
  <c r="R241" i="3"/>
  <c r="V255" i="3"/>
  <c r="Y262" i="3"/>
  <c r="V253" i="3"/>
  <c r="Y321" i="3"/>
  <c r="S319" i="3"/>
  <c r="R242" i="3"/>
  <c r="U357" i="3"/>
  <c r="U58" i="3"/>
  <c r="U56" i="3"/>
  <c r="U359" i="3"/>
  <c r="U57" i="3"/>
  <c r="U71" i="3"/>
  <c r="Y355" i="3"/>
  <c r="R68" i="3"/>
  <c r="W363" i="3"/>
  <c r="R64" i="3"/>
  <c r="V73" i="3"/>
  <c r="Y63" i="3"/>
  <c r="Y40" i="3"/>
  <c r="S44" i="3"/>
  <c r="V53" i="3"/>
  <c r="S43" i="3"/>
  <c r="V351" i="3"/>
  <c r="Y47" i="3"/>
  <c r="R341" i="3"/>
  <c r="W46" i="3"/>
  <c r="R55" i="3"/>
  <c r="V344" i="3"/>
  <c r="Y251" i="3"/>
  <c r="Y331" i="3"/>
  <c r="S255" i="3"/>
  <c r="V262" i="3"/>
  <c r="S333" i="3"/>
  <c r="R326" i="3"/>
  <c r="R319" i="3"/>
  <c r="S258" i="3"/>
  <c r="G11" i="10"/>
  <c r="AB273" i="1"/>
  <c r="V237" i="3"/>
  <c r="Y237" i="3"/>
  <c r="V235" i="3"/>
  <c r="Y235" i="3"/>
  <c r="V69" i="3"/>
  <c r="Y69" i="3"/>
  <c r="V334" i="3"/>
  <c r="Y334" i="3"/>
  <c r="V326" i="3"/>
  <c r="Y326" i="3"/>
  <c r="V258" i="3"/>
  <c r="Y258" i="3"/>
  <c r="V250" i="3"/>
  <c r="Y250" i="3"/>
  <c r="V242" i="3"/>
  <c r="Y242" i="3"/>
  <c r="Y357" i="3"/>
  <c r="Y58" i="3"/>
  <c r="Y56" i="3"/>
  <c r="Y359" i="3"/>
  <c r="Y57" i="3"/>
  <c r="Y71" i="3"/>
  <c r="W355" i="3"/>
  <c r="Y68" i="3"/>
  <c r="S65" i="3"/>
  <c r="U354" i="3"/>
  <c r="V363" i="3"/>
  <c r="W64" i="3"/>
  <c r="Y361" i="3"/>
  <c r="S358" i="3"/>
  <c r="U59" i="3"/>
  <c r="V66" i="3"/>
  <c r="W360" i="3"/>
  <c r="Y353" i="3"/>
  <c r="S38" i="3"/>
  <c r="U347" i="3"/>
  <c r="V343" i="3"/>
  <c r="W39" i="3"/>
  <c r="Y43" i="3"/>
  <c r="S342" i="3"/>
  <c r="U351" i="3"/>
  <c r="V346" i="3"/>
  <c r="W47" i="3"/>
  <c r="Y341" i="3"/>
  <c r="S348" i="3"/>
  <c r="U49" i="3"/>
  <c r="V46" i="3"/>
  <c r="W55" i="3"/>
  <c r="Y48" i="3"/>
  <c r="S45" i="3"/>
  <c r="U54" i="3"/>
  <c r="V257" i="3"/>
  <c r="W241" i="3"/>
  <c r="Y325" i="3"/>
  <c r="S339" i="3"/>
  <c r="U249" i="3"/>
  <c r="V239" i="3"/>
  <c r="V323" i="3"/>
  <c r="W321" i="3"/>
  <c r="Y245" i="3"/>
  <c r="W51" i="3"/>
  <c r="W334" i="3"/>
  <c r="Y330" i="3"/>
  <c r="W254" i="3"/>
  <c r="W250" i="3"/>
  <c r="Y246" i="3"/>
  <c r="R234" i="3"/>
  <c r="U323" i="3"/>
  <c r="R323" i="3"/>
  <c r="U253" i="3"/>
  <c r="S253" i="3"/>
  <c r="U321" i="3"/>
  <c r="S321" i="3"/>
  <c r="U245" i="3"/>
  <c r="S245" i="3"/>
  <c r="U260" i="3"/>
  <c r="S260" i="3"/>
  <c r="U259" i="3"/>
  <c r="S259" i="3"/>
  <c r="U51" i="3"/>
  <c r="S51" i="3"/>
  <c r="U330" i="3"/>
  <c r="S330" i="3"/>
  <c r="U322" i="3"/>
  <c r="S322" i="3"/>
  <c r="U317" i="3"/>
  <c r="S317" i="3"/>
  <c r="U254" i="3"/>
  <c r="S254" i="3"/>
  <c r="U246" i="3"/>
  <c r="S246" i="3"/>
  <c r="U238" i="3"/>
  <c r="S238" i="3"/>
  <c r="W357" i="3"/>
  <c r="U72" i="3"/>
  <c r="W58" i="3"/>
  <c r="U366" i="3"/>
  <c r="W56" i="3"/>
  <c r="U62" i="3"/>
  <c r="W359" i="3"/>
  <c r="U356" i="3"/>
  <c r="W57" i="3"/>
  <c r="U365" i="3"/>
  <c r="W71" i="3"/>
  <c r="U61" i="3"/>
  <c r="V364" i="3"/>
  <c r="W68" i="3"/>
  <c r="Y65" i="3"/>
  <c r="Y60" i="3"/>
  <c r="R60" i="3"/>
  <c r="S354" i="3"/>
  <c r="S363" i="3"/>
  <c r="U67" i="3"/>
  <c r="V70" i="3"/>
  <c r="W361" i="3"/>
  <c r="Y358" i="3"/>
  <c r="Y73" i="3"/>
  <c r="R73" i="3"/>
  <c r="S59" i="3"/>
  <c r="S66" i="3"/>
  <c r="U63" i="3"/>
  <c r="V40" i="3"/>
  <c r="W353" i="3"/>
  <c r="Y38" i="3"/>
  <c r="Y44" i="3"/>
  <c r="R44" i="3"/>
  <c r="S347" i="3"/>
  <c r="S343" i="3"/>
  <c r="U53" i="3"/>
  <c r="V352" i="3"/>
  <c r="W43" i="3"/>
  <c r="Y342" i="3"/>
  <c r="Y52" i="3"/>
  <c r="R52" i="3"/>
  <c r="S351" i="3"/>
  <c r="S346" i="3"/>
  <c r="U50" i="3"/>
  <c r="V42" i="3"/>
  <c r="W341" i="3"/>
  <c r="Y348" i="3"/>
  <c r="Y350" i="3"/>
  <c r="R350" i="3"/>
  <c r="S49" i="3"/>
  <c r="S46" i="3"/>
  <c r="U345" i="3"/>
  <c r="V41" i="3"/>
  <c r="W48" i="3"/>
  <c r="Y45" i="3"/>
  <c r="Y344" i="3"/>
  <c r="R344" i="3"/>
  <c r="S54" i="3"/>
  <c r="S257" i="3"/>
  <c r="U251" i="3"/>
  <c r="V331" i="3"/>
  <c r="W325" i="3"/>
  <c r="Y339" i="3"/>
  <c r="Y255" i="3"/>
  <c r="R255" i="3"/>
  <c r="S249" i="3"/>
  <c r="S239" i="3"/>
  <c r="U262" i="3"/>
  <c r="S323" i="3"/>
  <c r="Y253" i="3"/>
  <c r="R237" i="3"/>
  <c r="R321" i="3"/>
  <c r="S337" i="3"/>
  <c r="W245" i="3"/>
  <c r="W235" i="3"/>
  <c r="Y260" i="3"/>
  <c r="R69" i="3"/>
  <c r="R51" i="3"/>
  <c r="S334" i="3"/>
  <c r="W330" i="3"/>
  <c r="W326" i="3"/>
  <c r="Y322" i="3"/>
  <c r="R258" i="3"/>
  <c r="R254" i="3"/>
  <c r="S250" i="3"/>
  <c r="W246" i="3"/>
  <c r="W242" i="3"/>
  <c r="Y238" i="3"/>
  <c r="R338" i="3"/>
  <c r="S338" i="3"/>
  <c r="R247" i="3"/>
  <c r="S247" i="3"/>
  <c r="R261" i="3"/>
  <c r="S261" i="3"/>
  <c r="R233" i="3"/>
  <c r="S233" i="3"/>
  <c r="R340" i="3"/>
  <c r="S340" i="3"/>
  <c r="R335" i="3"/>
  <c r="S335" i="3"/>
  <c r="R329" i="3"/>
  <c r="S329" i="3"/>
  <c r="R243" i="3"/>
  <c r="S243" i="3"/>
  <c r="R327" i="3"/>
  <c r="S327" i="3"/>
  <c r="R362" i="3"/>
  <c r="S362" i="3"/>
  <c r="R349" i="3"/>
  <c r="S349" i="3"/>
  <c r="R336" i="3"/>
  <c r="S336" i="3"/>
  <c r="R332" i="3"/>
  <c r="S332" i="3"/>
  <c r="R328" i="3"/>
  <c r="S328" i="3"/>
  <c r="R324" i="3"/>
  <c r="S324" i="3"/>
  <c r="R320" i="3"/>
  <c r="S320" i="3"/>
  <c r="R318" i="3"/>
  <c r="S318" i="3"/>
  <c r="R316" i="3"/>
  <c r="S316" i="3"/>
  <c r="R256" i="3"/>
  <c r="S256" i="3"/>
  <c r="R252" i="3"/>
  <c r="S252" i="3"/>
  <c r="R248" i="3"/>
  <c r="S248" i="3"/>
  <c r="R244" i="3"/>
  <c r="S244" i="3"/>
  <c r="R240" i="3"/>
  <c r="S240" i="3"/>
  <c r="R236" i="3"/>
  <c r="S236" i="3"/>
  <c r="R72" i="3"/>
  <c r="R366" i="3"/>
  <c r="R62" i="3"/>
  <c r="R356" i="3"/>
  <c r="R365" i="3"/>
  <c r="S364" i="3"/>
  <c r="U65" i="3"/>
  <c r="S70" i="3"/>
  <c r="U358" i="3"/>
  <c r="S40" i="3"/>
  <c r="U38" i="3"/>
  <c r="S352" i="3"/>
  <c r="U342" i="3"/>
  <c r="S42" i="3"/>
  <c r="U348" i="3"/>
  <c r="S41" i="3"/>
  <c r="U45" i="3"/>
  <c r="S331" i="3"/>
  <c r="U339" i="3"/>
  <c r="U233" i="3"/>
  <c r="U340" i="3"/>
  <c r="U336" i="3"/>
  <c r="U332" i="3"/>
  <c r="U252" i="3"/>
  <c r="U248" i="3"/>
  <c r="S234" i="3"/>
  <c r="V337" i="3"/>
  <c r="Y337" i="3"/>
  <c r="V333" i="3"/>
  <c r="Y333" i="3"/>
  <c r="V319" i="3"/>
  <c r="Y319" i="3"/>
  <c r="V234" i="3"/>
  <c r="Y234" i="3"/>
  <c r="W247" i="3"/>
  <c r="Y247" i="3"/>
  <c r="W261" i="3"/>
  <c r="Y261" i="3"/>
  <c r="V261" i="3"/>
  <c r="W233" i="3"/>
  <c r="Y233" i="3"/>
  <c r="W340" i="3"/>
  <c r="Y340" i="3"/>
  <c r="V340" i="3"/>
  <c r="W335" i="3"/>
  <c r="Y335" i="3"/>
  <c r="W329" i="3"/>
  <c r="Y329" i="3"/>
  <c r="V329" i="3"/>
  <c r="W243" i="3"/>
  <c r="Y243" i="3"/>
  <c r="W327" i="3"/>
  <c r="Y327" i="3"/>
  <c r="V327" i="3"/>
  <c r="W362" i="3"/>
  <c r="Y362" i="3"/>
  <c r="W349" i="3"/>
  <c r="Y349" i="3"/>
  <c r="V349" i="3"/>
  <c r="W336" i="3"/>
  <c r="Y336" i="3"/>
  <c r="W332" i="3"/>
  <c r="Y332" i="3"/>
  <c r="V332" i="3"/>
  <c r="W328" i="3"/>
  <c r="Y328" i="3"/>
  <c r="W324" i="3"/>
  <c r="Y324" i="3"/>
  <c r="V324" i="3"/>
  <c r="W320" i="3"/>
  <c r="Y320" i="3"/>
  <c r="W318" i="3"/>
  <c r="Y318" i="3"/>
  <c r="V318" i="3"/>
  <c r="W316" i="3"/>
  <c r="Y316" i="3"/>
  <c r="W256" i="3"/>
  <c r="Y256" i="3"/>
  <c r="V256" i="3"/>
  <c r="W252" i="3"/>
  <c r="Y252" i="3"/>
  <c r="W248" i="3"/>
  <c r="Y248" i="3"/>
  <c r="V248" i="3"/>
  <c r="W244" i="3"/>
  <c r="Y244" i="3"/>
  <c r="W240" i="3"/>
  <c r="Y240" i="3"/>
  <c r="V240" i="3"/>
  <c r="W236" i="3"/>
  <c r="Y236" i="3"/>
  <c r="S61" i="3"/>
  <c r="S355" i="3"/>
  <c r="U364" i="3"/>
  <c r="V65" i="3"/>
  <c r="Y354" i="3"/>
  <c r="R363" i="3"/>
  <c r="S67" i="3"/>
  <c r="S64" i="3"/>
  <c r="U70" i="3"/>
  <c r="V358" i="3"/>
  <c r="Y59" i="3"/>
  <c r="R66" i="3"/>
  <c r="S63" i="3"/>
  <c r="S360" i="3"/>
  <c r="U40" i="3"/>
  <c r="V38" i="3"/>
  <c r="Y347" i="3"/>
  <c r="R343" i="3"/>
  <c r="S53" i="3"/>
  <c r="S39" i="3"/>
  <c r="U352" i="3"/>
  <c r="V342" i="3"/>
  <c r="Y351" i="3"/>
  <c r="R346" i="3"/>
  <c r="S50" i="3"/>
  <c r="S47" i="3"/>
  <c r="U42" i="3"/>
  <c r="V348" i="3"/>
  <c r="Y49" i="3"/>
  <c r="R46" i="3"/>
  <c r="S345" i="3"/>
  <c r="S55" i="3"/>
  <c r="U41" i="3"/>
  <c r="V45" i="3"/>
  <c r="Y54" i="3"/>
  <c r="R257" i="3"/>
  <c r="S251" i="3"/>
  <c r="S241" i="3"/>
  <c r="U331" i="3"/>
  <c r="V339" i="3"/>
  <c r="Y249" i="3"/>
  <c r="R239" i="3"/>
  <c r="S262" i="3"/>
  <c r="Y338" i="3"/>
  <c r="U247" i="3"/>
  <c r="U261" i="3"/>
  <c r="V233" i="3"/>
  <c r="R337" i="3"/>
  <c r="R245" i="3"/>
  <c r="S235" i="3"/>
  <c r="W260" i="3"/>
  <c r="W333" i="3"/>
  <c r="Y259" i="3"/>
  <c r="U362" i="3"/>
  <c r="U349" i="3"/>
  <c r="V336" i="3"/>
  <c r="R334" i="3"/>
  <c r="R330" i="3"/>
  <c r="S326" i="3"/>
  <c r="W322" i="3"/>
  <c r="W319" i="3"/>
  <c r="Y317" i="3"/>
  <c r="U316" i="3"/>
  <c r="U256" i="3"/>
  <c r="V252" i="3"/>
  <c r="R250" i="3"/>
  <c r="R246" i="3"/>
  <c r="S242" i="3"/>
  <c r="W238" i="3"/>
  <c r="W234" i="3"/>
  <c r="W333" i="1"/>
  <c r="W325" i="1"/>
  <c r="V319" i="1"/>
  <c r="W252" i="1"/>
  <c r="X242" i="1"/>
  <c r="W104" i="1"/>
  <c r="X98" i="1"/>
  <c r="W88" i="1"/>
  <c r="X82" i="1"/>
  <c r="W339" i="1"/>
  <c r="V333" i="1"/>
  <c r="W323" i="1"/>
  <c r="V260" i="1"/>
  <c r="W250" i="1"/>
  <c r="X244" i="1"/>
  <c r="W90" i="1"/>
  <c r="X84" i="1"/>
  <c r="V339" i="1"/>
  <c r="W337" i="1"/>
  <c r="Z335" i="1"/>
  <c r="AA333" i="1"/>
  <c r="W332" i="1"/>
  <c r="V331" i="1"/>
  <c r="W329" i="1"/>
  <c r="Z327" i="1"/>
  <c r="AA325" i="1"/>
  <c r="W324" i="1"/>
  <c r="V323" i="1"/>
  <c r="W321" i="1"/>
  <c r="Z319" i="1"/>
  <c r="AA260" i="1"/>
  <c r="W259" i="1"/>
  <c r="V258" i="1"/>
  <c r="W256" i="1"/>
  <c r="Z254" i="1"/>
  <c r="AA252" i="1"/>
  <c r="W251" i="1"/>
  <c r="V250" i="1"/>
  <c r="W248" i="1"/>
  <c r="X246" i="1"/>
  <c r="X238" i="1"/>
  <c r="W236" i="1"/>
  <c r="X102" i="1"/>
  <c r="W100" i="1"/>
  <c r="X94" i="1"/>
  <c r="W92" i="1"/>
  <c r="X86" i="1"/>
  <c r="X81" i="1"/>
  <c r="X78" i="1"/>
  <c r="W76" i="1"/>
  <c r="W53" i="1"/>
  <c r="V335" i="1"/>
  <c r="V327" i="1"/>
  <c r="W260" i="1"/>
  <c r="V254" i="1"/>
  <c r="W240" i="1"/>
  <c r="X106" i="1"/>
  <c r="W96" i="1"/>
  <c r="W80" i="1"/>
  <c r="W331" i="1"/>
  <c r="V325" i="1"/>
  <c r="W258" i="1"/>
  <c r="V252" i="1"/>
  <c r="AA339" i="1"/>
  <c r="W338" i="1"/>
  <c r="V337" i="1"/>
  <c r="W335" i="1"/>
  <c r="Z333" i="1"/>
  <c r="AA331" i="1"/>
  <c r="W330" i="1"/>
  <c r="V329" i="1"/>
  <c r="W327" i="1"/>
  <c r="Z325" i="1"/>
  <c r="AA323" i="1"/>
  <c r="W322" i="1"/>
  <c r="V321" i="1"/>
  <c r="W319" i="1"/>
  <c r="Z260" i="1"/>
  <c r="AA258" i="1"/>
  <c r="W257" i="1"/>
  <c r="V256" i="1"/>
  <c r="W254" i="1"/>
  <c r="Z252" i="1"/>
  <c r="AA250" i="1"/>
  <c r="W249" i="1"/>
  <c r="V248" i="1"/>
  <c r="W246" i="1"/>
  <c r="X243" i="1"/>
  <c r="W43" i="1"/>
  <c r="W35" i="1"/>
  <c r="X28" i="1"/>
  <c r="Y28" i="1"/>
  <c r="AC245" i="1"/>
  <c r="Z245" i="1"/>
  <c r="AC241" i="1"/>
  <c r="Z241" i="1"/>
  <c r="AC237" i="1"/>
  <c r="Z237" i="1"/>
  <c r="AC105" i="1"/>
  <c r="Z105" i="1"/>
  <c r="AC101" i="1"/>
  <c r="Z101" i="1"/>
  <c r="AC97" i="1"/>
  <c r="Z97" i="1"/>
  <c r="AC93" i="1"/>
  <c r="Z93" i="1"/>
  <c r="AC89" i="1"/>
  <c r="Z89" i="1"/>
  <c r="AC85" i="1"/>
  <c r="Z85" i="1"/>
  <c r="AC83" i="1"/>
  <c r="Z83" i="1"/>
  <c r="AC79" i="1"/>
  <c r="Z79" i="1"/>
  <c r="AC317" i="1"/>
  <c r="AB317" i="1"/>
  <c r="AB53" i="1"/>
  <c r="AC53" i="1"/>
  <c r="Z53" i="1"/>
  <c r="AA53" i="1"/>
  <c r="AB49" i="1"/>
  <c r="AC49" i="1"/>
  <c r="Z49" i="1"/>
  <c r="AA49" i="1"/>
  <c r="AB45" i="1"/>
  <c r="AC45" i="1"/>
  <c r="Z45" i="1"/>
  <c r="AA45" i="1"/>
  <c r="AB41" i="1"/>
  <c r="AC41" i="1"/>
  <c r="Z41" i="1"/>
  <c r="AA41" i="1"/>
  <c r="AB37" i="1"/>
  <c r="AC37" i="1"/>
  <c r="Z37" i="1"/>
  <c r="AA37" i="1"/>
  <c r="AB31" i="1"/>
  <c r="AC31" i="1"/>
  <c r="Z31" i="1"/>
  <c r="AA31" i="1"/>
  <c r="AA338" i="1"/>
  <c r="AA332" i="1"/>
  <c r="AA330" i="1"/>
  <c r="AA326" i="1"/>
  <c r="AA324" i="1"/>
  <c r="AA322" i="1"/>
  <c r="AA320" i="1"/>
  <c r="AA253" i="1"/>
  <c r="AA247" i="1"/>
  <c r="AB28" i="1"/>
  <c r="AC28" i="1"/>
  <c r="Z28" i="1"/>
  <c r="AA28" i="1"/>
  <c r="Y245" i="1"/>
  <c r="V245" i="1"/>
  <c r="Y241" i="1"/>
  <c r="V241" i="1"/>
  <c r="Y237" i="1"/>
  <c r="V237" i="1"/>
  <c r="Y105" i="1"/>
  <c r="V105" i="1"/>
  <c r="Y101" i="1"/>
  <c r="V101" i="1"/>
  <c r="Y97" i="1"/>
  <c r="V97" i="1"/>
  <c r="Y93" i="1"/>
  <c r="V93" i="1"/>
  <c r="Y91" i="1"/>
  <c r="V91" i="1"/>
  <c r="Y87" i="1"/>
  <c r="V87" i="1"/>
  <c r="Y83" i="1"/>
  <c r="V83" i="1"/>
  <c r="Y77" i="1"/>
  <c r="V77" i="1"/>
  <c r="X216" i="1"/>
  <c r="Y216" i="1"/>
  <c r="X51" i="1"/>
  <c r="Y51" i="1"/>
  <c r="X47" i="1"/>
  <c r="Y47" i="1"/>
  <c r="X45" i="1"/>
  <c r="Y45" i="1"/>
  <c r="X41" i="1"/>
  <c r="Y41" i="1"/>
  <c r="X37" i="1"/>
  <c r="Y37" i="1"/>
  <c r="X31" i="1"/>
  <c r="Y31" i="1"/>
  <c r="V338" i="1"/>
  <c r="V336" i="1"/>
  <c r="V334" i="1"/>
  <c r="Z332" i="1"/>
  <c r="V332" i="1"/>
  <c r="V330" i="1"/>
  <c r="V328" i="1"/>
  <c r="Z326" i="1"/>
  <c r="V326" i="1"/>
  <c r="V324" i="1"/>
  <c r="V322" i="1"/>
  <c r="Z320" i="1"/>
  <c r="V320" i="1"/>
  <c r="V318" i="1"/>
  <c r="V259" i="1"/>
  <c r="V257" i="1"/>
  <c r="Z255" i="1"/>
  <c r="Z253" i="1"/>
  <c r="V253" i="1"/>
  <c r="V251" i="1"/>
  <c r="V249" i="1"/>
  <c r="Y247" i="1"/>
  <c r="W245" i="1"/>
  <c r="W91" i="1"/>
  <c r="W77" i="1"/>
  <c r="V51" i="1"/>
  <c r="V47" i="1"/>
  <c r="V31" i="1"/>
  <c r="AC244" i="1"/>
  <c r="Z244" i="1"/>
  <c r="AC242" i="1"/>
  <c r="Z242" i="1"/>
  <c r="AC240" i="1"/>
  <c r="Z240" i="1"/>
  <c r="AC238" i="1"/>
  <c r="Z238" i="1"/>
  <c r="AC236" i="1"/>
  <c r="Z236" i="1"/>
  <c r="AC106" i="1"/>
  <c r="Z106" i="1"/>
  <c r="AC104" i="1"/>
  <c r="Z104" i="1"/>
  <c r="AC102" i="1"/>
  <c r="Z102" i="1"/>
  <c r="AC100" i="1"/>
  <c r="Z100" i="1"/>
  <c r="AC98" i="1"/>
  <c r="Z98" i="1"/>
  <c r="AC96" i="1"/>
  <c r="Z96" i="1"/>
  <c r="AC94" i="1"/>
  <c r="Z94" i="1"/>
  <c r="AC92" i="1"/>
  <c r="Z92" i="1"/>
  <c r="AC90" i="1"/>
  <c r="Z90" i="1"/>
  <c r="AC88" i="1"/>
  <c r="Z88" i="1"/>
  <c r="AC86" i="1"/>
  <c r="Z86" i="1"/>
  <c r="AC84" i="1"/>
  <c r="Z84" i="1"/>
  <c r="AC82" i="1"/>
  <c r="Z82" i="1"/>
  <c r="AC80" i="1"/>
  <c r="Z80" i="1"/>
  <c r="AC78" i="1"/>
  <c r="Z78" i="1"/>
  <c r="AC76" i="1"/>
  <c r="Z76" i="1"/>
  <c r="AC316" i="1"/>
  <c r="Z316" i="1"/>
  <c r="AA316" i="1"/>
  <c r="AB215" i="1"/>
  <c r="AC215" i="1"/>
  <c r="Z215" i="1"/>
  <c r="AA215" i="1"/>
  <c r="AB52" i="1"/>
  <c r="AC52" i="1"/>
  <c r="Z52" i="1"/>
  <c r="AA52" i="1"/>
  <c r="AB50" i="1"/>
  <c r="AC50" i="1"/>
  <c r="Z50" i="1"/>
  <c r="AA50" i="1"/>
  <c r="AB48" i="1"/>
  <c r="AC48" i="1"/>
  <c r="Z48" i="1"/>
  <c r="AA48" i="1"/>
  <c r="AB46" i="1"/>
  <c r="AC46" i="1"/>
  <c r="Z46" i="1"/>
  <c r="AA46" i="1"/>
  <c r="AB44" i="1"/>
  <c r="AC44" i="1"/>
  <c r="Z44" i="1"/>
  <c r="AA44" i="1"/>
  <c r="AB42" i="1"/>
  <c r="AC42" i="1"/>
  <c r="Z42" i="1"/>
  <c r="AA42" i="1"/>
  <c r="AB40" i="1"/>
  <c r="Z40" i="1"/>
  <c r="AA40" i="1"/>
  <c r="AB38" i="1"/>
  <c r="AC38" i="1"/>
  <c r="Z38" i="1"/>
  <c r="AA38" i="1"/>
  <c r="AB36" i="1"/>
  <c r="AC36" i="1"/>
  <c r="Z36" i="1"/>
  <c r="AA36" i="1"/>
  <c r="AB34" i="1"/>
  <c r="AC34" i="1"/>
  <c r="Z34" i="1"/>
  <c r="AA34" i="1"/>
  <c r="AB32" i="1"/>
  <c r="AC32" i="1"/>
  <c r="Z32" i="1"/>
  <c r="AA32" i="1"/>
  <c r="AB30" i="1"/>
  <c r="AC30" i="1"/>
  <c r="Z30" i="1"/>
  <c r="AA30" i="1"/>
  <c r="AC339" i="1"/>
  <c r="Y339" i="1"/>
  <c r="AC338" i="1"/>
  <c r="Y338" i="1"/>
  <c r="AC337" i="1"/>
  <c r="Y337" i="1"/>
  <c r="AC336" i="1"/>
  <c r="Y336" i="1"/>
  <c r="AC335" i="1"/>
  <c r="Y335" i="1"/>
  <c r="AC334" i="1"/>
  <c r="Y334" i="1"/>
  <c r="AC333" i="1"/>
  <c r="Y333" i="1"/>
  <c r="AC332" i="1"/>
  <c r="Y332" i="1"/>
  <c r="AC331" i="1"/>
  <c r="Y331" i="1"/>
  <c r="AC330" i="1"/>
  <c r="Y330" i="1"/>
  <c r="AC329" i="1"/>
  <c r="Y329" i="1"/>
  <c r="AC328" i="1"/>
  <c r="Y328" i="1"/>
  <c r="AC327" i="1"/>
  <c r="Y327" i="1"/>
  <c r="AC326" i="1"/>
  <c r="Y326" i="1"/>
  <c r="AC325" i="1"/>
  <c r="Y325" i="1"/>
  <c r="AC324" i="1"/>
  <c r="Y324" i="1"/>
  <c r="AC323" i="1"/>
  <c r="Y323" i="1"/>
  <c r="AC322" i="1"/>
  <c r="Y322" i="1"/>
  <c r="AC321" i="1"/>
  <c r="Y321" i="1"/>
  <c r="AC320" i="1"/>
  <c r="Y320" i="1"/>
  <c r="AC319" i="1"/>
  <c r="Y319" i="1"/>
  <c r="AC318" i="1"/>
  <c r="Y318" i="1"/>
  <c r="AC260" i="1"/>
  <c r="Y260" i="1"/>
  <c r="AC259" i="1"/>
  <c r="Y259" i="1"/>
  <c r="AC258" i="1"/>
  <c r="Y258" i="1"/>
  <c r="AC257" i="1"/>
  <c r="Y257" i="1"/>
  <c r="AC256" i="1"/>
  <c r="Y256" i="1"/>
  <c r="AC255" i="1"/>
  <c r="Y255" i="1"/>
  <c r="AC254" i="1"/>
  <c r="Y254" i="1"/>
  <c r="AC253" i="1"/>
  <c r="Y253" i="1"/>
  <c r="AC252" i="1"/>
  <c r="Y252" i="1"/>
  <c r="AC251" i="1"/>
  <c r="Y251" i="1"/>
  <c r="AC250" i="1"/>
  <c r="Y250" i="1"/>
  <c r="AC249" i="1"/>
  <c r="Y249" i="1"/>
  <c r="AC248" i="1"/>
  <c r="Y248" i="1"/>
  <c r="AC247" i="1"/>
  <c r="X247" i="1"/>
  <c r="AA246" i="1"/>
  <c r="AB245" i="1"/>
  <c r="AB244" i="1"/>
  <c r="AB242" i="1"/>
  <c r="AB241" i="1"/>
  <c r="AB240" i="1"/>
  <c r="AB238" i="1"/>
  <c r="AB237" i="1"/>
  <c r="AB236" i="1"/>
  <c r="AB106" i="1"/>
  <c r="AB105" i="1"/>
  <c r="AB104" i="1"/>
  <c r="AB102" i="1"/>
  <c r="AB101" i="1"/>
  <c r="AB100" i="1"/>
  <c r="AB98" i="1"/>
  <c r="AB97" i="1"/>
  <c r="AB96" i="1"/>
  <c r="AB94" i="1"/>
  <c r="AB93" i="1"/>
  <c r="AB92" i="1"/>
  <c r="AB90" i="1"/>
  <c r="AB89" i="1"/>
  <c r="AB88" i="1"/>
  <c r="AB86" i="1"/>
  <c r="AB85" i="1"/>
  <c r="AB84" i="1"/>
  <c r="AB83" i="1"/>
  <c r="AB82" i="1"/>
  <c r="AB80" i="1"/>
  <c r="AB79" i="1"/>
  <c r="AB78" i="1"/>
  <c r="AB76" i="1"/>
  <c r="AA317" i="1"/>
  <c r="W28" i="1"/>
  <c r="AC243" i="1"/>
  <c r="Z243" i="1"/>
  <c r="AC239" i="1"/>
  <c r="Z239" i="1"/>
  <c r="AC107" i="1"/>
  <c r="Z107" i="1"/>
  <c r="AC103" i="1"/>
  <c r="Z103" i="1"/>
  <c r="AC99" i="1"/>
  <c r="Z99" i="1"/>
  <c r="AC95" i="1"/>
  <c r="Z95" i="1"/>
  <c r="AC91" i="1"/>
  <c r="Z91" i="1"/>
  <c r="AC87" i="1"/>
  <c r="Z87" i="1"/>
  <c r="AC81" i="1"/>
  <c r="Z81" i="1"/>
  <c r="AC77" i="1"/>
  <c r="Z77" i="1"/>
  <c r="AB216" i="1"/>
  <c r="AC216" i="1"/>
  <c r="Z216" i="1"/>
  <c r="AA216" i="1"/>
  <c r="AB51" i="1"/>
  <c r="AC51" i="1"/>
  <c r="Z51" i="1"/>
  <c r="AA51" i="1"/>
  <c r="AB47" i="1"/>
  <c r="AC47" i="1"/>
  <c r="Z47" i="1"/>
  <c r="AA47" i="1"/>
  <c r="AB43" i="1"/>
  <c r="AC43" i="1"/>
  <c r="Z43" i="1"/>
  <c r="AA43" i="1"/>
  <c r="AB39" i="1"/>
  <c r="AC39" i="1"/>
  <c r="Z39" i="1"/>
  <c r="AA39" i="1"/>
  <c r="AB35" i="1"/>
  <c r="AC35" i="1"/>
  <c r="Z35" i="1"/>
  <c r="AA35" i="1"/>
  <c r="AB33" i="1"/>
  <c r="AC33" i="1"/>
  <c r="Z33" i="1"/>
  <c r="AA33" i="1"/>
  <c r="AB29" i="1"/>
  <c r="AC29" i="1"/>
  <c r="Z29" i="1"/>
  <c r="AA29" i="1"/>
  <c r="AA336" i="1"/>
  <c r="AA334" i="1"/>
  <c r="AA328" i="1"/>
  <c r="AA318" i="1"/>
  <c r="AA259" i="1"/>
  <c r="AA257" i="1"/>
  <c r="AA255" i="1"/>
  <c r="AA251" i="1"/>
  <c r="AA249" i="1"/>
  <c r="Y243" i="1"/>
  <c r="V243" i="1"/>
  <c r="Y239" i="1"/>
  <c r="V239" i="1"/>
  <c r="Y107" i="1"/>
  <c r="V107" i="1"/>
  <c r="Y103" i="1"/>
  <c r="V103" i="1"/>
  <c r="Y99" i="1"/>
  <c r="V99" i="1"/>
  <c r="Y95" i="1"/>
  <c r="V95" i="1"/>
  <c r="Y89" i="1"/>
  <c r="V89" i="1"/>
  <c r="Y85" i="1"/>
  <c r="V85" i="1"/>
  <c r="Y81" i="1"/>
  <c r="V81" i="1"/>
  <c r="Y79" i="1"/>
  <c r="V79" i="1"/>
  <c r="Y317" i="1"/>
  <c r="W317" i="1"/>
  <c r="X317" i="1"/>
  <c r="X53" i="1"/>
  <c r="Y53" i="1"/>
  <c r="X49" i="1"/>
  <c r="Y49" i="1"/>
  <c r="X43" i="1"/>
  <c r="Y43" i="1"/>
  <c r="X39" i="1"/>
  <c r="Y39" i="1"/>
  <c r="X35" i="1"/>
  <c r="Y35" i="1"/>
  <c r="X33" i="1"/>
  <c r="Y33" i="1"/>
  <c r="X29" i="1"/>
  <c r="Y29" i="1"/>
  <c r="Z338" i="1"/>
  <c r="Z336" i="1"/>
  <c r="Z334" i="1"/>
  <c r="Z330" i="1"/>
  <c r="Z328" i="1"/>
  <c r="Z324" i="1"/>
  <c r="Z322" i="1"/>
  <c r="Z318" i="1"/>
  <c r="Z259" i="1"/>
  <c r="Z257" i="1"/>
  <c r="V255" i="1"/>
  <c r="Z251" i="1"/>
  <c r="Z249" i="1"/>
  <c r="W241" i="1"/>
  <c r="W239" i="1"/>
  <c r="W237" i="1"/>
  <c r="W107" i="1"/>
  <c r="W105" i="1"/>
  <c r="W101" i="1"/>
  <c r="W99" i="1"/>
  <c r="W97" i="1"/>
  <c r="W95" i="1"/>
  <c r="W93" i="1"/>
  <c r="W89" i="1"/>
  <c r="W87" i="1"/>
  <c r="W85" i="1"/>
  <c r="W83" i="1"/>
  <c r="V216" i="1"/>
  <c r="V49" i="1"/>
  <c r="V45" i="1"/>
  <c r="V41" i="1"/>
  <c r="V37" i="1"/>
  <c r="V33" i="1"/>
  <c r="V29" i="1"/>
  <c r="Y244" i="1"/>
  <c r="V244" i="1"/>
  <c r="Y242" i="1"/>
  <c r="V242" i="1"/>
  <c r="Y240" i="1"/>
  <c r="V240" i="1"/>
  <c r="Y238" i="1"/>
  <c r="V238" i="1"/>
  <c r="Y236" i="1"/>
  <c r="V236" i="1"/>
  <c r="Y106" i="1"/>
  <c r="V106" i="1"/>
  <c r="Y104" i="1"/>
  <c r="V104" i="1"/>
  <c r="Y102" i="1"/>
  <c r="V102" i="1"/>
  <c r="Y100" i="1"/>
  <c r="V100" i="1"/>
  <c r="Y98" i="1"/>
  <c r="V98" i="1"/>
  <c r="Y96" i="1"/>
  <c r="V96" i="1"/>
  <c r="Y94" i="1"/>
  <c r="V94" i="1"/>
  <c r="Y92" i="1"/>
  <c r="V92" i="1"/>
  <c r="Y90" i="1"/>
  <c r="V90" i="1"/>
  <c r="Y88" i="1"/>
  <c r="V88" i="1"/>
  <c r="Y86" i="1"/>
  <c r="V86" i="1"/>
  <c r="Y84" i="1"/>
  <c r="V84" i="1"/>
  <c r="Y82" i="1"/>
  <c r="V82" i="1"/>
  <c r="Y80" i="1"/>
  <c r="V80" i="1"/>
  <c r="Y78" i="1"/>
  <c r="V78" i="1"/>
  <c r="Y76" i="1"/>
  <c r="V76" i="1"/>
  <c r="X316" i="1"/>
  <c r="Y316" i="1"/>
  <c r="X215" i="1"/>
  <c r="Y215" i="1"/>
  <c r="X52" i="1"/>
  <c r="Y52" i="1"/>
  <c r="X50" i="1"/>
  <c r="Y50" i="1"/>
  <c r="X48" i="1"/>
  <c r="Y48" i="1"/>
  <c r="X46" i="1"/>
  <c r="Y46" i="1"/>
  <c r="X44" i="1"/>
  <c r="Y44" i="1"/>
  <c r="X42" i="1"/>
  <c r="Y42" i="1"/>
  <c r="X40" i="1"/>
  <c r="X38" i="1"/>
  <c r="Y38" i="1"/>
  <c r="X36" i="1"/>
  <c r="Y36" i="1"/>
  <c r="X34" i="1"/>
  <c r="Y34" i="1"/>
  <c r="X32" i="1"/>
  <c r="Y32" i="1"/>
  <c r="X30" i="1"/>
  <c r="Y30" i="1"/>
  <c r="AB247" i="1"/>
  <c r="W247" i="1"/>
  <c r="Y246" i="1"/>
  <c r="AA245" i="1"/>
  <c r="AA244" i="1"/>
  <c r="AA243" i="1"/>
  <c r="AA242" i="1"/>
  <c r="AA241" i="1"/>
  <c r="AA240" i="1"/>
  <c r="AA239" i="1"/>
  <c r="AA238" i="1"/>
  <c r="AA237" i="1"/>
  <c r="AA236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Z317" i="1"/>
  <c r="V316" i="1"/>
  <c r="V215" i="1"/>
  <c r="V52" i="1"/>
  <c r="V50" i="1"/>
  <c r="V48" i="1"/>
  <c r="V46" i="1"/>
  <c r="V44" i="1"/>
  <c r="V42" i="1"/>
  <c r="V40" i="1"/>
  <c r="V38" i="1"/>
  <c r="V36" i="1"/>
  <c r="V34" i="1"/>
  <c r="V32" i="1"/>
  <c r="V30" i="1"/>
  <c r="V28" i="1"/>
  <c r="I99" i="12" l="1"/>
  <c r="I2" i="9"/>
  <c r="I62" i="9"/>
  <c r="H8" i="10"/>
  <c r="I108" i="9"/>
  <c r="I9" i="13"/>
  <c r="J89" i="12"/>
  <c r="I3" i="13"/>
  <c r="J83" i="12"/>
  <c r="I17" i="13"/>
  <c r="J97" i="12"/>
  <c r="H11" i="13"/>
  <c r="H12" i="10"/>
  <c r="I112" i="9"/>
  <c r="G19" i="10"/>
  <c r="H2" i="10"/>
  <c r="I102" i="9"/>
  <c r="I18" i="13"/>
  <c r="J98" i="12"/>
  <c r="I5" i="13"/>
  <c r="J85" i="12"/>
  <c r="I13" i="13"/>
  <c r="J93" i="12"/>
  <c r="H19" i="13"/>
  <c r="H3" i="10"/>
  <c r="I103" i="9"/>
  <c r="I7" i="13"/>
  <c r="J87" i="12"/>
  <c r="I8" i="13"/>
  <c r="J88" i="12"/>
  <c r="H7" i="10"/>
  <c r="I107" i="9"/>
  <c r="I14" i="13"/>
  <c r="J94" i="12"/>
  <c r="H6" i="10"/>
  <c r="I106" i="9"/>
  <c r="H13" i="10"/>
  <c r="I113" i="9"/>
  <c r="K15" i="12"/>
  <c r="K75" i="12"/>
  <c r="H5" i="10"/>
  <c r="I105" i="9"/>
  <c r="I18" i="9"/>
  <c r="I78" i="9"/>
  <c r="I16" i="9"/>
  <c r="I76" i="9"/>
  <c r="I6" i="13"/>
  <c r="J86" i="12"/>
  <c r="I91" i="12"/>
  <c r="I101" i="12" s="1"/>
  <c r="I13" i="9"/>
  <c r="I73" i="9"/>
  <c r="H10" i="10"/>
  <c r="I110" i="9"/>
  <c r="K18" i="12"/>
  <c r="K78" i="12"/>
  <c r="H4" i="10"/>
  <c r="I104" i="9"/>
  <c r="K16" i="12"/>
  <c r="K76" i="12"/>
  <c r="I15" i="9"/>
  <c r="I75" i="9"/>
  <c r="J79" i="12"/>
  <c r="H18" i="10"/>
  <c r="I118" i="9"/>
  <c r="H119" i="9"/>
  <c r="H111" i="9"/>
  <c r="H17" i="10"/>
  <c r="I117" i="9"/>
  <c r="I14" i="9"/>
  <c r="I74" i="9"/>
  <c r="K17" i="12"/>
  <c r="K77" i="12"/>
  <c r="H15" i="10"/>
  <c r="I115" i="9"/>
  <c r="K14" i="12"/>
  <c r="K74" i="12"/>
  <c r="I16" i="13"/>
  <c r="J96" i="12"/>
  <c r="I10" i="13"/>
  <c r="J90" i="12"/>
  <c r="H16" i="10"/>
  <c r="I116" i="9"/>
  <c r="I4" i="13"/>
  <c r="J84" i="12"/>
  <c r="H14" i="10"/>
  <c r="I114" i="9"/>
  <c r="I15" i="13"/>
  <c r="J95" i="12"/>
  <c r="H9" i="10"/>
  <c r="I109" i="9"/>
  <c r="K12" i="12"/>
  <c r="K72" i="12"/>
  <c r="J19" i="12"/>
  <c r="K13" i="12"/>
  <c r="K73" i="12"/>
  <c r="I17" i="9"/>
  <c r="I77" i="9"/>
  <c r="J71" i="12"/>
  <c r="K5" i="12"/>
  <c r="K65" i="12"/>
  <c r="K7" i="12"/>
  <c r="K67" i="12"/>
  <c r="K3" i="12"/>
  <c r="K63" i="12"/>
  <c r="J11" i="12"/>
  <c r="L2" i="12"/>
  <c r="L62" i="12"/>
  <c r="K9" i="12"/>
  <c r="K69" i="12"/>
  <c r="K4" i="12"/>
  <c r="K64" i="12"/>
  <c r="K10" i="12"/>
  <c r="K70" i="12"/>
  <c r="K6" i="12"/>
  <c r="K66" i="12"/>
  <c r="K8" i="12"/>
  <c r="K68" i="12"/>
  <c r="I10" i="9"/>
  <c r="J70" i="9" s="1"/>
  <c r="I4" i="9"/>
  <c r="J4" i="9" s="1"/>
  <c r="I8" i="9"/>
  <c r="J8" i="9" s="1"/>
  <c r="K68" i="9" s="1"/>
  <c r="I6" i="9"/>
  <c r="I66" i="9"/>
  <c r="J2" i="9"/>
  <c r="J62" i="9"/>
  <c r="I69" i="9"/>
  <c r="I9" i="9"/>
  <c r="I65" i="9"/>
  <c r="I5" i="9"/>
  <c r="I3" i="9"/>
  <c r="I63" i="9"/>
  <c r="H19" i="9"/>
  <c r="I12" i="9"/>
  <c r="J72" i="9" s="1"/>
  <c r="H11" i="9"/>
  <c r="I7" i="9"/>
  <c r="I67" i="9"/>
  <c r="J2" i="13"/>
  <c r="L82" i="12" s="1"/>
  <c r="I11" i="13"/>
  <c r="J12" i="13"/>
  <c r="L92" i="12" s="1"/>
  <c r="J10" i="9" l="1"/>
  <c r="I79" i="9"/>
  <c r="I9" i="10"/>
  <c r="J109" i="9"/>
  <c r="I14" i="10"/>
  <c r="J114" i="9"/>
  <c r="I16" i="10"/>
  <c r="J116" i="9"/>
  <c r="J16" i="13"/>
  <c r="K96" i="12"/>
  <c r="I15" i="10"/>
  <c r="J115" i="9"/>
  <c r="J14" i="9"/>
  <c r="J74" i="9"/>
  <c r="H11" i="10"/>
  <c r="J17" i="9"/>
  <c r="J77" i="9"/>
  <c r="K79" i="12"/>
  <c r="L16" i="12"/>
  <c r="L76" i="12"/>
  <c r="L18" i="12"/>
  <c r="L78" i="12"/>
  <c r="J13" i="9"/>
  <c r="J73" i="9"/>
  <c r="J13" i="13"/>
  <c r="K93" i="12"/>
  <c r="J91" i="12"/>
  <c r="L12" i="12"/>
  <c r="L72" i="12"/>
  <c r="K19" i="12"/>
  <c r="J15" i="13"/>
  <c r="K95" i="12"/>
  <c r="J4" i="13"/>
  <c r="K84" i="12"/>
  <c r="J10" i="13"/>
  <c r="K90" i="12"/>
  <c r="L14" i="12"/>
  <c r="L74" i="12"/>
  <c r="L17" i="12"/>
  <c r="L77" i="12"/>
  <c r="I17" i="10"/>
  <c r="J117" i="9"/>
  <c r="J6" i="13"/>
  <c r="K86" i="12"/>
  <c r="J18" i="9"/>
  <c r="J78" i="9"/>
  <c r="I13" i="10"/>
  <c r="J113" i="9"/>
  <c r="J14" i="13"/>
  <c r="K94" i="12"/>
  <c r="J8" i="13"/>
  <c r="K88" i="12"/>
  <c r="I3" i="10"/>
  <c r="J103" i="9"/>
  <c r="J18" i="13"/>
  <c r="K98" i="12"/>
  <c r="I119" i="9"/>
  <c r="J3" i="13"/>
  <c r="K83" i="12"/>
  <c r="I8" i="10"/>
  <c r="J108" i="9"/>
  <c r="I19" i="13"/>
  <c r="J68" i="9"/>
  <c r="L13" i="12"/>
  <c r="L73" i="12"/>
  <c r="I18" i="10"/>
  <c r="J118" i="9"/>
  <c r="J15" i="9"/>
  <c r="J75" i="9"/>
  <c r="J79" i="9" s="1"/>
  <c r="I4" i="10"/>
  <c r="J104" i="9"/>
  <c r="I10" i="10"/>
  <c r="J110" i="9"/>
  <c r="I111" i="9"/>
  <c r="J112" i="9"/>
  <c r="J119" i="9" s="1"/>
  <c r="I12" i="10"/>
  <c r="H19" i="10"/>
  <c r="J16" i="9"/>
  <c r="J76" i="9"/>
  <c r="I5" i="10"/>
  <c r="J105" i="9"/>
  <c r="L15" i="12"/>
  <c r="L75" i="12"/>
  <c r="I6" i="10"/>
  <c r="J106" i="9"/>
  <c r="I7" i="10"/>
  <c r="J107" i="9"/>
  <c r="J7" i="13"/>
  <c r="K87" i="12"/>
  <c r="J99" i="12"/>
  <c r="J5" i="13"/>
  <c r="K85" i="12"/>
  <c r="I2" i="10"/>
  <c r="J102" i="9"/>
  <c r="J17" i="13"/>
  <c r="J19" i="13" s="1"/>
  <c r="K97" i="12"/>
  <c r="J9" i="13"/>
  <c r="K89" i="12"/>
  <c r="K71" i="12"/>
  <c r="L6" i="12"/>
  <c r="L66" i="12"/>
  <c r="L3" i="12"/>
  <c r="L63" i="12"/>
  <c r="K11" i="12"/>
  <c r="L5" i="12"/>
  <c r="L65" i="12"/>
  <c r="L9" i="12"/>
  <c r="L69" i="12"/>
  <c r="L4" i="12"/>
  <c r="L64" i="12"/>
  <c r="M2" i="12"/>
  <c r="M62" i="12"/>
  <c r="L8" i="12"/>
  <c r="L68" i="12"/>
  <c r="L10" i="12"/>
  <c r="L70" i="12"/>
  <c r="L7" i="12"/>
  <c r="L67" i="12"/>
  <c r="J64" i="9"/>
  <c r="K8" i="9"/>
  <c r="L8" i="9" s="1"/>
  <c r="J3" i="9"/>
  <c r="J63" i="9"/>
  <c r="K10" i="9"/>
  <c r="K70" i="9"/>
  <c r="K4" i="9"/>
  <c r="K64" i="9"/>
  <c r="J12" i="9"/>
  <c r="K72" i="9" s="1"/>
  <c r="I19" i="9"/>
  <c r="J69" i="9"/>
  <c r="J9" i="9"/>
  <c r="K2" i="9"/>
  <c r="K62" i="9"/>
  <c r="J7" i="9"/>
  <c r="J67" i="9"/>
  <c r="J65" i="9"/>
  <c r="J5" i="9"/>
  <c r="I71" i="9"/>
  <c r="I11" i="9"/>
  <c r="J6" i="9"/>
  <c r="J66" i="9"/>
  <c r="K12" i="13"/>
  <c r="M92" i="12" s="1"/>
  <c r="K2" i="13"/>
  <c r="M82" i="12" s="1"/>
  <c r="R5" i="6"/>
  <c r="Q5" i="6"/>
  <c r="P5" i="6"/>
  <c r="O5" i="6"/>
  <c r="M5" i="6"/>
  <c r="G5" i="6"/>
  <c r="A5" i="6"/>
  <c r="R3" i="6"/>
  <c r="Q3" i="6"/>
  <c r="P3" i="6"/>
  <c r="O3" i="6"/>
  <c r="N3" i="6"/>
  <c r="M3" i="6"/>
  <c r="G3" i="6"/>
  <c r="A3" i="6"/>
  <c r="R2" i="6"/>
  <c r="Q2" i="6"/>
  <c r="P2" i="6"/>
  <c r="O2" i="6"/>
  <c r="N2" i="6"/>
  <c r="S2" i="6" s="1"/>
  <c r="M2" i="6"/>
  <c r="G2" i="6"/>
  <c r="A2" i="6"/>
  <c r="O210" i="3"/>
  <c r="O174" i="3"/>
  <c r="O120" i="3"/>
  <c r="S3" i="1"/>
  <c r="S275" i="1"/>
  <c r="S273" i="1"/>
  <c r="S2" i="1"/>
  <c r="S40" i="1"/>
  <c r="J111" i="9" l="1"/>
  <c r="J11" i="13"/>
  <c r="Y275" i="1"/>
  <c r="AC275" i="1"/>
  <c r="M15" i="12"/>
  <c r="M75" i="12"/>
  <c r="K18" i="13"/>
  <c r="L98" i="12"/>
  <c r="K6" i="13"/>
  <c r="L86" i="12"/>
  <c r="K10" i="13"/>
  <c r="L90" i="12"/>
  <c r="J16" i="10"/>
  <c r="K116" i="9"/>
  <c r="Y40" i="1"/>
  <c r="AC40" i="1"/>
  <c r="J2" i="10"/>
  <c r="K102" i="9"/>
  <c r="J4" i="10"/>
  <c r="K104" i="9"/>
  <c r="Q210" i="3"/>
  <c r="Q289" i="3"/>
  <c r="Q197" i="3"/>
  <c r="Q200" i="3"/>
  <c r="Q206" i="3"/>
  <c r="Q212" i="3"/>
  <c r="Q216" i="3"/>
  <c r="Q232" i="3"/>
  <c r="Q223" i="3"/>
  <c r="Q231" i="3"/>
  <c r="Q11" i="3"/>
  <c r="Q291" i="3"/>
  <c r="Q17" i="3"/>
  <c r="Q2" i="3"/>
  <c r="Q293" i="3"/>
  <c r="Q294" i="3"/>
  <c r="Q10" i="3"/>
  <c r="Q307" i="3"/>
  <c r="Q312" i="3"/>
  <c r="Q32" i="3"/>
  <c r="Q25" i="3"/>
  <c r="Q305" i="3"/>
  <c r="Q315" i="3"/>
  <c r="Q30" i="3"/>
  <c r="U3" i="1"/>
  <c r="U27" i="1"/>
  <c r="U214" i="1"/>
  <c r="U5" i="1"/>
  <c r="U9" i="1"/>
  <c r="U11" i="1"/>
  <c r="U15" i="1"/>
  <c r="U19" i="1"/>
  <c r="U23" i="1"/>
  <c r="U55" i="1"/>
  <c r="U59" i="1"/>
  <c r="U63" i="1"/>
  <c r="U67" i="1"/>
  <c r="U71" i="1"/>
  <c r="U75" i="1"/>
  <c r="U194" i="1"/>
  <c r="U198" i="1"/>
  <c r="U202" i="1"/>
  <c r="U206" i="1"/>
  <c r="U210" i="1"/>
  <c r="U218" i="1"/>
  <c r="U222" i="1"/>
  <c r="U226" i="1"/>
  <c r="U230" i="1"/>
  <c r="U234" i="1"/>
  <c r="U2" i="1"/>
  <c r="Q228" i="3"/>
  <c r="Q15" i="3"/>
  <c r="Q33" i="3"/>
  <c r="Q203" i="3"/>
  <c r="Q213" i="3"/>
  <c r="Q204" i="3"/>
  <c r="Q214" i="3"/>
  <c r="Q205" i="3"/>
  <c r="Q201" i="3"/>
  <c r="Q209" i="3"/>
  <c r="Q202" i="3"/>
  <c r="Q198" i="3"/>
  <c r="Q229" i="3"/>
  <c r="Q221" i="3"/>
  <c r="Q217" i="3"/>
  <c r="Q222" i="3"/>
  <c r="Q230" i="3"/>
  <c r="Q226" i="3"/>
  <c r="Q224" i="3"/>
  <c r="Q218" i="3"/>
  <c r="Q299" i="3"/>
  <c r="Q6" i="3"/>
  <c r="Q14" i="3"/>
  <c r="Q16" i="3"/>
  <c r="Q7" i="3"/>
  <c r="Q3" i="3"/>
  <c r="Q292" i="3"/>
  <c r="Q8" i="3"/>
  <c r="Q302" i="3"/>
  <c r="Q18" i="3"/>
  <c r="Q296" i="3"/>
  <c r="Q12" i="3"/>
  <c r="Q19" i="3"/>
  <c r="Q297" i="3"/>
  <c r="Q13" i="3"/>
  <c r="Q37" i="3"/>
  <c r="Q310" i="3"/>
  <c r="Q31" i="3"/>
  <c r="Q303" i="3"/>
  <c r="Q29" i="3"/>
  <c r="Q313" i="3"/>
  <c r="Q304" i="3"/>
  <c r="Q314" i="3"/>
  <c r="Q35" i="3"/>
  <c r="Q308" i="3"/>
  <c r="Q20" i="3"/>
  <c r="Q22" i="3"/>
  <c r="Q306" i="3"/>
  <c r="Q27" i="3"/>
  <c r="U26" i="1"/>
  <c r="U213" i="1"/>
  <c r="U4" i="1"/>
  <c r="U6" i="1"/>
  <c r="U8" i="1"/>
  <c r="U10" i="1"/>
  <c r="U12" i="1"/>
  <c r="U14" i="1"/>
  <c r="U16" i="1"/>
  <c r="U18" i="1"/>
  <c r="U20" i="1"/>
  <c r="U22" i="1"/>
  <c r="U24" i="1"/>
  <c r="U54" i="1"/>
  <c r="U56" i="1"/>
  <c r="U58" i="1"/>
  <c r="U60" i="1"/>
  <c r="U62" i="1"/>
  <c r="U64" i="1"/>
  <c r="U66" i="1"/>
  <c r="U68" i="1"/>
  <c r="U70" i="1"/>
  <c r="U72" i="1"/>
  <c r="U74" i="1"/>
  <c r="U191" i="1"/>
  <c r="U193" i="1"/>
  <c r="U195" i="1"/>
  <c r="U197" i="1"/>
  <c r="U199" i="1"/>
  <c r="U201" i="1"/>
  <c r="U203" i="1"/>
  <c r="U205" i="1"/>
  <c r="U207" i="1"/>
  <c r="U209" i="1"/>
  <c r="U211" i="1"/>
  <c r="U217" i="1"/>
  <c r="U219" i="1"/>
  <c r="U221" i="1"/>
  <c r="U223" i="1"/>
  <c r="U225" i="1"/>
  <c r="U227" i="1"/>
  <c r="U229" i="1"/>
  <c r="U231" i="1"/>
  <c r="U233" i="1"/>
  <c r="U235" i="1"/>
  <c r="Q288" i="3"/>
  <c r="Q298" i="3"/>
  <c r="Q311" i="3"/>
  <c r="Q199" i="3"/>
  <c r="Q207" i="3"/>
  <c r="Q208" i="3"/>
  <c r="Q211" i="3"/>
  <c r="Q220" i="3"/>
  <c r="Q215" i="3"/>
  <c r="Q225" i="3"/>
  <c r="Q219" i="3"/>
  <c r="Q227" i="3"/>
  <c r="Q290" i="3"/>
  <c r="Q300" i="3"/>
  <c r="Q301" i="3"/>
  <c r="Q295" i="3"/>
  <c r="Q4" i="3"/>
  <c r="Q9" i="3"/>
  <c r="Q5" i="3"/>
  <c r="Q23" i="3"/>
  <c r="Q28" i="3"/>
  <c r="Q24" i="3"/>
  <c r="Q34" i="3"/>
  <c r="Q21" i="3"/>
  <c r="Q26" i="3"/>
  <c r="Q36" i="3"/>
  <c r="Q309" i="3"/>
  <c r="U7" i="1"/>
  <c r="U13" i="1"/>
  <c r="U17" i="1"/>
  <c r="U21" i="1"/>
  <c r="U25" i="1"/>
  <c r="U57" i="1"/>
  <c r="U61" i="1"/>
  <c r="U65" i="1"/>
  <c r="U69" i="1"/>
  <c r="U73" i="1"/>
  <c r="U192" i="1"/>
  <c r="U196" i="1"/>
  <c r="U200" i="1"/>
  <c r="U204" i="1"/>
  <c r="U208" i="1"/>
  <c r="U212" i="1"/>
  <c r="U220" i="1"/>
  <c r="U224" i="1"/>
  <c r="U228" i="1"/>
  <c r="U232" i="1"/>
  <c r="K7" i="13"/>
  <c r="L87" i="12"/>
  <c r="J6" i="10"/>
  <c r="K106" i="9"/>
  <c r="J5" i="10"/>
  <c r="K105" i="9"/>
  <c r="J3" i="10"/>
  <c r="K103" i="9"/>
  <c r="K14" i="13"/>
  <c r="L94" i="12"/>
  <c r="K18" i="9"/>
  <c r="K78" i="9"/>
  <c r="J17" i="10"/>
  <c r="K117" i="9"/>
  <c r="M14" i="12"/>
  <c r="M74" i="12"/>
  <c r="K4" i="13"/>
  <c r="L84" i="12"/>
  <c r="L79" i="12"/>
  <c r="J101" i="12"/>
  <c r="K13" i="9"/>
  <c r="K73" i="9"/>
  <c r="M16" i="12"/>
  <c r="M76" i="12"/>
  <c r="K14" i="9"/>
  <c r="K74" i="9"/>
  <c r="K16" i="13"/>
  <c r="L96" i="12"/>
  <c r="J14" i="10"/>
  <c r="K114" i="9"/>
  <c r="S5" i="6"/>
  <c r="P228" i="3"/>
  <c r="P15" i="3"/>
  <c r="P33" i="3"/>
  <c r="P203" i="3"/>
  <c r="P213" i="3"/>
  <c r="P204" i="3"/>
  <c r="P214" i="3"/>
  <c r="P205" i="3"/>
  <c r="P201" i="3"/>
  <c r="P209" i="3"/>
  <c r="P202" i="3"/>
  <c r="P198" i="3"/>
  <c r="P229" i="3"/>
  <c r="P221" i="3"/>
  <c r="P217" i="3"/>
  <c r="P222" i="3"/>
  <c r="P230" i="3"/>
  <c r="P226" i="3"/>
  <c r="P224" i="3"/>
  <c r="P218" i="3"/>
  <c r="P299" i="3"/>
  <c r="P6" i="3"/>
  <c r="P14" i="3"/>
  <c r="P16" i="3"/>
  <c r="P7" i="3"/>
  <c r="P3" i="3"/>
  <c r="P292" i="3"/>
  <c r="P8" i="3"/>
  <c r="P302" i="3"/>
  <c r="P18" i="3"/>
  <c r="P296" i="3"/>
  <c r="P12" i="3"/>
  <c r="P19" i="3"/>
  <c r="P297" i="3"/>
  <c r="P13" i="3"/>
  <c r="P37" i="3"/>
  <c r="P310" i="3"/>
  <c r="P31" i="3"/>
  <c r="P303" i="3"/>
  <c r="P29" i="3"/>
  <c r="P313" i="3"/>
  <c r="P304" i="3"/>
  <c r="P314" i="3"/>
  <c r="P35" i="3"/>
  <c r="P308" i="3"/>
  <c r="P20" i="3"/>
  <c r="P22" i="3"/>
  <c r="P306" i="3"/>
  <c r="P27" i="3"/>
  <c r="T26" i="1"/>
  <c r="T213" i="1"/>
  <c r="T4" i="1"/>
  <c r="T6" i="1"/>
  <c r="T8" i="1"/>
  <c r="T10" i="1"/>
  <c r="T12" i="1"/>
  <c r="T14" i="1"/>
  <c r="T16" i="1"/>
  <c r="T18" i="1"/>
  <c r="T20" i="1"/>
  <c r="T22" i="1"/>
  <c r="T24" i="1"/>
  <c r="T54" i="1"/>
  <c r="T56" i="1"/>
  <c r="T58" i="1"/>
  <c r="T60" i="1"/>
  <c r="T62" i="1"/>
  <c r="T64" i="1"/>
  <c r="T66" i="1"/>
  <c r="T68" i="1"/>
  <c r="T70" i="1"/>
  <c r="T72" i="1"/>
  <c r="T74" i="1"/>
  <c r="T191" i="1"/>
  <c r="T193" i="1"/>
  <c r="T195" i="1"/>
  <c r="T197" i="1"/>
  <c r="T199" i="1"/>
  <c r="T201" i="1"/>
  <c r="T203" i="1"/>
  <c r="T205" i="1"/>
  <c r="T207" i="1"/>
  <c r="T209" i="1"/>
  <c r="T211" i="1"/>
  <c r="T217" i="1"/>
  <c r="T219" i="1"/>
  <c r="T221" i="1"/>
  <c r="T223" i="1"/>
  <c r="T225" i="1"/>
  <c r="T227" i="1"/>
  <c r="T229" i="1"/>
  <c r="T231" i="1"/>
  <c r="T233" i="1"/>
  <c r="T235" i="1"/>
  <c r="T2" i="1"/>
  <c r="P288" i="3"/>
  <c r="P298" i="3"/>
  <c r="P197" i="3"/>
  <c r="P207" i="3"/>
  <c r="P208" i="3"/>
  <c r="P212" i="3"/>
  <c r="P216" i="3"/>
  <c r="P223" i="3"/>
  <c r="P227" i="3"/>
  <c r="P11" i="3"/>
  <c r="P301" i="3"/>
  <c r="P2" i="3"/>
  <c r="P293" i="3"/>
  <c r="P5" i="3"/>
  <c r="P10" i="3"/>
  <c r="P28" i="3"/>
  <c r="P32" i="3"/>
  <c r="P25" i="3"/>
  <c r="P26" i="3"/>
  <c r="P36" i="3"/>
  <c r="P30" i="3"/>
  <c r="T214" i="1"/>
  <c r="T7" i="1"/>
  <c r="T11" i="1"/>
  <c r="T19" i="1"/>
  <c r="T23" i="1"/>
  <c r="T57" i="1"/>
  <c r="T61" i="1"/>
  <c r="T65" i="1"/>
  <c r="T69" i="1"/>
  <c r="T73" i="1"/>
  <c r="T192" i="1"/>
  <c r="T196" i="1"/>
  <c r="T200" i="1"/>
  <c r="T206" i="1"/>
  <c r="T210" i="1"/>
  <c r="T218" i="1"/>
  <c r="T222" i="1"/>
  <c r="T226" i="1"/>
  <c r="T230" i="1"/>
  <c r="T234" i="1"/>
  <c r="P210" i="3"/>
  <c r="P289" i="3"/>
  <c r="P311" i="3"/>
  <c r="P199" i="3"/>
  <c r="P200" i="3"/>
  <c r="P206" i="3"/>
  <c r="P211" i="3"/>
  <c r="P220" i="3"/>
  <c r="P215" i="3"/>
  <c r="P232" i="3"/>
  <c r="P225" i="3"/>
  <c r="P219" i="3"/>
  <c r="P231" i="3"/>
  <c r="P290" i="3"/>
  <c r="P300" i="3"/>
  <c r="P291" i="3"/>
  <c r="P17" i="3"/>
  <c r="P295" i="3"/>
  <c r="P4" i="3"/>
  <c r="P9" i="3"/>
  <c r="P294" i="3"/>
  <c r="P23" i="3"/>
  <c r="P307" i="3"/>
  <c r="P312" i="3"/>
  <c r="P24" i="3"/>
  <c r="P34" i="3"/>
  <c r="P21" i="3"/>
  <c r="P305" i="3"/>
  <c r="P315" i="3"/>
  <c r="P309" i="3"/>
  <c r="T3" i="1"/>
  <c r="T27" i="1"/>
  <c r="T5" i="1"/>
  <c r="T9" i="1"/>
  <c r="T13" i="1"/>
  <c r="T15" i="1"/>
  <c r="T17" i="1"/>
  <c r="T21" i="1"/>
  <c r="T25" i="1"/>
  <c r="T55" i="1"/>
  <c r="T59" i="1"/>
  <c r="T63" i="1"/>
  <c r="T67" i="1"/>
  <c r="T71" i="1"/>
  <c r="T75" i="1"/>
  <c r="T194" i="1"/>
  <c r="T198" i="1"/>
  <c r="T202" i="1"/>
  <c r="T204" i="1"/>
  <c r="T208" i="1"/>
  <c r="T212" i="1"/>
  <c r="T220" i="1"/>
  <c r="T224" i="1"/>
  <c r="T228" i="1"/>
  <c r="T232" i="1"/>
  <c r="J7" i="10"/>
  <c r="K107" i="9"/>
  <c r="K16" i="9"/>
  <c r="K76" i="9"/>
  <c r="K91" i="12"/>
  <c r="K8" i="13"/>
  <c r="L88" i="12"/>
  <c r="J13" i="10"/>
  <c r="K113" i="9"/>
  <c r="M17" i="12"/>
  <c r="M77" i="12"/>
  <c r="K15" i="13"/>
  <c r="L95" i="12"/>
  <c r="K13" i="13"/>
  <c r="L93" i="12"/>
  <c r="M18" i="12"/>
  <c r="M78" i="12"/>
  <c r="J15" i="10"/>
  <c r="K115" i="9"/>
  <c r="J9" i="10"/>
  <c r="K109" i="9"/>
  <c r="AC3" i="1"/>
  <c r="S3" i="6"/>
  <c r="I11" i="10"/>
  <c r="K9" i="13"/>
  <c r="L89" i="12"/>
  <c r="J18" i="10"/>
  <c r="K118" i="9"/>
  <c r="K3" i="13"/>
  <c r="L83" i="12"/>
  <c r="Y2" i="1"/>
  <c r="AC2" i="1"/>
  <c r="AC273" i="1"/>
  <c r="Y273" i="1"/>
  <c r="K17" i="13"/>
  <c r="L97" i="12"/>
  <c r="K5" i="13"/>
  <c r="L85" i="12"/>
  <c r="K112" i="9"/>
  <c r="K119" i="9" s="1"/>
  <c r="I19" i="10"/>
  <c r="J12" i="10"/>
  <c r="J10" i="10"/>
  <c r="K110" i="9"/>
  <c r="K15" i="9"/>
  <c r="K75" i="9"/>
  <c r="M13" i="12"/>
  <c r="M73" i="12"/>
  <c r="J8" i="10"/>
  <c r="K108" i="9"/>
  <c r="M12" i="12"/>
  <c r="M72" i="12"/>
  <c r="M79" i="12" s="1"/>
  <c r="L19" i="12"/>
  <c r="K99" i="12"/>
  <c r="K17" i="9"/>
  <c r="K77" i="9"/>
  <c r="K79" i="9" s="1"/>
  <c r="M9" i="12"/>
  <c r="M69" i="12"/>
  <c r="M8" i="12"/>
  <c r="M68" i="12"/>
  <c r="M4" i="12"/>
  <c r="M64" i="12"/>
  <c r="M3" i="12"/>
  <c r="M63" i="12"/>
  <c r="L11" i="12"/>
  <c r="M6" i="12"/>
  <c r="M66" i="12"/>
  <c r="N2" i="12"/>
  <c r="N62" i="12"/>
  <c r="M7" i="12"/>
  <c r="M67" i="12"/>
  <c r="M10" i="12"/>
  <c r="M70" i="12"/>
  <c r="M5" i="12"/>
  <c r="M65" i="12"/>
  <c r="L71" i="12"/>
  <c r="L68" i="9"/>
  <c r="L4" i="9"/>
  <c r="L64" i="9"/>
  <c r="K5" i="9"/>
  <c r="K65" i="9"/>
  <c r="K7" i="9"/>
  <c r="K67" i="9"/>
  <c r="K9" i="9"/>
  <c r="K69" i="9"/>
  <c r="J71" i="9"/>
  <c r="K12" i="9"/>
  <c r="L72" i="9" s="1"/>
  <c r="J19" i="9"/>
  <c r="K6" i="9"/>
  <c r="K66" i="9"/>
  <c r="J11" i="9"/>
  <c r="M8" i="9"/>
  <c r="M68" i="9"/>
  <c r="K3" i="9"/>
  <c r="K63" i="9"/>
  <c r="L2" i="9"/>
  <c r="L62" i="9"/>
  <c r="L10" i="9"/>
  <c r="L70" i="9"/>
  <c r="L2" i="13"/>
  <c r="N82" i="12" s="1"/>
  <c r="K19" i="13"/>
  <c r="L12" i="13"/>
  <c r="N92" i="12" s="1"/>
  <c r="U120" i="3"/>
  <c r="Y120" i="3"/>
  <c r="U210" i="3"/>
  <c r="Y210" i="3"/>
  <c r="Y174" i="3"/>
  <c r="U174" i="3"/>
  <c r="K101" i="12" l="1"/>
  <c r="K11" i="13"/>
  <c r="X220" i="1"/>
  <c r="Y220" i="1"/>
  <c r="W220" i="1"/>
  <c r="V220" i="1"/>
  <c r="W202" i="1"/>
  <c r="X202" i="1"/>
  <c r="V202" i="1"/>
  <c r="Y202" i="1"/>
  <c r="V55" i="1"/>
  <c r="W55" i="1"/>
  <c r="Y55" i="1"/>
  <c r="X55" i="1"/>
  <c r="X27" i="1"/>
  <c r="Y27" i="1"/>
  <c r="V27" i="1"/>
  <c r="W27" i="1"/>
  <c r="T312" i="3"/>
  <c r="R312" i="3"/>
  <c r="U312" i="3"/>
  <c r="S312" i="3"/>
  <c r="T291" i="3"/>
  <c r="R291" i="3"/>
  <c r="S291" i="3"/>
  <c r="U291" i="3"/>
  <c r="T219" i="3"/>
  <c r="R219" i="3"/>
  <c r="S219" i="3"/>
  <c r="U219" i="3"/>
  <c r="T199" i="3"/>
  <c r="S199" i="3"/>
  <c r="U199" i="3"/>
  <c r="R199" i="3"/>
  <c r="W218" i="1"/>
  <c r="V218" i="1"/>
  <c r="X218" i="1"/>
  <c r="Y218" i="1"/>
  <c r="W65" i="1"/>
  <c r="X65" i="1"/>
  <c r="V65" i="1"/>
  <c r="Y65" i="1"/>
  <c r="T30" i="3"/>
  <c r="R30" i="3"/>
  <c r="U30" i="3"/>
  <c r="S30" i="3"/>
  <c r="T32" i="3"/>
  <c r="S32" i="3"/>
  <c r="U32" i="3"/>
  <c r="R32" i="3"/>
  <c r="T227" i="3"/>
  <c r="U227" i="3"/>
  <c r="S227" i="3"/>
  <c r="R227" i="3"/>
  <c r="T288" i="3"/>
  <c r="S288" i="3"/>
  <c r="U288" i="3"/>
  <c r="R288" i="3"/>
  <c r="W223" i="1"/>
  <c r="V223" i="1"/>
  <c r="X223" i="1"/>
  <c r="Y223" i="1"/>
  <c r="V203" i="1"/>
  <c r="Y203" i="1"/>
  <c r="X203" i="1"/>
  <c r="W203" i="1"/>
  <c r="V72" i="1"/>
  <c r="W72" i="1"/>
  <c r="Y72" i="1"/>
  <c r="X72" i="1"/>
  <c r="X56" i="1"/>
  <c r="Y56" i="1"/>
  <c r="V56" i="1"/>
  <c r="W56" i="1"/>
  <c r="V12" i="1"/>
  <c r="Y12" i="1"/>
  <c r="W12" i="1"/>
  <c r="X12" i="1"/>
  <c r="U306" i="3"/>
  <c r="S306" i="3"/>
  <c r="T306" i="3"/>
  <c r="R306" i="3"/>
  <c r="S35" i="3"/>
  <c r="T35" i="3"/>
  <c r="U35" i="3"/>
  <c r="R35" i="3"/>
  <c r="R37" i="3"/>
  <c r="S37" i="3"/>
  <c r="T37" i="3"/>
  <c r="U37" i="3"/>
  <c r="T8" i="3"/>
  <c r="U8" i="3"/>
  <c r="S8" i="3"/>
  <c r="R8" i="3"/>
  <c r="T218" i="3"/>
  <c r="R218" i="3"/>
  <c r="S218" i="3"/>
  <c r="U218" i="3"/>
  <c r="R222" i="3"/>
  <c r="U222" i="3"/>
  <c r="T222" i="3"/>
  <c r="S222" i="3"/>
  <c r="R205" i="3"/>
  <c r="T205" i="3"/>
  <c r="S205" i="3"/>
  <c r="U205" i="3"/>
  <c r="U203" i="3"/>
  <c r="R203" i="3"/>
  <c r="T203" i="3"/>
  <c r="S203" i="3"/>
  <c r="L16" i="13"/>
  <c r="M96" i="12"/>
  <c r="N16" i="12"/>
  <c r="N76" i="12"/>
  <c r="N14" i="12"/>
  <c r="N74" i="12"/>
  <c r="L18" i="9"/>
  <c r="L78" i="9"/>
  <c r="K6" i="10"/>
  <c r="L106" i="9"/>
  <c r="AC220" i="1"/>
  <c r="Z220" i="1"/>
  <c r="AB220" i="1"/>
  <c r="AA220" i="1"/>
  <c r="AC69" i="1"/>
  <c r="Z69" i="1"/>
  <c r="AB69" i="1"/>
  <c r="AA69" i="1"/>
  <c r="AB7" i="1"/>
  <c r="Z7" i="1"/>
  <c r="AA7" i="1"/>
  <c r="AC7" i="1"/>
  <c r="X23" i="3"/>
  <c r="Y23" i="3"/>
  <c r="V23" i="3"/>
  <c r="W23" i="3"/>
  <c r="X227" i="3"/>
  <c r="W227" i="3"/>
  <c r="V227" i="3"/>
  <c r="Y227" i="3"/>
  <c r="X199" i="3"/>
  <c r="W199" i="3"/>
  <c r="V199" i="3"/>
  <c r="Y199" i="3"/>
  <c r="AC227" i="1"/>
  <c r="Z227" i="1"/>
  <c r="AB227" i="1"/>
  <c r="AA227" i="1"/>
  <c r="AC207" i="1"/>
  <c r="Z207" i="1"/>
  <c r="AB207" i="1"/>
  <c r="AA207" i="1"/>
  <c r="AB191" i="1"/>
  <c r="AC191" i="1"/>
  <c r="Z191" i="1"/>
  <c r="AA191" i="1"/>
  <c r="Z68" i="1"/>
  <c r="AB68" i="1"/>
  <c r="AA68" i="1"/>
  <c r="AC68" i="1"/>
  <c r="AA24" i="1"/>
  <c r="AC24" i="1"/>
  <c r="AB24" i="1"/>
  <c r="Z24" i="1"/>
  <c r="Z8" i="1"/>
  <c r="AB8" i="1"/>
  <c r="AC8" i="1"/>
  <c r="AA8" i="1"/>
  <c r="W20" i="3"/>
  <c r="X20" i="3"/>
  <c r="V20" i="3"/>
  <c r="Y20" i="3"/>
  <c r="X304" i="3"/>
  <c r="Y304" i="3"/>
  <c r="W304" i="3"/>
  <c r="V304" i="3"/>
  <c r="V297" i="3"/>
  <c r="W297" i="3"/>
  <c r="Y297" i="3"/>
  <c r="X297" i="3"/>
  <c r="X3" i="3"/>
  <c r="W3" i="3"/>
  <c r="Y3" i="3"/>
  <c r="V3" i="3"/>
  <c r="Y6" i="3"/>
  <c r="W6" i="3"/>
  <c r="V6" i="3"/>
  <c r="X6" i="3"/>
  <c r="X221" i="3"/>
  <c r="W221" i="3"/>
  <c r="Y221" i="3"/>
  <c r="V221" i="3"/>
  <c r="V204" i="3"/>
  <c r="W204" i="3"/>
  <c r="Y204" i="3"/>
  <c r="X204" i="3"/>
  <c r="X15" i="3"/>
  <c r="V15" i="3"/>
  <c r="W15" i="3"/>
  <c r="Y15" i="3"/>
  <c r="AA210" i="1"/>
  <c r="AB210" i="1"/>
  <c r="AC210" i="1"/>
  <c r="Z210" i="1"/>
  <c r="AA63" i="1"/>
  <c r="AC63" i="1"/>
  <c r="AB63" i="1"/>
  <c r="Z63" i="1"/>
  <c r="AC5" i="1"/>
  <c r="AB5" i="1"/>
  <c r="AA5" i="1"/>
  <c r="Z5" i="1"/>
  <c r="X30" i="3"/>
  <c r="W30" i="3"/>
  <c r="Y30" i="3"/>
  <c r="V30" i="3"/>
  <c r="V294" i="3"/>
  <c r="W294" i="3"/>
  <c r="X294" i="3"/>
  <c r="Y294" i="3"/>
  <c r="X291" i="3"/>
  <c r="Y291" i="3"/>
  <c r="W291" i="3"/>
  <c r="V291" i="3"/>
  <c r="X200" i="3"/>
  <c r="V200" i="3"/>
  <c r="W200" i="3"/>
  <c r="Y200" i="3"/>
  <c r="N12" i="12"/>
  <c r="N72" i="12"/>
  <c r="M19" i="12"/>
  <c r="K10" i="10"/>
  <c r="L110" i="9"/>
  <c r="K18" i="10"/>
  <c r="L118" i="9"/>
  <c r="K9" i="10"/>
  <c r="L109" i="9"/>
  <c r="L15" i="13"/>
  <c r="M95" i="12"/>
  <c r="W232" i="1"/>
  <c r="Y232" i="1"/>
  <c r="X232" i="1"/>
  <c r="V232" i="1"/>
  <c r="X198" i="1"/>
  <c r="Y198" i="1"/>
  <c r="W198" i="1"/>
  <c r="V198" i="1"/>
  <c r="W25" i="1"/>
  <c r="X25" i="1"/>
  <c r="V25" i="1"/>
  <c r="Y25" i="1"/>
  <c r="V3" i="1"/>
  <c r="W3" i="1"/>
  <c r="X3" i="1"/>
  <c r="T21" i="3"/>
  <c r="R21" i="3"/>
  <c r="U21" i="3"/>
  <c r="S21" i="3"/>
  <c r="T307" i="3"/>
  <c r="S307" i="3"/>
  <c r="U307" i="3"/>
  <c r="R307" i="3"/>
  <c r="T300" i="3"/>
  <c r="R300" i="3"/>
  <c r="U300" i="3"/>
  <c r="S300" i="3"/>
  <c r="T225" i="3"/>
  <c r="S225" i="3"/>
  <c r="U225" i="3"/>
  <c r="R225" i="3"/>
  <c r="T311" i="3"/>
  <c r="S311" i="3"/>
  <c r="U311" i="3"/>
  <c r="R311" i="3"/>
  <c r="X210" i="1"/>
  <c r="Y210" i="1"/>
  <c r="W210" i="1"/>
  <c r="V210" i="1"/>
  <c r="W61" i="1"/>
  <c r="X61" i="1"/>
  <c r="V61" i="1"/>
  <c r="Y61" i="1"/>
  <c r="T28" i="3"/>
  <c r="S28" i="3"/>
  <c r="U28" i="3"/>
  <c r="R28" i="3"/>
  <c r="R223" i="3"/>
  <c r="U223" i="3"/>
  <c r="S223" i="3"/>
  <c r="T223" i="3"/>
  <c r="V2" i="1"/>
  <c r="W2" i="1"/>
  <c r="X2" i="1"/>
  <c r="V221" i="1"/>
  <c r="W221" i="1"/>
  <c r="X221" i="1"/>
  <c r="Y221" i="1"/>
  <c r="V209" i="1"/>
  <c r="X209" i="1"/>
  <c r="W209" i="1"/>
  <c r="Y209" i="1"/>
  <c r="V193" i="1"/>
  <c r="W193" i="1"/>
  <c r="Y193" i="1"/>
  <c r="X193" i="1"/>
  <c r="Y62" i="1"/>
  <c r="V62" i="1"/>
  <c r="X62" i="1"/>
  <c r="W62" i="1"/>
  <c r="X54" i="1"/>
  <c r="W54" i="1"/>
  <c r="V54" i="1"/>
  <c r="Y54" i="1"/>
  <c r="W10" i="1"/>
  <c r="Y10" i="1"/>
  <c r="X10" i="1"/>
  <c r="V10" i="1"/>
  <c r="S22" i="3"/>
  <c r="T22" i="3"/>
  <c r="U22" i="3"/>
  <c r="R22" i="3"/>
  <c r="R303" i="3"/>
  <c r="T303" i="3"/>
  <c r="U303" i="3"/>
  <c r="S303" i="3"/>
  <c r="S296" i="3"/>
  <c r="T296" i="3"/>
  <c r="R296" i="3"/>
  <c r="U296" i="3"/>
  <c r="U14" i="3"/>
  <c r="T14" i="3"/>
  <c r="S14" i="3"/>
  <c r="R14" i="3"/>
  <c r="T224" i="3"/>
  <c r="U224" i="3"/>
  <c r="S224" i="3"/>
  <c r="R224" i="3"/>
  <c r="R202" i="3"/>
  <c r="T202" i="3"/>
  <c r="U202" i="3"/>
  <c r="S202" i="3"/>
  <c r="S33" i="3"/>
  <c r="R33" i="3"/>
  <c r="U33" i="3"/>
  <c r="T33" i="3"/>
  <c r="AC212" i="1"/>
  <c r="Z212" i="1"/>
  <c r="AB212" i="1"/>
  <c r="AA212" i="1"/>
  <c r="Z65" i="1"/>
  <c r="AA65" i="1"/>
  <c r="AB65" i="1"/>
  <c r="AC65" i="1"/>
  <c r="X309" i="3"/>
  <c r="Y309" i="3"/>
  <c r="W309" i="3"/>
  <c r="V309" i="3"/>
  <c r="X5" i="3"/>
  <c r="Y5" i="3"/>
  <c r="W5" i="3"/>
  <c r="V5" i="3"/>
  <c r="X219" i="3"/>
  <c r="V219" i="3"/>
  <c r="W219" i="3"/>
  <c r="Y219" i="3"/>
  <c r="X311" i="3"/>
  <c r="V311" i="3"/>
  <c r="W311" i="3"/>
  <c r="Y311" i="3"/>
  <c r="AC225" i="1"/>
  <c r="Z225" i="1"/>
  <c r="AB225" i="1"/>
  <c r="AA225" i="1"/>
  <c r="AB205" i="1"/>
  <c r="Z205" i="1"/>
  <c r="AC205" i="1"/>
  <c r="AA205" i="1"/>
  <c r="AB74" i="1"/>
  <c r="AC74" i="1"/>
  <c r="AA74" i="1"/>
  <c r="Z74" i="1"/>
  <c r="AB58" i="1"/>
  <c r="AA58" i="1"/>
  <c r="Z58" i="1"/>
  <c r="AC58" i="1"/>
  <c r="AC14" i="1"/>
  <c r="Z14" i="1"/>
  <c r="AB14" i="1"/>
  <c r="AA14" i="1"/>
  <c r="X308" i="3"/>
  <c r="Y308" i="3"/>
  <c r="W308" i="3"/>
  <c r="V308" i="3"/>
  <c r="W310" i="3"/>
  <c r="V310" i="3"/>
  <c r="X310" i="3"/>
  <c r="Y310" i="3"/>
  <c r="X302" i="3"/>
  <c r="Y302" i="3"/>
  <c r="W302" i="3"/>
  <c r="V302" i="3"/>
  <c r="Y7" i="3"/>
  <c r="W7" i="3"/>
  <c r="V7" i="3"/>
  <c r="X7" i="3"/>
  <c r="V230" i="3"/>
  <c r="W230" i="3"/>
  <c r="X230" i="3"/>
  <c r="Y230" i="3"/>
  <c r="X229" i="3"/>
  <c r="V229" i="3"/>
  <c r="W229" i="3"/>
  <c r="Y229" i="3"/>
  <c r="X228" i="3"/>
  <c r="W228" i="3"/>
  <c r="Y228" i="3"/>
  <c r="V228" i="3"/>
  <c r="AA226" i="1"/>
  <c r="AB226" i="1"/>
  <c r="AC226" i="1"/>
  <c r="Z226" i="1"/>
  <c r="AB75" i="1"/>
  <c r="Z75" i="1"/>
  <c r="AA75" i="1"/>
  <c r="AC75" i="1"/>
  <c r="AA59" i="1"/>
  <c r="AC59" i="1"/>
  <c r="AB59" i="1"/>
  <c r="Z59" i="1"/>
  <c r="Z15" i="1"/>
  <c r="AA15" i="1"/>
  <c r="AB15" i="1"/>
  <c r="AC15" i="1"/>
  <c r="AB214" i="1"/>
  <c r="Z214" i="1"/>
  <c r="AA214" i="1"/>
  <c r="AC214" i="1"/>
  <c r="X315" i="3"/>
  <c r="W315" i="3"/>
  <c r="Y315" i="3"/>
  <c r="V315" i="3"/>
  <c r="X312" i="3"/>
  <c r="W312" i="3"/>
  <c r="Y312" i="3"/>
  <c r="V312" i="3"/>
  <c r="X293" i="3"/>
  <c r="Y293" i="3"/>
  <c r="W293" i="3"/>
  <c r="V293" i="3"/>
  <c r="X11" i="3"/>
  <c r="W11" i="3"/>
  <c r="V11" i="3"/>
  <c r="Y11" i="3"/>
  <c r="X216" i="3"/>
  <c r="V216" i="3"/>
  <c r="Y216" i="3"/>
  <c r="W216" i="3"/>
  <c r="X197" i="3"/>
  <c r="Y197" i="3"/>
  <c r="V197" i="3"/>
  <c r="W197" i="3"/>
  <c r="K4" i="10"/>
  <c r="L104" i="9"/>
  <c r="K16" i="10"/>
  <c r="L116" i="9"/>
  <c r="N15" i="12"/>
  <c r="N75" i="12"/>
  <c r="L112" i="9"/>
  <c r="J19" i="10"/>
  <c r="K12" i="10"/>
  <c r="L5" i="13"/>
  <c r="M85" i="12"/>
  <c r="L91" i="12"/>
  <c r="L101" i="12" s="1"/>
  <c r="Y3" i="1"/>
  <c r="L99" i="12"/>
  <c r="L16" i="9"/>
  <c r="L76" i="9"/>
  <c r="X228" i="1"/>
  <c r="Y228" i="1"/>
  <c r="W228" i="1"/>
  <c r="V228" i="1"/>
  <c r="W208" i="1"/>
  <c r="X208" i="1"/>
  <c r="Y208" i="1"/>
  <c r="V208" i="1"/>
  <c r="X194" i="1"/>
  <c r="Y194" i="1"/>
  <c r="W194" i="1"/>
  <c r="V194" i="1"/>
  <c r="X63" i="1"/>
  <c r="Y63" i="1"/>
  <c r="W63" i="1"/>
  <c r="V63" i="1"/>
  <c r="W21" i="1"/>
  <c r="X21" i="1"/>
  <c r="V21" i="1"/>
  <c r="Y21" i="1"/>
  <c r="W9" i="1"/>
  <c r="X9" i="1"/>
  <c r="V9" i="1"/>
  <c r="Y9" i="1"/>
  <c r="T309" i="3"/>
  <c r="S309" i="3"/>
  <c r="U309" i="3"/>
  <c r="R309" i="3"/>
  <c r="T34" i="3"/>
  <c r="R34" i="3"/>
  <c r="U34" i="3"/>
  <c r="S34" i="3"/>
  <c r="T23" i="3"/>
  <c r="U23" i="3"/>
  <c r="S23" i="3"/>
  <c r="R23" i="3"/>
  <c r="T295" i="3"/>
  <c r="R295" i="3"/>
  <c r="U295" i="3"/>
  <c r="S295" i="3"/>
  <c r="T290" i="3"/>
  <c r="R290" i="3"/>
  <c r="U290" i="3"/>
  <c r="S290" i="3"/>
  <c r="T232" i="3"/>
  <c r="S232" i="3"/>
  <c r="U232" i="3"/>
  <c r="R232" i="3"/>
  <c r="T206" i="3"/>
  <c r="U206" i="3"/>
  <c r="R206" i="3"/>
  <c r="S206" i="3"/>
  <c r="T289" i="3"/>
  <c r="R289" i="3"/>
  <c r="S289" i="3"/>
  <c r="U289" i="3"/>
  <c r="W226" i="1"/>
  <c r="Y226" i="1"/>
  <c r="V226" i="1"/>
  <c r="X226" i="1"/>
  <c r="W206" i="1"/>
  <c r="X206" i="1"/>
  <c r="V206" i="1"/>
  <c r="Y206" i="1"/>
  <c r="X73" i="1"/>
  <c r="Y73" i="1"/>
  <c r="V73" i="1"/>
  <c r="W73" i="1"/>
  <c r="W57" i="1"/>
  <c r="X57" i="1"/>
  <c r="Y57" i="1"/>
  <c r="V57" i="1"/>
  <c r="Y7" i="1"/>
  <c r="X7" i="1"/>
  <c r="V7" i="1"/>
  <c r="W7" i="1"/>
  <c r="U26" i="3"/>
  <c r="R26" i="3"/>
  <c r="S26" i="3"/>
  <c r="T26" i="3"/>
  <c r="U10" i="3"/>
  <c r="S10" i="3"/>
  <c r="T10" i="3"/>
  <c r="R10" i="3"/>
  <c r="T301" i="3"/>
  <c r="U301" i="3"/>
  <c r="R301" i="3"/>
  <c r="S301" i="3"/>
  <c r="T216" i="3"/>
  <c r="U216" i="3"/>
  <c r="R216" i="3"/>
  <c r="S216" i="3"/>
  <c r="T197" i="3"/>
  <c r="R197" i="3"/>
  <c r="S197" i="3"/>
  <c r="U197" i="3"/>
  <c r="W235" i="1"/>
  <c r="V235" i="1"/>
  <c r="Y235" i="1"/>
  <c r="X235" i="1"/>
  <c r="W227" i="1"/>
  <c r="V227" i="1"/>
  <c r="Y227" i="1"/>
  <c r="X227" i="1"/>
  <c r="W219" i="1"/>
  <c r="Y219" i="1"/>
  <c r="V219" i="1"/>
  <c r="X219" i="1"/>
  <c r="V207" i="1"/>
  <c r="X207" i="1"/>
  <c r="W207" i="1"/>
  <c r="Y207" i="1"/>
  <c r="V199" i="1"/>
  <c r="Y199" i="1"/>
  <c r="W199" i="1"/>
  <c r="X199" i="1"/>
  <c r="V191" i="1"/>
  <c r="W191" i="1"/>
  <c r="Y191" i="1"/>
  <c r="X191" i="1"/>
  <c r="V68" i="1"/>
  <c r="W68" i="1"/>
  <c r="X68" i="1"/>
  <c r="Y68" i="1"/>
  <c r="Y60" i="1"/>
  <c r="X60" i="1"/>
  <c r="V60" i="1"/>
  <c r="W60" i="1"/>
  <c r="X24" i="1"/>
  <c r="V24" i="1"/>
  <c r="W24" i="1"/>
  <c r="Y24" i="1"/>
  <c r="V16" i="1"/>
  <c r="W16" i="1"/>
  <c r="Y16" i="1"/>
  <c r="X16" i="1"/>
  <c r="W8" i="1"/>
  <c r="X8" i="1"/>
  <c r="Y8" i="1"/>
  <c r="V8" i="1"/>
  <c r="Y26" i="1"/>
  <c r="V26" i="1"/>
  <c r="X26" i="1"/>
  <c r="W26" i="1"/>
  <c r="U20" i="3"/>
  <c r="T20" i="3"/>
  <c r="S20" i="3"/>
  <c r="R20" i="3"/>
  <c r="U304" i="3"/>
  <c r="S304" i="3"/>
  <c r="T304" i="3"/>
  <c r="R304" i="3"/>
  <c r="S31" i="3"/>
  <c r="R31" i="3"/>
  <c r="U31" i="3"/>
  <c r="T31" i="3"/>
  <c r="T297" i="3"/>
  <c r="S297" i="3"/>
  <c r="U297" i="3"/>
  <c r="R297" i="3"/>
  <c r="T18" i="3"/>
  <c r="R18" i="3"/>
  <c r="S18" i="3"/>
  <c r="U18" i="3"/>
  <c r="T3" i="3"/>
  <c r="U3" i="3"/>
  <c r="R3" i="3"/>
  <c r="S3" i="3"/>
  <c r="U6" i="3"/>
  <c r="R6" i="3"/>
  <c r="T6" i="3"/>
  <c r="S6" i="3"/>
  <c r="T226" i="3"/>
  <c r="R226" i="3"/>
  <c r="S226" i="3"/>
  <c r="U226" i="3"/>
  <c r="U221" i="3"/>
  <c r="T221" i="3"/>
  <c r="R221" i="3"/>
  <c r="S221" i="3"/>
  <c r="T209" i="3"/>
  <c r="S209" i="3"/>
  <c r="R209" i="3"/>
  <c r="U209" i="3"/>
  <c r="T204" i="3"/>
  <c r="R204" i="3"/>
  <c r="S204" i="3"/>
  <c r="U204" i="3"/>
  <c r="T15" i="3"/>
  <c r="S15" i="3"/>
  <c r="U15" i="3"/>
  <c r="R15" i="3"/>
  <c r="K14" i="10"/>
  <c r="L114" i="9"/>
  <c r="L14" i="9"/>
  <c r="L74" i="9"/>
  <c r="L13" i="9"/>
  <c r="L73" i="9"/>
  <c r="L4" i="13"/>
  <c r="M84" i="12"/>
  <c r="K17" i="10"/>
  <c r="L117" i="9"/>
  <c r="L14" i="13"/>
  <c r="M94" i="12"/>
  <c r="K5" i="10"/>
  <c r="L105" i="9"/>
  <c r="L7" i="13"/>
  <c r="M87" i="12"/>
  <c r="AC228" i="1"/>
  <c r="Z228" i="1"/>
  <c r="AB228" i="1"/>
  <c r="AA228" i="1"/>
  <c r="AC208" i="1"/>
  <c r="Z208" i="1"/>
  <c r="AB208" i="1"/>
  <c r="AA208" i="1"/>
  <c r="AC192" i="1"/>
  <c r="AB192" i="1"/>
  <c r="Z192" i="1"/>
  <c r="AA192" i="1"/>
  <c r="AC61" i="1"/>
  <c r="Z61" i="1"/>
  <c r="AA61" i="1"/>
  <c r="AB61" i="1"/>
  <c r="AC17" i="1"/>
  <c r="AB17" i="1"/>
  <c r="Z17" i="1"/>
  <c r="AA17" i="1"/>
  <c r="X36" i="3"/>
  <c r="W36" i="3"/>
  <c r="V36" i="3"/>
  <c r="Y36" i="3"/>
  <c r="X24" i="3"/>
  <c r="W24" i="3"/>
  <c r="Y24" i="3"/>
  <c r="V24" i="3"/>
  <c r="X9" i="3"/>
  <c r="W9" i="3"/>
  <c r="Y9" i="3"/>
  <c r="V9" i="3"/>
  <c r="X300" i="3"/>
  <c r="W300" i="3"/>
  <c r="Y300" i="3"/>
  <c r="V300" i="3"/>
  <c r="X225" i="3"/>
  <c r="W225" i="3"/>
  <c r="Y225" i="3"/>
  <c r="V225" i="3"/>
  <c r="X208" i="3"/>
  <c r="W208" i="3"/>
  <c r="Y208" i="3"/>
  <c r="V208" i="3"/>
  <c r="X298" i="3"/>
  <c r="W298" i="3"/>
  <c r="Y298" i="3"/>
  <c r="V298" i="3"/>
  <c r="AC231" i="1"/>
  <c r="Z231" i="1"/>
  <c r="AB231" i="1"/>
  <c r="AA231" i="1"/>
  <c r="AC223" i="1"/>
  <c r="Z223" i="1"/>
  <c r="AB223" i="1"/>
  <c r="AA223" i="1"/>
  <c r="AC211" i="1"/>
  <c r="Z211" i="1"/>
  <c r="AB211" i="1"/>
  <c r="AA211" i="1"/>
  <c r="AA203" i="1"/>
  <c r="AC203" i="1"/>
  <c r="Z203" i="1"/>
  <c r="AB203" i="1"/>
  <c r="AA195" i="1"/>
  <c r="AC195" i="1"/>
  <c r="Z195" i="1"/>
  <c r="AB195" i="1"/>
  <c r="AB72" i="1"/>
  <c r="AC72" i="1"/>
  <c r="AA72" i="1"/>
  <c r="Z72" i="1"/>
  <c r="Z64" i="1"/>
  <c r="AB64" i="1"/>
  <c r="AC64" i="1"/>
  <c r="AA64" i="1"/>
  <c r="AB56" i="1"/>
  <c r="AA56" i="1"/>
  <c r="AC56" i="1"/>
  <c r="Z56" i="1"/>
  <c r="Z20" i="1"/>
  <c r="AA20" i="1"/>
  <c r="AC20" i="1"/>
  <c r="AB20" i="1"/>
  <c r="AC12" i="1"/>
  <c r="Z12" i="1"/>
  <c r="AA12" i="1"/>
  <c r="AB12" i="1"/>
  <c r="Z4" i="1"/>
  <c r="AB4" i="1"/>
  <c r="AC4" i="1"/>
  <c r="AA4" i="1"/>
  <c r="X306" i="3"/>
  <c r="V306" i="3"/>
  <c r="Y306" i="3"/>
  <c r="W306" i="3"/>
  <c r="X35" i="3"/>
  <c r="V35" i="3"/>
  <c r="Y35" i="3"/>
  <c r="W35" i="3"/>
  <c r="V29" i="3"/>
  <c r="W29" i="3"/>
  <c r="Y29" i="3"/>
  <c r="X29" i="3"/>
  <c r="X37" i="3"/>
  <c r="W37" i="3"/>
  <c r="Y37" i="3"/>
  <c r="V37" i="3"/>
  <c r="Y12" i="3"/>
  <c r="W12" i="3"/>
  <c r="X12" i="3"/>
  <c r="V12" i="3"/>
  <c r="X8" i="3"/>
  <c r="V8" i="3"/>
  <c r="Y8" i="3"/>
  <c r="W8" i="3"/>
  <c r="X16" i="3"/>
  <c r="W16" i="3"/>
  <c r="Y16" i="3"/>
  <c r="V16" i="3"/>
  <c r="X218" i="3"/>
  <c r="W218" i="3"/>
  <c r="Y218" i="3"/>
  <c r="V218" i="3"/>
  <c r="X222" i="3"/>
  <c r="V222" i="3"/>
  <c r="W222" i="3"/>
  <c r="Y222" i="3"/>
  <c r="X198" i="3"/>
  <c r="Y198" i="3"/>
  <c r="V198" i="3"/>
  <c r="W198" i="3"/>
  <c r="X205" i="3"/>
  <c r="Y205" i="3"/>
  <c r="W205" i="3"/>
  <c r="V205" i="3"/>
  <c r="V203" i="3"/>
  <c r="Y203" i="3"/>
  <c r="W203" i="3"/>
  <c r="X203" i="3"/>
  <c r="AA2" i="1"/>
  <c r="AB2" i="1"/>
  <c r="Z2" i="1"/>
  <c r="AA222" i="1"/>
  <c r="AB222" i="1"/>
  <c r="AC222" i="1"/>
  <c r="Z222" i="1"/>
  <c r="Z202" i="1"/>
  <c r="AA202" i="1"/>
  <c r="AC202" i="1"/>
  <c r="AB202" i="1"/>
  <c r="AB71" i="1"/>
  <c r="AC71" i="1"/>
  <c r="AA71" i="1"/>
  <c r="Z71" i="1"/>
  <c r="AA55" i="1"/>
  <c r="AC55" i="1"/>
  <c r="AB55" i="1"/>
  <c r="Z55" i="1"/>
  <c r="AB11" i="1"/>
  <c r="Z11" i="1"/>
  <c r="AA11" i="1"/>
  <c r="AC11" i="1"/>
  <c r="AC27" i="1"/>
  <c r="AB27" i="1"/>
  <c r="Z27" i="1"/>
  <c r="AA27" i="1"/>
  <c r="V305" i="3"/>
  <c r="W305" i="3"/>
  <c r="Y305" i="3"/>
  <c r="X305" i="3"/>
  <c r="X307" i="3"/>
  <c r="V307" i="3"/>
  <c r="Y307" i="3"/>
  <c r="W307" i="3"/>
  <c r="V2" i="3"/>
  <c r="W2" i="3"/>
  <c r="Y2" i="3"/>
  <c r="X2" i="3"/>
  <c r="V231" i="3"/>
  <c r="W231" i="3"/>
  <c r="X231" i="3"/>
  <c r="Y231" i="3"/>
  <c r="X212" i="3"/>
  <c r="W212" i="3"/>
  <c r="V212" i="3"/>
  <c r="Y212" i="3"/>
  <c r="X289" i="3"/>
  <c r="W289" i="3"/>
  <c r="Y289" i="3"/>
  <c r="V289" i="3"/>
  <c r="K111" i="9"/>
  <c r="L17" i="13"/>
  <c r="M97" i="12"/>
  <c r="K7" i="10"/>
  <c r="L107" i="9"/>
  <c r="W71" i="1"/>
  <c r="X71" i="1"/>
  <c r="V71" i="1"/>
  <c r="Y71" i="1"/>
  <c r="W15" i="1"/>
  <c r="X15" i="1"/>
  <c r="Y15" i="1"/>
  <c r="V15" i="1"/>
  <c r="S305" i="3"/>
  <c r="U305" i="3"/>
  <c r="R305" i="3"/>
  <c r="T305" i="3"/>
  <c r="T9" i="3"/>
  <c r="U9" i="3"/>
  <c r="S9" i="3"/>
  <c r="R9" i="3"/>
  <c r="T220" i="3"/>
  <c r="S220" i="3"/>
  <c r="U220" i="3"/>
  <c r="R220" i="3"/>
  <c r="W234" i="1"/>
  <c r="Y234" i="1"/>
  <c r="X234" i="1"/>
  <c r="V234" i="1"/>
  <c r="X196" i="1"/>
  <c r="Y196" i="1"/>
  <c r="W196" i="1"/>
  <c r="V196" i="1"/>
  <c r="X19" i="1"/>
  <c r="Y19" i="1"/>
  <c r="V19" i="1"/>
  <c r="W19" i="1"/>
  <c r="T293" i="3"/>
  <c r="S293" i="3"/>
  <c r="R293" i="3"/>
  <c r="U293" i="3"/>
  <c r="T208" i="3"/>
  <c r="R208" i="3"/>
  <c r="U208" i="3"/>
  <c r="S208" i="3"/>
  <c r="W231" i="1"/>
  <c r="V231" i="1"/>
  <c r="Y231" i="1"/>
  <c r="X231" i="1"/>
  <c r="W211" i="1"/>
  <c r="V211" i="1"/>
  <c r="Y211" i="1"/>
  <c r="X211" i="1"/>
  <c r="V195" i="1"/>
  <c r="W195" i="1"/>
  <c r="Y195" i="1"/>
  <c r="X195" i="1"/>
  <c r="Y64" i="1"/>
  <c r="W64" i="1"/>
  <c r="X64" i="1"/>
  <c r="V64" i="1"/>
  <c r="Y20" i="1"/>
  <c r="X20" i="1"/>
  <c r="V20" i="1"/>
  <c r="W20" i="1"/>
  <c r="Y4" i="1"/>
  <c r="W4" i="1"/>
  <c r="X4" i="1"/>
  <c r="V4" i="1"/>
  <c r="R29" i="3"/>
  <c r="T29" i="3"/>
  <c r="S29" i="3"/>
  <c r="U29" i="3"/>
  <c r="U12" i="3"/>
  <c r="S12" i="3"/>
  <c r="T12" i="3"/>
  <c r="R12" i="3"/>
  <c r="T16" i="3"/>
  <c r="R16" i="3"/>
  <c r="U16" i="3"/>
  <c r="S16" i="3"/>
  <c r="T198" i="3"/>
  <c r="R198" i="3"/>
  <c r="S198" i="3"/>
  <c r="U198" i="3"/>
  <c r="K3" i="10"/>
  <c r="L103" i="9"/>
  <c r="AC200" i="1"/>
  <c r="Z200" i="1"/>
  <c r="AA200" i="1"/>
  <c r="AB200" i="1"/>
  <c r="AC25" i="1"/>
  <c r="AA25" i="1"/>
  <c r="AB25" i="1"/>
  <c r="Z25" i="1"/>
  <c r="X21" i="3"/>
  <c r="Y21" i="3"/>
  <c r="V21" i="3"/>
  <c r="W21" i="3"/>
  <c r="X295" i="3"/>
  <c r="Y295" i="3"/>
  <c r="W295" i="3"/>
  <c r="V295" i="3"/>
  <c r="X220" i="3"/>
  <c r="W220" i="3"/>
  <c r="V220" i="3"/>
  <c r="Y220" i="3"/>
  <c r="AC235" i="1"/>
  <c r="Z235" i="1"/>
  <c r="AB235" i="1"/>
  <c r="AA235" i="1"/>
  <c r="AC219" i="1"/>
  <c r="Z219" i="1"/>
  <c r="AB219" i="1"/>
  <c r="AA219" i="1"/>
  <c r="AB199" i="1"/>
  <c r="Z199" i="1"/>
  <c r="AC199" i="1"/>
  <c r="AA199" i="1"/>
  <c r="AB60" i="1"/>
  <c r="AA60" i="1"/>
  <c r="AC60" i="1"/>
  <c r="Z60" i="1"/>
  <c r="AC16" i="1"/>
  <c r="Z16" i="1"/>
  <c r="AA16" i="1"/>
  <c r="AB16" i="1"/>
  <c r="AB26" i="1"/>
  <c r="AA26" i="1"/>
  <c r="Z26" i="1"/>
  <c r="AC26" i="1"/>
  <c r="X31" i="3"/>
  <c r="W31" i="3"/>
  <c r="Y31" i="3"/>
  <c r="V31" i="3"/>
  <c r="X18" i="3"/>
  <c r="Y18" i="3"/>
  <c r="W18" i="3"/>
  <c r="V18" i="3"/>
  <c r="V226" i="3"/>
  <c r="W226" i="3"/>
  <c r="X226" i="3"/>
  <c r="Y226" i="3"/>
  <c r="X209" i="3"/>
  <c r="V209" i="3"/>
  <c r="Y209" i="3"/>
  <c r="W209" i="3"/>
  <c r="AA230" i="1"/>
  <c r="AB230" i="1"/>
  <c r="AC230" i="1"/>
  <c r="Z230" i="1"/>
  <c r="AB194" i="1"/>
  <c r="AC194" i="1"/>
  <c r="AA194" i="1"/>
  <c r="Z194" i="1"/>
  <c r="Z19" i="1"/>
  <c r="AA19" i="1"/>
  <c r="AB19" i="1"/>
  <c r="AC19" i="1"/>
  <c r="X32" i="3"/>
  <c r="Y32" i="3"/>
  <c r="W32" i="3"/>
  <c r="V32" i="3"/>
  <c r="X232" i="3"/>
  <c r="Y232" i="3"/>
  <c r="W232" i="3"/>
  <c r="V232" i="3"/>
  <c r="L17" i="9"/>
  <c r="L77" i="9"/>
  <c r="N13" i="12"/>
  <c r="N73" i="12"/>
  <c r="N18" i="12"/>
  <c r="N78" i="12"/>
  <c r="K13" i="10"/>
  <c r="L113" i="9"/>
  <c r="W212" i="1"/>
  <c r="Y212" i="1"/>
  <c r="X212" i="1"/>
  <c r="V212" i="1"/>
  <c r="W67" i="1"/>
  <c r="X67" i="1"/>
  <c r="Y67" i="1"/>
  <c r="V67" i="1"/>
  <c r="W13" i="1"/>
  <c r="X13" i="1"/>
  <c r="Y13" i="1"/>
  <c r="V13" i="1"/>
  <c r="T4" i="3"/>
  <c r="U4" i="3"/>
  <c r="R4" i="3"/>
  <c r="S4" i="3"/>
  <c r="T211" i="3"/>
  <c r="R211" i="3"/>
  <c r="S211" i="3"/>
  <c r="U211" i="3"/>
  <c r="W230" i="1"/>
  <c r="X230" i="1"/>
  <c r="Y230" i="1"/>
  <c r="V230" i="1"/>
  <c r="X192" i="1"/>
  <c r="Y192" i="1"/>
  <c r="W192" i="1"/>
  <c r="V192" i="1"/>
  <c r="V11" i="1"/>
  <c r="W11" i="1"/>
  <c r="Y11" i="1"/>
  <c r="X11" i="1"/>
  <c r="T36" i="3"/>
  <c r="R36" i="3"/>
  <c r="U36" i="3"/>
  <c r="S36" i="3"/>
  <c r="T2" i="3"/>
  <c r="R2" i="3"/>
  <c r="U2" i="3"/>
  <c r="S2" i="3"/>
  <c r="T207" i="3"/>
  <c r="S207" i="3"/>
  <c r="U207" i="3"/>
  <c r="R207" i="3"/>
  <c r="V229" i="1"/>
  <c r="X229" i="1"/>
  <c r="Y229" i="1"/>
  <c r="W229" i="1"/>
  <c r="Y201" i="1"/>
  <c r="W201" i="1"/>
  <c r="V201" i="1"/>
  <c r="X201" i="1"/>
  <c r="V70" i="1"/>
  <c r="W70" i="1"/>
  <c r="Y70" i="1"/>
  <c r="X70" i="1"/>
  <c r="V18" i="1"/>
  <c r="Y18" i="1"/>
  <c r="W18" i="1"/>
  <c r="X18" i="1"/>
  <c r="Y213" i="1"/>
  <c r="X213" i="1"/>
  <c r="V213" i="1"/>
  <c r="W213" i="1"/>
  <c r="T314" i="3"/>
  <c r="S314" i="3"/>
  <c r="R314" i="3"/>
  <c r="U314" i="3"/>
  <c r="R13" i="3"/>
  <c r="T13" i="3"/>
  <c r="S13" i="3"/>
  <c r="U13" i="3"/>
  <c r="R292" i="3"/>
  <c r="T292" i="3"/>
  <c r="U292" i="3"/>
  <c r="S292" i="3"/>
  <c r="T217" i="3"/>
  <c r="S217" i="3"/>
  <c r="R217" i="3"/>
  <c r="U217" i="3"/>
  <c r="U214" i="3"/>
  <c r="R214" i="3"/>
  <c r="T214" i="3"/>
  <c r="S214" i="3"/>
  <c r="AC232" i="1"/>
  <c r="Z232" i="1"/>
  <c r="AB232" i="1"/>
  <c r="AA232" i="1"/>
  <c r="AC196" i="1"/>
  <c r="Z196" i="1"/>
  <c r="AA196" i="1"/>
  <c r="AB196" i="1"/>
  <c r="AA21" i="1"/>
  <c r="AC21" i="1"/>
  <c r="AB21" i="1"/>
  <c r="Z21" i="1"/>
  <c r="X34" i="3"/>
  <c r="W34" i="3"/>
  <c r="Y34" i="3"/>
  <c r="V34" i="3"/>
  <c r="X301" i="3"/>
  <c r="W301" i="3"/>
  <c r="Y301" i="3"/>
  <c r="V301" i="3"/>
  <c r="X211" i="3"/>
  <c r="V211" i="3"/>
  <c r="W211" i="3"/>
  <c r="Y211" i="3"/>
  <c r="AC233" i="1"/>
  <c r="Z233" i="1"/>
  <c r="AB233" i="1"/>
  <c r="AA233" i="1"/>
  <c r="AC217" i="1"/>
  <c r="Z217" i="1"/>
  <c r="AB217" i="1"/>
  <c r="AA217" i="1"/>
  <c r="AB197" i="1"/>
  <c r="AA197" i="1"/>
  <c r="AC197" i="1"/>
  <c r="Z197" i="1"/>
  <c r="Z66" i="1"/>
  <c r="AB66" i="1"/>
  <c r="AC66" i="1"/>
  <c r="AA66" i="1"/>
  <c r="AA22" i="1"/>
  <c r="AC22" i="1"/>
  <c r="AB22" i="1"/>
  <c r="Z22" i="1"/>
  <c r="Z6" i="1"/>
  <c r="AB6" i="1"/>
  <c r="AA6" i="1"/>
  <c r="AC6" i="1"/>
  <c r="X27" i="3"/>
  <c r="W27" i="3"/>
  <c r="V27" i="3"/>
  <c r="Y27" i="3"/>
  <c r="X313" i="3"/>
  <c r="Y313" i="3"/>
  <c r="V313" i="3"/>
  <c r="W313" i="3"/>
  <c r="X19" i="3"/>
  <c r="V19" i="3"/>
  <c r="Y19" i="3"/>
  <c r="W19" i="3"/>
  <c r="X299" i="3"/>
  <c r="W299" i="3"/>
  <c r="V299" i="3"/>
  <c r="Y299" i="3"/>
  <c r="X201" i="3"/>
  <c r="V201" i="3"/>
  <c r="Y201" i="3"/>
  <c r="W201" i="3"/>
  <c r="X213" i="3"/>
  <c r="W213" i="3"/>
  <c r="V213" i="3"/>
  <c r="Y213" i="3"/>
  <c r="AC206" i="1"/>
  <c r="Z206" i="1"/>
  <c r="AA206" i="1"/>
  <c r="AB206" i="1"/>
  <c r="L6" i="13"/>
  <c r="M86" i="12"/>
  <c r="J11" i="10"/>
  <c r="K8" i="10"/>
  <c r="L108" i="9"/>
  <c r="L15" i="9"/>
  <c r="L75" i="9"/>
  <c r="L79" i="9" s="1"/>
  <c r="L3" i="13"/>
  <c r="M83" i="12"/>
  <c r="L9" i="13"/>
  <c r="M89" i="12"/>
  <c r="K15" i="10"/>
  <c r="L115" i="9"/>
  <c r="L13" i="13"/>
  <c r="M93" i="12"/>
  <c r="N17" i="12"/>
  <c r="N77" i="12"/>
  <c r="L8" i="13"/>
  <c r="M88" i="12"/>
  <c r="Y224" i="1"/>
  <c r="W224" i="1"/>
  <c r="V224" i="1"/>
  <c r="X224" i="1"/>
  <c r="X204" i="1"/>
  <c r="V204" i="1"/>
  <c r="W204" i="1"/>
  <c r="Y204" i="1"/>
  <c r="W75" i="1"/>
  <c r="X75" i="1"/>
  <c r="Y75" i="1"/>
  <c r="V75" i="1"/>
  <c r="W59" i="1"/>
  <c r="X59" i="1"/>
  <c r="Y59" i="1"/>
  <c r="V59" i="1"/>
  <c r="W17" i="1"/>
  <c r="X17" i="1"/>
  <c r="V17" i="1"/>
  <c r="Y17" i="1"/>
  <c r="W5" i="1"/>
  <c r="X5" i="1"/>
  <c r="V5" i="1"/>
  <c r="Y5" i="1"/>
  <c r="T315" i="3"/>
  <c r="S315" i="3"/>
  <c r="U315" i="3"/>
  <c r="R315" i="3"/>
  <c r="T24" i="3"/>
  <c r="R24" i="3"/>
  <c r="S24" i="3"/>
  <c r="U24" i="3"/>
  <c r="T294" i="3"/>
  <c r="R294" i="3"/>
  <c r="U294" i="3"/>
  <c r="S294" i="3"/>
  <c r="R17" i="3"/>
  <c r="U17" i="3"/>
  <c r="S17" i="3"/>
  <c r="T17" i="3"/>
  <c r="T231" i="3"/>
  <c r="R231" i="3"/>
  <c r="S231" i="3"/>
  <c r="U231" i="3"/>
  <c r="U215" i="3"/>
  <c r="R215" i="3"/>
  <c r="T215" i="3"/>
  <c r="S215" i="3"/>
  <c r="T200" i="3"/>
  <c r="R200" i="3"/>
  <c r="S200" i="3"/>
  <c r="U200" i="3"/>
  <c r="T210" i="3"/>
  <c r="S210" i="3"/>
  <c r="R210" i="3"/>
  <c r="W222" i="1"/>
  <c r="X222" i="1"/>
  <c r="V222" i="1"/>
  <c r="Y222" i="1"/>
  <c r="V200" i="1"/>
  <c r="X200" i="1"/>
  <c r="W200" i="1"/>
  <c r="Y200" i="1"/>
  <c r="W69" i="1"/>
  <c r="X69" i="1"/>
  <c r="V69" i="1"/>
  <c r="Y69" i="1"/>
  <c r="Y23" i="1"/>
  <c r="W23" i="1"/>
  <c r="V23" i="1"/>
  <c r="X23" i="1"/>
  <c r="X214" i="1"/>
  <c r="Y214" i="1"/>
  <c r="W214" i="1"/>
  <c r="V214" i="1"/>
  <c r="T25" i="3"/>
  <c r="S25" i="3"/>
  <c r="R25" i="3"/>
  <c r="U25" i="3"/>
  <c r="R5" i="3"/>
  <c r="S5" i="3"/>
  <c r="U5" i="3"/>
  <c r="T5" i="3"/>
  <c r="T11" i="3"/>
  <c r="S11" i="3"/>
  <c r="U11" i="3"/>
  <c r="R11" i="3"/>
  <c r="U212" i="3"/>
  <c r="S212" i="3"/>
  <c r="T212" i="3"/>
  <c r="R212" i="3"/>
  <c r="T298" i="3"/>
  <c r="U298" i="3"/>
  <c r="S298" i="3"/>
  <c r="R298" i="3"/>
  <c r="W233" i="1"/>
  <c r="V233" i="1"/>
  <c r="X233" i="1"/>
  <c r="Y233" i="1"/>
  <c r="W225" i="1"/>
  <c r="X225" i="1"/>
  <c r="V225" i="1"/>
  <c r="Y225" i="1"/>
  <c r="W217" i="1"/>
  <c r="X217" i="1"/>
  <c r="Y217" i="1"/>
  <c r="V217" i="1"/>
  <c r="V205" i="1"/>
  <c r="Y205" i="1"/>
  <c r="W205" i="1"/>
  <c r="X205" i="1"/>
  <c r="W197" i="1"/>
  <c r="X197" i="1"/>
  <c r="Y197" i="1"/>
  <c r="V197" i="1"/>
  <c r="V74" i="1"/>
  <c r="W74" i="1"/>
  <c r="Y74" i="1"/>
  <c r="X74" i="1"/>
  <c r="V66" i="1"/>
  <c r="W66" i="1"/>
  <c r="X66" i="1"/>
  <c r="Y66" i="1"/>
  <c r="Y58" i="1"/>
  <c r="V58" i="1"/>
  <c r="X58" i="1"/>
  <c r="W58" i="1"/>
  <c r="X22" i="1"/>
  <c r="W22" i="1"/>
  <c r="V22" i="1"/>
  <c r="Y22" i="1"/>
  <c r="V14" i="1"/>
  <c r="Y14" i="1"/>
  <c r="W14" i="1"/>
  <c r="X14" i="1"/>
  <c r="W6" i="1"/>
  <c r="Y6" i="1"/>
  <c r="X6" i="1"/>
  <c r="V6" i="1"/>
  <c r="U27" i="3"/>
  <c r="R27" i="3"/>
  <c r="T27" i="3"/>
  <c r="S27" i="3"/>
  <c r="T308" i="3"/>
  <c r="R308" i="3"/>
  <c r="U308" i="3"/>
  <c r="S308" i="3"/>
  <c r="T313" i="3"/>
  <c r="U313" i="3"/>
  <c r="R313" i="3"/>
  <c r="S313" i="3"/>
  <c r="R310" i="3"/>
  <c r="T310" i="3"/>
  <c r="S310" i="3"/>
  <c r="U310" i="3"/>
  <c r="T19" i="3"/>
  <c r="S19" i="3"/>
  <c r="R19" i="3"/>
  <c r="U19" i="3"/>
  <c r="T302" i="3"/>
  <c r="R302" i="3"/>
  <c r="U302" i="3"/>
  <c r="S302" i="3"/>
  <c r="T7" i="3"/>
  <c r="R7" i="3"/>
  <c r="S7" i="3"/>
  <c r="U7" i="3"/>
  <c r="T299" i="3"/>
  <c r="R299" i="3"/>
  <c r="S299" i="3"/>
  <c r="U299" i="3"/>
  <c r="T230" i="3"/>
  <c r="S230" i="3"/>
  <c r="U230" i="3"/>
  <c r="R230" i="3"/>
  <c r="T229" i="3"/>
  <c r="R229" i="3"/>
  <c r="S229" i="3"/>
  <c r="U229" i="3"/>
  <c r="S201" i="3"/>
  <c r="T201" i="3"/>
  <c r="R201" i="3"/>
  <c r="U201" i="3"/>
  <c r="T213" i="3"/>
  <c r="U213" i="3"/>
  <c r="S213" i="3"/>
  <c r="R213" i="3"/>
  <c r="T228" i="3"/>
  <c r="U228" i="3"/>
  <c r="S228" i="3"/>
  <c r="R228" i="3"/>
  <c r="AC224" i="1"/>
  <c r="Z224" i="1"/>
  <c r="AB224" i="1"/>
  <c r="AA224" i="1"/>
  <c r="AC204" i="1"/>
  <c r="Z204" i="1"/>
  <c r="AA204" i="1"/>
  <c r="AB204" i="1"/>
  <c r="AB73" i="1"/>
  <c r="AA73" i="1"/>
  <c r="AC73" i="1"/>
  <c r="Z73" i="1"/>
  <c r="AC57" i="1"/>
  <c r="AB57" i="1"/>
  <c r="AA57" i="1"/>
  <c r="Z57" i="1"/>
  <c r="Z13" i="1"/>
  <c r="AA13" i="1"/>
  <c r="AB13" i="1"/>
  <c r="AC13" i="1"/>
  <c r="X26" i="3"/>
  <c r="V26" i="3"/>
  <c r="W26" i="3"/>
  <c r="Y26" i="3"/>
  <c r="V28" i="3"/>
  <c r="Y28" i="3"/>
  <c r="W28" i="3"/>
  <c r="X28" i="3"/>
  <c r="V4" i="3"/>
  <c r="Y4" i="3"/>
  <c r="W4" i="3"/>
  <c r="X4" i="3"/>
  <c r="X290" i="3"/>
  <c r="Y290" i="3"/>
  <c r="V290" i="3"/>
  <c r="W290" i="3"/>
  <c r="X215" i="3"/>
  <c r="W215" i="3"/>
  <c r="V215" i="3"/>
  <c r="Y215" i="3"/>
  <c r="X207" i="3"/>
  <c r="W207" i="3"/>
  <c r="Y207" i="3"/>
  <c r="V207" i="3"/>
  <c r="X288" i="3"/>
  <c r="Y288" i="3"/>
  <c r="V288" i="3"/>
  <c r="W288" i="3"/>
  <c r="AC229" i="1"/>
  <c r="Z229" i="1"/>
  <c r="AB229" i="1"/>
  <c r="AA229" i="1"/>
  <c r="AC221" i="1"/>
  <c r="Z221" i="1"/>
  <c r="AB221" i="1"/>
  <c r="AA221" i="1"/>
  <c r="AC209" i="1"/>
  <c r="Z209" i="1"/>
  <c r="AB209" i="1"/>
  <c r="AA209" i="1"/>
  <c r="Z201" i="1"/>
  <c r="AA201" i="1"/>
  <c r="AC201" i="1"/>
  <c r="AB201" i="1"/>
  <c r="AB193" i="1"/>
  <c r="AC193" i="1"/>
  <c r="AA193" i="1"/>
  <c r="Z193" i="1"/>
  <c r="AB70" i="1"/>
  <c r="AC70" i="1"/>
  <c r="AA70" i="1"/>
  <c r="Z70" i="1"/>
  <c r="AB62" i="1"/>
  <c r="AA62" i="1"/>
  <c r="Z62" i="1"/>
  <c r="AC62" i="1"/>
  <c r="AA54" i="1"/>
  <c r="AC54" i="1"/>
  <c r="AB54" i="1"/>
  <c r="Z54" i="1"/>
  <c r="AC18" i="1"/>
  <c r="Z18" i="1"/>
  <c r="AA18" i="1"/>
  <c r="AB18" i="1"/>
  <c r="Z10" i="1"/>
  <c r="AB10" i="1"/>
  <c r="AC10" i="1"/>
  <c r="AA10" i="1"/>
  <c r="AB213" i="1"/>
  <c r="AA213" i="1"/>
  <c r="Z213" i="1"/>
  <c r="AC213" i="1"/>
  <c r="Y22" i="3"/>
  <c r="V22" i="3"/>
  <c r="W22" i="3"/>
  <c r="X22" i="3"/>
  <c r="V314" i="3"/>
  <c r="Y314" i="3"/>
  <c r="X314" i="3"/>
  <c r="W314" i="3"/>
  <c r="X303" i="3"/>
  <c r="Y303" i="3"/>
  <c r="W303" i="3"/>
  <c r="V303" i="3"/>
  <c r="X13" i="3"/>
  <c r="V13" i="3"/>
  <c r="W13" i="3"/>
  <c r="Y13" i="3"/>
  <c r="X296" i="3"/>
  <c r="V296" i="3"/>
  <c r="W296" i="3"/>
  <c r="Y296" i="3"/>
  <c r="X292" i="3"/>
  <c r="W292" i="3"/>
  <c r="V292" i="3"/>
  <c r="Y292" i="3"/>
  <c r="X14" i="3"/>
  <c r="Y14" i="3"/>
  <c r="W14" i="3"/>
  <c r="V14" i="3"/>
  <c r="X224" i="3"/>
  <c r="V224" i="3"/>
  <c r="W224" i="3"/>
  <c r="Y224" i="3"/>
  <c r="X217" i="3"/>
  <c r="W217" i="3"/>
  <c r="V217" i="3"/>
  <c r="Y217" i="3"/>
  <c r="X202" i="3"/>
  <c r="W202" i="3"/>
  <c r="Y202" i="3"/>
  <c r="V202" i="3"/>
  <c r="X214" i="3"/>
  <c r="W214" i="3"/>
  <c r="Y214" i="3"/>
  <c r="V214" i="3"/>
  <c r="X33" i="3"/>
  <c r="V33" i="3"/>
  <c r="Y33" i="3"/>
  <c r="W33" i="3"/>
  <c r="AC234" i="1"/>
  <c r="Z234" i="1"/>
  <c r="AB234" i="1"/>
  <c r="AA234" i="1"/>
  <c r="AA218" i="1"/>
  <c r="AB218" i="1"/>
  <c r="AC218" i="1"/>
  <c r="Z218" i="1"/>
  <c r="AA198" i="1"/>
  <c r="AB198" i="1"/>
  <c r="Z198" i="1"/>
  <c r="AC198" i="1"/>
  <c r="AA67" i="1"/>
  <c r="AC67" i="1"/>
  <c r="AB67" i="1"/>
  <c r="Z67" i="1"/>
  <c r="Z23" i="1"/>
  <c r="AA23" i="1"/>
  <c r="AB23" i="1"/>
  <c r="AC23" i="1"/>
  <c r="AA9" i="1"/>
  <c r="Z9" i="1"/>
  <c r="AB9" i="1"/>
  <c r="AC9" i="1"/>
  <c r="AB3" i="1"/>
  <c r="Z3" i="1"/>
  <c r="AA3" i="1"/>
  <c r="X25" i="3"/>
  <c r="Y25" i="3"/>
  <c r="V25" i="3"/>
  <c r="W25" i="3"/>
  <c r="X10" i="3"/>
  <c r="W10" i="3"/>
  <c r="V10" i="3"/>
  <c r="Y10" i="3"/>
  <c r="X17" i="3"/>
  <c r="W17" i="3"/>
  <c r="Y17" i="3"/>
  <c r="V17" i="3"/>
  <c r="X223" i="3"/>
  <c r="Y223" i="3"/>
  <c r="V223" i="3"/>
  <c r="W223" i="3"/>
  <c r="X206" i="3"/>
  <c r="W206" i="3"/>
  <c r="Y206" i="3"/>
  <c r="V206" i="3"/>
  <c r="V210" i="3"/>
  <c r="W210" i="3"/>
  <c r="X210" i="3"/>
  <c r="K2" i="10"/>
  <c r="L102" i="9"/>
  <c r="L10" i="13"/>
  <c r="M90" i="12"/>
  <c r="L18" i="13"/>
  <c r="M98" i="12"/>
  <c r="N3" i="12"/>
  <c r="N63" i="12"/>
  <c r="N7" i="12"/>
  <c r="N67" i="12"/>
  <c r="N6" i="12"/>
  <c r="N66" i="12"/>
  <c r="M71" i="12"/>
  <c r="N8" i="12"/>
  <c r="N68" i="12"/>
  <c r="N5" i="12"/>
  <c r="N65" i="12"/>
  <c r="N10" i="12"/>
  <c r="N70" i="12"/>
  <c r="N4" i="12"/>
  <c r="N64" i="12"/>
  <c r="M11" i="12"/>
  <c r="O2" i="12"/>
  <c r="O62" i="12"/>
  <c r="N9" i="12"/>
  <c r="N69" i="12"/>
  <c r="K11" i="9"/>
  <c r="K71" i="9"/>
  <c r="L9" i="9"/>
  <c r="L69" i="9"/>
  <c r="L3" i="9"/>
  <c r="L63" i="9"/>
  <c r="L12" i="9"/>
  <c r="M72" i="9" s="1"/>
  <c r="K19" i="9"/>
  <c r="N8" i="9"/>
  <c r="N68" i="9"/>
  <c r="L7" i="9"/>
  <c r="L67" i="9"/>
  <c r="M4" i="9"/>
  <c r="M64" i="9"/>
  <c r="M10" i="9"/>
  <c r="M70" i="9"/>
  <c r="L5" i="9"/>
  <c r="L65" i="9"/>
  <c r="M2" i="9"/>
  <c r="M62" i="9"/>
  <c r="L6" i="9"/>
  <c r="L66" i="9"/>
  <c r="M12" i="13"/>
  <c r="O92" i="12" s="1"/>
  <c r="L11" i="13"/>
  <c r="M2" i="13"/>
  <c r="O82" i="12" s="1"/>
  <c r="M99" i="12" l="1"/>
  <c r="O17" i="12"/>
  <c r="O77" i="12"/>
  <c r="M3" i="13"/>
  <c r="N83" i="12"/>
  <c r="L3" i="10"/>
  <c r="M103" i="9"/>
  <c r="M17" i="13"/>
  <c r="N97" i="12"/>
  <c r="L5" i="10"/>
  <c r="M105" i="9"/>
  <c r="M13" i="9"/>
  <c r="M73" i="9"/>
  <c r="M112" i="9"/>
  <c r="L12" i="10"/>
  <c r="K19" i="10"/>
  <c r="O15" i="12"/>
  <c r="O75" i="12"/>
  <c r="M15" i="13"/>
  <c r="N95" i="12"/>
  <c r="L18" i="10"/>
  <c r="M118" i="9"/>
  <c r="L19" i="13"/>
  <c r="M10" i="13"/>
  <c r="N90" i="12"/>
  <c r="M6" i="13"/>
  <c r="N86" i="12"/>
  <c r="M17" i="9"/>
  <c r="M77" i="9"/>
  <c r="O16" i="12"/>
  <c r="O76" i="12"/>
  <c r="L111" i="9"/>
  <c r="M8" i="13"/>
  <c r="N88" i="12"/>
  <c r="M13" i="13"/>
  <c r="N93" i="12"/>
  <c r="M9" i="13"/>
  <c r="N89" i="12"/>
  <c r="M15" i="9"/>
  <c r="M75" i="9"/>
  <c r="L7" i="10"/>
  <c r="M107" i="9"/>
  <c r="M7" i="13"/>
  <c r="N87" i="12"/>
  <c r="M14" i="13"/>
  <c r="N94" i="12"/>
  <c r="M4" i="13"/>
  <c r="N84" i="12"/>
  <c r="M14" i="9"/>
  <c r="M74" i="9"/>
  <c r="M16" i="9"/>
  <c r="M76" i="9"/>
  <c r="L119" i="9"/>
  <c r="L16" i="10"/>
  <c r="M116" i="9"/>
  <c r="L9" i="10"/>
  <c r="M109" i="9"/>
  <c r="M10" i="10"/>
  <c r="M110" i="9"/>
  <c r="L10" i="10"/>
  <c r="N110" i="9" s="1"/>
  <c r="L15" i="10"/>
  <c r="M115" i="9"/>
  <c r="L8" i="10"/>
  <c r="M108" i="9"/>
  <c r="L17" i="10"/>
  <c r="M117" i="9"/>
  <c r="L14" i="10"/>
  <c r="M114" i="9"/>
  <c r="L4" i="10"/>
  <c r="M104" i="9"/>
  <c r="N79" i="12"/>
  <c r="O18" i="12"/>
  <c r="O78" i="12"/>
  <c r="O12" i="12"/>
  <c r="O72" i="12"/>
  <c r="O79" i="12" s="1"/>
  <c r="N19" i="12"/>
  <c r="M18" i="9"/>
  <c r="M78" i="9"/>
  <c r="M79" i="9" s="1"/>
  <c r="K11" i="10"/>
  <c r="M18" i="13"/>
  <c r="N98" i="12"/>
  <c r="L2" i="10"/>
  <c r="M102" i="9"/>
  <c r="M91" i="12"/>
  <c r="M101" i="12" s="1"/>
  <c r="L13" i="10"/>
  <c r="M113" i="9"/>
  <c r="O13" i="12"/>
  <c r="O73" i="12"/>
  <c r="M5" i="13"/>
  <c r="N85" i="12"/>
  <c r="L6" i="10"/>
  <c r="M106" i="9"/>
  <c r="O14" i="12"/>
  <c r="O74" i="12"/>
  <c r="M16" i="13"/>
  <c r="N96" i="12"/>
  <c r="O10" i="12"/>
  <c r="O70" i="12"/>
  <c r="N71" i="12"/>
  <c r="O7" i="12"/>
  <c r="O67" i="12"/>
  <c r="O8" i="12"/>
  <c r="O68" i="12"/>
  <c r="O9" i="12"/>
  <c r="O69" i="12"/>
  <c r="O4" i="12"/>
  <c r="O64" i="12"/>
  <c r="O5" i="12"/>
  <c r="O65" i="12"/>
  <c r="P2" i="12"/>
  <c r="P62" i="12"/>
  <c r="O6" i="12"/>
  <c r="O66" i="12"/>
  <c r="O3" i="12"/>
  <c r="O63" i="12"/>
  <c r="N11" i="12"/>
  <c r="L71" i="9"/>
  <c r="L11" i="9"/>
  <c r="M5" i="9"/>
  <c r="M65" i="9"/>
  <c r="N4" i="9"/>
  <c r="N64" i="9"/>
  <c r="M12" i="9"/>
  <c r="N72" i="9" s="1"/>
  <c r="L19" i="9"/>
  <c r="M9" i="9"/>
  <c r="M69" i="9"/>
  <c r="O8" i="9"/>
  <c r="O68" i="9"/>
  <c r="M6" i="9"/>
  <c r="M66" i="9"/>
  <c r="N2" i="9"/>
  <c r="N62" i="9"/>
  <c r="N10" i="9"/>
  <c r="N70" i="9"/>
  <c r="M7" i="9"/>
  <c r="M67" i="9"/>
  <c r="M3" i="9"/>
  <c r="M63" i="9"/>
  <c r="N2" i="13"/>
  <c r="P82" i="12" s="1"/>
  <c r="N12" i="13"/>
  <c r="P92" i="12" s="1"/>
  <c r="M11" i="13" l="1"/>
  <c r="N18" i="13"/>
  <c r="O98" i="12"/>
  <c r="P12" i="12"/>
  <c r="P72" i="12"/>
  <c r="O19" i="12"/>
  <c r="N10" i="13"/>
  <c r="O90" i="12"/>
  <c r="N13" i="9"/>
  <c r="N73" i="9"/>
  <c r="N79" i="9" s="1"/>
  <c r="N3" i="13"/>
  <c r="O83" i="12"/>
  <c r="N16" i="13"/>
  <c r="O96" i="12"/>
  <c r="M6" i="10"/>
  <c r="N106" i="9"/>
  <c r="P13" i="12"/>
  <c r="P73" i="12"/>
  <c r="M111" i="9"/>
  <c r="N18" i="9"/>
  <c r="N78" i="9"/>
  <c r="M4" i="10"/>
  <c r="N104" i="9"/>
  <c r="M17" i="10"/>
  <c r="N117" i="9"/>
  <c r="M15" i="10"/>
  <c r="N115" i="9"/>
  <c r="N14" i="9"/>
  <c r="N74" i="9"/>
  <c r="N14" i="13"/>
  <c r="O94" i="12"/>
  <c r="M7" i="10"/>
  <c r="N107" i="9"/>
  <c r="N9" i="13"/>
  <c r="O89" i="12"/>
  <c r="N8" i="13"/>
  <c r="O88" i="12"/>
  <c r="N15" i="13"/>
  <c r="O95" i="12"/>
  <c r="N112" i="9"/>
  <c r="L19" i="10"/>
  <c r="M12" i="10"/>
  <c r="P14" i="12"/>
  <c r="P74" i="12"/>
  <c r="N5" i="13"/>
  <c r="O85" i="12"/>
  <c r="M13" i="10"/>
  <c r="N113" i="9"/>
  <c r="M14" i="10"/>
  <c r="N114" i="9"/>
  <c r="M8" i="10"/>
  <c r="N108" i="9"/>
  <c r="N16" i="9"/>
  <c r="N76" i="9"/>
  <c r="N4" i="13"/>
  <c r="O84" i="12"/>
  <c r="N7" i="13"/>
  <c r="O87" i="12"/>
  <c r="N15" i="9"/>
  <c r="N75" i="9"/>
  <c r="N13" i="13"/>
  <c r="O93" i="12"/>
  <c r="O99" i="12" s="1"/>
  <c r="M18" i="10"/>
  <c r="N118" i="9"/>
  <c r="P15" i="12"/>
  <c r="P75" i="12"/>
  <c r="N91" i="12"/>
  <c r="N101" i="12" s="1"/>
  <c r="L11" i="10"/>
  <c r="N10" i="10"/>
  <c r="O110" i="9"/>
  <c r="M16" i="10"/>
  <c r="N116" i="9"/>
  <c r="N17" i="9"/>
  <c r="N77" i="9"/>
  <c r="N17" i="13"/>
  <c r="O97" i="12"/>
  <c r="M19" i="13"/>
  <c r="M2" i="10"/>
  <c r="N102" i="9"/>
  <c r="P18" i="12"/>
  <c r="P78" i="12"/>
  <c r="M9" i="10"/>
  <c r="N109" i="9"/>
  <c r="N99" i="12"/>
  <c r="P16" i="12"/>
  <c r="P76" i="12"/>
  <c r="N6" i="13"/>
  <c r="O86" i="12"/>
  <c r="M119" i="9"/>
  <c r="M5" i="10"/>
  <c r="N105" i="9"/>
  <c r="M3" i="10"/>
  <c r="N103" i="9"/>
  <c r="P17" i="12"/>
  <c r="P77" i="12"/>
  <c r="O71" i="12"/>
  <c r="P7" i="12"/>
  <c r="P67" i="12"/>
  <c r="P9" i="12"/>
  <c r="P69" i="12"/>
  <c r="P3" i="12"/>
  <c r="P63" i="12"/>
  <c r="O11" i="12"/>
  <c r="Q2" i="12"/>
  <c r="Q62" i="12"/>
  <c r="P4" i="12"/>
  <c r="P64" i="12"/>
  <c r="P8" i="12"/>
  <c r="P68" i="12"/>
  <c r="P6" i="12"/>
  <c r="P66" i="12"/>
  <c r="P5" i="12"/>
  <c r="P65" i="12"/>
  <c r="P10" i="12"/>
  <c r="P70" i="12"/>
  <c r="M11" i="9"/>
  <c r="N9" i="9"/>
  <c r="N69" i="9"/>
  <c r="N7" i="9"/>
  <c r="N67" i="9"/>
  <c r="M71" i="9"/>
  <c r="O2" i="9"/>
  <c r="O62" i="9"/>
  <c r="P8" i="9"/>
  <c r="P68" i="9"/>
  <c r="N12" i="9"/>
  <c r="O72" i="9" s="1"/>
  <c r="M19" i="9"/>
  <c r="N5" i="9"/>
  <c r="N65" i="9"/>
  <c r="N6" i="9"/>
  <c r="N66" i="9"/>
  <c r="O4" i="9"/>
  <c r="O64" i="9"/>
  <c r="N3" i="9"/>
  <c r="N63" i="9"/>
  <c r="O10" i="9"/>
  <c r="O70" i="9"/>
  <c r="N19" i="13"/>
  <c r="O12" i="13"/>
  <c r="Q92" i="12" s="1"/>
  <c r="O2" i="13"/>
  <c r="Q82" i="12" s="1"/>
  <c r="M11" i="10"/>
  <c r="N119" i="9" l="1"/>
  <c r="N2" i="10"/>
  <c r="O102" i="9"/>
  <c r="O4" i="13"/>
  <c r="P84" i="12"/>
  <c r="N13" i="10"/>
  <c r="O113" i="9"/>
  <c r="N7" i="10"/>
  <c r="O107" i="9"/>
  <c r="N17" i="10"/>
  <c r="O117" i="9"/>
  <c r="O13" i="9"/>
  <c r="O73" i="9"/>
  <c r="O91" i="12"/>
  <c r="O101" i="12" s="1"/>
  <c r="N11" i="13"/>
  <c r="N3" i="10"/>
  <c r="O103" i="9"/>
  <c r="Q18" i="12"/>
  <c r="Q78" i="12"/>
  <c r="O17" i="9"/>
  <c r="O77" i="9"/>
  <c r="O10" i="10"/>
  <c r="P110" i="9"/>
  <c r="Q15" i="12"/>
  <c r="Q75" i="12"/>
  <c r="O13" i="13"/>
  <c r="P93" i="12"/>
  <c r="O7" i="13"/>
  <c r="P87" i="12"/>
  <c r="O16" i="9"/>
  <c r="O76" i="9"/>
  <c r="N14" i="10"/>
  <c r="O114" i="9"/>
  <c r="O5" i="13"/>
  <c r="P85" i="12"/>
  <c r="O112" i="9"/>
  <c r="M19" i="10"/>
  <c r="N12" i="10"/>
  <c r="O15" i="13"/>
  <c r="P95" i="12"/>
  <c r="O9" i="13"/>
  <c r="P89" i="12"/>
  <c r="O14" i="13"/>
  <c r="P94" i="12"/>
  <c r="N15" i="10"/>
  <c r="O115" i="9"/>
  <c r="N4" i="10"/>
  <c r="O104" i="9"/>
  <c r="O3" i="13"/>
  <c r="P83" i="12"/>
  <c r="O10" i="13"/>
  <c r="P90" i="12"/>
  <c r="Q17" i="12"/>
  <c r="Q77" i="12"/>
  <c r="N5" i="10"/>
  <c r="O105" i="9"/>
  <c r="N9" i="10"/>
  <c r="O109" i="9"/>
  <c r="O17" i="13"/>
  <c r="P97" i="12"/>
  <c r="N16" i="10"/>
  <c r="O116" i="9"/>
  <c r="N18" i="10"/>
  <c r="O118" i="9"/>
  <c r="O15" i="9"/>
  <c r="O75" i="9"/>
  <c r="N8" i="10"/>
  <c r="O108" i="9"/>
  <c r="Q14" i="12"/>
  <c r="Q74" i="12"/>
  <c r="O8" i="13"/>
  <c r="P88" i="12"/>
  <c r="O14" i="9"/>
  <c r="O74" i="9"/>
  <c r="O18" i="9"/>
  <c r="O78" i="9"/>
  <c r="P79" i="12"/>
  <c r="Q16" i="12"/>
  <c r="Q76" i="12"/>
  <c r="N6" i="10"/>
  <c r="O106" i="9"/>
  <c r="Q12" i="12"/>
  <c r="Q72" i="12"/>
  <c r="P19" i="12"/>
  <c r="O6" i="13"/>
  <c r="P86" i="12"/>
  <c r="N111" i="9"/>
  <c r="Q13" i="12"/>
  <c r="Q73" i="12"/>
  <c r="O16" i="13"/>
  <c r="P96" i="12"/>
  <c r="O18" i="13"/>
  <c r="P98" i="12"/>
  <c r="P71" i="12"/>
  <c r="Q4" i="12"/>
  <c r="Q64" i="12"/>
  <c r="Q10" i="12"/>
  <c r="Q70" i="12"/>
  <c r="Q5" i="12"/>
  <c r="Q65" i="12"/>
  <c r="Q7" i="12"/>
  <c r="Q67" i="12"/>
  <c r="Q6" i="12"/>
  <c r="Q66" i="12"/>
  <c r="Q3" i="12"/>
  <c r="Q63" i="12"/>
  <c r="Q8" i="12"/>
  <c r="Q68" i="12"/>
  <c r="R2" i="12"/>
  <c r="R62" i="12"/>
  <c r="Q9" i="12"/>
  <c r="Q69" i="12"/>
  <c r="P11" i="12"/>
  <c r="N11" i="9"/>
  <c r="N71" i="9"/>
  <c r="O3" i="9"/>
  <c r="O63" i="9"/>
  <c r="O6" i="9"/>
  <c r="O66" i="9"/>
  <c r="O12" i="9"/>
  <c r="P72" i="9" s="1"/>
  <c r="N19" i="9"/>
  <c r="O7" i="9"/>
  <c r="O67" i="9"/>
  <c r="P2" i="9"/>
  <c r="P62" i="9"/>
  <c r="P10" i="9"/>
  <c r="P70" i="9"/>
  <c r="P4" i="9"/>
  <c r="P64" i="9"/>
  <c r="O5" i="9"/>
  <c r="O65" i="9"/>
  <c r="Q8" i="9"/>
  <c r="Q68" i="9"/>
  <c r="O9" i="9"/>
  <c r="O69" i="9"/>
  <c r="P2" i="13"/>
  <c r="P12" i="13"/>
  <c r="R92" i="12" s="1"/>
  <c r="O119" i="9" l="1"/>
  <c r="O11" i="13"/>
  <c r="Q79" i="12"/>
  <c r="O79" i="9"/>
  <c r="P18" i="9"/>
  <c r="P78" i="9"/>
  <c r="O8" i="10"/>
  <c r="P108" i="9"/>
  <c r="P17" i="13"/>
  <c r="Q97" i="12"/>
  <c r="O14" i="10"/>
  <c r="P114" i="9"/>
  <c r="R15" i="12"/>
  <c r="R75" i="12"/>
  <c r="O3" i="10"/>
  <c r="P103" i="9"/>
  <c r="X2" i="13"/>
  <c r="R82" i="12"/>
  <c r="P6" i="13"/>
  <c r="Q86" i="12"/>
  <c r="R16" i="12"/>
  <c r="R76" i="12"/>
  <c r="P14" i="13"/>
  <c r="Q94" i="12"/>
  <c r="O7" i="10"/>
  <c r="P107" i="9"/>
  <c r="BC62" i="12"/>
  <c r="BE62" i="12" s="1"/>
  <c r="P18" i="13"/>
  <c r="Q98" i="12"/>
  <c r="R13" i="12"/>
  <c r="R73" i="12"/>
  <c r="P14" i="9"/>
  <c r="P74" i="9"/>
  <c r="R14" i="12"/>
  <c r="R74" i="12"/>
  <c r="P15" i="9"/>
  <c r="P75" i="9"/>
  <c r="O16" i="10"/>
  <c r="P116" i="9"/>
  <c r="O9" i="10"/>
  <c r="P109" i="9"/>
  <c r="R17" i="12"/>
  <c r="R77" i="12"/>
  <c r="P91" i="12"/>
  <c r="P112" i="9"/>
  <c r="N19" i="10"/>
  <c r="O12" i="10"/>
  <c r="P5" i="13"/>
  <c r="Q85" i="12"/>
  <c r="P16" i="9"/>
  <c r="P76" i="9"/>
  <c r="P13" i="13"/>
  <c r="P19" i="13" s="1"/>
  <c r="V19" i="13" s="1"/>
  <c r="Q93" i="12"/>
  <c r="P10" i="10"/>
  <c r="Q110" i="9"/>
  <c r="R18" i="12"/>
  <c r="R78" i="12"/>
  <c r="O111" i="9"/>
  <c r="P16" i="13"/>
  <c r="Q96" i="12"/>
  <c r="P8" i="13"/>
  <c r="Q88" i="12"/>
  <c r="O18" i="10"/>
  <c r="P118" i="9"/>
  <c r="O5" i="10"/>
  <c r="P105" i="9"/>
  <c r="P7" i="13"/>
  <c r="Q87" i="12"/>
  <c r="P17" i="9"/>
  <c r="P77" i="9"/>
  <c r="N11" i="10"/>
  <c r="R12" i="12"/>
  <c r="R72" i="12"/>
  <c r="Q19" i="12"/>
  <c r="P10" i="13"/>
  <c r="Q90" i="12"/>
  <c r="O4" i="10"/>
  <c r="P104" i="9"/>
  <c r="P15" i="13"/>
  <c r="Q95" i="12"/>
  <c r="P99" i="12"/>
  <c r="P13" i="9"/>
  <c r="P73" i="9"/>
  <c r="P79" i="9" s="1"/>
  <c r="P4" i="13"/>
  <c r="Q84" i="12"/>
  <c r="O19" i="13"/>
  <c r="S2" i="12"/>
  <c r="BE2" i="12"/>
  <c r="S62" i="12"/>
  <c r="O6" i="10"/>
  <c r="P106" i="9"/>
  <c r="P3" i="13"/>
  <c r="Q83" i="12"/>
  <c r="O15" i="10"/>
  <c r="P115" i="9"/>
  <c r="P9" i="13"/>
  <c r="Q89" i="12"/>
  <c r="O17" i="10"/>
  <c r="P117" i="9"/>
  <c r="O13" i="10"/>
  <c r="P113" i="9"/>
  <c r="O2" i="10"/>
  <c r="P102" i="9"/>
  <c r="R7" i="12"/>
  <c r="R67" i="12"/>
  <c r="R10" i="12"/>
  <c r="R70" i="12"/>
  <c r="Q71" i="12"/>
  <c r="R3" i="12"/>
  <c r="R63" i="12"/>
  <c r="Q11" i="12"/>
  <c r="BD2" i="12"/>
  <c r="R9" i="12"/>
  <c r="R69" i="12"/>
  <c r="R8" i="12"/>
  <c r="R68" i="12"/>
  <c r="R6" i="12"/>
  <c r="R66" i="12"/>
  <c r="R5" i="12"/>
  <c r="R65" i="12"/>
  <c r="R4" i="12"/>
  <c r="R64" i="12"/>
  <c r="P5" i="9"/>
  <c r="P65" i="9"/>
  <c r="O11" i="9"/>
  <c r="P7" i="9"/>
  <c r="P67" i="9"/>
  <c r="P6" i="9"/>
  <c r="P66" i="9"/>
  <c r="R8" i="9"/>
  <c r="R68" i="9"/>
  <c r="BC68" i="9" s="1"/>
  <c r="BE68" i="9" s="1"/>
  <c r="O71" i="9"/>
  <c r="P9" i="9"/>
  <c r="P69" i="9"/>
  <c r="Q10" i="9"/>
  <c r="Q70" i="9"/>
  <c r="Q4" i="9"/>
  <c r="Q64" i="9"/>
  <c r="Q2" i="9"/>
  <c r="Q62" i="9"/>
  <c r="P12" i="9"/>
  <c r="Q72" i="9" s="1"/>
  <c r="O19" i="9"/>
  <c r="P3" i="9"/>
  <c r="P63" i="9"/>
  <c r="V12" i="13"/>
  <c r="Q12" i="13"/>
  <c r="V2" i="13"/>
  <c r="Q2" i="13"/>
  <c r="P111" i="9" l="1"/>
  <c r="R79" i="12"/>
  <c r="BE4" i="12"/>
  <c r="S64" i="12"/>
  <c r="BE6" i="12"/>
  <c r="S66" i="12"/>
  <c r="BE9" i="12"/>
  <c r="S69" i="12"/>
  <c r="BE3" i="12"/>
  <c r="S63" i="12"/>
  <c r="P4" i="10"/>
  <c r="Q104" i="9"/>
  <c r="Q17" i="9"/>
  <c r="Q77" i="9"/>
  <c r="X8" i="13"/>
  <c r="R88" i="12"/>
  <c r="BC88" i="12" s="1"/>
  <c r="BE88" i="12" s="1"/>
  <c r="V8" i="13"/>
  <c r="Q8" i="13"/>
  <c r="R8" i="13" s="1"/>
  <c r="S8" i="13" s="1"/>
  <c r="T8" i="13" s="1"/>
  <c r="O11" i="10"/>
  <c r="BE8" i="9"/>
  <c r="S68" i="9"/>
  <c r="BE7" i="12"/>
  <c r="S67" i="12"/>
  <c r="T2" i="12"/>
  <c r="T62" i="12"/>
  <c r="S12" i="12"/>
  <c r="S72" i="12"/>
  <c r="R19" i="12"/>
  <c r="BD19" i="12" s="1"/>
  <c r="BD12" i="12"/>
  <c r="Q16" i="9"/>
  <c r="Q76" i="9"/>
  <c r="S17" i="12"/>
  <c r="S77" i="12"/>
  <c r="BD17" i="12"/>
  <c r="S14" i="12"/>
  <c r="S74" i="12"/>
  <c r="BD14" i="12"/>
  <c r="X6" i="13"/>
  <c r="R86" i="12"/>
  <c r="BC86" i="12" s="1"/>
  <c r="BE86" i="12" s="1"/>
  <c r="Q6" i="13"/>
  <c r="R6" i="13" s="1"/>
  <c r="S6" i="13" s="1"/>
  <c r="T6" i="13" s="1"/>
  <c r="V6" i="13"/>
  <c r="P3" i="10"/>
  <c r="Q103" i="9"/>
  <c r="P14" i="10"/>
  <c r="Q114" i="9"/>
  <c r="BE5" i="12"/>
  <c r="S65" i="12"/>
  <c r="BE8" i="12"/>
  <c r="S68" i="12"/>
  <c r="P2" i="10"/>
  <c r="Q102" i="9"/>
  <c r="P17" i="10"/>
  <c r="Q117" i="9"/>
  <c r="P15" i="10"/>
  <c r="Q115" i="9"/>
  <c r="P6" i="10"/>
  <c r="Q106" i="9"/>
  <c r="R95" i="12"/>
  <c r="V15" i="13"/>
  <c r="Q15" i="13"/>
  <c r="R15" i="13" s="1"/>
  <c r="S15" i="13" s="1"/>
  <c r="T15" i="13" s="1"/>
  <c r="X10" i="13"/>
  <c r="R90" i="12"/>
  <c r="BC90" i="12" s="1"/>
  <c r="BE90" i="12" s="1"/>
  <c r="V10" i="13"/>
  <c r="Q10" i="13"/>
  <c r="R10" i="13" s="1"/>
  <c r="S10" i="13" s="1"/>
  <c r="T10" i="13" s="1"/>
  <c r="X7" i="13"/>
  <c r="R87" i="12"/>
  <c r="BC87" i="12" s="1"/>
  <c r="BE87" i="12" s="1"/>
  <c r="Q7" i="13"/>
  <c r="R7" i="13" s="1"/>
  <c r="S7" i="13" s="1"/>
  <c r="T7" i="13" s="1"/>
  <c r="V7" i="13"/>
  <c r="P18" i="10"/>
  <c r="Q118" i="9"/>
  <c r="R96" i="12"/>
  <c r="V16" i="13"/>
  <c r="Q16" i="13"/>
  <c r="R16" i="13" s="1"/>
  <c r="S16" i="13" s="1"/>
  <c r="T16" i="13" s="1"/>
  <c r="Q99" i="12"/>
  <c r="P119" i="9"/>
  <c r="P7" i="10"/>
  <c r="Q107" i="9"/>
  <c r="S82" i="12"/>
  <c r="BC82" i="12"/>
  <c r="BE82" i="12" s="1"/>
  <c r="P13" i="10"/>
  <c r="Q113" i="9"/>
  <c r="X9" i="13"/>
  <c r="R89" i="12"/>
  <c r="BC89" i="12" s="1"/>
  <c r="BE89" i="12" s="1"/>
  <c r="Q9" i="13"/>
  <c r="R9" i="13" s="1"/>
  <c r="S9" i="13" s="1"/>
  <c r="T9" i="13" s="1"/>
  <c r="V9" i="13"/>
  <c r="X3" i="13"/>
  <c r="R83" i="12"/>
  <c r="V3" i="13"/>
  <c r="Q3" i="13"/>
  <c r="R3" i="13" s="1"/>
  <c r="S3" i="13" s="1"/>
  <c r="T3" i="13" s="1"/>
  <c r="P5" i="10"/>
  <c r="Q105" i="9"/>
  <c r="Q112" i="9"/>
  <c r="Q119" i="9" s="1"/>
  <c r="P12" i="10"/>
  <c r="O19" i="10"/>
  <c r="X4" i="13"/>
  <c r="R84" i="12"/>
  <c r="BC84" i="12" s="1"/>
  <c r="BE84" i="12" s="1"/>
  <c r="V4" i="13"/>
  <c r="Q4" i="13"/>
  <c r="R4" i="13" s="1"/>
  <c r="S4" i="13" s="1"/>
  <c r="T4" i="13" s="1"/>
  <c r="Q10" i="10"/>
  <c r="R10" i="10" s="1"/>
  <c r="S10" i="10" s="1"/>
  <c r="T10" i="10" s="1"/>
  <c r="X10" i="10"/>
  <c r="R110" i="9"/>
  <c r="V10" i="10"/>
  <c r="P16" i="10"/>
  <c r="Q116" i="9"/>
  <c r="S13" i="12"/>
  <c r="S73" i="12"/>
  <c r="BD13" i="12"/>
  <c r="R94" i="12"/>
  <c r="V14" i="13"/>
  <c r="Q14" i="13"/>
  <c r="R14" i="13" s="1"/>
  <c r="S14" i="13" s="1"/>
  <c r="T14" i="13" s="1"/>
  <c r="P8" i="10"/>
  <c r="Q108" i="9"/>
  <c r="P11" i="13"/>
  <c r="V11" i="13" s="1"/>
  <c r="BC66" i="12"/>
  <c r="BE66" i="12" s="1"/>
  <c r="BC69" i="12"/>
  <c r="BE69" i="12" s="1"/>
  <c r="BE10" i="12"/>
  <c r="S70" i="12"/>
  <c r="Q91" i="12"/>
  <c r="Q101" i="12" s="1"/>
  <c r="Q13" i="9"/>
  <c r="Q73" i="9"/>
  <c r="S18" i="12"/>
  <c r="S78" i="12"/>
  <c r="BD18" i="12"/>
  <c r="R93" i="12"/>
  <c r="V13" i="13"/>
  <c r="Q13" i="13"/>
  <c r="R13" i="13" s="1"/>
  <c r="S13" i="13" s="1"/>
  <c r="T13" i="13" s="1"/>
  <c r="X5" i="13"/>
  <c r="R85" i="12"/>
  <c r="BC85" i="12" s="1"/>
  <c r="BE85" i="12" s="1"/>
  <c r="V5" i="13"/>
  <c r="Q5" i="13"/>
  <c r="R5" i="13" s="1"/>
  <c r="S5" i="13" s="1"/>
  <c r="T5" i="13" s="1"/>
  <c r="P101" i="12"/>
  <c r="P9" i="10"/>
  <c r="Q109" i="9"/>
  <c r="Q15" i="9"/>
  <c r="Q75" i="9"/>
  <c r="Q14" i="9"/>
  <c r="Q74" i="9"/>
  <c r="R98" i="12"/>
  <c r="S98" i="12" s="1"/>
  <c r="Q18" i="13"/>
  <c r="R18" i="13" s="1"/>
  <c r="S18" i="13" s="1"/>
  <c r="T18" i="13" s="1"/>
  <c r="V18" i="13"/>
  <c r="S16" i="12"/>
  <c r="S76" i="12"/>
  <c r="BD16" i="12"/>
  <c r="S15" i="12"/>
  <c r="S75" i="12"/>
  <c r="BD15" i="12"/>
  <c r="R97" i="12"/>
  <c r="S97" i="12" s="1"/>
  <c r="Q17" i="13"/>
  <c r="R17" i="13" s="1"/>
  <c r="S17" i="13" s="1"/>
  <c r="T17" i="13" s="1"/>
  <c r="V17" i="13"/>
  <c r="Q18" i="9"/>
  <c r="Q78" i="9"/>
  <c r="S6" i="12"/>
  <c r="BD6" i="12"/>
  <c r="S10" i="12"/>
  <c r="BD10" i="12"/>
  <c r="R71" i="12"/>
  <c r="BC64" i="12"/>
  <c r="BE64" i="12" s="1"/>
  <c r="S4" i="12"/>
  <c r="BD4" i="12"/>
  <c r="S9" i="12"/>
  <c r="BD9" i="12"/>
  <c r="R11" i="12"/>
  <c r="BD11" i="12" s="1"/>
  <c r="S3" i="12"/>
  <c r="T63" i="12" s="1"/>
  <c r="BD3" i="12"/>
  <c r="S5" i="12"/>
  <c r="BD5" i="12"/>
  <c r="S8" i="12"/>
  <c r="BD8" i="12"/>
  <c r="S7" i="12"/>
  <c r="BD7" i="12"/>
  <c r="P71" i="9"/>
  <c r="Q3" i="9"/>
  <c r="Q63" i="9"/>
  <c r="Q7" i="9"/>
  <c r="Q67" i="9"/>
  <c r="R2" i="9"/>
  <c r="R62" i="9"/>
  <c r="BC62" i="9" s="1"/>
  <c r="Q9" i="9"/>
  <c r="Q69" i="9"/>
  <c r="S8" i="9"/>
  <c r="BD8" i="9"/>
  <c r="Q12" i="9"/>
  <c r="R72" i="9" s="1"/>
  <c r="P19" i="9"/>
  <c r="R10" i="9"/>
  <c r="R70" i="9"/>
  <c r="BC70" i="9" s="1"/>
  <c r="BE70" i="9" s="1"/>
  <c r="Q6" i="9"/>
  <c r="Q66" i="9"/>
  <c r="P11" i="9"/>
  <c r="R4" i="9"/>
  <c r="R64" i="9"/>
  <c r="BC64" i="9" s="1"/>
  <c r="BE64" i="9" s="1"/>
  <c r="Q5" i="9"/>
  <c r="Q65" i="9"/>
  <c r="R2" i="13"/>
  <c r="R12" i="13"/>
  <c r="X11" i="13" l="1"/>
  <c r="S85" i="12"/>
  <c r="Q11" i="13"/>
  <c r="BC68" i="12"/>
  <c r="BE68" i="12" s="1"/>
  <c r="S86" i="12"/>
  <c r="Q79" i="9"/>
  <c r="BE11" i="12"/>
  <c r="S95" i="12"/>
  <c r="S71" i="12"/>
  <c r="T9" i="12"/>
  <c r="T69" i="12"/>
  <c r="T16" i="12"/>
  <c r="T76" i="12"/>
  <c r="T18" i="12"/>
  <c r="T78" i="12"/>
  <c r="T98" i="12" s="1"/>
  <c r="R114" i="9"/>
  <c r="Q14" i="10"/>
  <c r="R14" i="10" s="1"/>
  <c r="S14" i="10" s="1"/>
  <c r="T14" i="10" s="1"/>
  <c r="V14" i="10"/>
  <c r="T17" i="12"/>
  <c r="T77" i="12"/>
  <c r="T97" i="12" s="1"/>
  <c r="U2" i="12"/>
  <c r="U62" i="12"/>
  <c r="R17" i="9"/>
  <c r="R77" i="9"/>
  <c r="BE4" i="9"/>
  <c r="S64" i="9"/>
  <c r="T8" i="12"/>
  <c r="T68" i="12"/>
  <c r="S90" i="12"/>
  <c r="BC70" i="12"/>
  <c r="BE70" i="12" s="1"/>
  <c r="T14" i="12"/>
  <c r="T74" i="12"/>
  <c r="S87" i="12"/>
  <c r="T8" i="9"/>
  <c r="T68" i="9"/>
  <c r="T4" i="12"/>
  <c r="T64" i="12"/>
  <c r="R18" i="9"/>
  <c r="R78" i="9"/>
  <c r="R13" i="9"/>
  <c r="R73" i="9"/>
  <c r="T13" i="12"/>
  <c r="T73" i="12"/>
  <c r="Q5" i="10"/>
  <c r="R5" i="10" s="1"/>
  <c r="S5" i="10" s="1"/>
  <c r="T5" i="10" s="1"/>
  <c r="X5" i="10"/>
  <c r="R105" i="9"/>
  <c r="V5" i="10"/>
  <c r="Q7" i="10"/>
  <c r="R7" i="10" s="1"/>
  <c r="S7" i="10" s="1"/>
  <c r="T7" i="10" s="1"/>
  <c r="X7" i="10"/>
  <c r="R107" i="9"/>
  <c r="V7" i="10"/>
  <c r="Q6" i="10"/>
  <c r="R6" i="10" s="1"/>
  <c r="S6" i="10" s="1"/>
  <c r="T6" i="10" s="1"/>
  <c r="X6" i="10"/>
  <c r="R106" i="9"/>
  <c r="V6" i="10"/>
  <c r="R117" i="9"/>
  <c r="Q17" i="10"/>
  <c r="R17" i="10" s="1"/>
  <c r="S17" i="10" s="1"/>
  <c r="T17" i="10" s="1"/>
  <c r="V17" i="10"/>
  <c r="S88" i="12"/>
  <c r="Q3" i="10"/>
  <c r="R3" i="10" s="1"/>
  <c r="S3" i="10" s="1"/>
  <c r="T3" i="10" s="1"/>
  <c r="X3" i="10"/>
  <c r="R103" i="9"/>
  <c r="V3" i="10"/>
  <c r="R16" i="9"/>
  <c r="R76" i="9"/>
  <c r="T12" i="12"/>
  <c r="T72" i="12"/>
  <c r="S19" i="12"/>
  <c r="Q4" i="10"/>
  <c r="R4" i="10" s="1"/>
  <c r="S4" i="10" s="1"/>
  <c r="T4" i="10" s="1"/>
  <c r="X4" i="10"/>
  <c r="R104" i="9"/>
  <c r="V4" i="10"/>
  <c r="S89" i="12"/>
  <c r="S84" i="12"/>
  <c r="T6" i="12"/>
  <c r="T66" i="12"/>
  <c r="T86" i="12" s="1"/>
  <c r="T15" i="12"/>
  <c r="T75" i="12"/>
  <c r="T95" i="12" s="1"/>
  <c r="Q8" i="10"/>
  <c r="R8" i="10" s="1"/>
  <c r="S8" i="10" s="1"/>
  <c r="T8" i="10" s="1"/>
  <c r="X8" i="10"/>
  <c r="R108" i="9"/>
  <c r="S108" i="9" s="1"/>
  <c r="V8" i="10"/>
  <c r="R116" i="9"/>
  <c r="V16" i="10"/>
  <c r="Q16" i="10"/>
  <c r="R16" i="10" s="1"/>
  <c r="S16" i="10" s="1"/>
  <c r="T16" i="10" s="1"/>
  <c r="R113" i="9"/>
  <c r="V13" i="10"/>
  <c r="Q13" i="10"/>
  <c r="R13" i="10" s="1"/>
  <c r="S13" i="10" s="1"/>
  <c r="T13" i="10" s="1"/>
  <c r="T82" i="12"/>
  <c r="R115" i="9"/>
  <c r="Q15" i="10"/>
  <c r="R15" i="10" s="1"/>
  <c r="S15" i="10" s="1"/>
  <c r="T15" i="10" s="1"/>
  <c r="V15" i="10"/>
  <c r="Q2" i="10"/>
  <c r="R2" i="10" s="1"/>
  <c r="S2" i="10" s="1"/>
  <c r="T2" i="10" s="1"/>
  <c r="X2" i="10"/>
  <c r="R102" i="9"/>
  <c r="R14" i="9"/>
  <c r="R74" i="9"/>
  <c r="Q9" i="10"/>
  <c r="R9" i="10" s="1"/>
  <c r="S9" i="10" s="1"/>
  <c r="T9" i="10" s="1"/>
  <c r="X9" i="10"/>
  <c r="R109" i="9"/>
  <c r="V9" i="10"/>
  <c r="S93" i="12"/>
  <c r="T93" i="12" s="1"/>
  <c r="R99" i="12"/>
  <c r="S83" i="12"/>
  <c r="T83" i="12" s="1"/>
  <c r="BC83" i="12"/>
  <c r="BE83" i="12" s="1"/>
  <c r="BC67" i="12"/>
  <c r="BE67" i="12" s="1"/>
  <c r="R118" i="9"/>
  <c r="V18" i="10"/>
  <c r="Q18" i="10"/>
  <c r="R18" i="10" s="1"/>
  <c r="S18" i="10" s="1"/>
  <c r="T18" i="10" s="1"/>
  <c r="S79" i="12"/>
  <c r="S92" i="12"/>
  <c r="P11" i="10"/>
  <c r="V11" i="10" s="1"/>
  <c r="Q19" i="13"/>
  <c r="BE10" i="9"/>
  <c r="S70" i="9"/>
  <c r="S110" i="9" s="1"/>
  <c r="BE2" i="9"/>
  <c r="S62" i="9"/>
  <c r="T10" i="12"/>
  <c r="T70" i="12"/>
  <c r="V2" i="10"/>
  <c r="T7" i="12"/>
  <c r="T67" i="12"/>
  <c r="T5" i="12"/>
  <c r="T65" i="12"/>
  <c r="T85" i="12" s="1"/>
  <c r="R15" i="9"/>
  <c r="R75" i="9"/>
  <c r="BC63" i="12"/>
  <c r="BE63" i="12" s="1"/>
  <c r="S94" i="12"/>
  <c r="T94" i="12" s="1"/>
  <c r="R112" i="9"/>
  <c r="R119" i="9" s="1"/>
  <c r="Q12" i="10"/>
  <c r="P19" i="10"/>
  <c r="V19" i="10" s="1"/>
  <c r="V12" i="10"/>
  <c r="R91" i="12"/>
  <c r="R101" i="12" s="1"/>
  <c r="S96" i="12"/>
  <c r="Q111" i="9"/>
  <c r="BC65" i="12"/>
  <c r="BE65" i="12" s="1"/>
  <c r="T3" i="12"/>
  <c r="U63" i="12" s="1"/>
  <c r="S11" i="12"/>
  <c r="Q71" i="9"/>
  <c r="R7" i="9"/>
  <c r="R67" i="9"/>
  <c r="BC67" i="9" s="1"/>
  <c r="BE67" i="9" s="1"/>
  <c r="R5" i="9"/>
  <c r="R65" i="9"/>
  <c r="BC65" i="9" s="1"/>
  <c r="BE65" i="9" s="1"/>
  <c r="S2" i="9"/>
  <c r="T62" i="9" s="1"/>
  <c r="BD2" i="9"/>
  <c r="R3" i="9"/>
  <c r="R63" i="9"/>
  <c r="BC63" i="9" s="1"/>
  <c r="BE63" i="9" s="1"/>
  <c r="S4" i="9"/>
  <c r="BD4" i="9"/>
  <c r="Q11" i="9"/>
  <c r="S10" i="9"/>
  <c r="BD10" i="9"/>
  <c r="R6" i="9"/>
  <c r="R66" i="9"/>
  <c r="BC66" i="9" s="1"/>
  <c r="BE66" i="9" s="1"/>
  <c r="R12" i="9"/>
  <c r="S72" i="9" s="1"/>
  <c r="Q19" i="9"/>
  <c r="R9" i="9"/>
  <c r="R69" i="9"/>
  <c r="BC69" i="9" s="1"/>
  <c r="BE69" i="9" s="1"/>
  <c r="R19" i="13"/>
  <c r="S12" i="13"/>
  <c r="R11" i="13"/>
  <c r="S2" i="13"/>
  <c r="Q11" i="10"/>
  <c r="R79" i="9" l="1"/>
  <c r="T89" i="12"/>
  <c r="T71" i="12"/>
  <c r="T84" i="12"/>
  <c r="S104" i="9"/>
  <c r="T108" i="9"/>
  <c r="S112" i="9"/>
  <c r="T10" i="9"/>
  <c r="T70" i="9"/>
  <c r="T110" i="9" s="1"/>
  <c r="S15" i="9"/>
  <c r="S75" i="9"/>
  <c r="S115" i="9" s="1"/>
  <c r="BD15" i="9"/>
  <c r="R111" i="9"/>
  <c r="S102" i="9"/>
  <c r="U14" i="12"/>
  <c r="U74" i="12"/>
  <c r="U94" i="12" s="1"/>
  <c r="BE3" i="9"/>
  <c r="S63" i="9"/>
  <c r="S103" i="9" s="1"/>
  <c r="U7" i="12"/>
  <c r="U67" i="12"/>
  <c r="U13" i="12"/>
  <c r="U73" i="12"/>
  <c r="U93" i="12" s="1"/>
  <c r="U8" i="9"/>
  <c r="U68" i="9"/>
  <c r="U108" i="9" s="1"/>
  <c r="U8" i="12"/>
  <c r="U68" i="12"/>
  <c r="U17" i="12"/>
  <c r="U77" i="12"/>
  <c r="U97" i="12" s="1"/>
  <c r="U16" i="12"/>
  <c r="U76" i="12"/>
  <c r="BE9" i="9"/>
  <c r="S69" i="9"/>
  <c r="BE6" i="9"/>
  <c r="S66" i="9"/>
  <c r="S106" i="9" s="1"/>
  <c r="U83" i="12"/>
  <c r="S109" i="9"/>
  <c r="S14" i="9"/>
  <c r="S74" i="9"/>
  <c r="S114" i="9" s="1"/>
  <c r="BD14" i="9"/>
  <c r="U6" i="12"/>
  <c r="U66" i="12"/>
  <c r="U86" i="12" s="1"/>
  <c r="S16" i="9"/>
  <c r="S76" i="9"/>
  <c r="S116" i="9" s="1"/>
  <c r="BD16" i="9"/>
  <c r="T87" i="12"/>
  <c r="T90" i="12"/>
  <c r="U10" i="12"/>
  <c r="U70" i="12"/>
  <c r="U82" i="12"/>
  <c r="U15" i="12"/>
  <c r="U75" i="12"/>
  <c r="U95" i="12" s="1"/>
  <c r="U12" i="12"/>
  <c r="U72" i="12"/>
  <c r="T19" i="12"/>
  <c r="BE5" i="9"/>
  <c r="S65" i="9"/>
  <c r="S105" i="9" s="1"/>
  <c r="S18" i="9"/>
  <c r="S78" i="9"/>
  <c r="BD18" i="9"/>
  <c r="S17" i="9"/>
  <c r="S77" i="9"/>
  <c r="S117" i="9" s="1"/>
  <c r="BD17" i="9"/>
  <c r="T4" i="9"/>
  <c r="T64" i="9"/>
  <c r="T104" i="9" s="1"/>
  <c r="BE7" i="9"/>
  <c r="S67" i="9"/>
  <c r="S107" i="9" s="1"/>
  <c r="T96" i="12"/>
  <c r="U96" i="12" s="1"/>
  <c r="Q19" i="10"/>
  <c r="R12" i="10"/>
  <c r="U5" i="12"/>
  <c r="U65" i="12"/>
  <c r="U85" i="12" s="1"/>
  <c r="T92" i="12"/>
  <c r="S99" i="12"/>
  <c r="S118" i="9"/>
  <c r="X11" i="10"/>
  <c r="S91" i="12"/>
  <c r="S101" i="12" s="1"/>
  <c r="T79" i="12"/>
  <c r="T88" i="12"/>
  <c r="S13" i="9"/>
  <c r="S73" i="9"/>
  <c r="BD13" i="9"/>
  <c r="U4" i="12"/>
  <c r="U64" i="12"/>
  <c r="U84" i="12" s="1"/>
  <c r="V2" i="12"/>
  <c r="W62" i="12" s="1"/>
  <c r="V62" i="12"/>
  <c r="U18" i="12"/>
  <c r="U78" i="12"/>
  <c r="U98" i="12" s="1"/>
  <c r="U9" i="12"/>
  <c r="U69" i="12"/>
  <c r="U3" i="12"/>
  <c r="V63" i="12" s="1"/>
  <c r="T11" i="12"/>
  <c r="R11" i="9"/>
  <c r="BD11" i="9" s="1"/>
  <c r="S12" i="9"/>
  <c r="T72" i="9" s="1"/>
  <c r="R19" i="9"/>
  <c r="BD19" i="9" s="1"/>
  <c r="BD12" i="9"/>
  <c r="T2" i="9"/>
  <c r="U62" i="9" s="1"/>
  <c r="R71" i="9"/>
  <c r="BC71" i="9"/>
  <c r="BE62" i="9"/>
  <c r="S3" i="9"/>
  <c r="BD3" i="9"/>
  <c r="S9" i="9"/>
  <c r="BD9" i="9"/>
  <c r="S6" i="9"/>
  <c r="BD6" i="9"/>
  <c r="S5" i="9"/>
  <c r="BD5" i="9"/>
  <c r="BD7" i="9"/>
  <c r="S7" i="9"/>
  <c r="S11" i="13"/>
  <c r="T2" i="13"/>
  <c r="T11" i="13" s="1"/>
  <c r="S19" i="13"/>
  <c r="T12" i="13"/>
  <c r="T19" i="13" s="1"/>
  <c r="R11" i="10"/>
  <c r="BE11" i="9" l="1"/>
  <c r="U71" i="12"/>
  <c r="T91" i="12"/>
  <c r="U90" i="12"/>
  <c r="S79" i="9"/>
  <c r="T6" i="9"/>
  <c r="T66" i="9"/>
  <c r="T106" i="9" s="1"/>
  <c r="T3" i="9"/>
  <c r="T63" i="9"/>
  <c r="T103" i="9" s="1"/>
  <c r="T18" i="9"/>
  <c r="T78" i="9"/>
  <c r="T118" i="9" s="1"/>
  <c r="V10" i="12"/>
  <c r="V70" i="12"/>
  <c r="V6" i="12"/>
  <c r="V66" i="12"/>
  <c r="V86" i="12" s="1"/>
  <c r="T14" i="9"/>
  <c r="T74" i="9"/>
  <c r="T114" i="9" s="1"/>
  <c r="S71" i="9"/>
  <c r="T15" i="9"/>
  <c r="T75" i="9"/>
  <c r="T115" i="9" s="1"/>
  <c r="V9" i="12"/>
  <c r="V69" i="12"/>
  <c r="V5" i="12"/>
  <c r="V65" i="12"/>
  <c r="V85" i="12" s="1"/>
  <c r="U4" i="9"/>
  <c r="U64" i="9"/>
  <c r="U104" i="9" s="1"/>
  <c r="V82" i="12"/>
  <c r="V16" i="12"/>
  <c r="V76" i="12"/>
  <c r="V96" i="12" s="1"/>
  <c r="V8" i="12"/>
  <c r="V68" i="12"/>
  <c r="V13" i="12"/>
  <c r="V73" i="12"/>
  <c r="V93" i="12" s="1"/>
  <c r="T5" i="9"/>
  <c r="T65" i="9"/>
  <c r="T105" i="9" s="1"/>
  <c r="T9" i="9"/>
  <c r="T69" i="9"/>
  <c r="T109" i="9" s="1"/>
  <c r="T13" i="9"/>
  <c r="T73" i="9"/>
  <c r="S113" i="9"/>
  <c r="S12" i="10"/>
  <c r="R19" i="10"/>
  <c r="U79" i="12"/>
  <c r="V15" i="12"/>
  <c r="V75" i="12"/>
  <c r="V95" i="12" s="1"/>
  <c r="U87" i="12"/>
  <c r="T16" i="9"/>
  <c r="T76" i="9"/>
  <c r="T116" i="9" s="1"/>
  <c r="V83" i="12"/>
  <c r="U89" i="12"/>
  <c r="V89" i="12" s="1"/>
  <c r="V7" i="12"/>
  <c r="V67" i="12"/>
  <c r="U10" i="9"/>
  <c r="U70" i="9"/>
  <c r="U110" i="9" s="1"/>
  <c r="V14" i="12"/>
  <c r="V74" i="12"/>
  <c r="T102" i="9"/>
  <c r="S111" i="9"/>
  <c r="T112" i="9"/>
  <c r="S119" i="9"/>
  <c r="T17" i="9"/>
  <c r="T77" i="9"/>
  <c r="T117" i="9" s="1"/>
  <c r="T7" i="9"/>
  <c r="T67" i="9"/>
  <c r="T107" i="9" s="1"/>
  <c r="V18" i="12"/>
  <c r="V78" i="12"/>
  <c r="V98" i="12" s="1"/>
  <c r="V4" i="12"/>
  <c r="V64" i="12"/>
  <c r="V84" i="12" s="1"/>
  <c r="U88" i="12"/>
  <c r="U92" i="12"/>
  <c r="T99" i="12"/>
  <c r="V12" i="12"/>
  <c r="V72" i="12"/>
  <c r="U19" i="12"/>
  <c r="V17" i="12"/>
  <c r="V77" i="12"/>
  <c r="V97" i="12" s="1"/>
  <c r="V8" i="9"/>
  <c r="V68" i="9"/>
  <c r="V108" i="9" s="1"/>
  <c r="V94" i="12"/>
  <c r="V3" i="12"/>
  <c r="U11" i="12"/>
  <c r="U2" i="9"/>
  <c r="V62" i="9" s="1"/>
  <c r="S11" i="9"/>
  <c r="T12" i="9"/>
  <c r="U72" i="9" s="1"/>
  <c r="S19" i="9"/>
  <c r="S11" i="10"/>
  <c r="T11" i="10"/>
  <c r="V90" i="12" l="1"/>
  <c r="V87" i="12"/>
  <c r="V88" i="12"/>
  <c r="T101" i="12"/>
  <c r="T79" i="9"/>
  <c r="S121" i="9"/>
  <c r="V79" i="12"/>
  <c r="W78" i="12"/>
  <c r="W98" i="12" s="1"/>
  <c r="W18" i="12"/>
  <c r="U102" i="9"/>
  <c r="T111" i="9"/>
  <c r="W7" i="12"/>
  <c r="W67" i="12"/>
  <c r="W87" i="12" s="1"/>
  <c r="U14" i="9"/>
  <c r="U74" i="9"/>
  <c r="U114" i="9" s="1"/>
  <c r="U5" i="9"/>
  <c r="U65" i="9"/>
  <c r="U105" i="9" s="1"/>
  <c r="W76" i="12"/>
  <c r="W96" i="12" s="1"/>
  <c r="W16" i="12"/>
  <c r="W5" i="12"/>
  <c r="W65" i="12"/>
  <c r="W85" i="12" s="1"/>
  <c r="U6" i="9"/>
  <c r="U66" i="9"/>
  <c r="U106" i="9" s="1"/>
  <c r="T11" i="9"/>
  <c r="W64" i="12"/>
  <c r="W84" i="12" s="1"/>
  <c r="W4" i="12"/>
  <c r="U112" i="9"/>
  <c r="W74" i="12"/>
  <c r="W94" i="12" s="1"/>
  <c r="W14" i="12"/>
  <c r="V10" i="9"/>
  <c r="V70" i="9"/>
  <c r="V110" i="9" s="1"/>
  <c r="T12" i="10"/>
  <c r="T19" i="10" s="1"/>
  <c r="S19" i="10"/>
  <c r="W66" i="12"/>
  <c r="W86" i="12" s="1"/>
  <c r="W6" i="12"/>
  <c r="T71" i="9"/>
  <c r="U16" i="9"/>
  <c r="U76" i="9"/>
  <c r="U116" i="9" s="1"/>
  <c r="W82" i="12"/>
  <c r="V91" i="12"/>
  <c r="W70" i="12"/>
  <c r="W90" i="12" s="1"/>
  <c r="W10" i="12"/>
  <c r="U18" i="9"/>
  <c r="U78" i="9"/>
  <c r="U118" i="9" s="1"/>
  <c r="W77" i="12"/>
  <c r="W97" i="12" s="1"/>
  <c r="W17" i="12"/>
  <c r="W72" i="12"/>
  <c r="W12" i="12"/>
  <c r="V19" i="12"/>
  <c r="U13" i="9"/>
  <c r="U73" i="9"/>
  <c r="W73" i="12"/>
  <c r="W93" i="12" s="1"/>
  <c r="W13" i="12"/>
  <c r="U15" i="9"/>
  <c r="U75" i="9"/>
  <c r="U115" i="9" s="1"/>
  <c r="V11" i="12"/>
  <c r="W63" i="12"/>
  <c r="W83" i="12" s="1"/>
  <c r="W3" i="12"/>
  <c r="W68" i="9"/>
  <c r="W108" i="9" s="1"/>
  <c r="W8" i="9"/>
  <c r="V92" i="12"/>
  <c r="U99" i="12"/>
  <c r="U7" i="9"/>
  <c r="U67" i="9"/>
  <c r="U107" i="9" s="1"/>
  <c r="U17" i="9"/>
  <c r="U77" i="9"/>
  <c r="U117" i="9" s="1"/>
  <c r="V71" i="12"/>
  <c r="W75" i="12"/>
  <c r="W95" i="12" s="1"/>
  <c r="W15" i="12"/>
  <c r="T113" i="9"/>
  <c r="U113" i="9" s="1"/>
  <c r="U9" i="9"/>
  <c r="U69" i="9"/>
  <c r="U109" i="9" s="1"/>
  <c r="W8" i="12"/>
  <c r="W68" i="12"/>
  <c r="W88" i="12" s="1"/>
  <c r="U91" i="12"/>
  <c r="U101" i="12" s="1"/>
  <c r="V4" i="9"/>
  <c r="V64" i="9"/>
  <c r="V104" i="9" s="1"/>
  <c r="W69" i="12"/>
  <c r="W89" i="12" s="1"/>
  <c r="W9" i="12"/>
  <c r="U3" i="9"/>
  <c r="U63" i="9"/>
  <c r="U12" i="9"/>
  <c r="V72" i="9" s="1"/>
  <c r="T19" i="9"/>
  <c r="V2" i="9"/>
  <c r="U79" i="9" l="1"/>
  <c r="T119" i="9"/>
  <c r="T121" i="9" s="1"/>
  <c r="V3" i="9"/>
  <c r="V63" i="9"/>
  <c r="W4" i="9"/>
  <c r="W64" i="9"/>
  <c r="W104" i="9" s="1"/>
  <c r="X8" i="9"/>
  <c r="X68" i="9"/>
  <c r="X108" i="9" s="1"/>
  <c r="V13" i="9"/>
  <c r="V73" i="9"/>
  <c r="V113" i="9" s="1"/>
  <c r="W71" i="12"/>
  <c r="W79" i="12"/>
  <c r="X5" i="12"/>
  <c r="X65" i="12"/>
  <c r="X85" i="12" s="1"/>
  <c r="V5" i="9"/>
  <c r="V65" i="9"/>
  <c r="V105" i="9" s="1"/>
  <c r="X9" i="12"/>
  <c r="X69" i="12"/>
  <c r="X89" i="12" s="1"/>
  <c r="V9" i="9"/>
  <c r="V69" i="9"/>
  <c r="V109" i="9" s="1"/>
  <c r="V7" i="9"/>
  <c r="V67" i="9"/>
  <c r="V107" i="9" s="1"/>
  <c r="X13" i="12"/>
  <c r="X73" i="12"/>
  <c r="X93" i="12" s="1"/>
  <c r="X17" i="12"/>
  <c r="X77" i="12"/>
  <c r="X97" i="12" s="1"/>
  <c r="V18" i="9"/>
  <c r="V78" i="9"/>
  <c r="V118" i="9" s="1"/>
  <c r="X82" i="12"/>
  <c r="W91" i="12"/>
  <c r="W70" i="9"/>
  <c r="W110" i="9" s="1"/>
  <c r="W10" i="9"/>
  <c r="V112" i="9"/>
  <c r="U119" i="9"/>
  <c r="X16" i="12"/>
  <c r="X76" i="12"/>
  <c r="X96" i="12" s="1"/>
  <c r="V14" i="9"/>
  <c r="V74" i="9"/>
  <c r="V114" i="9" s="1"/>
  <c r="V102" i="9"/>
  <c r="U11" i="9"/>
  <c r="X3" i="12"/>
  <c r="W11" i="12"/>
  <c r="X63" i="12"/>
  <c r="X83" i="12" s="1"/>
  <c r="X10" i="12"/>
  <c r="X70" i="12"/>
  <c r="X90" i="12" s="1"/>
  <c r="X14" i="12"/>
  <c r="X74" i="12"/>
  <c r="X94" i="12" s="1"/>
  <c r="X4" i="12"/>
  <c r="X64" i="12"/>
  <c r="X84" i="12" s="1"/>
  <c r="V6" i="9"/>
  <c r="V66" i="9"/>
  <c r="V106" i="9" s="1"/>
  <c r="W2" i="9"/>
  <c r="W62" i="9"/>
  <c r="U71" i="9"/>
  <c r="X8" i="12"/>
  <c r="X68" i="12"/>
  <c r="X88" i="12" s="1"/>
  <c r="X15" i="12"/>
  <c r="X75" i="12"/>
  <c r="X95" i="12" s="1"/>
  <c r="V17" i="9"/>
  <c r="V77" i="9"/>
  <c r="V117" i="9" s="1"/>
  <c r="W92" i="12"/>
  <c r="V99" i="12"/>
  <c r="V101" i="12" s="1"/>
  <c r="V15" i="9"/>
  <c r="V75" i="9"/>
  <c r="X12" i="12"/>
  <c r="X72" i="12"/>
  <c r="W19" i="12"/>
  <c r="U103" i="9"/>
  <c r="V103" i="9" s="1"/>
  <c r="V16" i="9"/>
  <c r="V76" i="9"/>
  <c r="V116" i="9" s="1"/>
  <c r="X6" i="12"/>
  <c r="X66" i="12"/>
  <c r="X86" i="12" s="1"/>
  <c r="X7" i="12"/>
  <c r="X67" i="12"/>
  <c r="X87" i="12" s="1"/>
  <c r="X18" i="12"/>
  <c r="X78" i="12"/>
  <c r="X98" i="12" s="1"/>
  <c r="V12" i="9"/>
  <c r="U19" i="9"/>
  <c r="V79" i="9" l="1"/>
  <c r="V19" i="9"/>
  <c r="W72" i="9"/>
  <c r="W112" i="9" s="1"/>
  <c r="W12" i="9"/>
  <c r="X2" i="9"/>
  <c r="X62" i="9"/>
  <c r="Y63" i="12"/>
  <c r="Y83" i="12" s="1"/>
  <c r="Y3" i="12"/>
  <c r="X11" i="12"/>
  <c r="W74" i="9"/>
  <c r="W114" i="9" s="1"/>
  <c r="W14" i="9"/>
  <c r="W78" i="9"/>
  <c r="W118" i="9" s="1"/>
  <c r="W18" i="9"/>
  <c r="W65" i="9"/>
  <c r="W105" i="9" s="1"/>
  <c r="W5" i="9"/>
  <c r="X4" i="9"/>
  <c r="X64" i="9"/>
  <c r="X104" i="9" s="1"/>
  <c r="Y18" i="12"/>
  <c r="Y78" i="12"/>
  <c r="Y98" i="12" s="1"/>
  <c r="W77" i="9"/>
  <c r="W117" i="9" s="1"/>
  <c r="W17" i="9"/>
  <c r="V11" i="9"/>
  <c r="Y13" i="12"/>
  <c r="Y73" i="12"/>
  <c r="Y93" i="12" s="1"/>
  <c r="V71" i="9"/>
  <c r="X79" i="12"/>
  <c r="X71" i="12"/>
  <c r="W102" i="9"/>
  <c r="V111" i="9"/>
  <c r="X10" i="9"/>
  <c r="X70" i="9"/>
  <c r="X110" i="9" s="1"/>
  <c r="Y82" i="12"/>
  <c r="X91" i="12"/>
  <c r="Y17" i="12"/>
  <c r="Y77" i="12"/>
  <c r="Y97" i="12" s="1"/>
  <c r="V115" i="9"/>
  <c r="Y5" i="12"/>
  <c r="Y65" i="12"/>
  <c r="Y85" i="12" s="1"/>
  <c r="Y8" i="9"/>
  <c r="Y68" i="9"/>
  <c r="Y108" i="9" s="1"/>
  <c r="W3" i="9"/>
  <c r="W63" i="9"/>
  <c r="W103" i="9" s="1"/>
  <c r="Y6" i="12"/>
  <c r="Y66" i="12"/>
  <c r="Y86" i="12" s="1"/>
  <c r="W75" i="9"/>
  <c r="W15" i="9"/>
  <c r="Y8" i="12"/>
  <c r="Y68" i="12"/>
  <c r="Y88" i="12" s="1"/>
  <c r="Y4" i="12"/>
  <c r="Y64" i="12"/>
  <c r="Y84" i="12" s="1"/>
  <c r="Y10" i="12"/>
  <c r="Y70" i="12"/>
  <c r="U111" i="9"/>
  <c r="U121" i="9" s="1"/>
  <c r="W9" i="9"/>
  <c r="W69" i="9"/>
  <c r="W109" i="9" s="1"/>
  <c r="Y7" i="12"/>
  <c r="Y67" i="12"/>
  <c r="Y87" i="12" s="1"/>
  <c r="W76" i="9"/>
  <c r="W116" i="9" s="1"/>
  <c r="W16" i="9"/>
  <c r="Y12" i="12"/>
  <c r="Y72" i="12"/>
  <c r="X19" i="12"/>
  <c r="X92" i="12"/>
  <c r="W99" i="12"/>
  <c r="W101" i="12" s="1"/>
  <c r="W103" i="12" s="1"/>
  <c r="Y15" i="12"/>
  <c r="Y75" i="12"/>
  <c r="Y95" i="12" s="1"/>
  <c r="W66" i="9"/>
  <c r="W106" i="9" s="1"/>
  <c r="W6" i="9"/>
  <c r="Y74" i="12"/>
  <c r="Y94" i="12" s="1"/>
  <c r="Y14" i="12"/>
  <c r="Y16" i="12"/>
  <c r="Y76" i="12"/>
  <c r="Y96" i="12" s="1"/>
  <c r="W7" i="9"/>
  <c r="W67" i="9"/>
  <c r="W107" i="9" s="1"/>
  <c r="Y9" i="12"/>
  <c r="Y69" i="12"/>
  <c r="Y89" i="12" s="1"/>
  <c r="W73" i="9"/>
  <c r="W113" i="9" s="1"/>
  <c r="W13" i="9"/>
  <c r="W71" i="9" l="1"/>
  <c r="Z4" i="12"/>
  <c r="Z64" i="12"/>
  <c r="Z84" i="12" s="1"/>
  <c r="W115" i="9"/>
  <c r="W119" i="9" s="1"/>
  <c r="W111" i="9"/>
  <c r="X6" i="9"/>
  <c r="X66" i="9"/>
  <c r="X106" i="9" s="1"/>
  <c r="Y79" i="12"/>
  <c r="X9" i="9"/>
  <c r="X69" i="9"/>
  <c r="X109" i="9" s="1"/>
  <c r="Z8" i="9"/>
  <c r="Z68" i="9"/>
  <c r="Z108" i="9" s="1"/>
  <c r="W11" i="9"/>
  <c r="Z12" i="12"/>
  <c r="Z72" i="12"/>
  <c r="Y19" i="12"/>
  <c r="Z7" i="12"/>
  <c r="Z67" i="12"/>
  <c r="Z87" i="12" s="1"/>
  <c r="V119" i="9"/>
  <c r="V121" i="9" s="1"/>
  <c r="Z10" i="12"/>
  <c r="Z70" i="12"/>
  <c r="Z8" i="12"/>
  <c r="Z68" i="12"/>
  <c r="Z88" i="12" s="1"/>
  <c r="Z6" i="12"/>
  <c r="Z66" i="12"/>
  <c r="Z86" i="12" s="1"/>
  <c r="Z17" i="12"/>
  <c r="Z77" i="12"/>
  <c r="Z97" i="12" s="1"/>
  <c r="Y10" i="9"/>
  <c r="Y70" i="9"/>
  <c r="Y110" i="9" s="1"/>
  <c r="Y4" i="9"/>
  <c r="Y64" i="9"/>
  <c r="Y104" i="9" s="1"/>
  <c r="X102" i="9"/>
  <c r="W79" i="9"/>
  <c r="X7" i="9"/>
  <c r="X67" i="9"/>
  <c r="X107" i="9" s="1"/>
  <c r="Z82" i="12"/>
  <c r="X17" i="9"/>
  <c r="X77" i="9"/>
  <c r="X117" i="9" s="1"/>
  <c r="Z15" i="12"/>
  <c r="Z75" i="12"/>
  <c r="Z95" i="12" s="1"/>
  <c r="Y71" i="12"/>
  <c r="X18" i="9"/>
  <c r="X78" i="9"/>
  <c r="X118" i="9" s="1"/>
  <c r="X12" i="9"/>
  <c r="X72" i="9"/>
  <c r="X112" i="9" s="1"/>
  <c r="W19" i="9"/>
  <c r="Z9" i="12"/>
  <c r="Z69" i="12"/>
  <c r="Z89" i="12" s="1"/>
  <c r="Z16" i="12"/>
  <c r="Z76" i="12"/>
  <c r="Z96" i="12" s="1"/>
  <c r="X13" i="9"/>
  <c r="X73" i="9"/>
  <c r="X113" i="9" s="1"/>
  <c r="Z74" i="12"/>
  <c r="Z94" i="12" s="1"/>
  <c r="Z14" i="12"/>
  <c r="Y92" i="12"/>
  <c r="X99" i="12"/>
  <c r="X101" i="12" s="1"/>
  <c r="X103" i="12" s="1"/>
  <c r="X16" i="9"/>
  <c r="X76" i="9"/>
  <c r="X116" i="9" s="1"/>
  <c r="X15" i="9"/>
  <c r="X75" i="9"/>
  <c r="X3" i="9"/>
  <c r="X63" i="9"/>
  <c r="X103" i="9" s="1"/>
  <c r="Z65" i="12"/>
  <c r="Z85" i="12" s="1"/>
  <c r="Z5" i="12"/>
  <c r="Z13" i="12"/>
  <c r="Z73" i="12"/>
  <c r="Z93" i="12" s="1"/>
  <c r="Z18" i="12"/>
  <c r="Z78" i="12"/>
  <c r="Z98" i="12" s="1"/>
  <c r="X5" i="9"/>
  <c r="X65" i="9"/>
  <c r="X105" i="9" s="1"/>
  <c r="X14" i="9"/>
  <c r="X74" i="9"/>
  <c r="X114" i="9" s="1"/>
  <c r="Z63" i="12"/>
  <c r="Z3" i="12"/>
  <c r="Y11" i="12"/>
  <c r="Y2" i="9"/>
  <c r="Y62" i="9"/>
  <c r="Y90" i="12"/>
  <c r="Z71" i="12" l="1"/>
  <c r="X11" i="9"/>
  <c r="W121" i="9"/>
  <c r="W123" i="9" s="1"/>
  <c r="AA73" i="12"/>
  <c r="AA93" i="12" s="1"/>
  <c r="AA13" i="12"/>
  <c r="X71" i="9"/>
  <c r="Y14" i="9"/>
  <c r="Y74" i="9"/>
  <c r="Y114" i="9" s="1"/>
  <c r="AA5" i="12"/>
  <c r="AA65" i="12"/>
  <c r="AA85" i="12" s="1"/>
  <c r="AA74" i="12"/>
  <c r="AA94" i="12" s="1"/>
  <c r="AA14" i="12"/>
  <c r="AA15" i="12"/>
  <c r="AA75" i="12"/>
  <c r="Y7" i="9"/>
  <c r="Y67" i="9"/>
  <c r="Y107" i="9" s="1"/>
  <c r="Z79" i="12"/>
  <c r="Y9" i="9"/>
  <c r="Y69" i="9"/>
  <c r="Y109" i="9" s="1"/>
  <c r="AA4" i="12"/>
  <c r="AA64" i="12"/>
  <c r="AA84" i="12" s="1"/>
  <c r="Y5" i="9"/>
  <c r="Y65" i="9"/>
  <c r="Y105" i="9" s="1"/>
  <c r="Y72" i="9"/>
  <c r="X19" i="9"/>
  <c r="Y12" i="9"/>
  <c r="AA82" i="12"/>
  <c r="AA7" i="12"/>
  <c r="AA67" i="12"/>
  <c r="AA95" i="12"/>
  <c r="Z2" i="9"/>
  <c r="Z62" i="9"/>
  <c r="Y3" i="9"/>
  <c r="Y63" i="9"/>
  <c r="Y103" i="9" s="1"/>
  <c r="Z92" i="12"/>
  <c r="Y99" i="12"/>
  <c r="Y13" i="9"/>
  <c r="Y73" i="9"/>
  <c r="Y113" i="9" s="1"/>
  <c r="AA9" i="12"/>
  <c r="AA69" i="12"/>
  <c r="AA89" i="12" s="1"/>
  <c r="Y17" i="9"/>
  <c r="Y77" i="9"/>
  <c r="Y117" i="9" s="1"/>
  <c r="X111" i="9"/>
  <c r="Z10" i="9"/>
  <c r="Z70" i="9"/>
  <c r="Z110" i="9" s="1"/>
  <c r="AA6" i="12"/>
  <c r="AA66" i="12"/>
  <c r="AA86" i="12" s="1"/>
  <c r="AA10" i="12"/>
  <c r="AA70" i="12"/>
  <c r="Y6" i="9"/>
  <c r="Y66" i="9"/>
  <c r="Y106" i="9" s="1"/>
  <c r="AA87" i="12"/>
  <c r="Z83" i="12"/>
  <c r="Z90" i="12"/>
  <c r="AA90" i="12" s="1"/>
  <c r="AA18" i="12"/>
  <c r="AA78" i="12"/>
  <c r="AA98" i="12" s="1"/>
  <c r="Y102" i="9"/>
  <c r="AA63" i="12"/>
  <c r="Z11" i="12"/>
  <c r="AA3" i="12"/>
  <c r="Y15" i="9"/>
  <c r="Y75" i="9"/>
  <c r="Y16" i="9"/>
  <c r="Y76" i="9"/>
  <c r="Y116" i="9" s="1"/>
  <c r="AA16" i="12"/>
  <c r="AA76" i="12"/>
  <c r="AA96" i="12" s="1"/>
  <c r="X79" i="9"/>
  <c r="Y18" i="9"/>
  <c r="Y78" i="9"/>
  <c r="Y118" i="9" s="1"/>
  <c r="Y91" i="12"/>
  <c r="Z4" i="9"/>
  <c r="Z64" i="9"/>
  <c r="Z104" i="9" s="1"/>
  <c r="AA17" i="12"/>
  <c r="AA77" i="12"/>
  <c r="AA97" i="12" s="1"/>
  <c r="AA8" i="12"/>
  <c r="AA68" i="12"/>
  <c r="AA88" i="12" s="1"/>
  <c r="AA12" i="12"/>
  <c r="AA72" i="12"/>
  <c r="Z19" i="12"/>
  <c r="AA8" i="9"/>
  <c r="AA68" i="9"/>
  <c r="AA108" i="9" s="1"/>
  <c r="X115" i="9"/>
  <c r="Y115" i="9" s="1"/>
  <c r="AA83" i="12" l="1"/>
  <c r="X119" i="9"/>
  <c r="X121" i="9"/>
  <c r="X123" i="9" s="1"/>
  <c r="Y71" i="9"/>
  <c r="Z15" i="9"/>
  <c r="Z75" i="9"/>
  <c r="Z115" i="9" s="1"/>
  <c r="Z9" i="9"/>
  <c r="Z69" i="9"/>
  <c r="Z109" i="9" s="1"/>
  <c r="Z14" i="9"/>
  <c r="Z74" i="9"/>
  <c r="Z114" i="9"/>
  <c r="AB8" i="9"/>
  <c r="AB68" i="9"/>
  <c r="AB108" i="9" s="1"/>
  <c r="Z18" i="9"/>
  <c r="Z78" i="9"/>
  <c r="Z118" i="9" s="1"/>
  <c r="AB63" i="12"/>
  <c r="AA11" i="12"/>
  <c r="AB3" i="12"/>
  <c r="AB6" i="12"/>
  <c r="AB66" i="12"/>
  <c r="AB86" i="12" s="1"/>
  <c r="Z3" i="9"/>
  <c r="Z63" i="9"/>
  <c r="Z103" i="9" s="1"/>
  <c r="Z91" i="12"/>
  <c r="AB12" i="12"/>
  <c r="AB72" i="12"/>
  <c r="AA19" i="12"/>
  <c r="AB17" i="12"/>
  <c r="AB77" i="12"/>
  <c r="AB97" i="12" s="1"/>
  <c r="AB16" i="12"/>
  <c r="AB76" i="12"/>
  <c r="AB96" i="12" s="1"/>
  <c r="AA2" i="9"/>
  <c r="AA62" i="9"/>
  <c r="AB7" i="12"/>
  <c r="AB67" i="12"/>
  <c r="AB87" i="12" s="1"/>
  <c r="Z5" i="9"/>
  <c r="Z65" i="9"/>
  <c r="Z105" i="9" s="1"/>
  <c r="Z7" i="9"/>
  <c r="Z67" i="9"/>
  <c r="Z107" i="9" s="1"/>
  <c r="Z102" i="9"/>
  <c r="Y111" i="9"/>
  <c r="Z6" i="9"/>
  <c r="Z66" i="9"/>
  <c r="Z106" i="9" s="1"/>
  <c r="AB9" i="12"/>
  <c r="AB69" i="12"/>
  <c r="AB89" i="12" s="1"/>
  <c r="AA92" i="12"/>
  <c r="Z99" i="12"/>
  <c r="Y79" i="9"/>
  <c r="AB8" i="12"/>
  <c r="AB68" i="12"/>
  <c r="AB88" i="12" s="1"/>
  <c r="AA4" i="9"/>
  <c r="AA64" i="9"/>
  <c r="AA104" i="9" s="1"/>
  <c r="Z76" i="9"/>
  <c r="Z116" i="9" s="1"/>
  <c r="Z16" i="9"/>
  <c r="Z77" i="9"/>
  <c r="Z117" i="9" s="1"/>
  <c r="Z17" i="9"/>
  <c r="AB82" i="12"/>
  <c r="AA91" i="12"/>
  <c r="AB4" i="12"/>
  <c r="AB64" i="12"/>
  <c r="AB84" i="12" s="1"/>
  <c r="AB15" i="12"/>
  <c r="AB75" i="12"/>
  <c r="AB95" i="12" s="1"/>
  <c r="AB5" i="12"/>
  <c r="AB65" i="12"/>
  <c r="AB85" i="12" s="1"/>
  <c r="AB73" i="12"/>
  <c r="AB93" i="12" s="1"/>
  <c r="AB13" i="12"/>
  <c r="AA79" i="12"/>
  <c r="Y101" i="12"/>
  <c r="AA71" i="12"/>
  <c r="AB18" i="12"/>
  <c r="AB78" i="12"/>
  <c r="AB98" i="12" s="1"/>
  <c r="AB10" i="12"/>
  <c r="AB70" i="12"/>
  <c r="AB90" i="12" s="1"/>
  <c r="AA10" i="9"/>
  <c r="AA70" i="9"/>
  <c r="AA110" i="9" s="1"/>
  <c r="Z73" i="9"/>
  <c r="Z113" i="9" s="1"/>
  <c r="Z13" i="9"/>
  <c r="Y112" i="9"/>
  <c r="Y11" i="9"/>
  <c r="Z72" i="9"/>
  <c r="Z12" i="9"/>
  <c r="Y19" i="9"/>
  <c r="AB74" i="12"/>
  <c r="AB94" i="12" s="1"/>
  <c r="AB14" i="12"/>
  <c r="Z101" i="12" l="1"/>
  <c r="AC6" i="12"/>
  <c r="AC66" i="12"/>
  <c r="AC86" i="12" s="1"/>
  <c r="AC8" i="9"/>
  <c r="AC68" i="9"/>
  <c r="AC108" i="9" s="1"/>
  <c r="Z112" i="9"/>
  <c r="Y119" i="9"/>
  <c r="Y121" i="9" s="1"/>
  <c r="AB10" i="9"/>
  <c r="AB70" i="9"/>
  <c r="AC73" i="12"/>
  <c r="AC93" i="12" s="1"/>
  <c r="AC13" i="12"/>
  <c r="AA16" i="9"/>
  <c r="AA76" i="9"/>
  <c r="AA116" i="9" s="1"/>
  <c r="AC17" i="12"/>
  <c r="AC77" i="12"/>
  <c r="AC97" i="12" s="1"/>
  <c r="AB71" i="12"/>
  <c r="AA14" i="9"/>
  <c r="AA74" i="9"/>
  <c r="AA114" i="9" s="1"/>
  <c r="AA15" i="9"/>
  <c r="AA75" i="9"/>
  <c r="AA115" i="9" s="1"/>
  <c r="AB110" i="9"/>
  <c r="AA72" i="9"/>
  <c r="Z19" i="9"/>
  <c r="AA12" i="9"/>
  <c r="AA13" i="9"/>
  <c r="AA73" i="9"/>
  <c r="AA113" i="9" s="1"/>
  <c r="AC18" i="12"/>
  <c r="AC78" i="12"/>
  <c r="AC98" i="12" s="1"/>
  <c r="AC15" i="12"/>
  <c r="AC75" i="12"/>
  <c r="AC95" i="12" s="1"/>
  <c r="Z71" i="9"/>
  <c r="AC8" i="12"/>
  <c r="AC68" i="12"/>
  <c r="AC88" i="12" s="1"/>
  <c r="AB92" i="12"/>
  <c r="AA99" i="12"/>
  <c r="AA101" i="12" s="1"/>
  <c r="AA6" i="9"/>
  <c r="AA66" i="9"/>
  <c r="AA106" i="9" s="1"/>
  <c r="AA5" i="9"/>
  <c r="AA65" i="9"/>
  <c r="AA105" i="9" s="1"/>
  <c r="Z11" i="9"/>
  <c r="AB83" i="12"/>
  <c r="AC74" i="12"/>
  <c r="AC94" i="12" s="1"/>
  <c r="AC14" i="12"/>
  <c r="Z79" i="9"/>
  <c r="AC10" i="12"/>
  <c r="AC70" i="12"/>
  <c r="AC90" i="12" s="1"/>
  <c r="AC82" i="12"/>
  <c r="AA17" i="9"/>
  <c r="AA77" i="9"/>
  <c r="AA117" i="9" s="1"/>
  <c r="AB2" i="9"/>
  <c r="AB62" i="9"/>
  <c r="AC16" i="12"/>
  <c r="AC76" i="12"/>
  <c r="AC96" i="12" s="1"/>
  <c r="AB79" i="12"/>
  <c r="AA3" i="9"/>
  <c r="AA63" i="9"/>
  <c r="AA103" i="9" s="1"/>
  <c r="AC63" i="12"/>
  <c r="AB11" i="12"/>
  <c r="AC3" i="12"/>
  <c r="AA18" i="9"/>
  <c r="AA78" i="9"/>
  <c r="AA118" i="9" s="1"/>
  <c r="AA9" i="9"/>
  <c r="AA69" i="9"/>
  <c r="AA109" i="9" s="1"/>
  <c r="Y103" i="12"/>
  <c r="Z103" i="12"/>
  <c r="AC5" i="12"/>
  <c r="AC65" i="12"/>
  <c r="AC85" i="12" s="1"/>
  <c r="AC4" i="12"/>
  <c r="AC64" i="12"/>
  <c r="AC84" i="12" s="1"/>
  <c r="AB4" i="9"/>
  <c r="AB64" i="9"/>
  <c r="AB104" i="9" s="1"/>
  <c r="AC9" i="12"/>
  <c r="AC69" i="12"/>
  <c r="AC89" i="12" s="1"/>
  <c r="Z111" i="9"/>
  <c r="AA102" i="9"/>
  <c r="AA7" i="9"/>
  <c r="AA67" i="9"/>
  <c r="AA107" i="9" s="1"/>
  <c r="AC7" i="12"/>
  <c r="AC67" i="12"/>
  <c r="AC87" i="12" s="1"/>
  <c r="AC72" i="12"/>
  <c r="AC12" i="12"/>
  <c r="AB19" i="12"/>
  <c r="AC83" i="12" l="1"/>
  <c r="AA11" i="9"/>
  <c r="AD85" i="12"/>
  <c r="AA103" i="12"/>
  <c r="AD7" i="12"/>
  <c r="AD67" i="12"/>
  <c r="AD87" i="12" s="1"/>
  <c r="AC4" i="9"/>
  <c r="AC64" i="9"/>
  <c r="AC104" i="9" s="1"/>
  <c r="AD5" i="12"/>
  <c r="AD65" i="12"/>
  <c r="AD63" i="12"/>
  <c r="AC11" i="12"/>
  <c r="AD3" i="12"/>
  <c r="AB13" i="9"/>
  <c r="AB73" i="9"/>
  <c r="AB113" i="9" s="1"/>
  <c r="AD72" i="12"/>
  <c r="AD12" i="12"/>
  <c r="AC19" i="12"/>
  <c r="AB9" i="9"/>
  <c r="AB69" i="9"/>
  <c r="AB109" i="9" s="1"/>
  <c r="AD10" i="12"/>
  <c r="AD70" i="12"/>
  <c r="AD90" i="12" s="1"/>
  <c r="AD6" i="12"/>
  <c r="AD66" i="12"/>
  <c r="AD86" i="12" s="1"/>
  <c r="AC79" i="12"/>
  <c r="AB7" i="9"/>
  <c r="AB67" i="9"/>
  <c r="AB107" i="9" s="1"/>
  <c r="AD9" i="12"/>
  <c r="AD69" i="12"/>
  <c r="AD89" i="12" s="1"/>
  <c r="AD4" i="12"/>
  <c r="AD64" i="12"/>
  <c r="AD84" i="12" s="1"/>
  <c r="AC71" i="12"/>
  <c r="AC2" i="9"/>
  <c r="AC62" i="9"/>
  <c r="AB91" i="12"/>
  <c r="AD18" i="12"/>
  <c r="AD78" i="12"/>
  <c r="AD98" i="12" s="1"/>
  <c r="AA71" i="9"/>
  <c r="AC10" i="9"/>
  <c r="AC70" i="9"/>
  <c r="AC110" i="9" s="1"/>
  <c r="AB3" i="9"/>
  <c r="AB63" i="9"/>
  <c r="AB103" i="9" s="1"/>
  <c r="AB5" i="9"/>
  <c r="AB65" i="9"/>
  <c r="AB105" i="9" s="1"/>
  <c r="AD17" i="12"/>
  <c r="AD77" i="12"/>
  <c r="AD97" i="12" s="1"/>
  <c r="AA112" i="9"/>
  <c r="Z119" i="9"/>
  <c r="Z121" i="9" s="1"/>
  <c r="Z123" i="9" s="1"/>
  <c r="AB17" i="9"/>
  <c r="AB77" i="9"/>
  <c r="AB117" i="9" s="1"/>
  <c r="AD83" i="12"/>
  <c r="AC92" i="12"/>
  <c r="AB99" i="12"/>
  <c r="AB72" i="9"/>
  <c r="AB12" i="9"/>
  <c r="AA19" i="9"/>
  <c r="AB14" i="9"/>
  <c r="AB74" i="9"/>
  <c r="AB114" i="9" s="1"/>
  <c r="AB16" i="9"/>
  <c r="AB76" i="9"/>
  <c r="AB116" i="9" s="1"/>
  <c r="AB102" i="9"/>
  <c r="AA111" i="9"/>
  <c r="AB18" i="9"/>
  <c r="AB78" i="9"/>
  <c r="AB118" i="9" s="1"/>
  <c r="AD16" i="12"/>
  <c r="AD76" i="12"/>
  <c r="AD96" i="12" s="1"/>
  <c r="Y123" i="9"/>
  <c r="AD82" i="12"/>
  <c r="AC91" i="12"/>
  <c r="AD74" i="12"/>
  <c r="AD94" i="12" s="1"/>
  <c r="AD14" i="12"/>
  <c r="AB6" i="9"/>
  <c r="AB66" i="9"/>
  <c r="AB106" i="9" s="1"/>
  <c r="AD8" i="12"/>
  <c r="AD68" i="12"/>
  <c r="AD88" i="12" s="1"/>
  <c r="AD15" i="12"/>
  <c r="AD75" i="12"/>
  <c r="AD95" i="12" s="1"/>
  <c r="AA79" i="9"/>
  <c r="AB15" i="9"/>
  <c r="AB75" i="9"/>
  <c r="AB115" i="9" s="1"/>
  <c r="AD73" i="12"/>
  <c r="AD93" i="12" s="1"/>
  <c r="AD13" i="12"/>
  <c r="AD8" i="9"/>
  <c r="AD68" i="9"/>
  <c r="AD108" i="9" s="1"/>
  <c r="AE8" i="9" l="1"/>
  <c r="AE68" i="9"/>
  <c r="AE108" i="9" s="1"/>
  <c r="AC15" i="9"/>
  <c r="AC75" i="9"/>
  <c r="AE74" i="12"/>
  <c r="AE94" i="12" s="1"/>
  <c r="AE14" i="12"/>
  <c r="AB79" i="9"/>
  <c r="AB112" i="9"/>
  <c r="AA119" i="9"/>
  <c r="AA121" i="9" s="1"/>
  <c r="AC9" i="9"/>
  <c r="AC69" i="9"/>
  <c r="AC109" i="9" s="1"/>
  <c r="AE63" i="12"/>
  <c r="AE83" i="12" s="1"/>
  <c r="AE3" i="12"/>
  <c r="AD11" i="12"/>
  <c r="AE7" i="12"/>
  <c r="AE67" i="12"/>
  <c r="AE87" i="12" s="1"/>
  <c r="AE8" i="12"/>
  <c r="AE68" i="12"/>
  <c r="AE88" i="12" s="1"/>
  <c r="AC18" i="9"/>
  <c r="AC78" i="9"/>
  <c r="AC118" i="9" s="1"/>
  <c r="AC14" i="9"/>
  <c r="AC74" i="9"/>
  <c r="AC114" i="9" s="1"/>
  <c r="AE4" i="12"/>
  <c r="AE64" i="12"/>
  <c r="AE84" i="12" s="1"/>
  <c r="AD92" i="12"/>
  <c r="AC99" i="12"/>
  <c r="AC101" i="12" s="1"/>
  <c r="AE17" i="12"/>
  <c r="AE77" i="12"/>
  <c r="AC5" i="9"/>
  <c r="AC65" i="9"/>
  <c r="AE18" i="12"/>
  <c r="AE78" i="12"/>
  <c r="AE98" i="12" s="1"/>
  <c r="AD2" i="9"/>
  <c r="AD62" i="9"/>
  <c r="AE6" i="12"/>
  <c r="AE66" i="12"/>
  <c r="AB71" i="9"/>
  <c r="AE72" i="12"/>
  <c r="AE12" i="12"/>
  <c r="AD19" i="12"/>
  <c r="AC13" i="9"/>
  <c r="AC73" i="9"/>
  <c r="AC113" i="9" s="1"/>
  <c r="AD71" i="12"/>
  <c r="AD4" i="9"/>
  <c r="AD64" i="9"/>
  <c r="AD104" i="9" s="1"/>
  <c r="AC115" i="9"/>
  <c r="AC3" i="9"/>
  <c r="AC63" i="9"/>
  <c r="AC103" i="9" s="1"/>
  <c r="AC105" i="9"/>
  <c r="AE5" i="12"/>
  <c r="AE65" i="12"/>
  <c r="AE85" i="12" s="1"/>
  <c r="AE86" i="12"/>
  <c r="AE73" i="12"/>
  <c r="AE93" i="12" s="1"/>
  <c r="AE13" i="12"/>
  <c r="AE97" i="12"/>
  <c r="AC17" i="9"/>
  <c r="AC77" i="9"/>
  <c r="AC117" i="9" s="1"/>
  <c r="AB11" i="9"/>
  <c r="AC7" i="9"/>
  <c r="AC67" i="9"/>
  <c r="AC107" i="9" s="1"/>
  <c r="AE10" i="12"/>
  <c r="AE70" i="12"/>
  <c r="AE90" i="12" s="1"/>
  <c r="AE15" i="12"/>
  <c r="AE75" i="12"/>
  <c r="AE95" i="12" s="1"/>
  <c r="AC6" i="9"/>
  <c r="AC66" i="9"/>
  <c r="AC106" i="9" s="1"/>
  <c r="AE82" i="12"/>
  <c r="AD91" i="12"/>
  <c r="AE16" i="12"/>
  <c r="AE76" i="12"/>
  <c r="AE96" i="12" s="1"/>
  <c r="AB111" i="9"/>
  <c r="AC102" i="9"/>
  <c r="AC16" i="9"/>
  <c r="AC76" i="9"/>
  <c r="AC116" i="9" s="1"/>
  <c r="AC72" i="9"/>
  <c r="AB19" i="9"/>
  <c r="AC12" i="9"/>
  <c r="AD10" i="9"/>
  <c r="AD70" i="9"/>
  <c r="AD110" i="9" s="1"/>
  <c r="AB101" i="12"/>
  <c r="AE9" i="12"/>
  <c r="AE69" i="12"/>
  <c r="AE89" i="12" s="1"/>
  <c r="AD79" i="12"/>
  <c r="AC71" i="9" l="1"/>
  <c r="AA123" i="9"/>
  <c r="AD72" i="9"/>
  <c r="AD12" i="9"/>
  <c r="AC19" i="9"/>
  <c r="AD6" i="9"/>
  <c r="AD66" i="9"/>
  <c r="AD106" i="9" s="1"/>
  <c r="AE79" i="12"/>
  <c r="AF17" i="12"/>
  <c r="AF77" i="12"/>
  <c r="AF97" i="12" s="1"/>
  <c r="AF8" i="12"/>
  <c r="AF68" i="12"/>
  <c r="AF88" i="12" s="1"/>
  <c r="AC11" i="9"/>
  <c r="AF4" i="12"/>
  <c r="AF64" i="12"/>
  <c r="AF84" i="12" s="1"/>
  <c r="AC79" i="9"/>
  <c r="AF15" i="12"/>
  <c r="AF75" i="12"/>
  <c r="AF95" i="12" s="1"/>
  <c r="AD7" i="9"/>
  <c r="AD67" i="9"/>
  <c r="AD107" i="9" s="1"/>
  <c r="AE4" i="9"/>
  <c r="AE64" i="9"/>
  <c r="AE104" i="9" s="1"/>
  <c r="AE2" i="9"/>
  <c r="AE62" i="9"/>
  <c r="AD5" i="9"/>
  <c r="AD65" i="9"/>
  <c r="AD105" i="9" s="1"/>
  <c r="AE92" i="12"/>
  <c r="AD99" i="12"/>
  <c r="AD101" i="12" s="1"/>
  <c r="AD103" i="12" s="1"/>
  <c r="AD18" i="9"/>
  <c r="AD78" i="9"/>
  <c r="AD118" i="9" s="1"/>
  <c r="AE71" i="12"/>
  <c r="AF8" i="9"/>
  <c r="AF68" i="9"/>
  <c r="AF108" i="9" s="1"/>
  <c r="AD16" i="9"/>
  <c r="AD76" i="9"/>
  <c r="AD116" i="9" s="1"/>
  <c r="AF16" i="12"/>
  <c r="AF76" i="12"/>
  <c r="AF96" i="12" s="1"/>
  <c r="AF10" i="12"/>
  <c r="AF70" i="12"/>
  <c r="AF90" i="12" s="1"/>
  <c r="AF18" i="12"/>
  <c r="AF78" i="12"/>
  <c r="AF98" i="12" s="1"/>
  <c r="AD14" i="9"/>
  <c r="AD74" i="9"/>
  <c r="AD114" i="9" s="1"/>
  <c r="AD9" i="9"/>
  <c r="AD69" i="9"/>
  <c r="AD109" i="9" s="1"/>
  <c r="AD15" i="9"/>
  <c r="AD75" i="9"/>
  <c r="AD115" i="9" s="1"/>
  <c r="AE10" i="9"/>
  <c r="AE70" i="9"/>
  <c r="AE110" i="9" s="1"/>
  <c r="AD102" i="9"/>
  <c r="AC111" i="9"/>
  <c r="AD17" i="9"/>
  <c r="AD77" i="9"/>
  <c r="AD117" i="9" s="1"/>
  <c r="AD13" i="9"/>
  <c r="AD73" i="9"/>
  <c r="AD113" i="9" s="1"/>
  <c r="AF63" i="12"/>
  <c r="AF83" i="12" s="1"/>
  <c r="AF3" i="12"/>
  <c r="AE11" i="12"/>
  <c r="AF74" i="12"/>
  <c r="AF94" i="12" s="1"/>
  <c r="AF14" i="12"/>
  <c r="AF9" i="12"/>
  <c r="AF69" i="12"/>
  <c r="AF89" i="12" s="1"/>
  <c r="AF82" i="12"/>
  <c r="AE91" i="12"/>
  <c r="AC103" i="12"/>
  <c r="AB103" i="12"/>
  <c r="AF73" i="12"/>
  <c r="AF93" i="12" s="1"/>
  <c r="AF13" i="12"/>
  <c r="AF5" i="12"/>
  <c r="AF65" i="12"/>
  <c r="AF85" i="12" s="1"/>
  <c r="AD3" i="9"/>
  <c r="AD63" i="9"/>
  <c r="AF72" i="12"/>
  <c r="AF12" i="12"/>
  <c r="AE19" i="12"/>
  <c r="AF6" i="12"/>
  <c r="AF66" i="12"/>
  <c r="AF86" i="12" s="1"/>
  <c r="AF7" i="12"/>
  <c r="AF67" i="12"/>
  <c r="AF87" i="12" s="1"/>
  <c r="AC112" i="9"/>
  <c r="AB119" i="9"/>
  <c r="AB121" i="9" s="1"/>
  <c r="AD71" i="9" l="1"/>
  <c r="AD11" i="9"/>
  <c r="AD79" i="9"/>
  <c r="AB123" i="9"/>
  <c r="AG9" i="12"/>
  <c r="AG69" i="12"/>
  <c r="AG89" i="12" s="1"/>
  <c r="AG72" i="12"/>
  <c r="AG12" i="12"/>
  <c r="AF19" i="12"/>
  <c r="AG82" i="12"/>
  <c r="AF91" i="12"/>
  <c r="AG74" i="12"/>
  <c r="AG14" i="12"/>
  <c r="AG4" i="12"/>
  <c r="AG64" i="12"/>
  <c r="AG84" i="12" s="1"/>
  <c r="AG94" i="12"/>
  <c r="AG18" i="12"/>
  <c r="AG78" i="12"/>
  <c r="AG98" i="12" s="1"/>
  <c r="AG10" i="12"/>
  <c r="AG70" i="12"/>
  <c r="AG90" i="12" s="1"/>
  <c r="AE16" i="9"/>
  <c r="AE76" i="9"/>
  <c r="AE116" i="9" s="1"/>
  <c r="AF2" i="9"/>
  <c r="AF62" i="9"/>
  <c r="AD103" i="9"/>
  <c r="AE3" i="9"/>
  <c r="AE63" i="9"/>
  <c r="AG63" i="12"/>
  <c r="AF11" i="12"/>
  <c r="AG3" i="12"/>
  <c r="AE13" i="9"/>
  <c r="AE73" i="9"/>
  <c r="AE113" i="9" s="1"/>
  <c r="AG16" i="12"/>
  <c r="AG76" i="12"/>
  <c r="AG96" i="12" s="1"/>
  <c r="AG8" i="9"/>
  <c r="AG68" i="9"/>
  <c r="AG108" i="9" s="1"/>
  <c r="AF4" i="9"/>
  <c r="AF64" i="9"/>
  <c r="AF104" i="9" s="1"/>
  <c r="AG7" i="12"/>
  <c r="AG67" i="12"/>
  <c r="AG87" i="12" s="1"/>
  <c r="AF71" i="12"/>
  <c r="AE102" i="9"/>
  <c r="AE9" i="9"/>
  <c r="AE69" i="9"/>
  <c r="AE109" i="9" s="1"/>
  <c r="AF92" i="12"/>
  <c r="AE99" i="12"/>
  <c r="AE101" i="12" s="1"/>
  <c r="AE103" i="12" s="1"/>
  <c r="AG15" i="12"/>
  <c r="AG75" i="12"/>
  <c r="AG95" i="12" s="1"/>
  <c r="AG17" i="12"/>
  <c r="AG77" i="12"/>
  <c r="AG97" i="12" s="1"/>
  <c r="AE6" i="9"/>
  <c r="AE66" i="9"/>
  <c r="AE106" i="9" s="1"/>
  <c r="AF79" i="12"/>
  <c r="AG5" i="12"/>
  <c r="AG65" i="12"/>
  <c r="AG85" i="12" s="1"/>
  <c r="AD112" i="9"/>
  <c r="AC119" i="9"/>
  <c r="AC121" i="9" s="1"/>
  <c r="AC123" i="9" s="1"/>
  <c r="AG6" i="12"/>
  <c r="AG66" i="12"/>
  <c r="AG86" i="12" s="1"/>
  <c r="AG73" i="12"/>
  <c r="AG93" i="12" s="1"/>
  <c r="AG13" i="12"/>
  <c r="AE17" i="9"/>
  <c r="AE77" i="9"/>
  <c r="AE117" i="9" s="1"/>
  <c r="AF10" i="9"/>
  <c r="AF70" i="9"/>
  <c r="AF110" i="9" s="1"/>
  <c r="AE15" i="9"/>
  <c r="AE75" i="9"/>
  <c r="AE115" i="9" s="1"/>
  <c r="AE14" i="9"/>
  <c r="AE74" i="9"/>
  <c r="AE114" i="9" s="1"/>
  <c r="AE18" i="9"/>
  <c r="AE78" i="9"/>
  <c r="AE118" i="9" s="1"/>
  <c r="AE5" i="9"/>
  <c r="AE65" i="9"/>
  <c r="AE105" i="9" s="1"/>
  <c r="AE7" i="9"/>
  <c r="AE67" i="9"/>
  <c r="AE107" i="9" s="1"/>
  <c r="AG8" i="12"/>
  <c r="AG68" i="12"/>
  <c r="AG88" i="12" s="1"/>
  <c r="AE72" i="9"/>
  <c r="AD19" i="9"/>
  <c r="AE12" i="9"/>
  <c r="AE71" i="9" l="1"/>
  <c r="AE103" i="9"/>
  <c r="AE111" i="9" s="1"/>
  <c r="AH16" i="12"/>
  <c r="AH76" i="12"/>
  <c r="AH96" i="12" s="1"/>
  <c r="AF3" i="9"/>
  <c r="AF63" i="9"/>
  <c r="AH10" i="12"/>
  <c r="AH70" i="12"/>
  <c r="AH90" i="12" s="1"/>
  <c r="AG79" i="12"/>
  <c r="AE79" i="9"/>
  <c r="AF18" i="9"/>
  <c r="AF78" i="9"/>
  <c r="AF118" i="9" s="1"/>
  <c r="AF17" i="9"/>
  <c r="AF77" i="9"/>
  <c r="AF117" i="9" s="1"/>
  <c r="AF6" i="9"/>
  <c r="AF66" i="9"/>
  <c r="AF106" i="9" s="1"/>
  <c r="AH74" i="12"/>
  <c r="AH14" i="12"/>
  <c r="AH73" i="12"/>
  <c r="AH93" i="12" s="1"/>
  <c r="AH13" i="12"/>
  <c r="AF102" i="9"/>
  <c r="AH7" i="12"/>
  <c r="AH67" i="12"/>
  <c r="AH87" i="12" s="1"/>
  <c r="AH8" i="9"/>
  <c r="AH68" i="9"/>
  <c r="AH108" i="9" s="1"/>
  <c r="AF13" i="9"/>
  <c r="AF73" i="9"/>
  <c r="AF113" i="9" s="1"/>
  <c r="AE11" i="9"/>
  <c r="AF16" i="9"/>
  <c r="AF76" i="9"/>
  <c r="AF116" i="9" s="1"/>
  <c r="AH18" i="12"/>
  <c r="AH78" i="12"/>
  <c r="AH98" i="12" s="1"/>
  <c r="AH4" i="12"/>
  <c r="AH64" i="12"/>
  <c r="AH84" i="12" s="1"/>
  <c r="AH9" i="12"/>
  <c r="AH69" i="12"/>
  <c r="AH89" i="12" s="1"/>
  <c r="AG4" i="9"/>
  <c r="AG64" i="9"/>
  <c r="AG104" i="9" s="1"/>
  <c r="AG2" i="9"/>
  <c r="AG62" i="9"/>
  <c r="AH94" i="12"/>
  <c r="AH82" i="12"/>
  <c r="AF7" i="9"/>
  <c r="AF67" i="9"/>
  <c r="AF107" i="9" s="1"/>
  <c r="AF15" i="9"/>
  <c r="AF75" i="9"/>
  <c r="AF115" i="9" s="1"/>
  <c r="AH6" i="12"/>
  <c r="AH66" i="12"/>
  <c r="AH86" i="12" s="1"/>
  <c r="AH5" i="12"/>
  <c r="AH65" i="12"/>
  <c r="AH85" i="12" s="1"/>
  <c r="AH15" i="12"/>
  <c r="AH75" i="12"/>
  <c r="AH95" i="12" s="1"/>
  <c r="AF9" i="9"/>
  <c r="AF69" i="9"/>
  <c r="AF109" i="9" s="1"/>
  <c r="AG71" i="12"/>
  <c r="AG83" i="12"/>
  <c r="AF72" i="9"/>
  <c r="AF12" i="9"/>
  <c r="AE19" i="9"/>
  <c r="AH8" i="12"/>
  <c r="AH68" i="12"/>
  <c r="AH88" i="12" s="1"/>
  <c r="AF5" i="9"/>
  <c r="AF65" i="9"/>
  <c r="AF105" i="9" s="1"/>
  <c r="AF14" i="9"/>
  <c r="AF74" i="9"/>
  <c r="AF114" i="9" s="1"/>
  <c r="AG10" i="9"/>
  <c r="AG70" i="9"/>
  <c r="AG110" i="9" s="1"/>
  <c r="AE112" i="9"/>
  <c r="AD119" i="9"/>
  <c r="AH17" i="12"/>
  <c r="AH77" i="12"/>
  <c r="AH97" i="12" s="1"/>
  <c r="AG92" i="12"/>
  <c r="AF99" i="12"/>
  <c r="AF101" i="12" s="1"/>
  <c r="AD111" i="9"/>
  <c r="AH63" i="12"/>
  <c r="AG11" i="12"/>
  <c r="AH3" i="12"/>
  <c r="AH72" i="12"/>
  <c r="AH12" i="12"/>
  <c r="AG19" i="12"/>
  <c r="AF71" i="9" l="1"/>
  <c r="AF103" i="9"/>
  <c r="AF103" i="12"/>
  <c r="AI72" i="12"/>
  <c r="AI12" i="12"/>
  <c r="AH19" i="12"/>
  <c r="AI63" i="12"/>
  <c r="AH11" i="12"/>
  <c r="AI3" i="12"/>
  <c r="AF79" i="9"/>
  <c r="AG13" i="9"/>
  <c r="AG73" i="9"/>
  <c r="AG113" i="9" s="1"/>
  <c r="AI7" i="12"/>
  <c r="AI67" i="12"/>
  <c r="AI87" i="12" s="1"/>
  <c r="AI10" i="12"/>
  <c r="AI70" i="12"/>
  <c r="AI90" i="12" s="1"/>
  <c r="AI16" i="12"/>
  <c r="AI76" i="12"/>
  <c r="AI96" i="12" s="1"/>
  <c r="AH79" i="12"/>
  <c r="AH92" i="12"/>
  <c r="AG99" i="12"/>
  <c r="AF112" i="9"/>
  <c r="AE119" i="9"/>
  <c r="AE121" i="9" s="1"/>
  <c r="AG14" i="9"/>
  <c r="AG74" i="9"/>
  <c r="AG114" i="9" s="1"/>
  <c r="AI8" i="12"/>
  <c r="AI68" i="12"/>
  <c r="AI88" i="12" s="1"/>
  <c r="AG9" i="9"/>
  <c r="AG69" i="9"/>
  <c r="AG109" i="9" s="1"/>
  <c r="AI5" i="12"/>
  <c r="AI65" i="12"/>
  <c r="AI85" i="12" s="1"/>
  <c r="AG15" i="9"/>
  <c r="AG75" i="9"/>
  <c r="AG115" i="9" s="1"/>
  <c r="AF11" i="9"/>
  <c r="AH4" i="9"/>
  <c r="AH64" i="9"/>
  <c r="AH104" i="9" s="1"/>
  <c r="AI4" i="12"/>
  <c r="AI64" i="12"/>
  <c r="AI84" i="12" s="1"/>
  <c r="AG16" i="9"/>
  <c r="AG76" i="9"/>
  <c r="AG116" i="9" s="1"/>
  <c r="AG102" i="9"/>
  <c r="AF111" i="9"/>
  <c r="AH83" i="12"/>
  <c r="AG91" i="12"/>
  <c r="AG101" i="12" s="1"/>
  <c r="AG103" i="12" s="1"/>
  <c r="AI8" i="9"/>
  <c r="AI68" i="9"/>
  <c r="AI108" i="9" s="1"/>
  <c r="AG3" i="9"/>
  <c r="AG63" i="9"/>
  <c r="AG17" i="9"/>
  <c r="AG77" i="9"/>
  <c r="AG117" i="9" s="1"/>
  <c r="AH71" i="12"/>
  <c r="AD121" i="9"/>
  <c r="AD123" i="9" s="1"/>
  <c r="AI17" i="12"/>
  <c r="AI77" i="12"/>
  <c r="AI97" i="12" s="1"/>
  <c r="AH10" i="9"/>
  <c r="AH70" i="9"/>
  <c r="AH110" i="9" s="1"/>
  <c r="AG5" i="9"/>
  <c r="AG65" i="9"/>
  <c r="AG105" i="9" s="1"/>
  <c r="AG72" i="9"/>
  <c r="AF19" i="9"/>
  <c r="AG12" i="9"/>
  <c r="AI15" i="12"/>
  <c r="AI75" i="12"/>
  <c r="AI95" i="12" s="1"/>
  <c r="AI6" i="12"/>
  <c r="AI66" i="12"/>
  <c r="AI86" i="12" s="1"/>
  <c r="AG7" i="9"/>
  <c r="AG67" i="9"/>
  <c r="AG107" i="9" s="1"/>
  <c r="AI82" i="12"/>
  <c r="AH2" i="9"/>
  <c r="AH62" i="9"/>
  <c r="AI9" i="12"/>
  <c r="AI69" i="12"/>
  <c r="AI89" i="12" s="1"/>
  <c r="AI18" i="12"/>
  <c r="AI78" i="12"/>
  <c r="AI98" i="12" s="1"/>
  <c r="AI73" i="12"/>
  <c r="AI93" i="12" s="1"/>
  <c r="AI13" i="12"/>
  <c r="AI74" i="12"/>
  <c r="AI94" i="12" s="1"/>
  <c r="AI14" i="12"/>
  <c r="AG6" i="9"/>
  <c r="AG66" i="9"/>
  <c r="AG106" i="9" s="1"/>
  <c r="AG18" i="9"/>
  <c r="AG78" i="9"/>
  <c r="AG118" i="9" s="1"/>
  <c r="AI83" i="12" l="1"/>
  <c r="AG71" i="9"/>
  <c r="AG103" i="9"/>
  <c r="AJ97" i="12"/>
  <c r="AJ6" i="12"/>
  <c r="AJ66" i="12"/>
  <c r="AJ86" i="12" s="1"/>
  <c r="AH3" i="9"/>
  <c r="AH63" i="9"/>
  <c r="AJ8" i="12"/>
  <c r="AJ68" i="12"/>
  <c r="AJ88" i="12" s="1"/>
  <c r="AI4" i="9"/>
  <c r="AI64" i="9"/>
  <c r="AI104" i="9" s="1"/>
  <c r="AH13" i="9"/>
  <c r="AH73" i="9"/>
  <c r="AH113" i="9" s="1"/>
  <c r="AJ72" i="12"/>
  <c r="AJ12" i="12"/>
  <c r="AI19" i="12"/>
  <c r="AJ73" i="12"/>
  <c r="AJ93" i="12" s="1"/>
  <c r="AJ13" i="12"/>
  <c r="AI2" i="9"/>
  <c r="AI62" i="9"/>
  <c r="AH14" i="9"/>
  <c r="AH74" i="9"/>
  <c r="AH114" i="9" s="1"/>
  <c r="AI92" i="12"/>
  <c r="AH99" i="12"/>
  <c r="AI79" i="12"/>
  <c r="AJ74" i="12"/>
  <c r="AJ94" i="12" s="1"/>
  <c r="AJ14" i="12"/>
  <c r="AJ82" i="12"/>
  <c r="AI91" i="12"/>
  <c r="AG112" i="9"/>
  <c r="AF119" i="9"/>
  <c r="AF121" i="9" s="1"/>
  <c r="AH18" i="9"/>
  <c r="AH78" i="9"/>
  <c r="AH118" i="9" s="1"/>
  <c r="AJ18" i="12"/>
  <c r="AJ78" i="12"/>
  <c r="AJ98" i="12" s="1"/>
  <c r="AG11" i="9"/>
  <c r="AG79" i="9"/>
  <c r="AI10" i="9"/>
  <c r="AI70" i="9"/>
  <c r="AI110" i="9" s="1"/>
  <c r="AH17" i="9"/>
  <c r="AH77" i="9"/>
  <c r="AH117" i="9" s="1"/>
  <c r="AE123" i="9"/>
  <c r="AH16" i="9"/>
  <c r="AH76" i="9"/>
  <c r="AH116" i="9" s="1"/>
  <c r="AH15" i="9"/>
  <c r="AH75" i="9"/>
  <c r="AH115" i="9" s="1"/>
  <c r="AH9" i="9"/>
  <c r="AH69" i="9"/>
  <c r="AH109" i="9" s="1"/>
  <c r="AJ10" i="12"/>
  <c r="AJ70" i="12"/>
  <c r="AJ90" i="12" s="1"/>
  <c r="AJ63" i="12"/>
  <c r="AJ3" i="12"/>
  <c r="AI11" i="12"/>
  <c r="AH7" i="9"/>
  <c r="AH67" i="9"/>
  <c r="AH107" i="9" s="1"/>
  <c r="AJ15" i="12"/>
  <c r="AJ75" i="12"/>
  <c r="AJ95" i="12" s="1"/>
  <c r="AH6" i="9"/>
  <c r="AH66" i="9"/>
  <c r="AH106" i="9" s="1"/>
  <c r="AJ9" i="12"/>
  <c r="AJ69" i="12"/>
  <c r="AJ89" i="12" s="1"/>
  <c r="AH91" i="12"/>
  <c r="AH72" i="9"/>
  <c r="AH12" i="9"/>
  <c r="AG19" i="9"/>
  <c r="AH5" i="9"/>
  <c r="AH65" i="9"/>
  <c r="AH105" i="9" s="1"/>
  <c r="AJ17" i="12"/>
  <c r="AJ77" i="12"/>
  <c r="AJ8" i="9"/>
  <c r="AJ68" i="9"/>
  <c r="AJ108" i="9" s="1"/>
  <c r="AH102" i="9"/>
  <c r="AG111" i="9"/>
  <c r="AJ4" i="12"/>
  <c r="AJ64" i="12"/>
  <c r="AJ84" i="12" s="1"/>
  <c r="AJ5" i="12"/>
  <c r="AJ65" i="12"/>
  <c r="AJ85" i="12" s="1"/>
  <c r="AJ16" i="12"/>
  <c r="AJ76" i="12"/>
  <c r="AJ96" i="12" s="1"/>
  <c r="AJ7" i="12"/>
  <c r="AJ67" i="12"/>
  <c r="AJ87" i="12" s="1"/>
  <c r="AI71" i="12"/>
  <c r="AH101" i="12" l="1"/>
  <c r="AH103" i="12" s="1"/>
  <c r="AH71" i="9"/>
  <c r="AH79" i="9"/>
  <c r="AH103" i="9"/>
  <c r="AH111" i="9" s="1"/>
  <c r="AF123" i="9"/>
  <c r="AK63" i="12"/>
  <c r="AK3" i="12"/>
  <c r="AJ11" i="12"/>
  <c r="AI14" i="9"/>
  <c r="AI74" i="9"/>
  <c r="AI114" i="9" s="1"/>
  <c r="AK4" i="12"/>
  <c r="AK64" i="12"/>
  <c r="AK84" i="12" s="1"/>
  <c r="AK8" i="9"/>
  <c r="AK68" i="9"/>
  <c r="AK108" i="9" s="1"/>
  <c r="AI5" i="9"/>
  <c r="AI65" i="9"/>
  <c r="AI105" i="9" s="1"/>
  <c r="AI6" i="9"/>
  <c r="AI66" i="9"/>
  <c r="AI106" i="9" s="1"/>
  <c r="AI7" i="9"/>
  <c r="AI67" i="9"/>
  <c r="AI107" i="9" s="1"/>
  <c r="AJ71" i="12"/>
  <c r="AI9" i="9"/>
  <c r="AI69" i="9"/>
  <c r="AI109" i="9" s="1"/>
  <c r="AI16" i="9"/>
  <c r="AI76" i="9"/>
  <c r="AI116" i="9" s="1"/>
  <c r="AI17" i="9"/>
  <c r="AI77" i="9"/>
  <c r="AI117" i="9" s="1"/>
  <c r="AI18" i="9"/>
  <c r="AI78" i="9"/>
  <c r="AI118" i="9" s="1"/>
  <c r="AK82" i="12"/>
  <c r="AH11" i="9"/>
  <c r="AI13" i="9"/>
  <c r="AI73" i="9"/>
  <c r="AI113" i="9" s="1"/>
  <c r="AI3" i="9"/>
  <c r="AI63" i="9"/>
  <c r="AH112" i="9"/>
  <c r="AG119" i="9"/>
  <c r="AG121" i="9" s="1"/>
  <c r="AG123" i="9" s="1"/>
  <c r="AK74" i="12"/>
  <c r="AK94" i="12" s="1"/>
  <c r="AK14" i="12"/>
  <c r="AJ92" i="12"/>
  <c r="AI99" i="12"/>
  <c r="AI101" i="12" s="1"/>
  <c r="AJ83" i="12"/>
  <c r="AK83" i="12" s="1"/>
  <c r="AJ2" i="9"/>
  <c r="AJ62" i="9"/>
  <c r="AK72" i="12"/>
  <c r="AK12" i="12"/>
  <c r="AJ19" i="12"/>
  <c r="AK97" i="12"/>
  <c r="AK16" i="12"/>
  <c r="AK76" i="12"/>
  <c r="AK96" i="12" s="1"/>
  <c r="AK7" i="12"/>
  <c r="AK67" i="12"/>
  <c r="AK87" i="12" s="1"/>
  <c r="AK5" i="12"/>
  <c r="AK65" i="12"/>
  <c r="AK85" i="12" s="1"/>
  <c r="AI102" i="9"/>
  <c r="AK17" i="12"/>
  <c r="AK77" i="12"/>
  <c r="AI72" i="9"/>
  <c r="AH19" i="9"/>
  <c r="AI12" i="9"/>
  <c r="AK9" i="12"/>
  <c r="AK69" i="12"/>
  <c r="AK89" i="12" s="1"/>
  <c r="AK15" i="12"/>
  <c r="AK75" i="12"/>
  <c r="AK95" i="12" s="1"/>
  <c r="AK10" i="12"/>
  <c r="AK70" i="12"/>
  <c r="AK90" i="12" s="1"/>
  <c r="AI15" i="9"/>
  <c r="AI75" i="9"/>
  <c r="AI115" i="9" s="1"/>
  <c r="AJ10" i="9"/>
  <c r="AJ70" i="9"/>
  <c r="AJ110" i="9" s="1"/>
  <c r="AK18" i="12"/>
  <c r="AK78" i="12"/>
  <c r="AK98" i="12" s="1"/>
  <c r="AK73" i="12"/>
  <c r="AK93" i="12" s="1"/>
  <c r="AK13" i="12"/>
  <c r="AJ79" i="12"/>
  <c r="AJ4" i="9"/>
  <c r="AJ64" i="9"/>
  <c r="AJ104" i="9" s="1"/>
  <c r="AK8" i="12"/>
  <c r="AK68" i="12"/>
  <c r="AK88" i="12" s="1"/>
  <c r="AK6" i="12"/>
  <c r="AK66" i="12"/>
  <c r="AK86" i="12" s="1"/>
  <c r="AI103" i="9" l="1"/>
  <c r="AI11" i="9"/>
  <c r="AI103" i="12"/>
  <c r="AJ106" i="9"/>
  <c r="AL18" i="12"/>
  <c r="AL78" i="12"/>
  <c r="AL98" i="12" s="1"/>
  <c r="AJ15" i="9"/>
  <c r="AJ75" i="9"/>
  <c r="AJ115" i="9" s="1"/>
  <c r="AL15" i="12"/>
  <c r="AL75" i="12"/>
  <c r="AL95" i="12" s="1"/>
  <c r="AL82" i="12"/>
  <c r="AK91" i="12"/>
  <c r="AJ17" i="9"/>
  <c r="AJ77" i="9"/>
  <c r="AJ117" i="9" s="1"/>
  <c r="AJ9" i="9"/>
  <c r="AJ69" i="9"/>
  <c r="AJ109" i="9" s="1"/>
  <c r="AI71" i="9"/>
  <c r="AL8" i="12"/>
  <c r="AL68" i="12"/>
  <c r="AL88" i="12" s="1"/>
  <c r="AL73" i="12"/>
  <c r="AL93" i="12" s="1"/>
  <c r="AL13" i="12"/>
  <c r="AI79" i="9"/>
  <c r="AI112" i="9"/>
  <c r="AH119" i="9"/>
  <c r="AH121" i="9" s="1"/>
  <c r="AL8" i="9"/>
  <c r="AL68" i="9"/>
  <c r="AL108" i="9" s="1"/>
  <c r="AL63" i="12"/>
  <c r="AK11" i="12"/>
  <c r="AL3" i="12"/>
  <c r="AK10" i="9"/>
  <c r="AK70" i="9"/>
  <c r="AK110" i="9" s="1"/>
  <c r="AL10" i="12"/>
  <c r="AL70" i="12"/>
  <c r="AL90" i="12" s="1"/>
  <c r="AL9" i="12"/>
  <c r="AL69" i="12"/>
  <c r="AL89" i="12" s="1"/>
  <c r="AL72" i="12"/>
  <c r="AL12" i="12"/>
  <c r="AK19" i="12"/>
  <c r="AK2" i="9"/>
  <c r="AK62" i="9"/>
  <c r="AL74" i="12"/>
  <c r="AL94" i="12" s="1"/>
  <c r="AL14" i="12"/>
  <c r="AJ18" i="9"/>
  <c r="AJ78" i="9"/>
  <c r="AJ118" i="9" s="1"/>
  <c r="AJ16" i="9"/>
  <c r="AJ76" i="9"/>
  <c r="AJ116" i="9" s="1"/>
  <c r="AJ14" i="9"/>
  <c r="AJ74" i="9"/>
  <c r="AJ114" i="9" s="1"/>
  <c r="AK71" i="12"/>
  <c r="AJ102" i="9"/>
  <c r="AI111" i="9"/>
  <c r="AL7" i="12"/>
  <c r="AL67" i="12"/>
  <c r="AL87" i="12" s="1"/>
  <c r="AK92" i="12"/>
  <c r="AJ99" i="12"/>
  <c r="AJ13" i="9"/>
  <c r="AJ73" i="9"/>
  <c r="AJ113" i="9" s="1"/>
  <c r="AJ6" i="9"/>
  <c r="AJ66" i="9"/>
  <c r="AJ105" i="9"/>
  <c r="AL6" i="12"/>
  <c r="AL66" i="12"/>
  <c r="AL86" i="12" s="1"/>
  <c r="AK4" i="9"/>
  <c r="AK64" i="9"/>
  <c r="AK104" i="9" s="1"/>
  <c r="AJ72" i="9"/>
  <c r="AJ12" i="9"/>
  <c r="AI19" i="9"/>
  <c r="AL17" i="12"/>
  <c r="AL77" i="12"/>
  <c r="AL97" i="12" s="1"/>
  <c r="AL5" i="12"/>
  <c r="AL65" i="12"/>
  <c r="AL85" i="12" s="1"/>
  <c r="AL16" i="12"/>
  <c r="AL76" i="12"/>
  <c r="AL96" i="12" s="1"/>
  <c r="AK79" i="12"/>
  <c r="AL83" i="12"/>
  <c r="AJ3" i="9"/>
  <c r="AJ63" i="9"/>
  <c r="AJ103" i="9" s="1"/>
  <c r="AJ91" i="12"/>
  <c r="AJ7" i="9"/>
  <c r="AJ67" i="9"/>
  <c r="AJ107" i="9" s="1"/>
  <c r="AJ5" i="9"/>
  <c r="AJ65" i="9"/>
  <c r="AL4" i="12"/>
  <c r="AL64" i="12"/>
  <c r="AL84" i="12" s="1"/>
  <c r="AJ79" i="9" l="1"/>
  <c r="AH123" i="9"/>
  <c r="AL79" i="12"/>
  <c r="AM10" i="12"/>
  <c r="AM70" i="12"/>
  <c r="AM90" i="12" s="1"/>
  <c r="AM68" i="9"/>
  <c r="AM108" i="9" s="1"/>
  <c r="AM8" i="9"/>
  <c r="AM68" i="12"/>
  <c r="AM88" i="12" s="1"/>
  <c r="AM8" i="12"/>
  <c r="AM15" i="12"/>
  <c r="AM75" i="12"/>
  <c r="AM95" i="12" s="1"/>
  <c r="AK3" i="9"/>
  <c r="AK63" i="9"/>
  <c r="AK103" i="9" s="1"/>
  <c r="AK5" i="9"/>
  <c r="AK65" i="9"/>
  <c r="AM6" i="12"/>
  <c r="AM66" i="12"/>
  <c r="AM86" i="12" s="1"/>
  <c r="AK6" i="9"/>
  <c r="AK66" i="9"/>
  <c r="AK106" i="9" s="1"/>
  <c r="AK14" i="9"/>
  <c r="AK74" i="9"/>
  <c r="AK114" i="9" s="1"/>
  <c r="AK18" i="9"/>
  <c r="AK78" i="9"/>
  <c r="AJ11" i="9"/>
  <c r="AM3" i="12"/>
  <c r="AL11" i="12"/>
  <c r="AM63" i="12"/>
  <c r="AM83" i="12" s="1"/>
  <c r="AM18" i="12"/>
  <c r="AM78" i="12"/>
  <c r="AK118" i="9"/>
  <c r="AM16" i="12"/>
  <c r="AM76" i="12"/>
  <c r="AM96" i="12" s="1"/>
  <c r="AM17" i="12"/>
  <c r="AM77" i="12"/>
  <c r="AM97" i="12" s="1"/>
  <c r="AL92" i="12"/>
  <c r="AK99" i="12"/>
  <c r="AK101" i="12" s="1"/>
  <c r="AK102" i="9"/>
  <c r="AJ111" i="9"/>
  <c r="AM74" i="12"/>
  <c r="AM94" i="12" s="1"/>
  <c r="AM14" i="12"/>
  <c r="AL2" i="9"/>
  <c r="AL62" i="9"/>
  <c r="AM73" i="12"/>
  <c r="AM93" i="12" s="1"/>
  <c r="AM13" i="12"/>
  <c r="AM98" i="12"/>
  <c r="AK17" i="9"/>
  <c r="AK77" i="9"/>
  <c r="AK117" i="9" s="1"/>
  <c r="AM4" i="12"/>
  <c r="AM64" i="12"/>
  <c r="AM84" i="12" s="1"/>
  <c r="AK7" i="9"/>
  <c r="AK67" i="9"/>
  <c r="AK107" i="9" s="1"/>
  <c r="AL4" i="9"/>
  <c r="AL64" i="9"/>
  <c r="AL104" i="9" s="1"/>
  <c r="AK13" i="9"/>
  <c r="AK73" i="9"/>
  <c r="AK113" i="9" s="1"/>
  <c r="AK16" i="9"/>
  <c r="AK76" i="9"/>
  <c r="AK116" i="9" s="1"/>
  <c r="AM9" i="12"/>
  <c r="AM69" i="12"/>
  <c r="AM89" i="12" s="1"/>
  <c r="AL10" i="9"/>
  <c r="AL70" i="9"/>
  <c r="AL110" i="9" s="1"/>
  <c r="AL71" i="12"/>
  <c r="AJ112" i="9"/>
  <c r="AI119" i="9"/>
  <c r="AI121" i="9" s="1"/>
  <c r="AI123" i="9" s="1"/>
  <c r="AK15" i="9"/>
  <c r="AK75" i="9"/>
  <c r="AK115" i="9" s="1"/>
  <c r="AJ101" i="12"/>
  <c r="AM5" i="12"/>
  <c r="AM65" i="12"/>
  <c r="AM85" i="12" s="1"/>
  <c r="AK72" i="9"/>
  <c r="AJ19" i="9"/>
  <c r="AK12" i="9"/>
  <c r="AM7" i="12"/>
  <c r="AM67" i="12"/>
  <c r="AM87" i="12" s="1"/>
  <c r="AM72" i="12"/>
  <c r="AM12" i="12"/>
  <c r="AL19" i="12"/>
  <c r="AJ71" i="9"/>
  <c r="AK9" i="9"/>
  <c r="AK69" i="9"/>
  <c r="AK109" i="9" s="1"/>
  <c r="AM82" i="12"/>
  <c r="AL91" i="12"/>
  <c r="AK71" i="9" l="1"/>
  <c r="AK11" i="9"/>
  <c r="AK105" i="9"/>
  <c r="AK111" i="9" s="1"/>
  <c r="B12" i="15"/>
  <c r="B13" i="15"/>
  <c r="AM104" i="9"/>
  <c r="AK103" i="12"/>
  <c r="AJ103" i="12"/>
  <c r="AL15" i="9"/>
  <c r="AL75" i="9"/>
  <c r="AL115" i="9" s="1"/>
  <c r="AN9" i="12"/>
  <c r="B8" i="15"/>
  <c r="AN69" i="12"/>
  <c r="AL13" i="9"/>
  <c r="AL73" i="9"/>
  <c r="AL113" i="9" s="1"/>
  <c r="AN16" i="12"/>
  <c r="AN76" i="12"/>
  <c r="AN96" i="12" s="1"/>
  <c r="AN68" i="9"/>
  <c r="AN108" i="9" s="1"/>
  <c r="AN8" i="9"/>
  <c r="AK79" i="9"/>
  <c r="AL7" i="9"/>
  <c r="AL67" i="9"/>
  <c r="AL107" i="9" s="1"/>
  <c r="AN73" i="12"/>
  <c r="AN93" i="12" s="1"/>
  <c r="AN13" i="12"/>
  <c r="AL14" i="9"/>
  <c r="AL74" i="9"/>
  <c r="AL114" i="9" s="1"/>
  <c r="AL3" i="9"/>
  <c r="AL63" i="9"/>
  <c r="AN72" i="12"/>
  <c r="AN12" i="12"/>
  <c r="AM19" i="12"/>
  <c r="B24" i="15" s="1"/>
  <c r="AN7" i="12"/>
  <c r="AN67" i="12"/>
  <c r="AN87" i="12" s="1"/>
  <c r="AM10" i="9"/>
  <c r="AM70" i="9"/>
  <c r="AM110" i="9" s="1"/>
  <c r="AL16" i="9"/>
  <c r="AL76" i="9"/>
  <c r="AL116" i="9" s="1"/>
  <c r="AM4" i="9"/>
  <c r="AM64" i="9"/>
  <c r="AN74" i="12"/>
  <c r="AN94" i="12" s="1"/>
  <c r="AN14" i="12"/>
  <c r="AN17" i="12"/>
  <c r="AN77" i="12"/>
  <c r="AN97" i="12" s="1"/>
  <c r="AM71" i="12"/>
  <c r="AN68" i="12"/>
  <c r="AN8" i="12"/>
  <c r="B6" i="15"/>
  <c r="AN3" i="12"/>
  <c r="AN63" i="12"/>
  <c r="AN83" i="12" s="1"/>
  <c r="AM11" i="12"/>
  <c r="AN82" i="12"/>
  <c r="AM91" i="12"/>
  <c r="AM2" i="9"/>
  <c r="AM62" i="9"/>
  <c r="AL102" i="9"/>
  <c r="AN6" i="12"/>
  <c r="AN66" i="12"/>
  <c r="AN86" i="12" s="1"/>
  <c r="AN15" i="12"/>
  <c r="AN75" i="12"/>
  <c r="AN95" i="12" s="1"/>
  <c r="AN88" i="12"/>
  <c r="AL9" i="9"/>
  <c r="AL69" i="9"/>
  <c r="AL109" i="9" s="1"/>
  <c r="AM79" i="12"/>
  <c r="AL72" i="9"/>
  <c r="AL12" i="9"/>
  <c r="AK19" i="9"/>
  <c r="AN5" i="12"/>
  <c r="AN65" i="12"/>
  <c r="AN85" i="12" s="1"/>
  <c r="AK112" i="9"/>
  <c r="AJ119" i="9"/>
  <c r="AJ121" i="9" s="1"/>
  <c r="B11" i="15"/>
  <c r="AN4" i="12"/>
  <c r="B7" i="15"/>
  <c r="AN64" i="12"/>
  <c r="AL17" i="9"/>
  <c r="AL77" i="9"/>
  <c r="AL117" i="9" s="1"/>
  <c r="AM92" i="12"/>
  <c r="AL99" i="12"/>
  <c r="AL101" i="12" s="1"/>
  <c r="AN18" i="12"/>
  <c r="AN78" i="12"/>
  <c r="AN98" i="12" s="1"/>
  <c r="AL18" i="9"/>
  <c r="AL78" i="9"/>
  <c r="AL118" i="9" s="1"/>
  <c r="AL6" i="9"/>
  <c r="AL66" i="9"/>
  <c r="AL106" i="9" s="1"/>
  <c r="AL5" i="9"/>
  <c r="AL65" i="9"/>
  <c r="AN10" i="12"/>
  <c r="AN70" i="12"/>
  <c r="AN90" i="12" s="1"/>
  <c r="C20" i="15" l="1"/>
  <c r="AL105" i="9"/>
  <c r="AL71" i="9"/>
  <c r="AJ123" i="9"/>
  <c r="AL103" i="12"/>
  <c r="C11" i="15"/>
  <c r="AO8" i="12"/>
  <c r="AO68" i="12"/>
  <c r="AO88" i="12" s="1"/>
  <c r="AN4" i="9"/>
  <c r="AN64" i="9"/>
  <c r="AN10" i="9"/>
  <c r="AN70" i="9"/>
  <c r="AN110" i="9" s="1"/>
  <c r="AM15" i="9"/>
  <c r="AM75" i="9"/>
  <c r="AM115" i="9" s="1"/>
  <c r="AN104" i="9"/>
  <c r="AM5" i="9"/>
  <c r="AM65" i="9"/>
  <c r="AM105" i="9" s="1"/>
  <c r="AM18" i="9"/>
  <c r="AM78" i="9"/>
  <c r="AM118" i="9" s="1"/>
  <c r="AN92" i="12"/>
  <c r="AM99" i="12"/>
  <c r="B25" i="15" s="1"/>
  <c r="C19" i="15"/>
  <c r="B14" i="15"/>
  <c r="AO5" i="12"/>
  <c r="AO65" i="12"/>
  <c r="AO85" i="12" s="1"/>
  <c r="AO6" i="12"/>
  <c r="AO66" i="12"/>
  <c r="AO86" i="12" s="1"/>
  <c r="AO74" i="12"/>
  <c r="AO14" i="12"/>
  <c r="AO72" i="12"/>
  <c r="AO12" i="12"/>
  <c r="AN19" i="12"/>
  <c r="C24" i="15" s="1"/>
  <c r="AM3" i="9"/>
  <c r="AM63" i="9"/>
  <c r="AO73" i="12"/>
  <c r="AO93" i="12" s="1"/>
  <c r="AO13" i="12"/>
  <c r="AN62" i="9"/>
  <c r="B6" i="14"/>
  <c r="AN2" i="9"/>
  <c r="AM101" i="12"/>
  <c r="AM103" i="12" s="1"/>
  <c r="C18" i="15"/>
  <c r="AN71" i="12"/>
  <c r="AM16" i="9"/>
  <c r="AM76" i="9"/>
  <c r="AM116" i="9" s="1"/>
  <c r="AN79" i="12"/>
  <c r="C28" i="15" s="1"/>
  <c r="AO16" i="12"/>
  <c r="AO76" i="12"/>
  <c r="AO96" i="12" s="1"/>
  <c r="AO9" i="12"/>
  <c r="C8" i="15"/>
  <c r="AO69" i="12"/>
  <c r="AL103" i="9"/>
  <c r="AM103" i="9" s="1"/>
  <c r="AN84" i="12"/>
  <c r="AM17" i="9"/>
  <c r="AM77" i="9"/>
  <c r="AM117" i="9" s="1"/>
  <c r="AL79" i="9"/>
  <c r="AO94" i="12"/>
  <c r="B9" i="15"/>
  <c r="AO17" i="12"/>
  <c r="AO77" i="12"/>
  <c r="AO97" i="12" s="1"/>
  <c r="B26" i="15"/>
  <c r="AM7" i="9"/>
  <c r="AM67" i="9"/>
  <c r="AM107" i="9" s="1"/>
  <c r="AO95" i="12"/>
  <c r="AO10" i="12"/>
  <c r="AO70" i="12"/>
  <c r="AO90" i="12" s="1"/>
  <c r="AM6" i="9"/>
  <c r="AM66" i="9"/>
  <c r="AM106" i="9" s="1"/>
  <c r="AO18" i="12"/>
  <c r="AO78" i="12"/>
  <c r="AO98" i="12" s="1"/>
  <c r="AO4" i="12"/>
  <c r="C7" i="15"/>
  <c r="AO64" i="12"/>
  <c r="AL112" i="9"/>
  <c r="AK119" i="9"/>
  <c r="AK121" i="9" s="1"/>
  <c r="AM72" i="9"/>
  <c r="AL19" i="9"/>
  <c r="AM12" i="9"/>
  <c r="AM9" i="9"/>
  <c r="AM69" i="9"/>
  <c r="AM109" i="9" s="1"/>
  <c r="AO15" i="12"/>
  <c r="AO75" i="12"/>
  <c r="AM102" i="9"/>
  <c r="AL111" i="9"/>
  <c r="AL11" i="9"/>
  <c r="AO82" i="12"/>
  <c r="C6" i="15"/>
  <c r="AO3" i="12"/>
  <c r="AO63" i="12"/>
  <c r="AO83" i="12" s="1"/>
  <c r="AN11" i="12"/>
  <c r="AO7" i="12"/>
  <c r="AO67" i="12"/>
  <c r="AO87" i="12" s="1"/>
  <c r="AM14" i="9"/>
  <c r="AM74" i="9"/>
  <c r="AM114" i="9" s="1"/>
  <c r="AO68" i="9"/>
  <c r="AO108" i="9" s="1"/>
  <c r="AO8" i="9"/>
  <c r="AM13" i="9"/>
  <c r="AM73" i="9"/>
  <c r="AM113" i="9" s="1"/>
  <c r="AN89" i="12"/>
  <c r="C9" i="15" l="1"/>
  <c r="AN91" i="12"/>
  <c r="AM79" i="9"/>
  <c r="AM11" i="9"/>
  <c r="AM71" i="9"/>
  <c r="B13" i="14"/>
  <c r="B12" i="14"/>
  <c r="AK123" i="9"/>
  <c r="C13" i="15"/>
  <c r="AO89" i="12"/>
  <c r="AP17" i="12"/>
  <c r="AP77" i="12"/>
  <c r="AP97" i="12" s="1"/>
  <c r="AP6" i="12"/>
  <c r="AP66" i="12"/>
  <c r="AP86" i="12" s="1"/>
  <c r="AN5" i="9"/>
  <c r="AN65" i="9"/>
  <c r="AN105" i="9" s="1"/>
  <c r="B11" i="14"/>
  <c r="AM111" i="9"/>
  <c r="AN102" i="9"/>
  <c r="AN9" i="9"/>
  <c r="B8" i="14"/>
  <c r="AN69" i="9"/>
  <c r="C20" i="14" s="1"/>
  <c r="AP4" i="12"/>
  <c r="D7" i="15"/>
  <c r="AP64" i="12"/>
  <c r="AN6" i="9"/>
  <c r="AN66" i="9"/>
  <c r="AN16" i="9"/>
  <c r="AN76" i="9"/>
  <c r="AN116" i="9" s="1"/>
  <c r="C6" i="14"/>
  <c r="AO62" i="9"/>
  <c r="AO2" i="9"/>
  <c r="AP72" i="12"/>
  <c r="AP12" i="12"/>
  <c r="AO19" i="12"/>
  <c r="D24" i="15" s="1"/>
  <c r="AP68" i="12"/>
  <c r="AP88" i="12" s="1"/>
  <c r="AP8" i="12"/>
  <c r="C18" i="14"/>
  <c r="AN13" i="9"/>
  <c r="AN73" i="9"/>
  <c r="AN113" i="9" s="1"/>
  <c r="D18" i="15"/>
  <c r="AO71" i="12"/>
  <c r="AP82" i="12"/>
  <c r="AN72" i="9"/>
  <c r="AM19" i="9"/>
  <c r="B24" i="14" s="1"/>
  <c r="AN12" i="9"/>
  <c r="AM112" i="9"/>
  <c r="AL119" i="9"/>
  <c r="AL121" i="9" s="1"/>
  <c r="D20" i="15"/>
  <c r="AP16" i="12"/>
  <c r="AP76" i="12"/>
  <c r="AP96" i="12" s="1"/>
  <c r="AO79" i="12"/>
  <c r="D28" i="15" s="1"/>
  <c r="AN18" i="9"/>
  <c r="AN78" i="9"/>
  <c r="AN118" i="9" s="1"/>
  <c r="AN15" i="9"/>
  <c r="AN75" i="9"/>
  <c r="AN115" i="9" s="1"/>
  <c r="B7" i="14"/>
  <c r="AP7" i="12"/>
  <c r="AP67" i="12"/>
  <c r="AP87" i="12" s="1"/>
  <c r="C12" i="15"/>
  <c r="AO84" i="12"/>
  <c r="AP9" i="12"/>
  <c r="D8" i="15"/>
  <c r="AP69" i="12"/>
  <c r="AP73" i="12"/>
  <c r="AP93" i="12" s="1"/>
  <c r="AP13" i="12"/>
  <c r="AO92" i="12"/>
  <c r="AN99" i="12"/>
  <c r="C25" i="15" s="1"/>
  <c r="C26" i="15" s="1"/>
  <c r="AO10" i="9"/>
  <c r="AO70" i="9"/>
  <c r="AO110" i="9" s="1"/>
  <c r="D11" i="15"/>
  <c r="AN14" i="9"/>
  <c r="AN74" i="9"/>
  <c r="AN114" i="9" s="1"/>
  <c r="AP8" i="9"/>
  <c r="AP68" i="9"/>
  <c r="AP108" i="9" s="1"/>
  <c r="D6" i="15"/>
  <c r="AP3" i="12"/>
  <c r="AP63" i="12"/>
  <c r="AP83" i="12" s="1"/>
  <c r="AO11" i="12"/>
  <c r="AP15" i="12"/>
  <c r="AP75" i="12"/>
  <c r="AP95" i="12" s="1"/>
  <c r="D19" i="15"/>
  <c r="AP18" i="12"/>
  <c r="AP78" i="12"/>
  <c r="AP98" i="12" s="1"/>
  <c r="AP10" i="12"/>
  <c r="AP70" i="12"/>
  <c r="AP90" i="12" s="1"/>
  <c r="AN7" i="9"/>
  <c r="AN67" i="9"/>
  <c r="AN107" i="9" s="1"/>
  <c r="AN17" i="9"/>
  <c r="AN77" i="9"/>
  <c r="AN117" i="9" s="1"/>
  <c r="C21" i="15"/>
  <c r="AN3" i="9"/>
  <c r="AN63" i="9"/>
  <c r="AN103" i="9" s="1"/>
  <c r="AP74" i="12"/>
  <c r="AP94" i="12" s="1"/>
  <c r="AP14" i="12"/>
  <c r="AP5" i="12"/>
  <c r="AP65" i="12"/>
  <c r="AP85" i="12" s="1"/>
  <c r="AO4" i="9"/>
  <c r="AO64" i="9"/>
  <c r="AO104" i="9" s="1"/>
  <c r="D9" i="15" l="1"/>
  <c r="C14" i="15"/>
  <c r="AO91" i="12"/>
  <c r="E20" i="15"/>
  <c r="E19" i="15"/>
  <c r="C7" i="14"/>
  <c r="C19" i="14"/>
  <c r="AQ85" i="12"/>
  <c r="AL123" i="9"/>
  <c r="E11" i="15"/>
  <c r="AO3" i="9"/>
  <c r="AO63" i="9"/>
  <c r="AO103" i="9" s="1"/>
  <c r="AQ15" i="12"/>
  <c r="AQ75" i="12"/>
  <c r="AO14" i="9"/>
  <c r="AO74" i="9"/>
  <c r="AO114" i="9" s="1"/>
  <c r="AP10" i="9"/>
  <c r="AP70" i="9"/>
  <c r="AP110" i="9" s="1"/>
  <c r="B14" i="14"/>
  <c r="AQ6" i="12"/>
  <c r="AQ66" i="12"/>
  <c r="AQ86" i="12" s="1"/>
  <c r="AQ95" i="12"/>
  <c r="AP64" i="9"/>
  <c r="AP104" i="9" s="1"/>
  <c r="AP4" i="9"/>
  <c r="AQ74" i="12"/>
  <c r="AQ94" i="12" s="1"/>
  <c r="AQ14" i="12"/>
  <c r="AO7" i="9"/>
  <c r="AO67" i="9"/>
  <c r="AO107" i="9" s="1"/>
  <c r="AQ18" i="12"/>
  <c r="AQ78" i="12"/>
  <c r="AQ98" i="12" s="1"/>
  <c r="AQ73" i="12"/>
  <c r="AQ93" i="12" s="1"/>
  <c r="AQ13" i="12"/>
  <c r="AN79" i="9"/>
  <c r="D21" i="15"/>
  <c r="C21" i="14"/>
  <c r="AQ68" i="12"/>
  <c r="AQ88" i="12" s="1"/>
  <c r="AQ8" i="12"/>
  <c r="AQ72" i="12"/>
  <c r="AQ12" i="12"/>
  <c r="AP19" i="12"/>
  <c r="E24" i="15" s="1"/>
  <c r="AN11" i="9"/>
  <c r="AO9" i="9"/>
  <c r="C8" i="14"/>
  <c r="C9" i="14" s="1"/>
  <c r="AO69" i="9"/>
  <c r="D20" i="14" s="1"/>
  <c r="D13" i="15"/>
  <c r="AP89" i="12"/>
  <c r="AN101" i="12"/>
  <c r="AQ5" i="12"/>
  <c r="AQ65" i="12"/>
  <c r="AP92" i="12"/>
  <c r="AO99" i="12"/>
  <c r="D25" i="15" s="1"/>
  <c r="D26" i="15" s="1"/>
  <c r="AO18" i="9"/>
  <c r="AO78" i="9"/>
  <c r="AO118" i="9" s="1"/>
  <c r="D18" i="14"/>
  <c r="E18" i="15"/>
  <c r="AP71" i="12"/>
  <c r="AQ9" i="12"/>
  <c r="E8" i="15"/>
  <c r="AQ69" i="12"/>
  <c r="AN112" i="9"/>
  <c r="AM119" i="9"/>
  <c r="AP79" i="12"/>
  <c r="E28" i="15" s="1"/>
  <c r="AQ4" i="12"/>
  <c r="E7" i="15"/>
  <c r="AQ64" i="12"/>
  <c r="C11" i="14"/>
  <c r="AO102" i="9"/>
  <c r="AO5" i="9"/>
  <c r="D7" i="14" s="1"/>
  <c r="AO65" i="9"/>
  <c r="AO105" i="9" s="1"/>
  <c r="AN106" i="9"/>
  <c r="AN71" i="9"/>
  <c r="AO16" i="9"/>
  <c r="AO76" i="9"/>
  <c r="AO116" i="9" s="1"/>
  <c r="B9" i="14"/>
  <c r="AQ68" i="9"/>
  <c r="AQ108" i="9" s="1"/>
  <c r="AQ8" i="9"/>
  <c r="AO15" i="9"/>
  <c r="AO75" i="9"/>
  <c r="AO115" i="9" s="1"/>
  <c r="AO17" i="9"/>
  <c r="AO77" i="9"/>
  <c r="AO117" i="9" s="1"/>
  <c r="AQ10" i="12"/>
  <c r="AQ70" i="12"/>
  <c r="AQ90" i="12" s="1"/>
  <c r="E6" i="15"/>
  <c r="AQ63" i="12"/>
  <c r="AQ3" i="12"/>
  <c r="AP11" i="12"/>
  <c r="D12" i="15"/>
  <c r="AP84" i="12"/>
  <c r="AQ7" i="12"/>
  <c r="AQ67" i="12"/>
  <c r="AQ87" i="12" s="1"/>
  <c r="AQ16" i="12"/>
  <c r="AQ76" i="12"/>
  <c r="AQ96" i="12" s="1"/>
  <c r="AO72" i="9"/>
  <c r="AO12" i="9"/>
  <c r="AN19" i="9"/>
  <c r="C24" i="14" s="1"/>
  <c r="AQ82" i="12"/>
  <c r="AO13" i="9"/>
  <c r="AO73" i="9"/>
  <c r="AO113" i="9" s="1"/>
  <c r="D6" i="14"/>
  <c r="AP2" i="9"/>
  <c r="AP62" i="9"/>
  <c r="AO6" i="9"/>
  <c r="AO66" i="9"/>
  <c r="AQ17" i="12"/>
  <c r="AQ77" i="12"/>
  <c r="AQ97" i="12" s="1"/>
  <c r="AN109" i="9"/>
  <c r="D19" i="14" l="1"/>
  <c r="AP91" i="12"/>
  <c r="D14" i="15"/>
  <c r="E9" i="15"/>
  <c r="AO101" i="12"/>
  <c r="F20" i="15"/>
  <c r="F19" i="15"/>
  <c r="AN111" i="9"/>
  <c r="AO79" i="9"/>
  <c r="E28" i="14" s="1"/>
  <c r="AO11" i="9"/>
  <c r="F6" i="15"/>
  <c r="AR63" i="12"/>
  <c r="AQ11" i="12"/>
  <c r="AR3" i="12"/>
  <c r="AO106" i="9"/>
  <c r="B25" i="14"/>
  <c r="AP18" i="9"/>
  <c r="AP78" i="9"/>
  <c r="AP118" i="9" s="1"/>
  <c r="AR68" i="12"/>
  <c r="AR88" i="12" s="1"/>
  <c r="AR8" i="12"/>
  <c r="AR6" i="12"/>
  <c r="AR66" i="12"/>
  <c r="AQ10" i="9"/>
  <c r="AQ70" i="9"/>
  <c r="AQ110" i="9" s="1"/>
  <c r="AR15" i="12"/>
  <c r="AR75" i="12"/>
  <c r="AR95" i="12" s="1"/>
  <c r="C12" i="14"/>
  <c r="AR17" i="12"/>
  <c r="AR77" i="12"/>
  <c r="AR97" i="12" s="1"/>
  <c r="AP6" i="9"/>
  <c r="AP66" i="9"/>
  <c r="AR82" i="12"/>
  <c r="E12" i="15"/>
  <c r="AQ84" i="12"/>
  <c r="F18" i="15"/>
  <c r="F21" i="15" s="1"/>
  <c r="AQ71" i="12"/>
  <c r="AP15" i="9"/>
  <c r="AP75" i="9"/>
  <c r="AP115" i="9" s="1"/>
  <c r="AO112" i="9"/>
  <c r="AN119" i="9"/>
  <c r="AO71" i="9"/>
  <c r="D28" i="14"/>
  <c r="C28" i="14"/>
  <c r="AR18" i="12"/>
  <c r="AR78" i="12"/>
  <c r="AR98" i="12" s="1"/>
  <c r="AR86" i="12"/>
  <c r="E6" i="14"/>
  <c r="AQ2" i="9"/>
  <c r="AQ62" i="9"/>
  <c r="AR7" i="12"/>
  <c r="AR67" i="12"/>
  <c r="AR87" i="12" s="1"/>
  <c r="E21" i="15"/>
  <c r="D21" i="14"/>
  <c r="AQ92" i="12"/>
  <c r="AP99" i="12"/>
  <c r="E25" i="15" s="1"/>
  <c r="E26" i="15" s="1"/>
  <c r="AO103" i="12"/>
  <c r="AN103" i="12"/>
  <c r="AR72" i="12"/>
  <c r="AR12" i="12"/>
  <c r="AQ19" i="12"/>
  <c r="F24" i="15" s="1"/>
  <c r="AR73" i="12"/>
  <c r="AR93" i="12" s="1"/>
  <c r="AR13" i="12"/>
  <c r="AQ4" i="9"/>
  <c r="AQ64" i="9"/>
  <c r="AQ104" i="9" s="1"/>
  <c r="AP14" i="9"/>
  <c r="AP74" i="9"/>
  <c r="AP114" i="9" s="1"/>
  <c r="AP3" i="9"/>
  <c r="AP63" i="9"/>
  <c r="AP103" i="9" s="1"/>
  <c r="AQ83" i="12"/>
  <c r="AR10" i="12"/>
  <c r="AR70" i="12"/>
  <c r="AR90" i="12" s="1"/>
  <c r="AR4" i="12"/>
  <c r="F7" i="15"/>
  <c r="AR64" i="12"/>
  <c r="AR9" i="12"/>
  <c r="F8" i="15"/>
  <c r="AR69" i="12"/>
  <c r="AR5" i="12"/>
  <c r="AR65" i="12"/>
  <c r="AR85" i="12" s="1"/>
  <c r="AR74" i="12"/>
  <c r="AR94" i="12" s="1"/>
  <c r="AR14" i="12"/>
  <c r="AM121" i="9"/>
  <c r="AR16" i="12"/>
  <c r="AR76" i="12"/>
  <c r="AR96" i="12" s="1"/>
  <c r="AP17" i="9"/>
  <c r="AP77" i="9"/>
  <c r="AP117" i="9" s="1"/>
  <c r="AP5" i="9"/>
  <c r="AP65" i="9"/>
  <c r="AP105" i="9" s="1"/>
  <c r="AO109" i="9"/>
  <c r="C13" i="14"/>
  <c r="E18" i="14"/>
  <c r="AP13" i="9"/>
  <c r="AP73" i="9"/>
  <c r="AP113" i="9" s="1"/>
  <c r="AP72" i="9"/>
  <c r="AP12" i="9"/>
  <c r="AO19" i="9"/>
  <c r="D24" i="14" s="1"/>
  <c r="AR68" i="9"/>
  <c r="AR108" i="9" s="1"/>
  <c r="AR8" i="9"/>
  <c r="AP16" i="9"/>
  <c r="AP76" i="9"/>
  <c r="AP116" i="9" s="1"/>
  <c r="D11" i="14"/>
  <c r="AP102" i="9"/>
  <c r="E13" i="15"/>
  <c r="AQ89" i="12"/>
  <c r="AP9" i="9"/>
  <c r="D8" i="14"/>
  <c r="D9" i="14" s="1"/>
  <c r="AP69" i="9"/>
  <c r="E20" i="14" s="1"/>
  <c r="AQ79" i="12"/>
  <c r="F28" i="15" s="1"/>
  <c r="AP7" i="9"/>
  <c r="AP67" i="9"/>
  <c r="AP107" i="9" s="1"/>
  <c r="G19" i="15" l="1"/>
  <c r="E14" i="15"/>
  <c r="E19" i="14"/>
  <c r="E21" i="14" s="1"/>
  <c r="E7" i="14"/>
  <c r="E9" i="14" s="1"/>
  <c r="C14" i="14"/>
  <c r="AP71" i="9"/>
  <c r="AP11" i="9"/>
  <c r="AP109" i="9"/>
  <c r="D13" i="14"/>
  <c r="F18" i="14"/>
  <c r="C25" i="14"/>
  <c r="C26" i="14" s="1"/>
  <c r="G18" i="15"/>
  <c r="AR71" i="12"/>
  <c r="AQ7" i="9"/>
  <c r="AQ67" i="9"/>
  <c r="AQ107" i="9" s="1"/>
  <c r="AQ9" i="9"/>
  <c r="E8" i="14"/>
  <c r="AQ69" i="9"/>
  <c r="F20" i="14" s="1"/>
  <c r="E11" i="14"/>
  <c r="AQ102" i="9"/>
  <c r="AQ16" i="9"/>
  <c r="AQ76" i="9"/>
  <c r="AQ116" i="9" s="1"/>
  <c r="AQ72" i="9"/>
  <c r="AQ12" i="9"/>
  <c r="AP19" i="9"/>
  <c r="E24" i="14" s="1"/>
  <c r="AQ17" i="9"/>
  <c r="AQ77" i="9"/>
  <c r="AQ117" i="9" s="1"/>
  <c r="AS74" i="12"/>
  <c r="AS14" i="12"/>
  <c r="G20" i="15"/>
  <c r="F11" i="15"/>
  <c r="AR83" i="12"/>
  <c r="AQ14" i="9"/>
  <c r="AQ74" i="9"/>
  <c r="AQ114" i="9" s="1"/>
  <c r="AR4" i="9"/>
  <c r="AR64" i="9"/>
  <c r="AN121" i="9"/>
  <c r="F6" i="14"/>
  <c r="AR62" i="9"/>
  <c r="AR2" i="9"/>
  <c r="AP112" i="9"/>
  <c r="AO119" i="9"/>
  <c r="AQ91" i="12"/>
  <c r="AQ6" i="9"/>
  <c r="AQ66" i="9"/>
  <c r="AS15" i="12"/>
  <c r="AS75" i="12"/>
  <c r="AS95" i="12" s="1"/>
  <c r="AS6" i="12"/>
  <c r="AS66" i="12"/>
  <c r="AS86" i="12" s="1"/>
  <c r="AP106" i="9"/>
  <c r="E12" i="14" s="1"/>
  <c r="F9" i="15"/>
  <c r="D12" i="14"/>
  <c r="D14" i="14" s="1"/>
  <c r="AQ13" i="9"/>
  <c r="AQ73" i="9"/>
  <c r="AQ113" i="9" s="1"/>
  <c r="AM123" i="9"/>
  <c r="AS5" i="12"/>
  <c r="AS65" i="12"/>
  <c r="AS85" i="12" s="1"/>
  <c r="AS10" i="12"/>
  <c r="AS70" i="12"/>
  <c r="AS90" i="12" s="1"/>
  <c r="AQ15" i="9"/>
  <c r="AQ75" i="9"/>
  <c r="AQ115" i="9" s="1"/>
  <c r="AS94" i="12"/>
  <c r="F13" i="15"/>
  <c r="AR89" i="12"/>
  <c r="AO111" i="9"/>
  <c r="AS8" i="9"/>
  <c r="AS68" i="9"/>
  <c r="AS108" i="9" s="1"/>
  <c r="AP79" i="9"/>
  <c r="F28" i="14" s="1"/>
  <c r="AS4" i="12"/>
  <c r="G7" i="15"/>
  <c r="AS64" i="12"/>
  <c r="AS73" i="12"/>
  <c r="AS93" i="12" s="1"/>
  <c r="AS13" i="12"/>
  <c r="AS72" i="12"/>
  <c r="AS12" i="12"/>
  <c r="AR19" i="12"/>
  <c r="G24" i="15" s="1"/>
  <c r="AS82" i="12"/>
  <c r="AQ18" i="9"/>
  <c r="AQ78" i="9"/>
  <c r="AQ118" i="9" s="1"/>
  <c r="G6" i="15"/>
  <c r="AS63" i="12"/>
  <c r="AR11" i="12"/>
  <c r="AS3" i="12"/>
  <c r="AP101" i="12"/>
  <c r="AP103" i="12" s="1"/>
  <c r="AQ5" i="9"/>
  <c r="AQ65" i="9"/>
  <c r="AQ105" i="9" s="1"/>
  <c r="AS16" i="12"/>
  <c r="AS76" i="12"/>
  <c r="AS96" i="12" s="1"/>
  <c r="AS9" i="12"/>
  <c r="G8" i="15"/>
  <c r="AS69" i="12"/>
  <c r="AQ3" i="9"/>
  <c r="AQ63" i="9"/>
  <c r="AQ103" i="9" s="1"/>
  <c r="AR79" i="12"/>
  <c r="G28" i="15" s="1"/>
  <c r="AR92" i="12"/>
  <c r="AQ99" i="12"/>
  <c r="F25" i="15" s="1"/>
  <c r="F26" i="15" s="1"/>
  <c r="AS7" i="12"/>
  <c r="AS67" i="12"/>
  <c r="AS87" i="12" s="1"/>
  <c r="AS18" i="12"/>
  <c r="AS78" i="12"/>
  <c r="AS98" i="12" s="1"/>
  <c r="F12" i="15"/>
  <c r="AR84" i="12"/>
  <c r="AS17" i="12"/>
  <c r="AS77" i="12"/>
  <c r="AS97" i="12" s="1"/>
  <c r="AR10" i="9"/>
  <c r="AR70" i="9"/>
  <c r="AR110" i="9" s="1"/>
  <c r="AS8" i="12"/>
  <c r="AS68" i="12"/>
  <c r="AS88" i="12" s="1"/>
  <c r="B26" i="14"/>
  <c r="G9" i="15" l="1"/>
  <c r="H20" i="15"/>
  <c r="AQ101" i="12"/>
  <c r="AQ71" i="9"/>
  <c r="AO121" i="9"/>
  <c r="AO123" i="9"/>
  <c r="F19" i="14"/>
  <c r="F21" i="14" s="1"/>
  <c r="AQ106" i="9"/>
  <c r="AP111" i="9"/>
  <c r="AT16" i="12"/>
  <c r="AT76" i="12"/>
  <c r="AT96" i="12" s="1"/>
  <c r="AT82" i="12"/>
  <c r="G6" i="14"/>
  <c r="AS2" i="9"/>
  <c r="AS62" i="9"/>
  <c r="H6" i="15"/>
  <c r="AS11" i="12"/>
  <c r="AT63" i="12"/>
  <c r="AT3" i="12"/>
  <c r="AR17" i="9"/>
  <c r="AR77" i="9"/>
  <c r="AR117" i="9" s="1"/>
  <c r="AS10" i="9"/>
  <c r="AS70" i="9"/>
  <c r="AS110" i="9" s="1"/>
  <c r="AT73" i="12"/>
  <c r="AT93" i="12" s="1"/>
  <c r="AT13" i="12"/>
  <c r="AT4" i="12"/>
  <c r="H7" i="15"/>
  <c r="AT64" i="12"/>
  <c r="AT8" i="9"/>
  <c r="AT68" i="9"/>
  <c r="AT108" i="9" s="1"/>
  <c r="AT6" i="12"/>
  <c r="AT66" i="12"/>
  <c r="AT86" i="12" s="1"/>
  <c r="AR6" i="9"/>
  <c r="AR66" i="9"/>
  <c r="F14" i="15"/>
  <c r="AR9" i="9"/>
  <c r="F8" i="14"/>
  <c r="AR69" i="9"/>
  <c r="G20" i="14" s="1"/>
  <c r="AT10" i="12"/>
  <c r="AT70" i="12"/>
  <c r="AT90" i="12" s="1"/>
  <c r="AN123" i="9"/>
  <c r="AQ11" i="9"/>
  <c r="AT8" i="12"/>
  <c r="AT68" i="12"/>
  <c r="AT88" i="12" s="1"/>
  <c r="AT17" i="12"/>
  <c r="AT77" i="12"/>
  <c r="AT97" i="12" s="1"/>
  <c r="AT18" i="12"/>
  <c r="AT78" i="12"/>
  <c r="AT98" i="12" s="1"/>
  <c r="AT9" i="12"/>
  <c r="H8" i="15"/>
  <c r="AT69" i="12"/>
  <c r="AR5" i="9"/>
  <c r="AR65" i="9"/>
  <c r="AR18" i="9"/>
  <c r="AR78" i="9"/>
  <c r="AR118" i="9" s="1"/>
  <c r="AT72" i="12"/>
  <c r="AT12" i="12"/>
  <c r="AS19" i="12"/>
  <c r="H24" i="15" s="1"/>
  <c r="H19" i="15"/>
  <c r="G13" i="15"/>
  <c r="AS89" i="12"/>
  <c r="AR15" i="9"/>
  <c r="AR75" i="9"/>
  <c r="AR115" i="9" s="1"/>
  <c r="AT15" i="12"/>
  <c r="AT75" i="12"/>
  <c r="AT95" i="12" s="1"/>
  <c r="D25" i="14"/>
  <c r="D26" i="14" s="1"/>
  <c r="G18" i="14"/>
  <c r="AR14" i="9"/>
  <c r="AR74" i="9"/>
  <c r="AR114" i="9" s="1"/>
  <c r="AT74" i="12"/>
  <c r="AT94" i="12" s="1"/>
  <c r="AT14" i="12"/>
  <c r="AR16" i="9"/>
  <c r="AR76" i="9"/>
  <c r="AR116" i="9" s="1"/>
  <c r="AR7" i="9"/>
  <c r="AR67" i="9"/>
  <c r="AR107" i="9" s="1"/>
  <c r="AR104" i="9"/>
  <c r="AS4" i="9"/>
  <c r="AS64" i="9"/>
  <c r="AQ79" i="9"/>
  <c r="G28" i="14" s="1"/>
  <c r="G21" i="15"/>
  <c r="AT7" i="12"/>
  <c r="AT67" i="12"/>
  <c r="AT87" i="12" s="1"/>
  <c r="AQ103" i="12"/>
  <c r="G12" i="15"/>
  <c r="AS84" i="12"/>
  <c r="AS92" i="12"/>
  <c r="AR99" i="12"/>
  <c r="G25" i="15" s="1"/>
  <c r="G26" i="15" s="1"/>
  <c r="AR3" i="9"/>
  <c r="AR63" i="9"/>
  <c r="AR103" i="9" s="1"/>
  <c r="H18" i="15"/>
  <c r="AS71" i="12"/>
  <c r="AR91" i="12"/>
  <c r="AR101" i="12" s="1"/>
  <c r="AS79" i="12"/>
  <c r="H28" i="15" s="1"/>
  <c r="AT5" i="12"/>
  <c r="AT65" i="12"/>
  <c r="AT85" i="12" s="1"/>
  <c r="AR13" i="9"/>
  <c r="AR73" i="9"/>
  <c r="AR113" i="9" s="1"/>
  <c r="AQ112" i="9"/>
  <c r="AP119" i="9"/>
  <c r="F7" i="14"/>
  <c r="F9" i="14" s="1"/>
  <c r="G11" i="15"/>
  <c r="AS83" i="12"/>
  <c r="AR72" i="9"/>
  <c r="AQ19" i="9"/>
  <c r="F24" i="14" s="1"/>
  <c r="AR12" i="9"/>
  <c r="F11" i="14"/>
  <c r="AR102" i="9"/>
  <c r="AQ109" i="9"/>
  <c r="E13" i="14"/>
  <c r="E14" i="14" s="1"/>
  <c r="G7" i="14" l="1"/>
  <c r="H21" i="15"/>
  <c r="I20" i="15"/>
  <c r="AP121" i="9"/>
  <c r="AP123" i="9" s="1"/>
  <c r="AR106" i="9"/>
  <c r="AR79" i="9"/>
  <c r="H28" i="14" s="1"/>
  <c r="AR71" i="9"/>
  <c r="G19" i="14"/>
  <c r="G21" i="14" s="1"/>
  <c r="F12" i="14"/>
  <c r="AR105" i="9"/>
  <c r="G12" i="14" s="1"/>
  <c r="G11" i="14"/>
  <c r="AS102" i="9"/>
  <c r="AS3" i="9"/>
  <c r="AS63" i="9"/>
  <c r="AS103" i="9" s="1"/>
  <c r="AT4" i="9"/>
  <c r="AT64" i="9"/>
  <c r="AU9" i="12"/>
  <c r="I8" i="15"/>
  <c r="AU69" i="12"/>
  <c r="AU6" i="12"/>
  <c r="AU66" i="12"/>
  <c r="AU86" i="12" s="1"/>
  <c r="I18" i="15"/>
  <c r="AT71" i="12"/>
  <c r="H18" i="14"/>
  <c r="AU16" i="12"/>
  <c r="AU76" i="12"/>
  <c r="AU96" i="12" s="1"/>
  <c r="AR103" i="12"/>
  <c r="AS15" i="9"/>
  <c r="AS75" i="9"/>
  <c r="AS115" i="9" s="1"/>
  <c r="AS18" i="9"/>
  <c r="AS78" i="9"/>
  <c r="AS118" i="9" s="1"/>
  <c r="I19" i="15"/>
  <c r="H11" i="15"/>
  <c r="AT83" i="12"/>
  <c r="E25" i="14"/>
  <c r="E26" i="14" s="1"/>
  <c r="AU7" i="12"/>
  <c r="AU67" i="12"/>
  <c r="AU87" i="12" s="1"/>
  <c r="AU15" i="12"/>
  <c r="AU75" i="12"/>
  <c r="AU95" i="12" s="1"/>
  <c r="H13" i="15"/>
  <c r="AT89" i="12"/>
  <c r="AU72" i="12"/>
  <c r="AU12" i="12"/>
  <c r="AT19" i="12"/>
  <c r="I24" i="15" s="1"/>
  <c r="AU17" i="12"/>
  <c r="AU77" i="12"/>
  <c r="AU97" i="12" s="1"/>
  <c r="AR109" i="9"/>
  <c r="F13" i="14"/>
  <c r="F14" i="14" s="1"/>
  <c r="AS72" i="9"/>
  <c r="AS12" i="9"/>
  <c r="AR19" i="9"/>
  <c r="G24" i="14" s="1"/>
  <c r="G14" i="15"/>
  <c r="AR112" i="9"/>
  <c r="AQ119" i="9"/>
  <c r="AU5" i="12"/>
  <c r="AU65" i="12"/>
  <c r="AU85" i="12" s="1"/>
  <c r="AT92" i="12"/>
  <c r="AS99" i="12"/>
  <c r="H25" i="15" s="1"/>
  <c r="AS104" i="9"/>
  <c r="AS16" i="9"/>
  <c r="AS76" i="9"/>
  <c r="AS116" i="9" s="1"/>
  <c r="AS14" i="9"/>
  <c r="AS74" i="9"/>
  <c r="AS114" i="9" s="1"/>
  <c r="AT79" i="12"/>
  <c r="I28" i="15" s="1"/>
  <c r="AS5" i="9"/>
  <c r="AS65" i="9"/>
  <c r="AU4" i="12"/>
  <c r="I7" i="15"/>
  <c r="AU64" i="12"/>
  <c r="AT10" i="9"/>
  <c r="AT70" i="9"/>
  <c r="AR11" i="9"/>
  <c r="AS91" i="12"/>
  <c r="AS13" i="9"/>
  <c r="AS73" i="9"/>
  <c r="AS113" i="9" s="1"/>
  <c r="AS7" i="9"/>
  <c r="AS67" i="9"/>
  <c r="AS107" i="9" s="1"/>
  <c r="H26" i="15"/>
  <c r="I6" i="15"/>
  <c r="AU3" i="12"/>
  <c r="AU63" i="12"/>
  <c r="AT11" i="12"/>
  <c r="AT110" i="9"/>
  <c r="AQ111" i="9"/>
  <c r="H12" i="15"/>
  <c r="AT84" i="12"/>
  <c r="AU74" i="12"/>
  <c r="AU94" i="12" s="1"/>
  <c r="AU14" i="12"/>
  <c r="AU18" i="12"/>
  <c r="AU78" i="12"/>
  <c r="AU98" i="12" s="1"/>
  <c r="AU8" i="12"/>
  <c r="AU68" i="12"/>
  <c r="AU88" i="12" s="1"/>
  <c r="AU10" i="12"/>
  <c r="AU70" i="12"/>
  <c r="AU90" i="12" s="1"/>
  <c r="AS9" i="9"/>
  <c r="G8" i="14"/>
  <c r="G9" i="14" s="1"/>
  <c r="AS69" i="9"/>
  <c r="H20" i="14" s="1"/>
  <c r="AS6" i="9"/>
  <c r="AS66" i="9"/>
  <c r="AS106" i="9" s="1"/>
  <c r="AU68" i="9"/>
  <c r="AU108" i="9" s="1"/>
  <c r="AU8" i="9"/>
  <c r="AU73" i="12"/>
  <c r="AU93" i="12" s="1"/>
  <c r="AU13" i="12"/>
  <c r="AS17" i="9"/>
  <c r="AS77" i="9"/>
  <c r="AS117" i="9" s="1"/>
  <c r="H9" i="15"/>
  <c r="H6" i="14"/>
  <c r="AT62" i="9"/>
  <c r="AT2" i="9"/>
  <c r="AU82" i="12"/>
  <c r="AS11" i="9" l="1"/>
  <c r="J19" i="15"/>
  <c r="AT91" i="12"/>
  <c r="AS101" i="12"/>
  <c r="AS103" i="12" s="1"/>
  <c r="H14" i="15"/>
  <c r="AQ121" i="9"/>
  <c r="AS71" i="9"/>
  <c r="H7" i="14"/>
  <c r="AT9" i="9"/>
  <c r="H8" i="14"/>
  <c r="AT69" i="9"/>
  <c r="I20" i="14" s="1"/>
  <c r="AT6" i="9"/>
  <c r="AT66" i="9"/>
  <c r="AT106" i="9" s="1"/>
  <c r="H19" i="14"/>
  <c r="H21" i="14" s="1"/>
  <c r="AT7" i="9"/>
  <c r="AT67" i="9"/>
  <c r="AT107" i="9" s="1"/>
  <c r="AV72" i="12"/>
  <c r="AV12" i="12"/>
  <c r="AU19" i="12"/>
  <c r="J24" i="15" s="1"/>
  <c r="J20" i="15"/>
  <c r="I18" i="14"/>
  <c r="AT17" i="9"/>
  <c r="AT77" i="9"/>
  <c r="AT117" i="9" s="1"/>
  <c r="AV68" i="9"/>
  <c r="AV108" i="9" s="1"/>
  <c r="AV8" i="9"/>
  <c r="AV10" i="12"/>
  <c r="AV70" i="12"/>
  <c r="AV90" i="12" s="1"/>
  <c r="AV18" i="12"/>
  <c r="AV78" i="12"/>
  <c r="AV98" i="12" s="1"/>
  <c r="I12" i="15"/>
  <c r="AU84" i="12"/>
  <c r="I9" i="15"/>
  <c r="AV4" i="12"/>
  <c r="J7" i="15"/>
  <c r="AV64" i="12"/>
  <c r="AT16" i="9"/>
  <c r="AT76" i="9"/>
  <c r="AT116" i="9" s="1"/>
  <c r="F25" i="14"/>
  <c r="F26" i="14" s="1"/>
  <c r="AT72" i="9"/>
  <c r="AT12" i="9"/>
  <c r="AS19" i="9"/>
  <c r="H24" i="14" s="1"/>
  <c r="AU79" i="12"/>
  <c r="J28" i="15" s="1"/>
  <c r="AV15" i="12"/>
  <c r="AV75" i="12"/>
  <c r="AV95" i="12" s="1"/>
  <c r="AS105" i="9"/>
  <c r="H12" i="14" s="1"/>
  <c r="AU4" i="9"/>
  <c r="AU64" i="9"/>
  <c r="AV73" i="12"/>
  <c r="AV93" i="12" s="1"/>
  <c r="AV13" i="12"/>
  <c r="I6" i="14"/>
  <c r="AU2" i="9"/>
  <c r="AU62" i="9"/>
  <c r="J6" i="15"/>
  <c r="AV63" i="12"/>
  <c r="AV3" i="12"/>
  <c r="AU11" i="12"/>
  <c r="AV5" i="12"/>
  <c r="AV65" i="12"/>
  <c r="AV85" i="12" s="1"/>
  <c r="AS109" i="9"/>
  <c r="G13" i="14"/>
  <c r="G14" i="14" s="1"/>
  <c r="AV7" i="12"/>
  <c r="AV67" i="12"/>
  <c r="AV87" i="12" s="1"/>
  <c r="AT15" i="9"/>
  <c r="AT75" i="9"/>
  <c r="AT115" i="9" s="1"/>
  <c r="AV16" i="12"/>
  <c r="AV76" i="12"/>
  <c r="AV96" i="12" s="1"/>
  <c r="I21" i="15"/>
  <c r="H11" i="14"/>
  <c r="AT102" i="9"/>
  <c r="AV82" i="12"/>
  <c r="AV74" i="12"/>
  <c r="AV94" i="12" s="1"/>
  <c r="AV14" i="12"/>
  <c r="AT13" i="9"/>
  <c r="AT73" i="9"/>
  <c r="AT113" i="9" s="1"/>
  <c r="AU10" i="9"/>
  <c r="AU70" i="9"/>
  <c r="AU110" i="9" s="1"/>
  <c r="AU92" i="12"/>
  <c r="AT99" i="12"/>
  <c r="I25" i="15" s="1"/>
  <c r="AS112" i="9"/>
  <c r="AR119" i="9"/>
  <c r="AS79" i="9"/>
  <c r="I28" i="14" s="1"/>
  <c r="AV17" i="12"/>
  <c r="AV77" i="12"/>
  <c r="AV97" i="12" s="1"/>
  <c r="I13" i="15"/>
  <c r="AU89" i="12"/>
  <c r="AT18" i="9"/>
  <c r="AT78" i="9"/>
  <c r="AT118" i="9" s="1"/>
  <c r="AV6" i="12"/>
  <c r="AV66" i="12"/>
  <c r="AV86" i="12" s="1"/>
  <c r="AV9" i="12"/>
  <c r="J8" i="15"/>
  <c r="AV69" i="12"/>
  <c r="K20" i="15" s="1"/>
  <c r="AT3" i="9"/>
  <c r="AT63" i="9"/>
  <c r="AV8" i="12"/>
  <c r="AV68" i="12"/>
  <c r="AV88" i="12" s="1"/>
  <c r="J18" i="15"/>
  <c r="AU71" i="12"/>
  <c r="AT5" i="9"/>
  <c r="AT65" i="9"/>
  <c r="AT14" i="9"/>
  <c r="AT74" i="9"/>
  <c r="AT114" i="9" s="1"/>
  <c r="AT104" i="9"/>
  <c r="I26" i="15"/>
  <c r="I11" i="15"/>
  <c r="AU83" i="12"/>
  <c r="AQ123" i="9"/>
  <c r="AR111" i="9"/>
  <c r="AR121" i="9" s="1"/>
  <c r="AR123" i="9" s="1"/>
  <c r="H9" i="14" l="1"/>
  <c r="I14" i="15"/>
  <c r="J21" i="15"/>
  <c r="AT101" i="12"/>
  <c r="AT103" i="12" s="1"/>
  <c r="I7" i="14"/>
  <c r="AT71" i="9"/>
  <c r="AS111" i="9"/>
  <c r="I19" i="14"/>
  <c r="I21" i="14" s="1"/>
  <c r="AW9" i="12"/>
  <c r="K8" i="15"/>
  <c r="AW69" i="12"/>
  <c r="AV10" i="9"/>
  <c r="AV70" i="9"/>
  <c r="AV110" i="9" s="1"/>
  <c r="K18" i="15"/>
  <c r="AV71" i="12"/>
  <c r="AW73" i="12"/>
  <c r="AW13" i="12"/>
  <c r="AT79" i="9"/>
  <c r="J28" i="14" s="1"/>
  <c r="AW18" i="12"/>
  <c r="AW78" i="12"/>
  <c r="AW98" i="12" s="1"/>
  <c r="AW93" i="12"/>
  <c r="AU18" i="9"/>
  <c r="AU78" i="9"/>
  <c r="AU118" i="9" s="1"/>
  <c r="AW17" i="12"/>
  <c r="AW77" i="12"/>
  <c r="AW97" i="12" s="1"/>
  <c r="AT103" i="9"/>
  <c r="AW7" i="12"/>
  <c r="AW67" i="12"/>
  <c r="AW87" i="12" s="1"/>
  <c r="AW5" i="12"/>
  <c r="AW65" i="12"/>
  <c r="AW85" i="12" s="1"/>
  <c r="J9" i="15"/>
  <c r="J6" i="14"/>
  <c r="AV62" i="9"/>
  <c r="AV2" i="9"/>
  <c r="AV4" i="9"/>
  <c r="AV64" i="9"/>
  <c r="K19" i="15"/>
  <c r="J12" i="15"/>
  <c r="AV84" i="12"/>
  <c r="AV79" i="12"/>
  <c r="K28" i="15" s="1"/>
  <c r="AU9" i="9"/>
  <c r="I8" i="14"/>
  <c r="AU69" i="9"/>
  <c r="J20" i="14" s="1"/>
  <c r="AU14" i="9"/>
  <c r="AU74" i="9"/>
  <c r="AU114" i="9" s="1"/>
  <c r="AT112" i="9"/>
  <c r="AS119" i="9"/>
  <c r="AW16" i="12"/>
  <c r="AW76" i="12"/>
  <c r="AW96" i="12" s="1"/>
  <c r="J18" i="14"/>
  <c r="AW15" i="12"/>
  <c r="AW75" i="12"/>
  <c r="AW95" i="12" s="1"/>
  <c r="AU16" i="9"/>
  <c r="AU76" i="9"/>
  <c r="AU116" i="9" s="1"/>
  <c r="AW72" i="12"/>
  <c r="AW12" i="12"/>
  <c r="AV19" i="12"/>
  <c r="K24" i="15" s="1"/>
  <c r="AU3" i="9"/>
  <c r="AU63" i="9"/>
  <c r="J11" i="15"/>
  <c r="AV83" i="12"/>
  <c r="AU104" i="9"/>
  <c r="I12" i="14"/>
  <c r="AU5" i="9"/>
  <c r="AU65" i="9"/>
  <c r="AW6" i="12"/>
  <c r="AW66" i="12"/>
  <c r="AW86" i="12" s="1"/>
  <c r="J13" i="15"/>
  <c r="AV89" i="12"/>
  <c r="AV92" i="12"/>
  <c r="AU99" i="12"/>
  <c r="J25" i="15" s="1"/>
  <c r="J26" i="15" s="1"/>
  <c r="AU13" i="9"/>
  <c r="AU73" i="9"/>
  <c r="AU113" i="9" s="1"/>
  <c r="AU91" i="12"/>
  <c r="AU15" i="9"/>
  <c r="AU75" i="9"/>
  <c r="AU115" i="9" s="1"/>
  <c r="AT105" i="9"/>
  <c r="AU105" i="9" s="1"/>
  <c r="AW10" i="12"/>
  <c r="AW70" i="12"/>
  <c r="AW90" i="12" s="1"/>
  <c r="AU17" i="9"/>
  <c r="AU77" i="9"/>
  <c r="AU117" i="9" s="1"/>
  <c r="AU6" i="9"/>
  <c r="AU66" i="9"/>
  <c r="AU106" i="9" s="1"/>
  <c r="AW68" i="12"/>
  <c r="AW88" i="12" s="1"/>
  <c r="AW8" i="12"/>
  <c r="G25" i="14"/>
  <c r="G26" i="14" s="1"/>
  <c r="AW74" i="12"/>
  <c r="AW94" i="12" s="1"/>
  <c r="AW14" i="12"/>
  <c r="AW82" i="12"/>
  <c r="I11" i="14"/>
  <c r="AU102" i="9"/>
  <c r="AT109" i="9"/>
  <c r="H13" i="14"/>
  <c r="H14" i="14" s="1"/>
  <c r="K6" i="15"/>
  <c r="AW3" i="12"/>
  <c r="AV11" i="12"/>
  <c r="AW63" i="12"/>
  <c r="AT11" i="9"/>
  <c r="J19" i="14"/>
  <c r="AU72" i="9"/>
  <c r="AT19" i="9"/>
  <c r="I24" i="14" s="1"/>
  <c r="AU12" i="9"/>
  <c r="AW4" i="12"/>
  <c r="K7" i="15"/>
  <c r="AW64" i="12"/>
  <c r="AW68" i="9"/>
  <c r="AW108" i="9" s="1"/>
  <c r="AW8" i="9"/>
  <c r="AU7" i="9"/>
  <c r="AU67" i="9"/>
  <c r="AU107" i="9" s="1"/>
  <c r="I9" i="14" l="1"/>
  <c r="AT111" i="9"/>
  <c r="AU71" i="9"/>
  <c r="J7" i="14"/>
  <c r="AX4" i="12"/>
  <c r="L7" i="15"/>
  <c r="AX64" i="12"/>
  <c r="L6" i="15"/>
  <c r="AX3" i="12"/>
  <c r="AX63" i="12"/>
  <c r="AW11" i="12"/>
  <c r="AX82" i="12"/>
  <c r="AV15" i="9"/>
  <c r="AV75" i="9"/>
  <c r="AV115" i="9" s="1"/>
  <c r="J21" i="14"/>
  <c r="H25" i="14"/>
  <c r="H26" i="14" s="1"/>
  <c r="K12" i="15"/>
  <c r="AW84" i="12"/>
  <c r="AU103" i="9"/>
  <c r="J11" i="14"/>
  <c r="AV102" i="9"/>
  <c r="AX68" i="12"/>
  <c r="AX8" i="12"/>
  <c r="AW92" i="12"/>
  <c r="AV99" i="12"/>
  <c r="K25" i="15" s="1"/>
  <c r="K26" i="15" s="1"/>
  <c r="AV104" i="9"/>
  <c r="J12" i="14"/>
  <c r="AU112" i="9"/>
  <c r="AT119" i="9"/>
  <c r="AT121" i="9" s="1"/>
  <c r="AX9" i="12"/>
  <c r="L8" i="15"/>
  <c r="AX69" i="12"/>
  <c r="AV7" i="9"/>
  <c r="AV67" i="9"/>
  <c r="AV107" i="9" s="1"/>
  <c r="L19" i="15"/>
  <c r="AV17" i="9"/>
  <c r="AV77" i="9"/>
  <c r="AV117" i="9" s="1"/>
  <c r="K13" i="15"/>
  <c r="AW89" i="12"/>
  <c r="K11" i="15"/>
  <c r="AW83" i="12"/>
  <c r="AW79" i="12"/>
  <c r="L28" i="15" s="1"/>
  <c r="AX15" i="12"/>
  <c r="AX75" i="12"/>
  <c r="AX95" i="12" s="1"/>
  <c r="AX16" i="12"/>
  <c r="AX76" i="12"/>
  <c r="AX96" i="12" s="1"/>
  <c r="AV9" i="9"/>
  <c r="J8" i="14"/>
  <c r="AV69" i="9"/>
  <c r="K20" i="14" s="1"/>
  <c r="K6" i="14"/>
  <c r="AW2" i="9"/>
  <c r="AW62" i="9"/>
  <c r="AX7" i="12"/>
  <c r="AX67" i="12"/>
  <c r="AX87" i="12" s="1"/>
  <c r="AX17" i="12"/>
  <c r="AX77" i="12"/>
  <c r="AX97" i="12" s="1"/>
  <c r="AX18" i="12"/>
  <c r="AX78" i="12"/>
  <c r="AX98" i="12" s="1"/>
  <c r="AW10" i="9"/>
  <c r="AW70" i="9"/>
  <c r="AW110" i="9" s="1"/>
  <c r="AX8" i="9"/>
  <c r="AX68" i="9"/>
  <c r="AV6" i="9"/>
  <c r="AV66" i="9"/>
  <c r="AV106" i="9" s="1"/>
  <c r="AX10" i="12"/>
  <c r="AX70" i="12"/>
  <c r="AX90" i="12" s="1"/>
  <c r="AV16" i="9"/>
  <c r="AV76" i="9"/>
  <c r="K18" i="14"/>
  <c r="AX5" i="12"/>
  <c r="AX65" i="12"/>
  <c r="AX85" i="12" s="1"/>
  <c r="AV18" i="9"/>
  <c r="AV78" i="9"/>
  <c r="AV118" i="9" s="1"/>
  <c r="AX73" i="12"/>
  <c r="AX93" i="12" s="1"/>
  <c r="AX13" i="12"/>
  <c r="AS121" i="9"/>
  <c r="AV72" i="9"/>
  <c r="AV12" i="9"/>
  <c r="AU19" i="9"/>
  <c r="J24" i="14" s="1"/>
  <c r="K9" i="15"/>
  <c r="AX74" i="12"/>
  <c r="AX94" i="12" s="1"/>
  <c r="AX14" i="12"/>
  <c r="AU101" i="12"/>
  <c r="AX6" i="12"/>
  <c r="AX66" i="12"/>
  <c r="AX86" i="12" s="1"/>
  <c r="AV3" i="9"/>
  <c r="AV63" i="9"/>
  <c r="AX72" i="12"/>
  <c r="AX12" i="12"/>
  <c r="AW19" i="12"/>
  <c r="L24" i="15" s="1"/>
  <c r="AW4" i="9"/>
  <c r="AW64" i="9"/>
  <c r="AV116" i="9"/>
  <c r="L18" i="15"/>
  <c r="AW71" i="12"/>
  <c r="AU79" i="9"/>
  <c r="K28" i="14" s="1"/>
  <c r="AU109" i="9"/>
  <c r="I13" i="14"/>
  <c r="I14" i="14" s="1"/>
  <c r="AV91" i="12"/>
  <c r="AV13" i="9"/>
  <c r="AV73" i="9"/>
  <c r="AV113" i="9" s="1"/>
  <c r="AV5" i="9"/>
  <c r="AV65" i="9"/>
  <c r="J14" i="15"/>
  <c r="AV14" i="9"/>
  <c r="AV74" i="9"/>
  <c r="AV114" i="9" s="1"/>
  <c r="AU11" i="9"/>
  <c r="K21" i="15"/>
  <c r="L20" i="15"/>
  <c r="AV11" i="9" l="1"/>
  <c r="L9" i="15"/>
  <c r="L21" i="15"/>
  <c r="K14" i="15"/>
  <c r="J9" i="14"/>
  <c r="K19" i="14"/>
  <c r="K21" i="14" s="1"/>
  <c r="K7" i="14"/>
  <c r="AV71" i="9"/>
  <c r="AX10" i="9"/>
  <c r="AX70" i="9"/>
  <c r="AX110" i="9" s="1"/>
  <c r="L6" i="14"/>
  <c r="AX62" i="9"/>
  <c r="AX2" i="9"/>
  <c r="AW17" i="9"/>
  <c r="AW77" i="9"/>
  <c r="AW117" i="9" s="1"/>
  <c r="I25" i="14"/>
  <c r="I26" i="14" s="1"/>
  <c r="AW13" i="9"/>
  <c r="AW73" i="9"/>
  <c r="AW113" i="9" s="1"/>
  <c r="AW14" i="9"/>
  <c r="AW74" i="9"/>
  <c r="AV109" i="9"/>
  <c r="J13" i="14"/>
  <c r="J14" i="14" s="1"/>
  <c r="AY6" i="12"/>
  <c r="AY66" i="12"/>
  <c r="AY86" i="12" s="1"/>
  <c r="AW18" i="9"/>
  <c r="AW78" i="9"/>
  <c r="AW118" i="9" s="1"/>
  <c r="AY15" i="12"/>
  <c r="AY75" i="12"/>
  <c r="AY95" i="12" s="1"/>
  <c r="AV112" i="9"/>
  <c r="AU119" i="9"/>
  <c r="AU111" i="9"/>
  <c r="AW114" i="9"/>
  <c r="AY73" i="12"/>
  <c r="AY93" i="12" s="1"/>
  <c r="AY13" i="12"/>
  <c r="AY8" i="9"/>
  <c r="AY68" i="9"/>
  <c r="AY18" i="12"/>
  <c r="AY78" i="12"/>
  <c r="AY98" i="12" s="1"/>
  <c r="AY7" i="12"/>
  <c r="AY67" i="12"/>
  <c r="AY87" i="12" s="1"/>
  <c r="AY9" i="12"/>
  <c r="M8" i="15"/>
  <c r="AY69" i="12"/>
  <c r="AV105" i="9"/>
  <c r="K11" i="14"/>
  <c r="AW102" i="9"/>
  <c r="AV103" i="9"/>
  <c r="AW15" i="9"/>
  <c r="AW75" i="9"/>
  <c r="AW115" i="9" s="1"/>
  <c r="M18" i="15"/>
  <c r="AX71" i="12"/>
  <c r="AX108" i="9"/>
  <c r="AY108" i="9" s="1"/>
  <c r="AY72" i="12"/>
  <c r="AY12" i="12"/>
  <c r="AX19" i="12"/>
  <c r="M24" i="15" s="1"/>
  <c r="AV79" i="9"/>
  <c r="L28" i="14" s="1"/>
  <c r="AY17" i="12"/>
  <c r="AY77" i="12"/>
  <c r="AY97" i="12" s="1"/>
  <c r="M20" i="15"/>
  <c r="AY82" i="12"/>
  <c r="AX79" i="12"/>
  <c r="M28" i="15" s="1"/>
  <c r="AS123" i="9"/>
  <c r="AT123" i="9"/>
  <c r="AY10" i="12"/>
  <c r="AY70" i="12"/>
  <c r="AY90" i="12" s="1"/>
  <c r="AW9" i="9"/>
  <c r="K8" i="14"/>
  <c r="AW69" i="9"/>
  <c r="L20" i="14" s="1"/>
  <c r="L13" i="15"/>
  <c r="AX89" i="12"/>
  <c r="AX92" i="12"/>
  <c r="AW99" i="12"/>
  <c r="L25" i="15" s="1"/>
  <c r="L26" i="15" s="1"/>
  <c r="M19" i="15"/>
  <c r="AX88" i="12"/>
  <c r="AV101" i="12"/>
  <c r="AV103" i="12" s="1"/>
  <c r="AX4" i="9"/>
  <c r="AX64" i="9"/>
  <c r="AU103" i="12"/>
  <c r="AW5" i="9"/>
  <c r="AW65" i="9"/>
  <c r="AW3" i="9"/>
  <c r="AW63" i="9"/>
  <c r="AY74" i="12"/>
  <c r="AY94" i="12" s="1"/>
  <c r="AY14" i="12"/>
  <c r="AW72" i="9"/>
  <c r="AW12" i="9"/>
  <c r="AV19" i="9"/>
  <c r="K24" i="14" s="1"/>
  <c r="AY5" i="12"/>
  <c r="AY65" i="12"/>
  <c r="AY85" i="12" s="1"/>
  <c r="AW16" i="9"/>
  <c r="AW76" i="9"/>
  <c r="AW116" i="9" s="1"/>
  <c r="AW6" i="9"/>
  <c r="AW66" i="9"/>
  <c r="AW106" i="9" s="1"/>
  <c r="L18" i="14"/>
  <c r="AY16" i="12"/>
  <c r="AY76" i="12"/>
  <c r="AY96" i="12" s="1"/>
  <c r="L11" i="15"/>
  <c r="AX83" i="12"/>
  <c r="AW7" i="9"/>
  <c r="AW67" i="9"/>
  <c r="AW107" i="9" s="1"/>
  <c r="AW104" i="9"/>
  <c r="K12" i="14"/>
  <c r="AY8" i="12"/>
  <c r="AY68" i="12"/>
  <c r="L12" i="15"/>
  <c r="AX84" i="12"/>
  <c r="AW91" i="12"/>
  <c r="M6" i="15"/>
  <c r="AY63" i="12"/>
  <c r="AY3" i="12"/>
  <c r="AX11" i="12"/>
  <c r="AY4" i="12"/>
  <c r="M7" i="15"/>
  <c r="AY64" i="12"/>
  <c r="AW101" i="12" l="1"/>
  <c r="L14" i="15"/>
  <c r="AX91" i="12"/>
  <c r="AY88" i="12"/>
  <c r="M9" i="15"/>
  <c r="K9" i="14"/>
  <c r="AW79" i="9"/>
  <c r="M28" i="14" s="1"/>
  <c r="L7" i="14"/>
  <c r="L19" i="14"/>
  <c r="L21" i="14" s="1"/>
  <c r="AW71" i="9"/>
  <c r="AW11" i="9"/>
  <c r="AU121" i="9"/>
  <c r="AU123" i="9" s="1"/>
  <c r="M13" i="15"/>
  <c r="AY89" i="12"/>
  <c r="AZ15" i="12"/>
  <c r="AZ75" i="12"/>
  <c r="AZ95" i="12" s="1"/>
  <c r="N19" i="15"/>
  <c r="O19" i="15" s="1"/>
  <c r="AZ63" i="12"/>
  <c r="N6" i="15"/>
  <c r="AY11" i="12"/>
  <c r="AZ3" i="12"/>
  <c r="M12" i="15"/>
  <c r="AY84" i="12"/>
  <c r="AZ68" i="12"/>
  <c r="AZ88" i="12" s="1"/>
  <c r="AZ8" i="12"/>
  <c r="AX7" i="9"/>
  <c r="AX67" i="9"/>
  <c r="AX107" i="9" s="1"/>
  <c r="AZ16" i="12"/>
  <c r="AZ76" i="12"/>
  <c r="AZ96" i="12" s="1"/>
  <c r="AX6" i="9"/>
  <c r="AX66" i="9"/>
  <c r="AX106" i="9" s="1"/>
  <c r="AZ5" i="12"/>
  <c r="AZ65" i="12"/>
  <c r="AZ85" i="12" s="1"/>
  <c r="AZ74" i="12"/>
  <c r="AZ94" i="12" s="1"/>
  <c r="AZ14" i="12"/>
  <c r="AW103" i="9"/>
  <c r="AW105" i="9"/>
  <c r="J25" i="14"/>
  <c r="J26" i="14" s="1"/>
  <c r="AZ6" i="12"/>
  <c r="AZ66" i="12"/>
  <c r="AZ86" i="12" s="1"/>
  <c r="AX17" i="9"/>
  <c r="AX77" i="9"/>
  <c r="AX117" i="9" s="1"/>
  <c r="AZ4" i="12"/>
  <c r="N7" i="15"/>
  <c r="O7" i="15" s="1"/>
  <c r="AZ64" i="12"/>
  <c r="AX3" i="9"/>
  <c r="AX63" i="9"/>
  <c r="AX5" i="9"/>
  <c r="AX65" i="9"/>
  <c r="AX9" i="9"/>
  <c r="L8" i="14"/>
  <c r="AX69" i="9"/>
  <c r="M20" i="14" s="1"/>
  <c r="AZ82" i="12"/>
  <c r="AX15" i="9"/>
  <c r="AX75" i="9"/>
  <c r="AX115" i="9" s="1"/>
  <c r="AZ9" i="12"/>
  <c r="N8" i="15"/>
  <c r="O8" i="15" s="1"/>
  <c r="AZ69" i="12"/>
  <c r="AZ18" i="12"/>
  <c r="AZ78" i="12"/>
  <c r="AZ98" i="12" s="1"/>
  <c r="AX14" i="9"/>
  <c r="AX74" i="9"/>
  <c r="AX114" i="9" s="1"/>
  <c r="AY71" i="12"/>
  <c r="N18" i="15"/>
  <c r="M11" i="15"/>
  <c r="AY83" i="12"/>
  <c r="AY4" i="9"/>
  <c r="AY64" i="9"/>
  <c r="AZ10" i="12"/>
  <c r="AZ70" i="12"/>
  <c r="AZ90" i="12" s="1"/>
  <c r="AZ72" i="12"/>
  <c r="AZ12" i="12"/>
  <c r="AY19" i="12"/>
  <c r="N24" i="15" s="1"/>
  <c r="M21" i="15"/>
  <c r="AV111" i="9"/>
  <c r="N20" i="15"/>
  <c r="O20" i="15" s="1"/>
  <c r="AZ7" i="12"/>
  <c r="AZ67" i="12"/>
  <c r="AZ87" i="12" s="1"/>
  <c r="AZ8" i="9"/>
  <c r="AZ68" i="9"/>
  <c r="AZ108" i="9" s="1"/>
  <c r="AW112" i="9"/>
  <c r="AV119" i="9"/>
  <c r="AW109" i="9"/>
  <c r="K13" i="14"/>
  <c r="K14" i="14" s="1"/>
  <c r="M6" i="14"/>
  <c r="AY2" i="9"/>
  <c r="AY62" i="9"/>
  <c r="AX104" i="9"/>
  <c r="AX16" i="9"/>
  <c r="AX76" i="9"/>
  <c r="AX116" i="9" s="1"/>
  <c r="AX72" i="9"/>
  <c r="AW19" i="9"/>
  <c r="L24" i="14" s="1"/>
  <c r="AX12" i="9"/>
  <c r="AW103" i="12"/>
  <c r="AY92" i="12"/>
  <c r="AX99" i="12"/>
  <c r="M25" i="15" s="1"/>
  <c r="M26" i="15" s="1"/>
  <c r="AZ17" i="12"/>
  <c r="AZ77" i="12"/>
  <c r="AZ97" i="12" s="1"/>
  <c r="AY79" i="12"/>
  <c r="N28" i="15" s="1"/>
  <c r="O28" i="15" s="1"/>
  <c r="L11" i="14"/>
  <c r="AX102" i="9"/>
  <c r="AZ73" i="12"/>
  <c r="AZ93" i="12" s="1"/>
  <c r="AZ13" i="12"/>
  <c r="AX18" i="9"/>
  <c r="AX78" i="9"/>
  <c r="AX118" i="9" s="1"/>
  <c r="AX13" i="9"/>
  <c r="AX73" i="9"/>
  <c r="AX113" i="9" s="1"/>
  <c r="M18" i="14"/>
  <c r="AY10" i="9"/>
  <c r="AY70" i="9"/>
  <c r="AY110" i="9" s="1"/>
  <c r="M14" i="15" l="1"/>
  <c r="L9" i="14"/>
  <c r="AY91" i="12"/>
  <c r="AX101" i="12"/>
  <c r="AX103" i="12" s="1"/>
  <c r="M19" i="14"/>
  <c r="M21" i="14" s="1"/>
  <c r="AW111" i="9"/>
  <c r="AX11" i="9"/>
  <c r="AX105" i="9"/>
  <c r="M12" i="14" s="1"/>
  <c r="AX71" i="9"/>
  <c r="L12" i="14"/>
  <c r="BA17" i="12"/>
  <c r="BA77" i="12"/>
  <c r="BA97" i="12" s="1"/>
  <c r="AY72" i="9"/>
  <c r="AX19" i="9"/>
  <c r="M24" i="14" s="1"/>
  <c r="AY12" i="9"/>
  <c r="AY16" i="9"/>
  <c r="AY76" i="9"/>
  <c r="AY116" i="9" s="1"/>
  <c r="N18" i="14"/>
  <c r="BA72" i="12"/>
  <c r="BA12" i="12"/>
  <c r="AZ19" i="12"/>
  <c r="AY15" i="9"/>
  <c r="AY75" i="9"/>
  <c r="AY115" i="9" s="1"/>
  <c r="AY5" i="9"/>
  <c r="AY65" i="9"/>
  <c r="AY17" i="9"/>
  <c r="AY77" i="9"/>
  <c r="AY117" i="9" s="1"/>
  <c r="BA5" i="12"/>
  <c r="BA65" i="12"/>
  <c r="BA85" i="12" s="1"/>
  <c r="BA16" i="12"/>
  <c r="BA76" i="12"/>
  <c r="BA96" i="12" s="1"/>
  <c r="BA15" i="12"/>
  <c r="BA75" i="12"/>
  <c r="BA95" i="12" s="1"/>
  <c r="AZ10" i="9"/>
  <c r="AZ70" i="9"/>
  <c r="AZ110" i="9" s="1"/>
  <c r="AY13" i="9"/>
  <c r="AY73" i="9"/>
  <c r="AY113" i="9" s="1"/>
  <c r="BA73" i="12"/>
  <c r="BA93" i="12" s="1"/>
  <c r="BA13" i="12"/>
  <c r="N6" i="14"/>
  <c r="AZ62" i="9"/>
  <c r="AZ2" i="9"/>
  <c r="AX109" i="9"/>
  <c r="L13" i="14"/>
  <c r="L14" i="14" s="1"/>
  <c r="BA68" i="9"/>
  <c r="BA108" i="9" s="1"/>
  <c r="BA8" i="9"/>
  <c r="AV121" i="9"/>
  <c r="AZ79" i="12"/>
  <c r="M7" i="14"/>
  <c r="N21" i="15"/>
  <c r="O18" i="15"/>
  <c r="O21" i="15" s="1"/>
  <c r="AY14" i="9"/>
  <c r="AY74" i="9"/>
  <c r="AY114" i="9" s="1"/>
  <c r="BA4" i="12"/>
  <c r="BA64" i="12"/>
  <c r="BA74" i="12"/>
  <c r="BA94" i="12" s="1"/>
  <c r="BA14" i="12"/>
  <c r="N12" i="15"/>
  <c r="O12" i="15" s="1"/>
  <c r="AZ84" i="12"/>
  <c r="BA84" i="12" s="1"/>
  <c r="N9" i="15"/>
  <c r="O6" i="15"/>
  <c r="O9" i="15" s="1"/>
  <c r="AZ92" i="12"/>
  <c r="AY99" i="12"/>
  <c r="N25" i="15" s="1"/>
  <c r="O25" i="15" s="1"/>
  <c r="AX79" i="9"/>
  <c r="N28" i="14" s="1"/>
  <c r="O28" i="14" s="1"/>
  <c r="K25" i="14"/>
  <c r="K26" i="14" s="1"/>
  <c r="AZ4" i="9"/>
  <c r="AZ64" i="9"/>
  <c r="BA9" i="12"/>
  <c r="BA69" i="12"/>
  <c r="AY9" i="9"/>
  <c r="M8" i="14"/>
  <c r="AY69" i="9"/>
  <c r="N20" i="14" s="1"/>
  <c r="O20" i="14" s="1"/>
  <c r="AY3" i="9"/>
  <c r="AY63" i="9"/>
  <c r="AY6" i="9"/>
  <c r="AY66" i="9"/>
  <c r="AY106" i="9" s="1"/>
  <c r="AY7" i="9"/>
  <c r="AY67" i="9"/>
  <c r="AY107" i="9" s="1"/>
  <c r="AZ71" i="12"/>
  <c r="AY18" i="9"/>
  <c r="AY78" i="9"/>
  <c r="AY118" i="9" s="1"/>
  <c r="M11" i="14"/>
  <c r="AY102" i="9"/>
  <c r="AY104" i="9"/>
  <c r="AX112" i="9"/>
  <c r="AW119" i="9"/>
  <c r="BA7" i="12"/>
  <c r="BA67" i="12"/>
  <c r="BA87" i="12" s="1"/>
  <c r="O24" i="15"/>
  <c r="BA10" i="12"/>
  <c r="BA70" i="12"/>
  <c r="BA90" i="12" s="1"/>
  <c r="N11" i="15"/>
  <c r="AZ83" i="12"/>
  <c r="BA18" i="12"/>
  <c r="BA78" i="12"/>
  <c r="BA98" i="12" s="1"/>
  <c r="BA82" i="12"/>
  <c r="BA6" i="12"/>
  <c r="BA66" i="12"/>
  <c r="BA86" i="12" s="1"/>
  <c r="AX103" i="9"/>
  <c r="BA68" i="12"/>
  <c r="BA88" i="12" s="1"/>
  <c r="BA8" i="12"/>
  <c r="BA63" i="12"/>
  <c r="BA3" i="12"/>
  <c r="AZ11" i="12"/>
  <c r="N13" i="15"/>
  <c r="O13" i="15" s="1"/>
  <c r="AZ89" i="12"/>
  <c r="M9" i="14" l="1"/>
  <c r="BA89" i="12"/>
  <c r="N26" i="15"/>
  <c r="O26" i="15"/>
  <c r="BA71" i="12"/>
  <c r="N7" i="14"/>
  <c r="O7" i="14" s="1"/>
  <c r="N19" i="14"/>
  <c r="O19" i="14" s="1"/>
  <c r="AY105" i="9"/>
  <c r="N12" i="14" s="1"/>
  <c r="O12" i="14" s="1"/>
  <c r="AY71" i="9"/>
  <c r="BA62" i="9"/>
  <c r="BA2" i="9"/>
  <c r="BA79" i="12"/>
  <c r="BB7" i="12"/>
  <c r="BB67" i="12"/>
  <c r="BB87" i="12" s="1"/>
  <c r="BB74" i="12"/>
  <c r="BB94" i="12" s="1"/>
  <c r="BB14" i="12"/>
  <c r="BB73" i="12"/>
  <c r="BB93" i="12" s="1"/>
  <c r="BB13" i="12"/>
  <c r="BB15" i="12"/>
  <c r="BB75" i="12"/>
  <c r="BB95" i="12" s="1"/>
  <c r="O18" i="14"/>
  <c r="AZ72" i="9"/>
  <c r="AZ12" i="9"/>
  <c r="AY19" i="9"/>
  <c r="N24" i="14" s="1"/>
  <c r="O24" i="14" s="1"/>
  <c r="BB17" i="12"/>
  <c r="BB77" i="12"/>
  <c r="BB97" i="12" s="1"/>
  <c r="N11" i="14"/>
  <c r="AZ102" i="9"/>
  <c r="BB9" i="12"/>
  <c r="BB69" i="12"/>
  <c r="BB89" i="12" s="1"/>
  <c r="BA92" i="12"/>
  <c r="AZ99" i="12"/>
  <c r="BB4" i="12"/>
  <c r="BB64" i="12"/>
  <c r="BB84" i="12" s="1"/>
  <c r="BB8" i="9"/>
  <c r="BB68" i="9"/>
  <c r="BB108" i="9" s="1"/>
  <c r="AZ13" i="9"/>
  <c r="AZ73" i="9"/>
  <c r="AZ113" i="9" s="1"/>
  <c r="BB16" i="12"/>
  <c r="BB76" i="12"/>
  <c r="BB96" i="12" s="1"/>
  <c r="AZ15" i="9"/>
  <c r="AZ75" i="9"/>
  <c r="AZ115" i="9" s="1"/>
  <c r="AZ16" i="9"/>
  <c r="AZ76" i="9"/>
  <c r="AZ116" i="9" s="1"/>
  <c r="BB6" i="12"/>
  <c r="BB66" i="12"/>
  <c r="BB86" i="12" s="1"/>
  <c r="BB10" i="12"/>
  <c r="BB70" i="12"/>
  <c r="BB90" i="12" s="1"/>
  <c r="AZ7" i="9"/>
  <c r="AZ67" i="9"/>
  <c r="AZ107" i="9" s="1"/>
  <c r="AZ91" i="12"/>
  <c r="BA83" i="12"/>
  <c r="L25" i="14"/>
  <c r="L26" i="14" s="1"/>
  <c r="AZ104" i="9"/>
  <c r="AZ3" i="9"/>
  <c r="AZ63" i="9"/>
  <c r="AY101" i="12"/>
  <c r="AZ14" i="9"/>
  <c r="AZ74" i="9"/>
  <c r="AZ114" i="9" s="1"/>
  <c r="AY11" i="9"/>
  <c r="BA10" i="9"/>
  <c r="BA70" i="9"/>
  <c r="BB5" i="12"/>
  <c r="BB65" i="12"/>
  <c r="BB85" i="12" s="1"/>
  <c r="AZ5" i="9"/>
  <c r="AZ65" i="9"/>
  <c r="AW121" i="9"/>
  <c r="AW123" i="9" s="1"/>
  <c r="AZ17" i="9"/>
  <c r="AZ77" i="9"/>
  <c r="AZ117" i="9" s="1"/>
  <c r="BA110" i="9"/>
  <c r="BB8" i="12"/>
  <c r="BB68" i="12"/>
  <c r="BB88" i="12" s="1"/>
  <c r="BB18" i="12"/>
  <c r="BB78" i="12"/>
  <c r="BB98" i="12" s="1"/>
  <c r="AZ9" i="9"/>
  <c r="N8" i="14"/>
  <c r="O8" i="14" s="1"/>
  <c r="AZ69" i="9"/>
  <c r="BB63" i="12"/>
  <c r="BA11" i="12"/>
  <c r="BB3" i="12"/>
  <c r="AY103" i="9"/>
  <c r="AZ103" i="9" s="1"/>
  <c r="BB82" i="12"/>
  <c r="BA91" i="12"/>
  <c r="N14" i="15"/>
  <c r="O11" i="15"/>
  <c r="O14" i="15" s="1"/>
  <c r="AY112" i="9"/>
  <c r="AX119" i="9"/>
  <c r="AX111" i="9"/>
  <c r="AZ18" i="9"/>
  <c r="AZ78" i="9"/>
  <c r="AZ118" i="9" s="1"/>
  <c r="AZ6" i="9"/>
  <c r="AZ66" i="9"/>
  <c r="AZ106" i="9" s="1"/>
  <c r="BA4" i="9"/>
  <c r="BA64" i="9"/>
  <c r="AV123" i="9"/>
  <c r="AY109" i="9"/>
  <c r="M13" i="14"/>
  <c r="M14" i="14" s="1"/>
  <c r="O6" i="14"/>
  <c r="BB72" i="12"/>
  <c r="BB12" i="12"/>
  <c r="BA19" i="12"/>
  <c r="AY79" i="9"/>
  <c r="AZ105" i="9" l="1"/>
  <c r="O21" i="14"/>
  <c r="AZ101" i="12"/>
  <c r="AZ103" i="12" s="1"/>
  <c r="N21" i="14"/>
  <c r="N9" i="14"/>
  <c r="AZ71" i="9"/>
  <c r="O9" i="14"/>
  <c r="AZ11" i="9"/>
  <c r="BB4" i="9"/>
  <c r="BB64" i="9"/>
  <c r="BA18" i="9"/>
  <c r="BA78" i="9"/>
  <c r="BA118" i="9" s="1"/>
  <c r="AX121" i="9"/>
  <c r="BB11" i="12"/>
  <c r="BA14" i="9"/>
  <c r="BA74" i="9"/>
  <c r="BA114" i="9" s="1"/>
  <c r="BA7" i="9"/>
  <c r="BA67" i="9"/>
  <c r="BA107" i="9" s="1"/>
  <c r="BA15" i="9"/>
  <c r="BA75" i="9"/>
  <c r="BA115" i="9" s="1"/>
  <c r="BA13" i="9"/>
  <c r="BA73" i="9"/>
  <c r="BA113" i="9" s="1"/>
  <c r="O11" i="14"/>
  <c r="BA72" i="9"/>
  <c r="AZ19" i="9"/>
  <c r="BA12" i="9"/>
  <c r="BB62" i="9"/>
  <c r="BB2" i="9"/>
  <c r="BA3" i="9"/>
  <c r="BA63" i="9"/>
  <c r="BA103" i="9" s="1"/>
  <c r="BA6" i="9"/>
  <c r="BA66" i="9"/>
  <c r="BA106" i="9" s="1"/>
  <c r="BA9" i="9"/>
  <c r="BA69" i="9"/>
  <c r="BB10" i="9"/>
  <c r="BB70" i="9"/>
  <c r="BB110" i="9" s="1"/>
  <c r="BB83" i="12"/>
  <c r="BB91" i="12" s="1"/>
  <c r="AZ79" i="9"/>
  <c r="BB19" i="12"/>
  <c r="AY111" i="9"/>
  <c r="M25" i="14"/>
  <c r="M26" i="14" s="1"/>
  <c r="BA17" i="9"/>
  <c r="BA77" i="9"/>
  <c r="BA117" i="9" s="1"/>
  <c r="BA5" i="9"/>
  <c r="BA65" i="9"/>
  <c r="BA105" i="9" s="1"/>
  <c r="AY103" i="12"/>
  <c r="BB79" i="12"/>
  <c r="AZ109" i="9"/>
  <c r="N13" i="14"/>
  <c r="O13" i="14" s="1"/>
  <c r="AZ112" i="9"/>
  <c r="AY119" i="9"/>
  <c r="N25" i="14" s="1"/>
  <c r="BB71" i="12"/>
  <c r="BA104" i="9"/>
  <c r="BA16" i="9"/>
  <c r="BA76" i="9"/>
  <c r="BA116" i="9" s="1"/>
  <c r="BB92" i="12"/>
  <c r="BB99" i="12" s="1"/>
  <c r="BA99" i="12"/>
  <c r="BA101" i="12" s="1"/>
  <c r="BA102" i="9"/>
  <c r="O25" i="14" l="1"/>
  <c r="O26" i="14" s="1"/>
  <c r="BB104" i="9"/>
  <c r="AY121" i="9"/>
  <c r="AY123" i="9" s="1"/>
  <c r="BA79" i="9"/>
  <c r="BB13" i="9"/>
  <c r="BB73" i="9"/>
  <c r="BB113" i="9" s="1"/>
  <c r="BA109" i="9"/>
  <c r="BA111" i="9" s="1"/>
  <c r="O14" i="14"/>
  <c r="BB17" i="9"/>
  <c r="BB77" i="9"/>
  <c r="BB117" i="9" s="1"/>
  <c r="BB7" i="9"/>
  <c r="BB67" i="9"/>
  <c r="BB107" i="9" s="1"/>
  <c r="BB101" i="12"/>
  <c r="BB103" i="12" s="1"/>
  <c r="AZ111" i="9"/>
  <c r="BB5" i="9"/>
  <c r="BB65" i="9"/>
  <c r="BB105" i="9" s="1"/>
  <c r="BA71" i="9"/>
  <c r="BB72" i="9"/>
  <c r="BB12" i="9"/>
  <c r="BA19" i="9"/>
  <c r="N14" i="14"/>
  <c r="BB15" i="9"/>
  <c r="BB75" i="9"/>
  <c r="BB115" i="9" s="1"/>
  <c r="BB14" i="9"/>
  <c r="BB74" i="9"/>
  <c r="BB114" i="9" s="1"/>
  <c r="BB18" i="9"/>
  <c r="BB78" i="9"/>
  <c r="BB118" i="9" s="1"/>
  <c r="AX123" i="9"/>
  <c r="BB9" i="9"/>
  <c r="BB69" i="9"/>
  <c r="BB3" i="9"/>
  <c r="BB63" i="9"/>
  <c r="BB103" i="9" s="1"/>
  <c r="BB102" i="9"/>
  <c r="BB16" i="9"/>
  <c r="BB76" i="9"/>
  <c r="BB116" i="9" s="1"/>
  <c r="BA103" i="12"/>
  <c r="BA112" i="9"/>
  <c r="AZ119" i="9"/>
  <c r="N26" i="14"/>
  <c r="BB6" i="9"/>
  <c r="BB66" i="9"/>
  <c r="BB106" i="9" s="1"/>
  <c r="BA11" i="9"/>
  <c r="BB11" i="9" l="1"/>
  <c r="AZ121" i="9"/>
  <c r="AZ123" i="9" s="1"/>
  <c r="BB19" i="9"/>
  <c r="BB109" i="9"/>
  <c r="BB111" i="9" s="1"/>
  <c r="BB121" i="9" s="1"/>
  <c r="BB79" i="9"/>
  <c r="BB71" i="9"/>
  <c r="BB112" i="9"/>
  <c r="BB119" i="9" s="1"/>
  <c r="BA119" i="9"/>
  <c r="BA121" i="9" s="1"/>
  <c r="BB123" i="9" l="1"/>
  <c r="BA123" i="9"/>
</calcChain>
</file>

<file path=xl/sharedStrings.xml><?xml version="1.0" encoding="utf-8"?>
<sst xmlns="http://schemas.openxmlformats.org/spreadsheetml/2006/main" count="8487" uniqueCount="141">
  <si>
    <t>GL FERC Acct</t>
  </si>
  <si>
    <t>Accounting Period</t>
  </si>
  <si>
    <t>Asset Category</t>
  </si>
  <si>
    <t>Plant Acct</t>
  </si>
  <si>
    <t>Beginning Balance</t>
  </si>
  <si>
    <t>Ending Balance</t>
  </si>
  <si>
    <t>182332</t>
  </si>
  <si>
    <t>CD</t>
  </si>
  <si>
    <t>WA</t>
  </si>
  <si>
    <t>201906</t>
  </si>
  <si>
    <t>CD.WA.303121</t>
  </si>
  <si>
    <t>303121</t>
  </si>
  <si>
    <t>101000</t>
  </si>
  <si>
    <t>AA</t>
  </si>
  <si>
    <t>CD.AA.303121</t>
  </si>
  <si>
    <t>201905</t>
  </si>
  <si>
    <t>201812</t>
  </si>
  <si>
    <t>CD.AA.391121</t>
  </si>
  <si>
    <t>391121</t>
  </si>
  <si>
    <t>GD</t>
  </si>
  <si>
    <t>201907</t>
  </si>
  <si>
    <t>GD.WA.389421</t>
  </si>
  <si>
    <t>389421</t>
  </si>
  <si>
    <t>201910</t>
  </si>
  <si>
    <t>ED</t>
  </si>
  <si>
    <t>202002</t>
  </si>
  <si>
    <t>ED.WA.370121</t>
  </si>
  <si>
    <t>370121</t>
  </si>
  <si>
    <t>201901</t>
  </si>
  <si>
    <t>CD.WA.397121</t>
  </si>
  <si>
    <t>397121</t>
  </si>
  <si>
    <t>202001</t>
  </si>
  <si>
    <t>GD.WA.395121</t>
  </si>
  <si>
    <t>395121</t>
  </si>
  <si>
    <t>201809</t>
  </si>
  <si>
    <t>CD.WA.391121</t>
  </si>
  <si>
    <t>202004</t>
  </si>
  <si>
    <t>CD.AA.391120</t>
  </si>
  <si>
    <t>391120</t>
  </si>
  <si>
    <t>201908</t>
  </si>
  <si>
    <t>GD.WA.397121</t>
  </si>
  <si>
    <t>202003</t>
  </si>
  <si>
    <t>201911</t>
  </si>
  <si>
    <t>CD.AA.303120</t>
  </si>
  <si>
    <t>303120</t>
  </si>
  <si>
    <t>201810</t>
  </si>
  <si>
    <t>ED.WA.395121</t>
  </si>
  <si>
    <t>201904</t>
  </si>
  <si>
    <t>201912</t>
  </si>
  <si>
    <t>201903</t>
  </si>
  <si>
    <t>201902</t>
  </si>
  <si>
    <t>201811</t>
  </si>
  <si>
    <t>GD.WA.381121</t>
  </si>
  <si>
    <t>381121</t>
  </si>
  <si>
    <t>ED.WA.303121</t>
  </si>
  <si>
    <t>201909</t>
  </si>
  <si>
    <t>ED.WA.391121</t>
  </si>
  <si>
    <t>201807</t>
  </si>
  <si>
    <t>201808</t>
  </si>
  <si>
    <t>Cost Of Removal</t>
  </si>
  <si>
    <t>Depreciation Amt</t>
  </si>
  <si>
    <t>Proceeds Of Sale</t>
  </si>
  <si>
    <t>Reclass Amt</t>
  </si>
  <si>
    <t>Retirement Amt</t>
  </si>
  <si>
    <t>182318</t>
  </si>
  <si>
    <t>108000</t>
  </si>
  <si>
    <t>111000</t>
  </si>
  <si>
    <t>GD.AA.303120</t>
  </si>
  <si>
    <t>Grand Total</t>
  </si>
  <si>
    <t>101000 Total</t>
  </si>
  <si>
    <t>182332 Total</t>
  </si>
  <si>
    <t>108000 Total</t>
  </si>
  <si>
    <t>182318 Total</t>
  </si>
  <si>
    <t>Ser</t>
  </si>
  <si>
    <t>Jur</t>
  </si>
  <si>
    <t>E</t>
  </si>
  <si>
    <t>GN</t>
  </si>
  <si>
    <t>GS</t>
  </si>
  <si>
    <t>WA E</t>
  </si>
  <si>
    <t>ID E</t>
  </si>
  <si>
    <t>WA G</t>
  </si>
  <si>
    <t>ID G</t>
  </si>
  <si>
    <t>OR G</t>
  </si>
  <si>
    <t>CD.WA</t>
  </si>
  <si>
    <t xml:space="preserve"> AFUDC Debt</t>
  </si>
  <si>
    <t xml:space="preserve"> AFUDC Equity</t>
  </si>
  <si>
    <t xml:space="preserve"> Construct OH</t>
  </si>
  <si>
    <t xml:space="preserve"> Legacy AFUDC</t>
  </si>
  <si>
    <t xml:space="preserve">  Adds</t>
  </si>
  <si>
    <t xml:space="preserve">  Adjustments</t>
  </si>
  <si>
    <t xml:space="preserve">  Reclasses</t>
  </si>
  <si>
    <t xml:space="preserve">  Retirements</t>
  </si>
  <si>
    <t xml:space="preserve">  Transfers</t>
  </si>
  <si>
    <t>GL Ser</t>
  </si>
  <si>
    <t>GL Jur</t>
  </si>
  <si>
    <t>WA E Beginning Balance</t>
  </si>
  <si>
    <t>WA E Ending Balance</t>
  </si>
  <si>
    <t>WA G Beginning Balance</t>
  </si>
  <si>
    <t>WA G Ending Balance</t>
  </si>
  <si>
    <t>WA E Depreciation Amt</t>
  </si>
  <si>
    <t>WA G Depreciation Amt</t>
  </si>
  <si>
    <t>Intangibles</t>
  </si>
  <si>
    <t>Dist</t>
  </si>
  <si>
    <t>GP</t>
  </si>
  <si>
    <t>Func Group</t>
  </si>
  <si>
    <t>WA E Transfers</t>
  </si>
  <si>
    <t>WA E Adds</t>
  </si>
  <si>
    <t>WA G Transfers</t>
  </si>
  <si>
    <t>WA G Adds</t>
  </si>
  <si>
    <t>FERC</t>
  </si>
  <si>
    <t>Sum of WA G Ending Balance</t>
  </si>
  <si>
    <t>(blank)</t>
  </si>
  <si>
    <t>Sum of WA E Depreciation Amt</t>
  </si>
  <si>
    <t>Ending Plant Balance</t>
  </si>
  <si>
    <t>Additions</t>
  </si>
  <si>
    <t>Transfers</t>
  </si>
  <si>
    <t>Depreciation Expense Calculated</t>
  </si>
  <si>
    <t>Depreciation Expense Transferred</t>
  </si>
  <si>
    <t>Distribution</t>
  </si>
  <si>
    <t>General Plant</t>
  </si>
  <si>
    <t>Intangible</t>
  </si>
  <si>
    <t xml:space="preserve">   Total Cost</t>
  </si>
  <si>
    <t>Accumulated Depreciation</t>
  </si>
  <si>
    <t>AMA</t>
  </si>
  <si>
    <t>Accumulated Depreciation Expense Calculated</t>
  </si>
  <si>
    <t xml:space="preserve">   Total A/D</t>
  </si>
  <si>
    <t>ADFIT</t>
  </si>
  <si>
    <t xml:space="preserve">   Total Deprec Exp</t>
  </si>
  <si>
    <t>AFUDC Cost</t>
  </si>
  <si>
    <t>AFUDC A/D</t>
  </si>
  <si>
    <t xml:space="preserve">   Net AFUDC</t>
  </si>
  <si>
    <t>AFUDC Amortization</t>
  </si>
  <si>
    <t>The pages after this tab are back-up data and are not meant to be printed.</t>
  </si>
  <si>
    <t>and "AD Pivot" are pivot tables of the Cognos data.</t>
  </si>
  <si>
    <t>This workbook is the detail used to prepare the adjustment for AMI.</t>
  </si>
  <si>
    <t>First, the actual plant, AD and depreciation expense data was downloaded for 2018.12 through 2020.04.</t>
  </si>
  <si>
    <t>This data was used to show how actual plant additions were added and depreciation expense was recalculated.</t>
  </si>
  <si>
    <t>PF tranfers to plant were added for period 2020.04 through end of the project (mid-2021).</t>
  </si>
  <si>
    <t>This is shown on the spreadsheets called "Summary-Cost-E" and "Summary-Cost-G".</t>
  </si>
  <si>
    <t>This data is then used in workpaper 1) AMI Capital &amp; regulatory Asset Adjustment.</t>
  </si>
  <si>
    <t>The "Cost" and "AD" pages are data exported from Cognos.  The "Cost Pivot"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</si>
</sst>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_);\(0\)"/>
    <numFmt numFmtId="167" formatCode="#,##0.##"/>
  </numFmts>
  <fonts count="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0"/>
      <color rgb="FF222222"/>
      <name val="Arial"/>
      <family val="2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7E5E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0" fillId="0" borderId="3" xfId="0" applyBorder="1"/>
    <xf numFmtId="0" fontId="2" fillId="0" borderId="3" xfId="0" applyFont="1" applyBorder="1" applyAlignment="1">
      <alignment horizontal="left" vertical="top"/>
    </xf>
    <xf numFmtId="0" fontId="0" fillId="0" borderId="0" xfId="0" pivotButton="1"/>
    <xf numFmtId="0" fontId="5" fillId="0" borderId="0" xfId="0" applyFont="1"/>
    <xf numFmtId="0" fontId="0" fillId="0" borderId="0" xfId="0" applyNumberFormat="1"/>
    <xf numFmtId="43" fontId="0" fillId="0" borderId="0" xfId="1" applyFont="1"/>
    <xf numFmtId="0" fontId="4" fillId="0" borderId="0" xfId="3" applyFont="1" applyAlignment="1">
      <alignment horizontal="center"/>
    </xf>
    <xf numFmtId="0" fontId="1" fillId="0" borderId="0" xfId="3"/>
    <xf numFmtId="164" fontId="6" fillId="0" borderId="0" xfId="4" applyNumberFormat="1" applyFont="1"/>
    <xf numFmtId="164" fontId="0" fillId="0" borderId="0" xfId="4" applyNumberFormat="1" applyFont="1"/>
    <xf numFmtId="164" fontId="1" fillId="0" borderId="0" xfId="3" applyNumberFormat="1"/>
    <xf numFmtId="164" fontId="0" fillId="0" borderId="0" xfId="0" applyNumberFormat="1"/>
    <xf numFmtId="164" fontId="1" fillId="0" borderId="0" xfId="2" applyNumberFormat="1" applyFont="1"/>
    <xf numFmtId="0" fontId="2" fillId="2" borderId="4" xfId="0" applyFont="1" applyFill="1" applyBorder="1" applyAlignment="1">
      <alignment horizontal="center" vertical="top"/>
    </xf>
    <xf numFmtId="9" fontId="0" fillId="0" borderId="0" xfId="0" applyNumberFormat="1"/>
    <xf numFmtId="165" fontId="0" fillId="0" borderId="0" xfId="1" applyNumberFormat="1" applyFont="1"/>
    <xf numFmtId="43" fontId="2" fillId="0" borderId="2" xfId="1" applyFont="1" applyBorder="1" applyAlignment="1">
      <alignment horizontal="right" vertical="top"/>
    </xf>
    <xf numFmtId="43" fontId="2" fillId="0" borderId="3" xfId="1" applyFont="1" applyBorder="1" applyAlignment="1">
      <alignment horizontal="right" vertical="top"/>
    </xf>
    <xf numFmtId="0" fontId="2" fillId="0" borderId="0" xfId="0" applyFont="1" applyBorder="1" applyAlignment="1">
      <alignment horizontal="left" vertical="top"/>
    </xf>
    <xf numFmtId="43" fontId="0" fillId="0" borderId="3" xfId="1" applyFont="1" applyBorder="1"/>
    <xf numFmtId="49" fontId="2" fillId="2" borderId="1" xfId="0" applyNumberFormat="1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Protection="1">
      <protection locked="0"/>
    </xf>
    <xf numFmtId="0" fontId="0" fillId="0" borderId="0" xfId="0" applyBorder="1"/>
    <xf numFmtId="43" fontId="0" fillId="0" borderId="0" xfId="1" applyFont="1" applyBorder="1"/>
    <xf numFmtId="165" fontId="0" fillId="0" borderId="0" xfId="0" applyNumberFormat="1"/>
    <xf numFmtId="166" fontId="5" fillId="0" borderId="0" xfId="1" applyNumberFormat="1" applyFont="1"/>
    <xf numFmtId="165" fontId="0" fillId="0" borderId="5" xfId="1" applyNumberFormat="1" applyFont="1" applyBorder="1"/>
    <xf numFmtId="0" fontId="0" fillId="3" borderId="0" xfId="0" applyFill="1"/>
    <xf numFmtId="0" fontId="2" fillId="4" borderId="3" xfId="0" applyFont="1" applyFill="1" applyBorder="1" applyAlignment="1">
      <alignment horizontal="left" vertical="top"/>
    </xf>
    <xf numFmtId="9" fontId="0" fillId="4" borderId="0" xfId="0" applyNumberFormat="1" applyFill="1"/>
    <xf numFmtId="0" fontId="0" fillId="4" borderId="0" xfId="0" applyFill="1"/>
    <xf numFmtId="43" fontId="0" fillId="4" borderId="0" xfId="1" applyFont="1" applyFill="1"/>
    <xf numFmtId="0" fontId="0" fillId="5" borderId="3" xfId="0" applyFill="1" applyBorder="1"/>
    <xf numFmtId="0" fontId="2" fillId="5" borderId="3" xfId="0" applyFont="1" applyFill="1" applyBorder="1" applyAlignment="1">
      <alignment horizontal="left" vertical="top"/>
    </xf>
    <xf numFmtId="43" fontId="0" fillId="5" borderId="3" xfId="1" applyFont="1" applyFill="1" applyBorder="1"/>
    <xf numFmtId="0" fontId="0" fillId="5" borderId="0" xfId="0" applyFill="1"/>
    <xf numFmtId="43" fontId="0" fillId="5" borderId="0" xfId="1" applyFont="1" applyFill="1"/>
    <xf numFmtId="0" fontId="0" fillId="4" borderId="3" xfId="0" applyFill="1" applyBorder="1"/>
    <xf numFmtId="43" fontId="2" fillId="0" borderId="0" xfId="1" applyFont="1" applyBorder="1" applyAlignment="1">
      <alignment horizontal="right" vertical="top"/>
    </xf>
    <xf numFmtId="43" fontId="0" fillId="4" borderId="3" xfId="1" applyFont="1" applyFill="1" applyBorder="1"/>
    <xf numFmtId="167" fontId="2" fillId="0" borderId="3" xfId="0" applyNumberFormat="1" applyFont="1" applyBorder="1" applyAlignment="1">
      <alignment horizontal="right" vertical="top"/>
    </xf>
    <xf numFmtId="3" fontId="0" fillId="0" borderId="0" xfId="0" applyNumberFormat="1"/>
    <xf numFmtId="0" fontId="5" fillId="0" borderId="0" xfId="0" applyFont="1" applyAlignment="1">
      <alignment horizontal="center"/>
    </xf>
    <xf numFmtId="165" fontId="0" fillId="4" borderId="5" xfId="1" applyNumberFormat="1" applyFont="1" applyFill="1" applyBorder="1"/>
  </cellXfs>
  <cellStyles count="5">
    <cellStyle name="Comma" xfId="1" builtinId="3"/>
    <cellStyle name="Normal" xfId="0" builtinId="0"/>
    <cellStyle name="Normal 2" xfId="3" xr:uid="{00000000-0005-0000-0000-000002000000}"/>
    <cellStyle name="Percent" xfId="2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84.286034143515" createdVersion="5" refreshedVersion="5" minRefreshableVersion="3" recordCount="357" xr:uid="{00000000-000A-0000-FFFF-FFFF02000000}">
  <cacheSource type="worksheet">
    <worksheetSource ref="A1:AD358" sheet="Cost"/>
  </cacheSource>
  <cacheFields count="30">
    <cacheField name="GL FERC Acct" numFmtId="0">
      <sharedItems count="2">
        <s v="101000"/>
        <s v="182332"/>
      </sharedItems>
    </cacheField>
    <cacheField name="GL Ser" numFmtId="0">
      <sharedItems/>
    </cacheField>
    <cacheField name="GL Jur" numFmtId="0">
      <sharedItems/>
    </cacheField>
    <cacheField name="Accounting Period" numFmtId="0">
      <sharedItems count="22">
        <s v="201912"/>
        <s v="201906"/>
        <s v="202004"/>
        <s v="201903"/>
        <s v="201911"/>
        <s v="201908"/>
        <s v="201904"/>
        <s v="201810"/>
        <s v="201807"/>
        <s v="201909"/>
        <s v="202001"/>
        <s v="201811"/>
        <s v="201808"/>
        <s v="201905"/>
        <s v="202002"/>
        <s v="201901"/>
        <s v="201812"/>
        <s v="201809"/>
        <s v="202003"/>
        <s v="201902"/>
        <s v="201910"/>
        <s v="201907"/>
      </sharedItems>
    </cacheField>
    <cacheField name="Asset Category" numFmtId="0">
      <sharedItems/>
    </cacheField>
    <cacheField name="Plant Acct" numFmtId="49">
      <sharedItems count="9">
        <s v="303120"/>
        <s v="303121"/>
        <s v="370121"/>
        <s v="381121"/>
        <s v="389421"/>
        <s v="391120"/>
        <s v="391121"/>
        <s v="395121"/>
        <s v="397121"/>
      </sharedItems>
    </cacheField>
    <cacheField name="Ser" numFmtId="0">
      <sharedItems count="3">
        <s v="CD"/>
        <s v="ED"/>
        <s v="GD"/>
      </sharedItems>
    </cacheField>
    <cacheField name="Jur" numFmtId="0">
      <sharedItems count="2">
        <s v="AA"/>
        <s v="WA"/>
      </sharedItems>
    </cacheField>
    <cacheField name="Beginning Balance" numFmtId="43">
      <sharedItems containsString="0" containsBlank="1" containsNumber="1" minValue="-185000" maxValue="45110294.810000002"/>
    </cacheField>
    <cacheField name=" AFUDC Debt" numFmtId="43">
      <sharedItems containsString="0" containsBlank="1" containsNumber="1" minValue="-9484.01" maxValue="374221.45"/>
    </cacheField>
    <cacheField name=" AFUDC Equity" numFmtId="43">
      <sharedItems containsString="0" containsBlank="1" containsNumber="1" minValue="-12053.33" maxValue="652043.75"/>
    </cacheField>
    <cacheField name=" Construct OH" numFmtId="43">
      <sharedItems containsString="0" containsBlank="1" containsNumber="1" minValue="-178041.03" maxValue="1240813.56"/>
    </cacheField>
    <cacheField name=" Legacy AFUDC" numFmtId="43">
      <sharedItems containsString="0" containsBlank="1" containsNumber="1" containsInteger="1" minValue="0" maxValue="0"/>
    </cacheField>
    <cacheField name="  Adds" numFmtId="43">
      <sharedItems containsString="0" containsBlank="1" containsNumber="1" minValue="-460070.35" maxValue="14443514.49"/>
    </cacheField>
    <cacheField name="  Adjustments" numFmtId="43">
      <sharedItems containsString="0" containsBlank="1" containsNumber="1" containsInteger="1" minValue="0" maxValue="0"/>
    </cacheField>
    <cacheField name="  Reclasses" numFmtId="43">
      <sharedItems containsString="0" containsBlank="1" containsNumber="1" containsInteger="1" minValue="0" maxValue="0"/>
    </cacheField>
    <cacheField name="  Retirements" numFmtId="43">
      <sharedItems containsString="0" containsBlank="1" containsNumber="1" containsInteger="1" minValue="0" maxValue="0"/>
    </cacheField>
    <cacheField name="  Transfers" numFmtId="43">
      <sharedItems containsString="0" containsBlank="1" containsNumber="1" minValue="-1266767.52" maxValue="2442492.5"/>
    </cacheField>
    <cacheField name="Ending Balance" numFmtId="43">
      <sharedItems containsSemiMixedTypes="0" containsString="0" containsNumber="1" minValue="-1266767.52" maxValue="45749047.060000002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165">
      <sharedItems containsSemiMixedTypes="0" containsString="0" containsNumber="1" minValue="-144066.9" maxValue="45110294.810000002"/>
    </cacheField>
    <cacheField name="WA E Adds" numFmtId="165">
      <sharedItems containsSemiMixedTypes="0" containsString="0" containsNumber="1" minValue="-358275.18435899995" maxValue="11247742.4739426"/>
    </cacheField>
    <cacheField name="WA E Transfers" numFmtId="165">
      <sharedItems containsSemiMixedTypes="0" containsString="0" containsNumber="1" minValue="-618587.91536640003" maxValue="1902066.6094499999"/>
    </cacheField>
    <cacheField name="WA E Ending Balance" numFmtId="165">
      <sharedItems containsSemiMixedTypes="0" containsString="0" containsNumber="1" minValue="-618587.91536640003" maxValue="45749047.060000002"/>
    </cacheField>
    <cacheField name="WA G Beginning Balance" numFmtId="165">
      <sharedItems containsSemiMixedTypes="0" containsString="0" containsNumber="1" minValue="-40933.100000000006" maxValue="19788783.120000001"/>
    </cacheField>
    <cacheField name="WA G Adds" numFmtId="165">
      <sharedItems containsSemiMixedTypes="0" containsString="0" containsNumber="1" minValue="-101795.165641" maxValue="3195772.0160574"/>
    </cacheField>
    <cacheField name="WA G Transfers" numFmtId="165">
      <sharedItems containsSemiMixedTypes="0" containsString="0" containsNumber="1" minValue="-188634.35140319998" maxValue="540425.89055000001"/>
    </cacheField>
    <cacheField name="WA G Ending Balance" numFmtId="165">
      <sharedItems containsSemiMixedTypes="0" containsString="0" containsNumber="1" minValue="-188634.35140319998" maxValue="19913543.670000002"/>
    </cacheField>
    <cacheField name="Func Group" numFmtId="0">
      <sharedItems count="3">
        <s v="Intangibles"/>
        <s v="Dist"/>
        <s v="GP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luth, Jeanne" refreshedDate="43984.322772916668" createdVersion="5" refreshedVersion="5" minRefreshableVersion="3" recordCount="452" xr:uid="{00000000-000A-0000-FFFF-FFFF03000000}">
  <cacheSource type="worksheet">
    <worksheetSource ref="A1:AA453" sheet="AD"/>
  </cacheSource>
  <cacheFields count="27">
    <cacheField name="GL FERC Acct" numFmtId="0">
      <sharedItems/>
    </cacheField>
    <cacheField name="GL Ser" numFmtId="0">
      <sharedItems/>
    </cacheField>
    <cacheField name="GL Jur" numFmtId="0">
      <sharedItems/>
    </cacheField>
    <cacheField name="Accounting Period" numFmtId="0">
      <sharedItems count="17">
        <s v="201812"/>
        <s v="201901"/>
        <s v="201902"/>
        <s v="201903"/>
        <s v="201904"/>
        <s v="201905"/>
        <s v="201906"/>
        <s v="201907"/>
        <s v="201908"/>
        <s v="201909"/>
        <s v="201910"/>
        <s v="201911"/>
        <s v="201912"/>
        <s v="202001"/>
        <s v="202002"/>
        <s v="202003"/>
        <s v="202004"/>
      </sharedItems>
    </cacheField>
    <cacheField name="Asset Category" numFmtId="0">
      <sharedItems/>
    </cacheField>
    <cacheField name="Plant Acct" numFmtId="0">
      <sharedItems count="9">
        <s v="391120"/>
        <s v="391121"/>
        <s v="397121"/>
        <s v="370121"/>
        <s v="395121"/>
        <s v="381121"/>
        <s v="389421"/>
        <s v="303120"/>
        <s v="303121"/>
      </sharedItems>
    </cacheField>
    <cacheField name="Ser" numFmtId="0">
      <sharedItems/>
    </cacheField>
    <cacheField name="Jur" numFmtId="0">
      <sharedItems/>
    </cacheField>
    <cacheField name="Beginning Balance" numFmtId="43">
      <sharedItems containsString="0" containsBlank="1" containsNumber="1" minValue="-5938673.2800000003" maxValue="10989"/>
    </cacheField>
    <cacheField name="Cost Of Removal" numFmtId="43">
      <sharedItems containsString="0" containsBlank="1" containsNumber="1" containsInteger="1" minValue="0" maxValue="0" count="2">
        <n v="0"/>
        <m/>
      </sharedItems>
    </cacheField>
    <cacheField name="Depreciation Amt" numFmtId="43">
      <sharedItems containsString="0" containsBlank="1" containsNumber="1" minValue="-320467.05" maxValue="40156"/>
    </cacheField>
    <cacheField name="Proceeds Of Sale" numFmtId="43">
      <sharedItems containsString="0" containsBlank="1" containsNumber="1" containsInteger="1" minValue="0" maxValue="0"/>
    </cacheField>
    <cacheField name="Reclass Amt" numFmtId="0">
      <sharedItems containsString="0" containsBlank="1" containsNumber="1" minValue="-118145" maxValue="158702.22"/>
    </cacheField>
    <cacheField name="Retirement Amt" numFmtId="43">
      <sharedItems containsString="0" containsBlank="1" containsNumber="1" containsInteger="1" minValue="0" maxValue="0"/>
    </cacheField>
    <cacheField name="Ending Balance" numFmtId="43">
      <sharedItems containsString="0" containsBlank="1" containsNumber="1" minValue="-6141086.9699999997" maxValue="158301"/>
    </cacheField>
    <cacheField name="WA E" numFmtId="0">
      <sharedItems containsString="0" containsBlank="1" containsNumber="1" minValue="0.48831999999999998" maxValue="1"/>
    </cacheField>
    <cacheField name="WA G" numFmtId="0">
      <sharedItems containsString="0" containsBlank="1" containsNumber="1" minValue="0.14890999999999999" maxValue="1"/>
    </cacheField>
    <cacheField name="WA E Beginning Balance" numFmtId="43">
      <sharedItems containsSemiMixedTypes="0" containsString="0" containsNumber="1" minValue="-4323330.8190630004" maxValue="8557.5738600000004"/>
    </cacheField>
    <cacheField name="WA E Depreciation Amt" numFmtId="43">
      <sharedItems containsSemiMixedTypes="0" containsString="0" containsNumber="1" minValue="-252134.67" maxValue="19608.977919999998"/>
    </cacheField>
    <cacheField name="WA E Transfers" numFmtId="43">
      <sharedItems containsSemiMixedTypes="0" containsString="0" containsNumber="1" minValue="-57692.566399999996" maxValue="77497.468070399991"/>
    </cacheField>
    <cacheField name="WA E Ending Balance" numFmtId="43">
      <sharedItems containsSemiMixedTypes="0" containsString="0" containsNumber="1" minValue="-4565426.9509319998" maxValue="77301.544320000001"/>
    </cacheField>
    <cacheField name="WA G Beginning Balance" numFmtId="43">
      <sharedItems containsSemiMixedTypes="0" containsString="0" containsNumber="1" minValue="-1228369.130937" maxValue="2431.42614"/>
    </cacheField>
    <cacheField name="WA G Depreciation Amt" numFmtId="43">
      <sharedItems containsSemiMixedTypes="0" containsString="0" containsNumber="1" minValue="-110173.96" maxValue="5979.6299599999993"/>
    </cacheField>
    <cacheField name="WA G Transfers" numFmtId="43">
      <sharedItems containsSemiMixedTypes="0" containsString="0" containsNumber="1" minValue="-17592.971949999999" maxValue="23632.347580199999"/>
    </cacheField>
    <cacheField name="WA G Ending Balance" numFmtId="43">
      <sharedItems containsSemiMixedTypes="0" containsString="0" containsNumber="1" minValue="-1297154.849068" maxValue="23572.601909999998"/>
    </cacheField>
    <cacheField name="Func Group" numFmtId="0">
      <sharedItems count="3">
        <s v="GP"/>
        <s v="Dist"/>
        <s v="Intangibles"/>
      </sharedItems>
    </cacheField>
    <cacheField name="FERC" numFmtId="0">
      <sharedItems count="2">
        <s v="108000"/>
        <s v="1823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7">
  <r>
    <x v="0"/>
    <s v="CD"/>
    <s v="AA"/>
    <x v="0"/>
    <s v="CD.AA.303120"/>
    <x v="0"/>
    <x v="0"/>
    <x v="0"/>
    <m/>
    <m/>
    <m/>
    <m/>
    <m/>
    <m/>
    <m/>
    <m/>
    <m/>
    <n v="-1266767.52"/>
    <n v="-1266767.52"/>
    <n v="0.48831999999999998"/>
    <n v="0.14890999999999999"/>
    <n v="0"/>
    <n v="0"/>
    <n v="-618587.91536640003"/>
    <n v="-618587.91536640003"/>
    <n v="0"/>
    <n v="0"/>
    <n v="-188634.35140319998"/>
    <n v="-188634.35140319998"/>
    <x v="0"/>
  </r>
  <r>
    <x v="1"/>
    <s v="CD"/>
    <s v="AA"/>
    <x v="0"/>
    <s v="CD.AA.303120"/>
    <x v="0"/>
    <x v="0"/>
    <x v="0"/>
    <m/>
    <m/>
    <m/>
    <m/>
    <m/>
    <m/>
    <m/>
    <m/>
    <m/>
    <n v="1266767.52"/>
    <n v="1266767.52"/>
    <n v="0.48831999999999998"/>
    <n v="0.14890999999999999"/>
    <n v="0"/>
    <n v="0"/>
    <n v="618587.91536640003"/>
    <n v="618587.91536640003"/>
    <n v="0"/>
    <n v="0"/>
    <n v="188634.35140319998"/>
    <n v="188634.35140319998"/>
    <x v="0"/>
  </r>
  <r>
    <x v="0"/>
    <s v="CD"/>
    <s v="AA"/>
    <x v="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2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3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4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5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6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7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8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19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0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21"/>
    <s v="CD.AA.303120"/>
    <x v="0"/>
    <x v="0"/>
    <x v="0"/>
    <n v="30329509.300000001"/>
    <n v="0"/>
    <n v="0"/>
    <n v="0"/>
    <n v="0"/>
    <n v="0"/>
    <n v="0"/>
    <n v="0"/>
    <n v="0"/>
    <n v="0"/>
    <n v="30329509.300000001"/>
    <n v="0.48831999999999998"/>
    <n v="0.14890999999999999"/>
    <n v="14810505.981376"/>
    <n v="0"/>
    <n v="0"/>
    <n v="14810505.981376"/>
    <n v="4516367.2298630001"/>
    <n v="0"/>
    <n v="0"/>
    <n v="4516367.2298630001"/>
    <x v="0"/>
  </r>
  <r>
    <x v="0"/>
    <s v="CD"/>
    <s v="AA"/>
    <x v="0"/>
    <s v="CD.AA.303121"/>
    <x v="1"/>
    <x v="0"/>
    <x v="0"/>
    <m/>
    <m/>
    <m/>
    <m/>
    <m/>
    <m/>
    <m/>
    <m/>
    <m/>
    <n v="-113.81"/>
    <n v="-113.81"/>
    <n v="0.48831999999999998"/>
    <n v="0.14890999999999999"/>
    <n v="0"/>
    <n v="0"/>
    <n v="-55.575699199999995"/>
    <n v="-55.575699199999995"/>
    <n v="0"/>
    <n v="0"/>
    <n v="-16.947447099999998"/>
    <n v="-16.947447099999998"/>
    <x v="0"/>
  </r>
  <r>
    <x v="1"/>
    <s v="CD"/>
    <s v="AA"/>
    <x v="0"/>
    <s v="CD.AA.303121"/>
    <x v="1"/>
    <x v="0"/>
    <x v="0"/>
    <m/>
    <m/>
    <m/>
    <m/>
    <m/>
    <m/>
    <m/>
    <m/>
    <m/>
    <n v="113.81"/>
    <n v="113.81"/>
    <n v="0.48831999999999998"/>
    <n v="0.14890999999999999"/>
    <n v="0"/>
    <n v="0"/>
    <n v="55.575699199999995"/>
    <n v="55.575699199999995"/>
    <n v="0"/>
    <n v="0"/>
    <n v="16.947447099999998"/>
    <n v="16.947447099999998"/>
    <x v="0"/>
  </r>
  <r>
    <x v="0"/>
    <s v="CD"/>
    <s v="WA"/>
    <x v="16"/>
    <s v="CD.WA.303121"/>
    <x v="1"/>
    <x v="0"/>
    <x v="1"/>
    <m/>
    <m/>
    <m/>
    <m/>
    <m/>
    <m/>
    <m/>
    <m/>
    <m/>
    <n v="-185000"/>
    <n v="-185000"/>
    <n v="0.77873999999999999"/>
    <n v="0.22126000000000001"/>
    <n v="0"/>
    <n v="0"/>
    <n v="-144066.9"/>
    <n v="-144066.9"/>
    <n v="0"/>
    <n v="0"/>
    <n v="-40933.100000000006"/>
    <n v="-40933.100000000006"/>
    <x v="0"/>
  </r>
  <r>
    <x v="0"/>
    <s v="CD"/>
    <s v="WA"/>
    <x v="1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6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3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1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5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9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20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4"/>
    <s v="CD.WA.303121"/>
    <x v="1"/>
    <x v="0"/>
    <x v="1"/>
    <n v="-185000"/>
    <m/>
    <m/>
    <m/>
    <m/>
    <m/>
    <m/>
    <m/>
    <m/>
    <m/>
    <n v="-185000"/>
    <n v="0.77873999999999999"/>
    <n v="0.22126000000000001"/>
    <n v="-144066.9"/>
    <n v="0"/>
    <n v="0"/>
    <n v="-144066.9"/>
    <n v="-40933.100000000006"/>
    <n v="0"/>
    <n v="0"/>
    <n v="-40933.100000000006"/>
    <x v="0"/>
  </r>
  <r>
    <x v="0"/>
    <s v="CD"/>
    <s v="WA"/>
    <x v="0"/>
    <s v="CD.WA.303121"/>
    <x v="1"/>
    <x v="0"/>
    <x v="1"/>
    <n v="-185000"/>
    <m/>
    <m/>
    <m/>
    <m/>
    <m/>
    <m/>
    <m/>
    <m/>
    <n v="-404345.94"/>
    <n v="-589345.93999999994"/>
    <n v="0.77873999999999999"/>
    <n v="0.22126000000000001"/>
    <n v="-144066.9"/>
    <n v="0"/>
    <n v="-314880.35731559998"/>
    <n v="-458947.25731559994"/>
    <n v="-40933.100000000006"/>
    <n v="0"/>
    <n v="-89465.582684400011"/>
    <n v="-130398.68268439999"/>
    <x v="0"/>
  </r>
  <r>
    <x v="1"/>
    <s v="CD"/>
    <s v="WA"/>
    <x v="16"/>
    <s v="CD.WA.303121"/>
    <x v="1"/>
    <x v="0"/>
    <x v="1"/>
    <m/>
    <m/>
    <m/>
    <m/>
    <m/>
    <m/>
    <m/>
    <m/>
    <m/>
    <n v="185000"/>
    <n v="185000"/>
    <n v="0.77873999999999999"/>
    <n v="0.22126000000000001"/>
    <n v="0"/>
    <n v="0"/>
    <n v="144066.9"/>
    <n v="144066.9"/>
    <n v="0"/>
    <n v="0"/>
    <n v="40933.100000000006"/>
    <n v="40933.100000000006"/>
    <x v="0"/>
  </r>
  <r>
    <x v="1"/>
    <s v="CD"/>
    <s v="WA"/>
    <x v="1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6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3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1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5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9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20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4"/>
    <s v="CD.WA.303121"/>
    <x v="1"/>
    <x v="0"/>
    <x v="1"/>
    <n v="185000"/>
    <m/>
    <m/>
    <m/>
    <m/>
    <m/>
    <m/>
    <m/>
    <m/>
    <m/>
    <n v="185000"/>
    <n v="0.77873999999999999"/>
    <n v="0.22126000000000001"/>
    <n v="144066.9"/>
    <n v="0"/>
    <n v="0"/>
    <n v="144066.9"/>
    <n v="40933.100000000006"/>
    <n v="0"/>
    <n v="0"/>
    <n v="40933.100000000006"/>
    <x v="0"/>
  </r>
  <r>
    <x v="1"/>
    <s v="CD"/>
    <s v="WA"/>
    <x v="0"/>
    <s v="CD.WA.303121"/>
    <x v="1"/>
    <x v="0"/>
    <x v="1"/>
    <n v="185000"/>
    <m/>
    <m/>
    <m/>
    <m/>
    <m/>
    <m/>
    <m/>
    <m/>
    <n v="404345.93999999994"/>
    <n v="589345.93999999994"/>
    <n v="0.77873999999999999"/>
    <n v="0.22126000000000001"/>
    <n v="144066.9"/>
    <n v="0"/>
    <n v="314880.35731559998"/>
    <n v="458947.25731559994"/>
    <n v="40933.100000000006"/>
    <n v="0"/>
    <n v="89465.582684399997"/>
    <n v="130398.68268439999"/>
    <x v="0"/>
  </r>
  <r>
    <x v="0"/>
    <s v="CD"/>
    <s v="AA"/>
    <x v="1"/>
    <s v="CD.AA.303121"/>
    <x v="1"/>
    <x v="0"/>
    <x v="0"/>
    <n v="2595534.58"/>
    <n v="0"/>
    <n v="0"/>
    <n v="0"/>
    <n v="0"/>
    <n v="1139.31"/>
    <n v="0"/>
    <n v="0"/>
    <n v="0"/>
    <n v="0"/>
    <n v="2596673.89"/>
    <n v="0.48831999999999998"/>
    <n v="0.14890999999999999"/>
    <n v="1267451.4461055999"/>
    <n v="556.3478591999999"/>
    <n v="0"/>
    <n v="1268007.7939648"/>
    <n v="386501.05430779996"/>
    <n v="169.65465209999996"/>
    <n v="0"/>
    <n v="386670.70895989996"/>
    <x v="0"/>
  </r>
  <r>
    <x v="0"/>
    <s v="CD"/>
    <s v="AA"/>
    <x v="17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8"/>
    <s v="CD.AA.303121"/>
    <x v="1"/>
    <x v="0"/>
    <x v="0"/>
    <n v="1391557.78"/>
    <n v="0"/>
    <n v="0"/>
    <n v="288.48"/>
    <n v="0"/>
    <n v="1704.39"/>
    <n v="0"/>
    <n v="0"/>
    <n v="0"/>
    <n v="0"/>
    <n v="1393262.17"/>
    <n v="0.48831999999999998"/>
    <n v="0.14890999999999999"/>
    <n v="679525.49512959993"/>
    <n v="832.28772479999998"/>
    <n v="0"/>
    <n v="680357.78285439988"/>
    <n v="207216.86901979998"/>
    <n v="253.8007149"/>
    <n v="0"/>
    <n v="207470.66973469997"/>
    <x v="0"/>
  </r>
  <r>
    <x v="0"/>
    <s v="CD"/>
    <s v="AA"/>
    <x v="19"/>
    <s v="CD.AA.303121"/>
    <x v="1"/>
    <x v="0"/>
    <x v="0"/>
    <n v="2424311.7799999998"/>
    <n v="0"/>
    <n v="0"/>
    <n v="9563.26"/>
    <n v="0"/>
    <n v="66181.289999999994"/>
    <n v="0"/>
    <n v="0"/>
    <n v="0"/>
    <n v="0"/>
    <n v="2490493.0699999998"/>
    <n v="0.48831999999999998"/>
    <n v="0.14890999999999999"/>
    <n v="1183839.9284095999"/>
    <n v="32317.647532799994"/>
    <n v="0"/>
    <n v="1216157.5759423999"/>
    <n v="361004.26715979993"/>
    <n v="9855.0558938999984"/>
    <n v="0"/>
    <n v="370859.32305369992"/>
    <x v="0"/>
  </r>
  <r>
    <x v="0"/>
    <s v="CD"/>
    <s v="AA"/>
    <x v="20"/>
    <s v="CD.AA.303121"/>
    <x v="1"/>
    <x v="0"/>
    <x v="0"/>
    <n v="1385767.47"/>
    <n v="0"/>
    <n v="0"/>
    <n v="111.03"/>
    <n v="0"/>
    <n v="-774.74"/>
    <n v="0"/>
    <n v="0"/>
    <n v="0"/>
    <n v="0"/>
    <n v="1384992.73"/>
    <n v="0.48831999999999998"/>
    <n v="0.14890999999999999"/>
    <n v="676697.97095039999"/>
    <n v="-378.3210368"/>
    <n v="0"/>
    <n v="676319.64991359995"/>
    <n v="206354.63395769999"/>
    <n v="-115.36653339999999"/>
    <n v="0"/>
    <n v="206239.26742429999"/>
    <x v="0"/>
  </r>
  <r>
    <x v="0"/>
    <s v="CD"/>
    <s v="AA"/>
    <x v="21"/>
    <s v="CD.AA.303121"/>
    <x v="1"/>
    <x v="0"/>
    <x v="0"/>
    <n v="2596673.89"/>
    <n v="0"/>
    <n v="0"/>
    <n v="532.29999999999995"/>
    <n v="0"/>
    <n v="1489.98"/>
    <n v="0"/>
    <n v="0"/>
    <n v="0"/>
    <n v="0"/>
    <n v="2598163.87"/>
    <n v="0.48831999999999998"/>
    <n v="0.14890999999999999"/>
    <n v="1268007.7939648"/>
    <n v="727.58703359999993"/>
    <n v="0"/>
    <n v="1268735.3809984"/>
    <n v="386670.70895989996"/>
    <n v="221.87292179999997"/>
    <n v="0"/>
    <n v="386892.58188169997"/>
    <x v="0"/>
  </r>
  <r>
    <x v="0"/>
    <s v="CD"/>
    <s v="AA"/>
    <x v="2"/>
    <s v="CD.AA.303121"/>
    <x v="1"/>
    <x v="0"/>
    <x v="0"/>
    <n v="1393262.17"/>
    <n v="0"/>
    <n v="0"/>
    <n v="324.74"/>
    <n v="0"/>
    <n v="690.24"/>
    <n v="0"/>
    <n v="0"/>
    <n v="0"/>
    <n v="0"/>
    <n v="1393952.41"/>
    <n v="0.48831999999999998"/>
    <n v="0.14890999999999999"/>
    <n v="680357.78285439988"/>
    <n v="337.05799680000001"/>
    <n v="0"/>
    <n v="680694.84085119993"/>
    <n v="207470.66973469997"/>
    <n v="102.78363839999999"/>
    <n v="0"/>
    <n v="207573.45337309997"/>
    <x v="0"/>
  </r>
  <r>
    <x v="0"/>
    <s v="CD"/>
    <s v="AA"/>
    <x v="3"/>
    <s v="CD.AA.303121"/>
    <x v="1"/>
    <x v="0"/>
    <x v="0"/>
    <n v="2490493.0699999998"/>
    <n v="0"/>
    <n v="0"/>
    <n v="9918.68"/>
    <n v="0"/>
    <n v="60374.77"/>
    <n v="0"/>
    <n v="0"/>
    <n v="0"/>
    <n v="0"/>
    <n v="2550867.84"/>
    <n v="0.48831999999999998"/>
    <n v="0.14890999999999999"/>
    <n v="1216157.5759423999"/>
    <n v="29482.207686399997"/>
    <n v="0"/>
    <n v="1245639.7836288"/>
    <n v="370859.32305369992"/>
    <n v="8990.4070006999991"/>
    <n v="0"/>
    <n v="379849.73005439993"/>
    <x v="0"/>
  </r>
  <r>
    <x v="0"/>
    <s v="CD"/>
    <s v="AA"/>
    <x v="4"/>
    <s v="CD.AA.303121"/>
    <x v="1"/>
    <x v="0"/>
    <x v="0"/>
    <n v="1384992.73"/>
    <n v="0"/>
    <n v="0"/>
    <n v="901.84"/>
    <n v="0"/>
    <n v="2503.98"/>
    <n v="0"/>
    <n v="0"/>
    <n v="0"/>
    <n v="0"/>
    <n v="1387496.71"/>
    <n v="0.48831999999999998"/>
    <n v="0.14890999999999999"/>
    <n v="676319.64991359995"/>
    <n v="1222.7435135999999"/>
    <n v="0"/>
    <n v="677542.39342719992"/>
    <n v="206239.26742429999"/>
    <n v="372.86766179999995"/>
    <n v="0"/>
    <n v="206612.13508609997"/>
    <x v="0"/>
  </r>
  <r>
    <x v="0"/>
    <s v="CD"/>
    <s v="AA"/>
    <x v="5"/>
    <s v="CD.AA.303121"/>
    <x v="1"/>
    <x v="0"/>
    <x v="0"/>
    <n v="2598163.87"/>
    <n v="0"/>
    <n v="0"/>
    <n v="192.8"/>
    <n v="0"/>
    <n v="2128.79"/>
    <n v="0"/>
    <n v="0"/>
    <n v="0"/>
    <n v="-1218770.43"/>
    <n v="1381522.23"/>
    <n v="0.48831999999999998"/>
    <n v="0.14890999999999999"/>
    <n v="1268735.3809984"/>
    <n v="1039.5307327999999"/>
    <n v="-595149.97637759999"/>
    <n v="674624.93535359995"/>
    <n v="386892.58188169997"/>
    <n v="316.99811889999995"/>
    <n v="-181487.10473129997"/>
    <n v="205722.47526929999"/>
    <x v="0"/>
  </r>
  <r>
    <x v="0"/>
    <s v="CD"/>
    <s v="AA"/>
    <x v="7"/>
    <s v="CD.AA.303121"/>
    <x v="1"/>
    <x v="0"/>
    <x v="0"/>
    <n v="1313338.3600000001"/>
    <n v="531.41"/>
    <n v="917.57"/>
    <n v="2325.65"/>
    <n v="0"/>
    <n v="47462.46"/>
    <n v="0"/>
    <n v="0"/>
    <n v="0"/>
    <n v="0"/>
    <n v="1360800.82"/>
    <n v="0.48831999999999998"/>
    <n v="0.14890999999999999"/>
    <n v="641329.38795520004"/>
    <n v="23176.868467199998"/>
    <n v="0"/>
    <n v="664506.25642240001"/>
    <n v="195569.2151876"/>
    <n v="7067.6349185999989"/>
    <n v="0"/>
    <n v="202636.8501062"/>
    <x v="0"/>
  </r>
  <r>
    <x v="0"/>
    <s v="CD"/>
    <s v="AA"/>
    <x v="6"/>
    <s v="CD.AA.303121"/>
    <x v="1"/>
    <x v="0"/>
    <x v="0"/>
    <n v="2550867.84"/>
    <n v="0"/>
    <n v="0"/>
    <n v="8832.06"/>
    <n v="0"/>
    <n v="17222.14"/>
    <n v="0"/>
    <n v="0"/>
    <n v="0"/>
    <n v="0"/>
    <n v="2568089.98"/>
    <n v="0.48831999999999998"/>
    <n v="0.14890999999999999"/>
    <n v="1245639.7836288"/>
    <n v="8409.9154048"/>
    <n v="0"/>
    <n v="1254049.6990336"/>
    <n v="379849.73005439993"/>
    <n v="2564.5488673999998"/>
    <n v="0"/>
    <n v="382414.27892179997"/>
    <x v="0"/>
  </r>
  <r>
    <x v="0"/>
    <s v="CD"/>
    <s v="AA"/>
    <x v="0"/>
    <s v="CD.AA.303121"/>
    <x v="1"/>
    <x v="0"/>
    <x v="0"/>
    <n v="1387496.71"/>
    <n v="0"/>
    <n v="0"/>
    <n v="270.39999999999998"/>
    <n v="0"/>
    <n v="1627.13"/>
    <n v="0"/>
    <n v="0"/>
    <n v="0"/>
    <n v="0"/>
    <n v="1389123.84"/>
    <n v="0.48831999999999998"/>
    <n v="0.14890999999999999"/>
    <n v="677542.39342719992"/>
    <n v="794.5601216"/>
    <n v="0"/>
    <n v="678336.95354879997"/>
    <n v="206612.13508609997"/>
    <n v="242.29592829999999"/>
    <n v="0"/>
    <n v="206854.4310144"/>
    <x v="0"/>
  </r>
  <r>
    <x v="0"/>
    <s v="CD"/>
    <s v="AA"/>
    <x v="8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9"/>
    <s v="CD.AA.303121"/>
    <x v="1"/>
    <x v="0"/>
    <x v="0"/>
    <n v="1381522.23"/>
    <n v="0"/>
    <n v="0"/>
    <n v="58.38"/>
    <n v="0"/>
    <n v="4245.24"/>
    <n v="0"/>
    <n v="0"/>
    <n v="0"/>
    <n v="0"/>
    <n v="1385767.47"/>
    <n v="0.48831999999999998"/>
    <n v="0.14890999999999999"/>
    <n v="674624.93535359995"/>
    <n v="2073.0355967999999"/>
    <n v="0"/>
    <n v="676697.97095039999"/>
    <n v="205722.47526929999"/>
    <n v="632.15868839999996"/>
    <n v="0"/>
    <n v="206354.63395769999"/>
    <x v="0"/>
  </r>
  <r>
    <x v="0"/>
    <s v="CD"/>
    <s v="AA"/>
    <x v="10"/>
    <s v="CD.AA.303121"/>
    <x v="1"/>
    <x v="0"/>
    <x v="0"/>
    <n v="1389123.84"/>
    <n v="0"/>
    <n v="0"/>
    <n v="285.02"/>
    <n v="0"/>
    <n v="574.69000000000005"/>
    <n v="0"/>
    <n v="0"/>
    <n v="0"/>
    <n v="0"/>
    <n v="1389698.53"/>
    <n v="0.48831999999999998"/>
    <n v="0.14890999999999999"/>
    <n v="678336.95354879997"/>
    <n v="280.63262080000004"/>
    <n v="0"/>
    <n v="678617.58616960002"/>
    <n v="206854.4310144"/>
    <n v="85.577087899999995"/>
    <n v="0"/>
    <n v="206940.00810229999"/>
    <x v="0"/>
  </r>
  <r>
    <x v="0"/>
    <s v="CD"/>
    <s v="AA"/>
    <x v="11"/>
    <s v="CD.AA.303121"/>
    <x v="1"/>
    <x v="0"/>
    <x v="0"/>
    <n v="1360800.82"/>
    <n v="4109.04"/>
    <n v="7075.08"/>
    <n v="119202.33"/>
    <n v="0"/>
    <n v="790571.54"/>
    <n v="0"/>
    <n v="0"/>
    <n v="0"/>
    <n v="0"/>
    <n v="2151372.36"/>
    <n v="0.48831999999999998"/>
    <n v="0.14890999999999999"/>
    <n v="664506.25642240001"/>
    <n v="386051.89441279997"/>
    <n v="0"/>
    <n v="1050558.1508352"/>
    <n v="202636.8501062"/>
    <n v="117724.00802139999"/>
    <n v="0"/>
    <n v="320360.85812759993"/>
    <x v="0"/>
  </r>
  <r>
    <x v="0"/>
    <s v="CD"/>
    <s v="AA"/>
    <x v="13"/>
    <s v="CD.AA.303121"/>
    <x v="1"/>
    <x v="0"/>
    <x v="0"/>
    <n v="2568089.98"/>
    <n v="0"/>
    <n v="0"/>
    <n v="4168.6099999999997"/>
    <n v="0"/>
    <n v="27444.6"/>
    <n v="0"/>
    <n v="0"/>
    <n v="0"/>
    <n v="0"/>
    <n v="2595534.58"/>
    <n v="0.48831999999999998"/>
    <n v="0.14890999999999999"/>
    <n v="1254049.6990336"/>
    <n v="13401.747071999998"/>
    <n v="0"/>
    <n v="1267451.4461055999"/>
    <n v="382414.27892179997"/>
    <n v="4086.7753859999993"/>
    <n v="0"/>
    <n v="386501.05430779996"/>
    <x v="0"/>
  </r>
  <r>
    <x v="0"/>
    <s v="CD"/>
    <s v="AA"/>
    <x v="12"/>
    <s v="CD.AA.303121"/>
    <x v="1"/>
    <x v="0"/>
    <x v="0"/>
    <n v="1313338.3600000001"/>
    <n v="0"/>
    <n v="0"/>
    <n v="0"/>
    <n v="0"/>
    <n v="0"/>
    <n v="0"/>
    <n v="0"/>
    <n v="0"/>
    <n v="0"/>
    <n v="1313338.3600000001"/>
    <n v="0.48831999999999998"/>
    <n v="0.14890999999999999"/>
    <n v="641329.38795520004"/>
    <n v="0"/>
    <n v="0"/>
    <n v="641329.38795520004"/>
    <n v="195569.2151876"/>
    <n v="0"/>
    <n v="0"/>
    <n v="195569.2151876"/>
    <x v="0"/>
  </r>
  <r>
    <x v="0"/>
    <s v="CD"/>
    <s v="AA"/>
    <x v="14"/>
    <s v="CD.AA.303121"/>
    <x v="1"/>
    <x v="0"/>
    <x v="0"/>
    <n v="1389698.53"/>
    <n v="0"/>
    <n v="0"/>
    <n v="232.46"/>
    <n v="0"/>
    <n v="1859.25"/>
    <n v="0"/>
    <n v="0"/>
    <n v="0"/>
    <n v="0"/>
    <n v="1391557.78"/>
    <n v="0.48831999999999998"/>
    <n v="0.14890999999999999"/>
    <n v="678617.58616960002"/>
    <n v="907.90895999999998"/>
    <n v="0"/>
    <n v="679525.49512959993"/>
    <n v="206940.00810229999"/>
    <n v="276.86091749999997"/>
    <n v="0"/>
    <n v="207216.86901979998"/>
    <x v="0"/>
  </r>
  <r>
    <x v="0"/>
    <s v="CD"/>
    <s v="AA"/>
    <x v="15"/>
    <s v="CD.AA.303121"/>
    <x v="1"/>
    <x v="0"/>
    <x v="0"/>
    <n v="2394830.87"/>
    <n v="0"/>
    <n v="0"/>
    <n v="11979.54"/>
    <n v="0"/>
    <n v="29480.91"/>
    <n v="0"/>
    <n v="0"/>
    <n v="0"/>
    <n v="0"/>
    <n v="2424311.7799999998"/>
    <n v="0.48831999999999998"/>
    <n v="0.14890999999999999"/>
    <n v="1169443.8104383999"/>
    <n v="14396.117971199999"/>
    <n v="0"/>
    <n v="1183839.9284095999"/>
    <n v="356614.26485169999"/>
    <n v="4390.0023080999999"/>
    <n v="0"/>
    <n v="361004.26715979993"/>
    <x v="0"/>
  </r>
  <r>
    <x v="0"/>
    <s v="CD"/>
    <s v="AA"/>
    <x v="16"/>
    <s v="CD.AA.303121"/>
    <x v="1"/>
    <x v="0"/>
    <x v="0"/>
    <n v="2151372.36"/>
    <n v="0"/>
    <n v="0"/>
    <n v="11339.49"/>
    <n v="0"/>
    <n v="243458.51"/>
    <n v="0"/>
    <n v="0"/>
    <n v="0"/>
    <n v="0"/>
    <n v="2394830.87"/>
    <n v="0.48831999999999998"/>
    <n v="0.14890999999999999"/>
    <n v="1050558.1508352"/>
    <n v="118885.65960319999"/>
    <n v="0"/>
    <n v="1169443.8104383999"/>
    <n v="320360.85812759993"/>
    <n v="36253.406724100001"/>
    <n v="0"/>
    <n v="356614.26485169999"/>
    <x v="0"/>
  </r>
  <r>
    <x v="1"/>
    <s v="CD"/>
    <s v="WA"/>
    <x v="1"/>
    <s v="CD.WA.303121"/>
    <x v="1"/>
    <x v="0"/>
    <x v="1"/>
    <n v="13397.56"/>
    <n v="0"/>
    <n v="0"/>
    <n v="0"/>
    <n v="0"/>
    <n v="-3531.99"/>
    <n v="0"/>
    <n v="0"/>
    <n v="0"/>
    <n v="0"/>
    <n v="9865.57"/>
    <n v="0.77873999999999999"/>
    <n v="0.22126000000000001"/>
    <n v="10433.215874399999"/>
    <n v="-2750.5018925999998"/>
    <n v="0"/>
    <n v="7682.7139817999996"/>
    <n v="2964.3441256000001"/>
    <n v="-781.48810739999999"/>
    <n v="0"/>
    <n v="2182.8560182000001"/>
    <x v="0"/>
  </r>
  <r>
    <x v="1"/>
    <s v="CD"/>
    <s v="WA"/>
    <x v="13"/>
    <s v="CD.WA.303121"/>
    <x v="1"/>
    <x v="0"/>
    <x v="1"/>
    <n v="0"/>
    <n v="0"/>
    <n v="0"/>
    <n v="0"/>
    <n v="0"/>
    <n v="13397.56"/>
    <n v="0"/>
    <n v="0"/>
    <n v="0"/>
    <n v="0"/>
    <n v="13397.56"/>
    <n v="0.77873999999999999"/>
    <n v="0.22126000000000001"/>
    <n v="0"/>
    <n v="10433.215874399999"/>
    <n v="0"/>
    <n v="10433.215874399999"/>
    <n v="0"/>
    <n v="2964.3441256000001"/>
    <n v="0"/>
    <n v="2964.3441256000001"/>
    <x v="0"/>
  </r>
  <r>
    <x v="0"/>
    <s v="CD"/>
    <s v="WA"/>
    <x v="15"/>
    <s v="CD.WA.303121"/>
    <x v="1"/>
    <x v="0"/>
    <x v="1"/>
    <n v="15346182.9"/>
    <n v="50288.37"/>
    <n v="87447.4"/>
    <n v="224158.6"/>
    <n v="0"/>
    <n v="1204110"/>
    <n v="0"/>
    <n v="0"/>
    <n v="0"/>
    <n v="0"/>
    <n v="16550292.9"/>
    <n v="0.77873999999999999"/>
    <n v="0.22126000000000001"/>
    <n v="11950686.471546"/>
    <n v="937688.62139999995"/>
    <n v="0"/>
    <n v="12888375.092946"/>
    <n v="3395496.4284540005"/>
    <n v="266421.3786"/>
    <n v="0"/>
    <n v="3661917.8070540004"/>
    <x v="0"/>
  </r>
  <r>
    <x v="0"/>
    <s v="CD"/>
    <s v="WA"/>
    <x v="16"/>
    <s v="CD.WA.303121"/>
    <x v="1"/>
    <x v="0"/>
    <x v="1"/>
    <n v="15307882.84"/>
    <n v="0"/>
    <n v="0"/>
    <n v="2197.77"/>
    <n v="0"/>
    <n v="38300.06"/>
    <n v="0"/>
    <n v="0"/>
    <n v="0"/>
    <n v="0"/>
    <n v="15346182.9"/>
    <n v="0.77873999999999999"/>
    <n v="0.22126000000000001"/>
    <n v="11920860.6828216"/>
    <n v="29825.788724399998"/>
    <n v="0"/>
    <n v="11950686.471546"/>
    <n v="3387022.1571784001"/>
    <n v="8474.2712756000001"/>
    <n v="0"/>
    <n v="3395496.4284540005"/>
    <x v="0"/>
  </r>
  <r>
    <x v="0"/>
    <s v="CD"/>
    <s v="WA"/>
    <x v="17"/>
    <s v="CD.WA.303121"/>
    <x v="1"/>
    <x v="0"/>
    <x v="1"/>
    <n v="0"/>
    <n v="374221.45"/>
    <n v="652043.75"/>
    <n v="1240813.56"/>
    <n v="0"/>
    <n v="14443514.49"/>
    <n v="0"/>
    <n v="0"/>
    <n v="0"/>
    <n v="0"/>
    <n v="14443514.49"/>
    <n v="0.77873999999999999"/>
    <n v="0.22126000000000001"/>
    <n v="0"/>
    <n v="11247742.4739426"/>
    <n v="0"/>
    <n v="11247742.4739426"/>
    <n v="0"/>
    <n v="3195772.0160574"/>
    <n v="0"/>
    <n v="3195772.0160574"/>
    <x v="0"/>
  </r>
  <r>
    <x v="1"/>
    <s v="CD"/>
    <s v="WA"/>
    <x v="14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8"/>
    <s v="CD.WA.303121"/>
    <x v="1"/>
    <x v="0"/>
    <x v="1"/>
    <n v="19295648.960000001"/>
    <n v="-9484.01"/>
    <n v="-12053.33"/>
    <n v="-178041.03"/>
    <n v="0"/>
    <n v="-460070.35"/>
    <n v="0"/>
    <n v="0"/>
    <n v="0"/>
    <n v="0"/>
    <n v="18835578.609999999"/>
    <n v="0.77873999999999999"/>
    <n v="0.22126000000000001"/>
    <n v="15026293.671110401"/>
    <n v="-358275.18435899995"/>
    <n v="0"/>
    <n v="14668018.4867514"/>
    <n v="4269355.2888896009"/>
    <n v="-101795.165641"/>
    <n v="0"/>
    <n v="4167560.1232485999"/>
    <x v="0"/>
  </r>
  <r>
    <x v="0"/>
    <s v="CD"/>
    <s v="WA"/>
    <x v="19"/>
    <s v="CD.WA.303121"/>
    <x v="1"/>
    <x v="0"/>
    <x v="1"/>
    <n v="16550292.9"/>
    <n v="6466.23"/>
    <n v="10610.94"/>
    <n v="410001.79"/>
    <n v="0"/>
    <n v="1553181.63"/>
    <n v="0"/>
    <n v="0"/>
    <n v="0"/>
    <n v="0"/>
    <n v="18103474.530000001"/>
    <n v="0.77873999999999999"/>
    <n v="0.22126000000000001"/>
    <n v="12888375.092946"/>
    <n v="1209524.6625462"/>
    <n v="0"/>
    <n v="14097899.755492201"/>
    <n v="3661917.8070540004"/>
    <n v="343656.96745379997"/>
    <n v="0"/>
    <n v="4005574.7745078006"/>
    <x v="0"/>
  </r>
  <r>
    <x v="0"/>
    <s v="CD"/>
    <s v="WA"/>
    <x v="20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21"/>
    <s v="CD.WA.303121"/>
    <x v="1"/>
    <x v="0"/>
    <x v="1"/>
    <n v="19101672.09"/>
    <n v="0"/>
    <n v="0"/>
    <n v="38.36"/>
    <n v="0"/>
    <n v="84.83"/>
    <n v="0"/>
    <n v="0"/>
    <n v="0"/>
    <n v="0"/>
    <n v="19101756.920000002"/>
    <n v="0.77873999999999999"/>
    <n v="0.22126000000000001"/>
    <n v="14875236.1233666"/>
    <n v="66.0605142"/>
    <n v="0"/>
    <n v="14875302.1838808"/>
    <n v="4226435.9666333999"/>
    <n v="18.769485800000002"/>
    <n v="0"/>
    <n v="4226454.7361192005"/>
    <x v="0"/>
  </r>
  <r>
    <x v="1"/>
    <s v="CD"/>
    <s v="WA"/>
    <x v="18"/>
    <s v="CD.WA.303121"/>
    <x v="1"/>
    <x v="0"/>
    <x v="1"/>
    <n v="15701.13"/>
    <n v="0"/>
    <n v="0"/>
    <n v="0"/>
    <n v="0"/>
    <n v="-3905.84"/>
    <n v="0"/>
    <n v="0"/>
    <n v="0"/>
    <n v="0"/>
    <n v="11795.29"/>
    <n v="0.77873999999999999"/>
    <n v="0.22126000000000001"/>
    <n v="12227.097976199999"/>
    <n v="-3041.6338415999999"/>
    <n v="0"/>
    <n v="9185.4641346000008"/>
    <n v="3474.0320237999999"/>
    <n v="-864.20615840000005"/>
    <n v="0"/>
    <n v="2609.8258654000001"/>
    <x v="0"/>
  </r>
  <r>
    <x v="0"/>
    <s v="CD"/>
    <s v="WA"/>
    <x v="2"/>
    <s v="CD.WA.303121"/>
    <x v="1"/>
    <x v="0"/>
    <x v="1"/>
    <n v="18835578.609999999"/>
    <n v="0"/>
    <n v="0"/>
    <n v="0"/>
    <n v="0"/>
    <n v="0"/>
    <n v="0"/>
    <n v="0"/>
    <n v="0"/>
    <n v="0"/>
    <n v="18835578.609999999"/>
    <n v="0.77873999999999999"/>
    <n v="0.22126000000000001"/>
    <n v="14668018.4867514"/>
    <n v="0"/>
    <n v="0"/>
    <n v="14668018.4867514"/>
    <n v="4167560.1232485999"/>
    <n v="0"/>
    <n v="0"/>
    <n v="4167560.1232485999"/>
    <x v="0"/>
  </r>
  <r>
    <x v="1"/>
    <s v="CD"/>
    <s v="WA"/>
    <x v="21"/>
    <s v="CD.WA.303121"/>
    <x v="1"/>
    <x v="0"/>
    <x v="1"/>
    <n v="9865.57"/>
    <n v="0"/>
    <n v="0"/>
    <n v="0"/>
    <n v="0"/>
    <n v="-3441.79"/>
    <n v="0"/>
    <n v="0"/>
    <n v="0"/>
    <n v="0"/>
    <n v="6423.78"/>
    <n v="0.77873999999999999"/>
    <n v="0.22126000000000001"/>
    <n v="7682.7139817999996"/>
    <n v="-2680.2595446"/>
    <n v="0"/>
    <n v="5002.4544372"/>
    <n v="2182.8560182000001"/>
    <n v="-761.53045540000005"/>
    <n v="0"/>
    <n v="1421.3255627999999"/>
    <x v="0"/>
  </r>
  <r>
    <x v="1"/>
    <s v="CD"/>
    <s v="WA"/>
    <x v="20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3"/>
    <s v="CD.WA.303121"/>
    <x v="1"/>
    <x v="0"/>
    <x v="1"/>
    <n v="18103474.530000001"/>
    <n v="9439.41"/>
    <n v="16003.76"/>
    <n v="239110.87"/>
    <n v="0"/>
    <n v="797575.44"/>
    <n v="0"/>
    <n v="0"/>
    <n v="0"/>
    <n v="0"/>
    <n v="18901049.969999999"/>
    <n v="0.77873999999999999"/>
    <n v="0.22126000000000001"/>
    <n v="14097899.755492201"/>
    <n v="621103.89814559999"/>
    <n v="0"/>
    <n v="14719003.653637799"/>
    <n v="4005574.7745078006"/>
    <n v="176471.54185439998"/>
    <n v="0"/>
    <n v="4182046.3163621998"/>
    <x v="0"/>
  </r>
  <r>
    <x v="0"/>
    <s v="CD"/>
    <s v="WA"/>
    <x v="4"/>
    <s v="CD.WA.303121"/>
    <x v="1"/>
    <x v="0"/>
    <x v="1"/>
    <n v="19106146.440000001"/>
    <n v="0"/>
    <n v="0"/>
    <n v="0"/>
    <n v="0"/>
    <n v="31.28"/>
    <n v="0"/>
    <n v="0"/>
    <n v="0"/>
    <n v="0"/>
    <n v="19106177.719999999"/>
    <n v="0.77873999999999999"/>
    <n v="0.22126000000000001"/>
    <n v="14878720.478685601"/>
    <n v="24.358987200000001"/>
    <n v="0"/>
    <n v="14878744.837672798"/>
    <n v="4227425.9613144007"/>
    <n v="6.9210128000000006"/>
    <n v="0"/>
    <n v="4227432.8823271999"/>
    <x v="0"/>
  </r>
  <r>
    <x v="0"/>
    <s v="CD"/>
    <s v="WA"/>
    <x v="5"/>
    <s v="CD.WA.303121"/>
    <x v="1"/>
    <x v="0"/>
    <x v="1"/>
    <n v="19101756.920000002"/>
    <n v="0"/>
    <n v="0"/>
    <n v="277.56"/>
    <n v="0"/>
    <n v="4389.5200000000004"/>
    <n v="0"/>
    <n v="0"/>
    <n v="0"/>
    <n v="0"/>
    <n v="19106146.440000001"/>
    <n v="0.77873999999999999"/>
    <n v="0.22126000000000001"/>
    <n v="14875302.1838808"/>
    <n v="3418.2948048000003"/>
    <n v="0"/>
    <n v="14878720.478685601"/>
    <n v="4226454.7361192005"/>
    <n v="971.22519520000014"/>
    <n v="0"/>
    <n v="4227425.9613144007"/>
    <x v="0"/>
  </r>
  <r>
    <x v="1"/>
    <s v="CD"/>
    <s v="WA"/>
    <x v="2"/>
    <s v="CD.WA.303121"/>
    <x v="1"/>
    <x v="0"/>
    <x v="1"/>
    <n v="11795.29"/>
    <n v="0"/>
    <n v="0"/>
    <n v="0"/>
    <n v="0"/>
    <n v="0"/>
    <n v="0"/>
    <n v="0"/>
    <n v="0"/>
    <n v="0"/>
    <n v="11795.29"/>
    <n v="0.77873999999999999"/>
    <n v="0.22126000000000001"/>
    <n v="9185.4641346000008"/>
    <n v="0"/>
    <n v="0"/>
    <n v="9185.4641346000008"/>
    <n v="2609.8258654000001"/>
    <n v="0"/>
    <n v="0"/>
    <n v="2609.8258654000001"/>
    <x v="0"/>
  </r>
  <r>
    <x v="1"/>
    <s v="CD"/>
    <s v="WA"/>
    <x v="5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7"/>
    <s v="CD.WA.303121"/>
    <x v="1"/>
    <x v="0"/>
    <x v="1"/>
    <n v="14443514.49"/>
    <n v="0"/>
    <n v="0"/>
    <n v="64167.29"/>
    <n v="0"/>
    <n v="458047.41"/>
    <n v="0"/>
    <n v="0"/>
    <n v="0"/>
    <n v="0"/>
    <n v="14901561.9"/>
    <n v="0.77873999999999999"/>
    <n v="0.22126000000000001"/>
    <n v="11247742.4739426"/>
    <n v="356699.84006339998"/>
    <n v="0"/>
    <n v="11604442.314006001"/>
    <n v="3195772.0160574"/>
    <n v="101347.5699366"/>
    <n v="0"/>
    <n v="3297119.5859940001"/>
    <x v="0"/>
  </r>
  <r>
    <x v="1"/>
    <s v="CD"/>
    <s v="WA"/>
    <x v="4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6"/>
    <s v="CD.WA.303121"/>
    <x v="1"/>
    <x v="0"/>
    <x v="1"/>
    <n v="18901049.969999999"/>
    <n v="0"/>
    <n v="0"/>
    <n v="31506.31"/>
    <n v="0"/>
    <n v="67011.929999999993"/>
    <n v="0"/>
    <n v="0"/>
    <n v="0"/>
    <n v="0"/>
    <n v="18968061.899999999"/>
    <n v="0.77873999999999999"/>
    <n v="0.22126000000000001"/>
    <n v="14719003.653637799"/>
    <n v="52184.87036819999"/>
    <n v="0"/>
    <n v="14771188.524005998"/>
    <n v="4182046.3163621998"/>
    <n v="14827.059631799999"/>
    <n v="0"/>
    <n v="4196873.3759939997"/>
    <x v="0"/>
  </r>
  <r>
    <x v="0"/>
    <s v="CD"/>
    <s v="WA"/>
    <x v="0"/>
    <s v="CD.WA.303121"/>
    <x v="1"/>
    <x v="0"/>
    <x v="1"/>
    <n v="19106177.719999999"/>
    <n v="1240.0899999999999"/>
    <n v="-5114.3900000000003"/>
    <n v="17839.61"/>
    <n v="0"/>
    <n v="189347.14"/>
    <n v="0"/>
    <n v="0"/>
    <n v="0"/>
    <n v="0"/>
    <n v="19295524.859999999"/>
    <n v="0.77873999999999999"/>
    <n v="0.22126000000000001"/>
    <n v="14878744.837672798"/>
    <n v="147452.1918036"/>
    <n v="0"/>
    <n v="15026197.029476399"/>
    <n v="4227432.8823271999"/>
    <n v="41894.948196400008"/>
    <n v="0"/>
    <n v="4269327.8305235999"/>
    <x v="0"/>
  </r>
  <r>
    <x v="0"/>
    <s v="CD"/>
    <s v="WA"/>
    <x v="9"/>
    <s v="CD.WA.303121"/>
    <x v="1"/>
    <x v="0"/>
    <x v="1"/>
    <n v="19106146.440000001"/>
    <n v="0"/>
    <n v="0"/>
    <n v="0"/>
    <n v="0"/>
    <n v="0"/>
    <n v="0"/>
    <n v="0"/>
    <n v="0"/>
    <n v="0"/>
    <n v="19106146.440000001"/>
    <n v="0.77873999999999999"/>
    <n v="0.22126000000000001"/>
    <n v="14878720.478685601"/>
    <n v="0"/>
    <n v="0"/>
    <n v="14878720.478685601"/>
    <n v="4227425.9613144007"/>
    <n v="0"/>
    <n v="0"/>
    <n v="4227425.9613144007"/>
    <x v="0"/>
  </r>
  <r>
    <x v="0"/>
    <s v="CD"/>
    <s v="WA"/>
    <x v="10"/>
    <s v="CD.WA.303121"/>
    <x v="1"/>
    <x v="0"/>
    <x v="1"/>
    <n v="19295524.859999999"/>
    <n v="0"/>
    <n v="0"/>
    <n v="80.92"/>
    <n v="0"/>
    <n v="48.78"/>
    <n v="0"/>
    <n v="0"/>
    <n v="0"/>
    <n v="0"/>
    <n v="19295573.640000001"/>
    <n v="0.77873999999999999"/>
    <n v="0.22126000000000001"/>
    <n v="15026197.029476399"/>
    <n v="37.9869372"/>
    <n v="0"/>
    <n v="15026235.016413601"/>
    <n v="4269327.8305235999"/>
    <n v="10.793062800000001"/>
    <n v="0"/>
    <n v="4269338.6235864004"/>
    <x v="0"/>
  </r>
  <r>
    <x v="0"/>
    <s v="CD"/>
    <s v="WA"/>
    <x v="1"/>
    <s v="CD.WA.303121"/>
    <x v="1"/>
    <x v="0"/>
    <x v="1"/>
    <n v="19091578.34"/>
    <n v="0"/>
    <n v="0"/>
    <n v="824.42"/>
    <n v="0"/>
    <n v="10093.75"/>
    <n v="0"/>
    <n v="0"/>
    <n v="0"/>
    <n v="0"/>
    <n v="19101672.09"/>
    <n v="0.77873999999999999"/>
    <n v="0.22126000000000001"/>
    <n v="14867375.7164916"/>
    <n v="7860.4068749999997"/>
    <n v="0"/>
    <n v="14875236.1233666"/>
    <n v="4224202.6235084003"/>
    <n v="2233.3431250000003"/>
    <n v="0"/>
    <n v="4226435.9666333999"/>
    <x v="0"/>
  </r>
  <r>
    <x v="1"/>
    <s v="CD"/>
    <s v="WA"/>
    <x v="9"/>
    <s v="CD.WA.303121"/>
    <x v="1"/>
    <x v="0"/>
    <x v="1"/>
    <n v="6423.78"/>
    <n v="0"/>
    <n v="0"/>
    <n v="0"/>
    <n v="0"/>
    <n v="0"/>
    <n v="0"/>
    <n v="0"/>
    <n v="0"/>
    <n v="0"/>
    <n v="6423.78"/>
    <n v="0.77873999999999999"/>
    <n v="0.22126000000000001"/>
    <n v="5002.4544372"/>
    <n v="0"/>
    <n v="0"/>
    <n v="5002.4544372"/>
    <n v="1421.3255627999999"/>
    <n v="0"/>
    <n v="0"/>
    <n v="1421.3255627999999"/>
    <x v="0"/>
  </r>
  <r>
    <x v="0"/>
    <s v="CD"/>
    <s v="WA"/>
    <x v="11"/>
    <s v="CD.WA.303121"/>
    <x v="1"/>
    <x v="0"/>
    <x v="1"/>
    <n v="14901561.9"/>
    <n v="0"/>
    <n v="0"/>
    <n v="11141.5"/>
    <n v="0"/>
    <n v="406320.94"/>
    <n v="0"/>
    <n v="0"/>
    <n v="0"/>
    <n v="0"/>
    <n v="15307882.84"/>
    <n v="0.77873999999999999"/>
    <n v="0.22126000000000001"/>
    <n v="11604442.314006001"/>
    <n v="316418.3688156"/>
    <n v="0"/>
    <n v="11920860.6828216"/>
    <n v="3297119.5859940001"/>
    <n v="89902.571184400003"/>
    <n v="0"/>
    <n v="3387022.1571784001"/>
    <x v="0"/>
  </r>
  <r>
    <x v="1"/>
    <s v="CD"/>
    <s v="WA"/>
    <x v="0"/>
    <s v="CD.WA.303121"/>
    <x v="1"/>
    <x v="0"/>
    <x v="1"/>
    <n v="6423.78"/>
    <n v="0"/>
    <n v="0"/>
    <n v="0"/>
    <n v="0"/>
    <n v="9277.35"/>
    <n v="0"/>
    <n v="0"/>
    <n v="0"/>
    <n v="0"/>
    <n v="15701.13"/>
    <n v="0.77873999999999999"/>
    <n v="0.22126000000000001"/>
    <n v="5002.4544372"/>
    <n v="7224.6435390000006"/>
    <n v="0"/>
    <n v="12227.097976199999"/>
    <n v="1421.3255627999999"/>
    <n v="2052.7064610000002"/>
    <n v="0"/>
    <n v="3474.0320237999999"/>
    <x v="0"/>
  </r>
  <r>
    <x v="0"/>
    <s v="CD"/>
    <s v="WA"/>
    <x v="13"/>
    <s v="CD.WA.303121"/>
    <x v="1"/>
    <x v="0"/>
    <x v="1"/>
    <n v="18968061.899999999"/>
    <n v="1000.64"/>
    <n v="-7699.42"/>
    <n v="5525.13"/>
    <n v="0"/>
    <n v="123516.44"/>
    <n v="0"/>
    <n v="0"/>
    <n v="0"/>
    <n v="0"/>
    <n v="19091578.34"/>
    <n v="0.77873999999999999"/>
    <n v="0.22126000000000001"/>
    <n v="14771188.524005998"/>
    <n v="96187.192485599997"/>
    <n v="0"/>
    <n v="14867375.7164916"/>
    <n v="4196873.3759939997"/>
    <n v="27329.247514400002"/>
    <n v="0"/>
    <n v="4224202.6235084003"/>
    <x v="0"/>
  </r>
  <r>
    <x v="1"/>
    <s v="CD"/>
    <s v="WA"/>
    <x v="10"/>
    <s v="CD.WA.303121"/>
    <x v="1"/>
    <x v="0"/>
    <x v="1"/>
    <n v="15701.13"/>
    <n v="0"/>
    <n v="0"/>
    <n v="0"/>
    <n v="0"/>
    <n v="0"/>
    <n v="0"/>
    <n v="0"/>
    <n v="0"/>
    <n v="0"/>
    <n v="15701.13"/>
    <n v="0.77873999999999999"/>
    <n v="0.22126000000000001"/>
    <n v="12227.097976199999"/>
    <n v="0"/>
    <n v="0"/>
    <n v="12227.097976199999"/>
    <n v="3474.0320237999999"/>
    <n v="0"/>
    <n v="0"/>
    <n v="3474.0320237999999"/>
    <x v="0"/>
  </r>
  <r>
    <x v="0"/>
    <s v="CD"/>
    <s v="WA"/>
    <x v="14"/>
    <s v="CD.WA.303121"/>
    <x v="1"/>
    <x v="0"/>
    <x v="1"/>
    <n v="19295573.640000001"/>
    <n v="0"/>
    <n v="0"/>
    <n v="0"/>
    <n v="0"/>
    <n v="75.319999999999993"/>
    <n v="0"/>
    <n v="0"/>
    <n v="0"/>
    <n v="0"/>
    <n v="19295648.960000001"/>
    <n v="0.77873999999999999"/>
    <n v="0.22126000000000001"/>
    <n v="15026235.016413601"/>
    <n v="58.654696799999996"/>
    <n v="0"/>
    <n v="15026293.671110401"/>
    <n v="4269338.6235864004"/>
    <n v="16.6653032"/>
    <n v="0"/>
    <n v="4269355.2888896009"/>
    <x v="0"/>
  </r>
  <r>
    <x v="1"/>
    <s v="ED"/>
    <s v="WA"/>
    <x v="18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4"/>
    <s v="ED.WA.303121"/>
    <x v="1"/>
    <x v="1"/>
    <x v="1"/>
    <n v="0"/>
    <n v="2816.63"/>
    <n v="1594.64"/>
    <n v="71450.429999999993"/>
    <n v="0"/>
    <n v="364142.17"/>
    <n v="0"/>
    <n v="0"/>
    <n v="0"/>
    <n v="0"/>
    <n v="364142.17"/>
    <n v="1"/>
    <m/>
    <n v="0"/>
    <n v="364142.17"/>
    <n v="0"/>
    <n v="364142.17"/>
    <n v="0"/>
    <n v="0"/>
    <n v="0"/>
    <n v="0"/>
    <x v="0"/>
  </r>
  <r>
    <x v="0"/>
    <s v="ED"/>
    <s v="WA"/>
    <x v="18"/>
    <s v="ED.WA.303121"/>
    <x v="1"/>
    <x v="1"/>
    <x v="1"/>
    <n v="933377.66"/>
    <n v="0"/>
    <n v="0"/>
    <n v="8967.2900000000009"/>
    <n v="0"/>
    <n v="53624.35"/>
    <n v="0"/>
    <n v="0"/>
    <n v="0"/>
    <n v="0"/>
    <n v="987002.01"/>
    <n v="1"/>
    <m/>
    <n v="933377.66"/>
    <n v="53624.35"/>
    <n v="0"/>
    <n v="987002.01"/>
    <n v="0"/>
    <n v="0"/>
    <n v="0"/>
    <n v="0"/>
    <x v="0"/>
  </r>
  <r>
    <x v="1"/>
    <s v="ED"/>
    <s v="WA"/>
    <x v="2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10"/>
    <s v="ED.WA.303121"/>
    <x v="1"/>
    <x v="1"/>
    <x v="1"/>
    <n v="776271.85"/>
    <n v="0"/>
    <n v="0"/>
    <n v="7646.7"/>
    <n v="0"/>
    <n v="29393.42"/>
    <n v="0"/>
    <n v="0"/>
    <n v="0"/>
    <n v="0"/>
    <n v="805665.27"/>
    <n v="1"/>
    <m/>
    <n v="776271.85"/>
    <n v="29393.42"/>
    <n v="0"/>
    <n v="805665.27"/>
    <n v="0"/>
    <n v="0"/>
    <n v="0"/>
    <n v="0"/>
    <x v="0"/>
  </r>
  <r>
    <x v="1"/>
    <s v="ED"/>
    <s v="WA"/>
    <x v="4"/>
    <s v="ED.WA.303121"/>
    <x v="1"/>
    <x v="1"/>
    <x v="1"/>
    <n v="0"/>
    <n v="0"/>
    <n v="0"/>
    <n v="0"/>
    <n v="0"/>
    <n v="2148.1999999999998"/>
    <n v="0"/>
    <n v="0"/>
    <n v="0"/>
    <n v="0"/>
    <n v="2148.1999999999998"/>
    <n v="1"/>
    <m/>
    <n v="0"/>
    <n v="2148.1999999999998"/>
    <n v="0"/>
    <n v="2148.1999999999998"/>
    <n v="0"/>
    <n v="0"/>
    <n v="0"/>
    <n v="0"/>
    <x v="0"/>
  </r>
  <r>
    <x v="0"/>
    <s v="ED"/>
    <s v="WA"/>
    <x v="0"/>
    <s v="ED.WA.303121"/>
    <x v="1"/>
    <x v="1"/>
    <x v="1"/>
    <n v="364142.17"/>
    <n v="-266.89"/>
    <n v="-1594.64"/>
    <n v="10035.450000000001"/>
    <n v="0"/>
    <n v="412129.68"/>
    <n v="0"/>
    <n v="0"/>
    <n v="0"/>
    <n v="0"/>
    <n v="776271.85"/>
    <n v="1"/>
    <m/>
    <n v="364142.17"/>
    <n v="412129.68"/>
    <n v="0"/>
    <n v="776271.85"/>
    <n v="0"/>
    <n v="0"/>
    <n v="0"/>
    <n v="0"/>
    <x v="0"/>
  </r>
  <r>
    <x v="1"/>
    <s v="ED"/>
    <s v="WA"/>
    <x v="0"/>
    <s v="ED.WA.303121"/>
    <x v="1"/>
    <x v="1"/>
    <x v="1"/>
    <n v="2148.1999999999998"/>
    <n v="0"/>
    <n v="0"/>
    <n v="0"/>
    <n v="0"/>
    <n v="1861.53"/>
    <n v="0"/>
    <n v="0"/>
    <n v="0"/>
    <n v="0"/>
    <n v="4009.73"/>
    <n v="1"/>
    <m/>
    <n v="2148.1999999999998"/>
    <n v="1861.53"/>
    <n v="0"/>
    <n v="4009.73"/>
    <n v="0"/>
    <n v="0"/>
    <n v="0"/>
    <n v="0"/>
    <x v="0"/>
  </r>
  <r>
    <x v="1"/>
    <s v="ED"/>
    <s v="WA"/>
    <x v="10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2"/>
    <s v="ED.WA.303121"/>
    <x v="1"/>
    <x v="1"/>
    <x v="1"/>
    <n v="987002.01"/>
    <n v="0"/>
    <n v="0"/>
    <n v="1357.84"/>
    <n v="0"/>
    <n v="3234.87"/>
    <n v="0"/>
    <n v="0"/>
    <n v="0"/>
    <n v="0"/>
    <n v="990236.88"/>
    <n v="1"/>
    <m/>
    <n v="987002.01"/>
    <n v="3234.87"/>
    <n v="0"/>
    <n v="990236.88"/>
    <n v="0"/>
    <n v="0"/>
    <n v="0"/>
    <n v="0"/>
    <x v="0"/>
  </r>
  <r>
    <x v="0"/>
    <s v="ED"/>
    <s v="WA"/>
    <x v="14"/>
    <s v="ED.WA.303121"/>
    <x v="1"/>
    <x v="1"/>
    <x v="1"/>
    <n v="805665.27"/>
    <n v="0"/>
    <n v="0"/>
    <n v="8070.22"/>
    <n v="0"/>
    <n v="127712.39"/>
    <n v="0"/>
    <n v="0"/>
    <n v="0"/>
    <n v="0"/>
    <n v="933377.66"/>
    <n v="1"/>
    <m/>
    <n v="805665.27"/>
    <n v="127712.39"/>
    <n v="0"/>
    <n v="933377.66"/>
    <n v="0"/>
    <n v="0"/>
    <n v="0"/>
    <n v="0"/>
    <x v="0"/>
  </r>
  <r>
    <x v="1"/>
    <s v="ED"/>
    <s v="WA"/>
    <x v="14"/>
    <s v="ED.WA.303121"/>
    <x v="1"/>
    <x v="1"/>
    <x v="1"/>
    <n v="4009.73"/>
    <n v="0"/>
    <n v="0"/>
    <n v="0"/>
    <n v="0"/>
    <n v="0"/>
    <n v="0"/>
    <n v="0"/>
    <n v="0"/>
    <n v="0"/>
    <n v="4009.73"/>
    <n v="1"/>
    <m/>
    <n v="4009.73"/>
    <n v="0"/>
    <n v="0"/>
    <n v="4009.73"/>
    <n v="0"/>
    <n v="0"/>
    <n v="0"/>
    <n v="0"/>
    <x v="0"/>
  </r>
  <r>
    <x v="0"/>
    <s v="ED"/>
    <s v="WA"/>
    <x v="0"/>
    <s v="ED.WA.370121"/>
    <x v="2"/>
    <x v="1"/>
    <x v="1"/>
    <m/>
    <m/>
    <m/>
    <m/>
    <m/>
    <m/>
    <m/>
    <m/>
    <m/>
    <n v="-44657.760000000002"/>
    <n v="-44657.760000000002"/>
    <n v="1"/>
    <m/>
    <n v="0"/>
    <n v="0"/>
    <n v="-44657.760000000002"/>
    <n v="-44657.760000000002"/>
    <n v="0"/>
    <n v="0"/>
    <n v="0"/>
    <n v="0"/>
    <x v="1"/>
  </r>
  <r>
    <x v="1"/>
    <s v="ED"/>
    <s v="WA"/>
    <x v="0"/>
    <s v="ED.WA.370121"/>
    <x v="2"/>
    <x v="1"/>
    <x v="1"/>
    <m/>
    <m/>
    <m/>
    <m/>
    <m/>
    <m/>
    <m/>
    <m/>
    <m/>
    <n v="44657.760000000002"/>
    <n v="44657.760000000002"/>
    <n v="1"/>
    <m/>
    <n v="0"/>
    <n v="0"/>
    <n v="44657.760000000002"/>
    <n v="44657.760000000002"/>
    <n v="0"/>
    <n v="0"/>
    <n v="0"/>
    <n v="0"/>
    <x v="1"/>
  </r>
  <r>
    <x v="1"/>
    <s v="ED"/>
    <s v="WA"/>
    <x v="14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6"/>
    <s v="ED.WA.370121"/>
    <x v="2"/>
    <x v="1"/>
    <x v="1"/>
    <n v="12859452.369999999"/>
    <n v="0"/>
    <n v="0"/>
    <n v="56361.85"/>
    <n v="0"/>
    <n v="269223.37"/>
    <n v="0"/>
    <n v="0"/>
    <n v="0"/>
    <n v="0"/>
    <n v="13128675.74"/>
    <n v="1"/>
    <m/>
    <n v="12859452.369999999"/>
    <n v="269223.37"/>
    <n v="0"/>
    <n v="13128675.74"/>
    <n v="0"/>
    <n v="0"/>
    <n v="0"/>
    <n v="0"/>
    <x v="1"/>
  </r>
  <r>
    <x v="0"/>
    <s v="ED"/>
    <s v="WA"/>
    <x v="7"/>
    <s v="ED.WA.370121"/>
    <x v="2"/>
    <x v="1"/>
    <x v="1"/>
    <n v="2304449.25"/>
    <n v="0"/>
    <n v="0"/>
    <n v="300310.28000000003"/>
    <n v="0"/>
    <n v="1018782.8"/>
    <n v="0"/>
    <n v="0"/>
    <n v="0"/>
    <n v="0"/>
    <n v="3323232.05"/>
    <n v="1"/>
    <m/>
    <n v="2304449.25"/>
    <n v="1018782.8"/>
    <n v="0"/>
    <n v="3323232.05"/>
    <n v="0"/>
    <n v="0"/>
    <n v="0"/>
    <n v="0"/>
    <x v="1"/>
  </r>
  <r>
    <x v="1"/>
    <s v="ED"/>
    <s v="WA"/>
    <x v="4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9"/>
    <s v="ED.WA.370121"/>
    <x v="2"/>
    <x v="1"/>
    <x v="1"/>
    <n v="22785605.579999998"/>
    <n v="178.19"/>
    <n v="100.89"/>
    <n v="186142.53"/>
    <n v="0"/>
    <n v="2746925.58"/>
    <n v="0"/>
    <n v="0"/>
    <n v="0"/>
    <n v="0"/>
    <n v="25532531.16"/>
    <n v="1"/>
    <m/>
    <n v="22785605.579999998"/>
    <n v="2746925.58"/>
    <n v="0"/>
    <n v="25532531.16"/>
    <n v="0"/>
    <n v="0"/>
    <n v="0"/>
    <n v="0"/>
    <x v="1"/>
  </r>
  <r>
    <x v="0"/>
    <s v="ED"/>
    <s v="WA"/>
    <x v="0"/>
    <s v="ED.WA.370121"/>
    <x v="2"/>
    <x v="1"/>
    <x v="1"/>
    <n v="32518815.170000002"/>
    <n v="-16.88"/>
    <n v="-100.89"/>
    <n v="140681.43"/>
    <n v="0"/>
    <n v="4264058.58"/>
    <n v="0"/>
    <n v="0"/>
    <n v="0"/>
    <n v="0"/>
    <n v="36782873.75"/>
    <n v="1"/>
    <m/>
    <n v="32518815.170000002"/>
    <n v="4264058.58"/>
    <n v="0"/>
    <n v="36782873.75"/>
    <n v="0"/>
    <n v="0"/>
    <n v="0"/>
    <n v="0"/>
    <x v="1"/>
  </r>
  <r>
    <x v="1"/>
    <s v="ED"/>
    <s v="WA"/>
    <x v="9"/>
    <s v="ED.WA.370121"/>
    <x v="2"/>
    <x v="1"/>
    <x v="1"/>
    <n v="0"/>
    <n v="0"/>
    <n v="0"/>
    <n v="0"/>
    <n v="0"/>
    <n v="135.66999999999999"/>
    <n v="0"/>
    <n v="0"/>
    <n v="0"/>
    <n v="0"/>
    <n v="135.66999999999999"/>
    <n v="1"/>
    <m/>
    <n v="0"/>
    <n v="135.66999999999999"/>
    <n v="0"/>
    <n v="135.66999999999999"/>
    <n v="0"/>
    <n v="0"/>
    <n v="0"/>
    <n v="0"/>
    <x v="1"/>
  </r>
  <r>
    <x v="0"/>
    <s v="ED"/>
    <s v="WA"/>
    <x v="10"/>
    <s v="ED.WA.370121"/>
    <x v="2"/>
    <x v="1"/>
    <x v="1"/>
    <n v="36782873.75"/>
    <n v="0"/>
    <n v="0"/>
    <n v="177903.61"/>
    <n v="0"/>
    <n v="2393355"/>
    <n v="0"/>
    <n v="0"/>
    <n v="0"/>
    <n v="0"/>
    <n v="39176228.75"/>
    <n v="1"/>
    <m/>
    <n v="36782873.75"/>
    <n v="2393355"/>
    <n v="0"/>
    <n v="39176228.75"/>
    <n v="0"/>
    <n v="0"/>
    <n v="0"/>
    <n v="0"/>
    <x v="1"/>
  </r>
  <r>
    <x v="0"/>
    <s v="ED"/>
    <s v="WA"/>
    <x v="13"/>
    <s v="ED.WA.370121"/>
    <x v="2"/>
    <x v="1"/>
    <x v="1"/>
    <n v="13128675.74"/>
    <n v="0"/>
    <n v="0"/>
    <n v="223192.63"/>
    <n v="0"/>
    <n v="3433706.76"/>
    <n v="0"/>
    <n v="0"/>
    <n v="0"/>
    <n v="0"/>
    <n v="16562382.5"/>
    <n v="1"/>
    <m/>
    <n v="13128675.74"/>
    <n v="3433706.76"/>
    <n v="0"/>
    <n v="16562382.5"/>
    <n v="0"/>
    <n v="0"/>
    <n v="0"/>
    <n v="0"/>
    <x v="1"/>
  </r>
  <r>
    <x v="0"/>
    <s v="ED"/>
    <s v="WA"/>
    <x v="11"/>
    <s v="ED.WA.370121"/>
    <x v="2"/>
    <x v="1"/>
    <x v="1"/>
    <n v="3323232.05"/>
    <n v="0"/>
    <n v="0"/>
    <n v="42622.78"/>
    <n v="0"/>
    <n v="121907.56"/>
    <n v="0"/>
    <n v="0"/>
    <n v="0"/>
    <n v="0"/>
    <n v="3445139.61"/>
    <n v="1"/>
    <m/>
    <n v="3323232.05"/>
    <n v="121907.56"/>
    <n v="0"/>
    <n v="3445139.61"/>
    <n v="0"/>
    <n v="0"/>
    <n v="0"/>
    <n v="0"/>
    <x v="1"/>
  </r>
  <r>
    <x v="1"/>
    <s v="ED"/>
    <s v="WA"/>
    <x v="0"/>
    <s v="ED.WA.370121"/>
    <x v="2"/>
    <x v="1"/>
    <x v="1"/>
    <n v="135.66999999999999"/>
    <n v="0"/>
    <n v="0"/>
    <n v="0"/>
    <n v="0"/>
    <n v="117.77"/>
    <n v="0"/>
    <n v="0"/>
    <n v="0"/>
    <n v="0"/>
    <n v="253.44"/>
    <n v="1"/>
    <m/>
    <n v="135.66999999999999"/>
    <n v="117.77"/>
    <n v="0"/>
    <n v="253.44"/>
    <n v="0"/>
    <n v="0"/>
    <n v="0"/>
    <n v="0"/>
    <x v="1"/>
  </r>
  <r>
    <x v="1"/>
    <s v="ED"/>
    <s v="WA"/>
    <x v="18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1"/>
    <s v="ED"/>
    <s v="WA"/>
    <x v="10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5"/>
    <s v="ED.WA.370121"/>
    <x v="2"/>
    <x v="1"/>
    <x v="1"/>
    <n v="6420363.7300000004"/>
    <n v="0"/>
    <n v="0"/>
    <n v="179966.06"/>
    <n v="0"/>
    <n v="1720342.18"/>
    <n v="0"/>
    <n v="0"/>
    <n v="0"/>
    <n v="0"/>
    <n v="8140705.9100000001"/>
    <n v="1"/>
    <m/>
    <n v="6420363.7300000004"/>
    <n v="1720342.18"/>
    <n v="0"/>
    <n v="8140705.9100000001"/>
    <n v="0"/>
    <n v="0"/>
    <n v="0"/>
    <n v="0"/>
    <x v="1"/>
  </r>
  <r>
    <x v="0"/>
    <s v="ED"/>
    <s v="WA"/>
    <x v="14"/>
    <s v="ED.WA.370121"/>
    <x v="2"/>
    <x v="1"/>
    <x v="1"/>
    <n v="39176228.75"/>
    <n v="0"/>
    <n v="0"/>
    <n v="205688.24"/>
    <n v="0"/>
    <n v="2751247.51"/>
    <n v="0"/>
    <n v="0"/>
    <n v="0"/>
    <n v="0"/>
    <n v="41927476.259999998"/>
    <n v="1"/>
    <m/>
    <n v="39176228.75"/>
    <n v="2751247.51"/>
    <n v="0"/>
    <n v="41927476.259999998"/>
    <n v="0"/>
    <n v="0"/>
    <n v="0"/>
    <n v="0"/>
    <x v="1"/>
  </r>
  <r>
    <x v="0"/>
    <s v="ED"/>
    <s v="WA"/>
    <x v="1"/>
    <s v="ED.WA.370121"/>
    <x v="2"/>
    <x v="1"/>
    <x v="1"/>
    <n v="16562382.5"/>
    <n v="0"/>
    <n v="0"/>
    <n v="68687.789999999994"/>
    <n v="0"/>
    <n v="1132264.77"/>
    <n v="0"/>
    <n v="0"/>
    <n v="0"/>
    <n v="0"/>
    <n v="17694647.27"/>
    <n v="1"/>
    <m/>
    <n v="16562382.5"/>
    <n v="1132264.77"/>
    <n v="0"/>
    <n v="17694647.27"/>
    <n v="0"/>
    <n v="0"/>
    <n v="0"/>
    <n v="0"/>
    <x v="1"/>
  </r>
  <r>
    <x v="0"/>
    <s v="ED"/>
    <s v="WA"/>
    <x v="17"/>
    <s v="ED.WA.370121"/>
    <x v="2"/>
    <x v="1"/>
    <x v="1"/>
    <n v="0"/>
    <n v="45784.78"/>
    <n v="79795.23"/>
    <n v="456895.93"/>
    <n v="0"/>
    <n v="2304449.25"/>
    <n v="0"/>
    <n v="0"/>
    <n v="0"/>
    <n v="0"/>
    <n v="2304449.25"/>
    <n v="1"/>
    <m/>
    <n v="0"/>
    <n v="2304449.25"/>
    <n v="0"/>
    <n v="2304449.25"/>
    <n v="0"/>
    <n v="0"/>
    <n v="0"/>
    <n v="0"/>
    <x v="1"/>
  </r>
  <r>
    <x v="0"/>
    <s v="ED"/>
    <s v="WA"/>
    <x v="16"/>
    <s v="ED.WA.370121"/>
    <x v="2"/>
    <x v="1"/>
    <x v="1"/>
    <n v="3445139.61"/>
    <n v="0"/>
    <n v="0"/>
    <n v="215573.62"/>
    <n v="0"/>
    <n v="2975224.12"/>
    <n v="0"/>
    <n v="0"/>
    <n v="0"/>
    <n v="0"/>
    <n v="6420363.7300000004"/>
    <n v="1"/>
    <m/>
    <n v="3445139.61"/>
    <n v="2975224.12"/>
    <n v="0"/>
    <n v="6420363.7300000004"/>
    <n v="0"/>
    <n v="0"/>
    <n v="0"/>
    <n v="0"/>
    <x v="1"/>
  </r>
  <r>
    <x v="1"/>
    <s v="ED"/>
    <s v="WA"/>
    <x v="2"/>
    <s v="ED.WA.370121"/>
    <x v="2"/>
    <x v="1"/>
    <x v="1"/>
    <n v="253.44"/>
    <n v="0"/>
    <n v="0"/>
    <n v="0"/>
    <n v="0"/>
    <n v="0"/>
    <n v="0"/>
    <n v="0"/>
    <n v="0"/>
    <n v="0"/>
    <n v="253.44"/>
    <n v="1"/>
    <m/>
    <n v="253.44"/>
    <n v="0"/>
    <n v="0"/>
    <n v="253.44"/>
    <n v="0"/>
    <n v="0"/>
    <n v="0"/>
    <n v="0"/>
    <x v="1"/>
  </r>
  <r>
    <x v="0"/>
    <s v="ED"/>
    <s v="WA"/>
    <x v="19"/>
    <s v="ED.WA.370121"/>
    <x v="2"/>
    <x v="1"/>
    <x v="1"/>
    <n v="8140705.9100000001"/>
    <n v="0"/>
    <n v="0"/>
    <n v="-65342.28"/>
    <n v="0"/>
    <n v="1926994.25"/>
    <n v="0"/>
    <n v="0"/>
    <n v="0"/>
    <n v="0"/>
    <n v="10067700.16"/>
    <n v="1"/>
    <m/>
    <n v="8140705.9100000001"/>
    <n v="1926994.25"/>
    <n v="0"/>
    <n v="10067700.16"/>
    <n v="0"/>
    <n v="0"/>
    <n v="0"/>
    <n v="0"/>
    <x v="1"/>
  </r>
  <r>
    <x v="0"/>
    <s v="ED"/>
    <s v="WA"/>
    <x v="18"/>
    <s v="ED.WA.370121"/>
    <x v="2"/>
    <x v="1"/>
    <x v="1"/>
    <n v="41927476.259999998"/>
    <n v="0"/>
    <n v="0"/>
    <n v="183865.63"/>
    <n v="0"/>
    <n v="3182818.55"/>
    <n v="0"/>
    <n v="0"/>
    <n v="0"/>
    <n v="0"/>
    <n v="45110294.810000002"/>
    <n v="1"/>
    <m/>
    <n v="41927476.259999998"/>
    <n v="3182818.55"/>
    <n v="0"/>
    <n v="45110294.810000002"/>
    <n v="0"/>
    <n v="0"/>
    <n v="0"/>
    <n v="0"/>
    <x v="1"/>
  </r>
  <r>
    <x v="0"/>
    <s v="ED"/>
    <s v="WA"/>
    <x v="21"/>
    <s v="ED.WA.370121"/>
    <x v="2"/>
    <x v="1"/>
    <x v="1"/>
    <n v="17694647.27"/>
    <n v="0"/>
    <n v="0"/>
    <n v="134146.51"/>
    <n v="0"/>
    <n v="1484406.74"/>
    <n v="0"/>
    <n v="0"/>
    <n v="0"/>
    <n v="0"/>
    <n v="19179054.010000002"/>
    <n v="1"/>
    <m/>
    <n v="17694647.27"/>
    <n v="1484406.74"/>
    <n v="0"/>
    <n v="19179054.010000002"/>
    <n v="0"/>
    <n v="0"/>
    <n v="0"/>
    <n v="0"/>
    <x v="1"/>
  </r>
  <r>
    <x v="0"/>
    <s v="ED"/>
    <s v="WA"/>
    <x v="20"/>
    <s v="ED.WA.370121"/>
    <x v="2"/>
    <x v="1"/>
    <x v="1"/>
    <n v="25532531.16"/>
    <n v="0"/>
    <n v="0"/>
    <n v="302377.8"/>
    <n v="0"/>
    <n v="4167321.82"/>
    <n v="0"/>
    <n v="0"/>
    <n v="0"/>
    <n v="0"/>
    <n v="29699852.98"/>
    <n v="1"/>
    <m/>
    <n v="25532531.16"/>
    <n v="4167321.82"/>
    <n v="0"/>
    <n v="29699852.98"/>
    <n v="0"/>
    <n v="0"/>
    <n v="0"/>
    <n v="0"/>
    <x v="1"/>
  </r>
  <r>
    <x v="0"/>
    <s v="ED"/>
    <s v="WA"/>
    <x v="3"/>
    <s v="ED.WA.370121"/>
    <x v="2"/>
    <x v="1"/>
    <x v="1"/>
    <n v="10067700.16"/>
    <n v="0"/>
    <n v="0"/>
    <n v="153674.5"/>
    <n v="0"/>
    <n v="2791752.21"/>
    <n v="0"/>
    <n v="0"/>
    <n v="0"/>
    <n v="0"/>
    <n v="12859452.369999999"/>
    <n v="1"/>
    <m/>
    <n v="10067700.16"/>
    <n v="2791752.21"/>
    <n v="0"/>
    <n v="12859452.369999999"/>
    <n v="0"/>
    <n v="0"/>
    <n v="0"/>
    <n v="0"/>
    <x v="1"/>
  </r>
  <r>
    <x v="0"/>
    <s v="ED"/>
    <s v="WA"/>
    <x v="2"/>
    <s v="ED.WA.370121"/>
    <x v="2"/>
    <x v="1"/>
    <x v="1"/>
    <n v="45110294.810000002"/>
    <n v="0"/>
    <n v="0"/>
    <n v="104716.4"/>
    <n v="0"/>
    <n v="638752.25"/>
    <n v="0"/>
    <n v="0"/>
    <n v="0"/>
    <n v="0"/>
    <n v="45749047.060000002"/>
    <n v="1"/>
    <m/>
    <n v="45110294.810000002"/>
    <n v="638752.25"/>
    <n v="0"/>
    <n v="45749047.060000002"/>
    <n v="0"/>
    <n v="0"/>
    <n v="0"/>
    <n v="0"/>
    <x v="1"/>
  </r>
  <r>
    <x v="1"/>
    <s v="ED"/>
    <s v="WA"/>
    <x v="20"/>
    <s v="ED.WA.370121"/>
    <x v="2"/>
    <x v="1"/>
    <x v="1"/>
    <n v="135.66999999999999"/>
    <n v="0"/>
    <n v="0"/>
    <n v="0"/>
    <n v="0"/>
    <n v="0"/>
    <n v="0"/>
    <n v="0"/>
    <n v="0"/>
    <n v="0"/>
    <n v="135.66999999999999"/>
    <n v="1"/>
    <m/>
    <n v="135.66999999999999"/>
    <n v="0"/>
    <n v="0"/>
    <n v="135.66999999999999"/>
    <n v="0"/>
    <n v="0"/>
    <n v="0"/>
    <n v="0"/>
    <x v="1"/>
  </r>
  <r>
    <x v="0"/>
    <s v="ED"/>
    <s v="WA"/>
    <x v="5"/>
    <s v="ED.WA.370121"/>
    <x v="2"/>
    <x v="1"/>
    <x v="1"/>
    <n v="19179054.010000002"/>
    <n v="0"/>
    <n v="0"/>
    <n v="245663.15"/>
    <n v="0"/>
    <n v="3606551.57"/>
    <n v="0"/>
    <n v="0"/>
    <n v="0"/>
    <n v="0"/>
    <n v="22785605.579999998"/>
    <n v="1"/>
    <m/>
    <n v="19179054.010000002"/>
    <n v="3606551.57"/>
    <n v="0"/>
    <n v="22785605.579999998"/>
    <n v="0"/>
    <n v="0"/>
    <n v="0"/>
    <n v="0"/>
    <x v="1"/>
  </r>
  <r>
    <x v="0"/>
    <s v="ED"/>
    <s v="WA"/>
    <x v="4"/>
    <s v="ED.WA.370121"/>
    <x v="2"/>
    <x v="1"/>
    <x v="1"/>
    <n v="29699852.98"/>
    <n v="0"/>
    <n v="0"/>
    <n v="203103.38"/>
    <n v="0"/>
    <n v="2818962.19"/>
    <n v="0"/>
    <n v="0"/>
    <n v="0"/>
    <n v="0"/>
    <n v="32518815.170000002"/>
    <n v="1"/>
    <m/>
    <n v="29699852.98"/>
    <n v="2818962.19"/>
    <n v="0"/>
    <n v="32518815.170000002"/>
    <n v="0"/>
    <n v="0"/>
    <n v="0"/>
    <n v="0"/>
    <x v="1"/>
  </r>
  <r>
    <x v="0"/>
    <s v="GD"/>
    <s v="WA"/>
    <x v="0"/>
    <s v="GD.WA.381121"/>
    <x v="3"/>
    <x v="2"/>
    <x v="1"/>
    <m/>
    <m/>
    <m/>
    <m/>
    <m/>
    <m/>
    <m/>
    <m/>
    <m/>
    <n v="-42309.84"/>
    <n v="-42309.84"/>
    <m/>
    <n v="1"/>
    <n v="0"/>
    <n v="0"/>
    <n v="0"/>
    <n v="0"/>
    <n v="0"/>
    <n v="0"/>
    <n v="-42309.84"/>
    <n v="-42309.84"/>
    <x v="1"/>
  </r>
  <r>
    <x v="1"/>
    <s v="GD"/>
    <s v="WA"/>
    <x v="0"/>
    <s v="GD.WA.381121"/>
    <x v="3"/>
    <x v="2"/>
    <x v="1"/>
    <m/>
    <m/>
    <m/>
    <m/>
    <m/>
    <m/>
    <m/>
    <m/>
    <m/>
    <n v="42309.84"/>
    <n v="42309.84"/>
    <m/>
    <n v="1"/>
    <n v="0"/>
    <n v="0"/>
    <n v="0"/>
    <n v="0"/>
    <n v="0"/>
    <n v="0"/>
    <n v="42309.84"/>
    <n v="42309.84"/>
    <x v="1"/>
  </r>
  <r>
    <x v="0"/>
    <s v="GD"/>
    <s v="WA"/>
    <x v="3"/>
    <s v="GD.WA.381121"/>
    <x v="3"/>
    <x v="2"/>
    <x v="1"/>
    <n v="5225870.8499999996"/>
    <n v="0"/>
    <n v="0"/>
    <n v="119261.24"/>
    <n v="0"/>
    <n v="1758734.87"/>
    <n v="0"/>
    <n v="0"/>
    <n v="0"/>
    <n v="0"/>
    <n v="6984605.7199999997"/>
    <m/>
    <n v="1"/>
    <n v="0"/>
    <n v="0"/>
    <n v="0"/>
    <n v="0"/>
    <n v="5225870.8499999996"/>
    <n v="1758734.87"/>
    <n v="0"/>
    <n v="6984605.7199999997"/>
    <x v="1"/>
  </r>
  <r>
    <x v="0"/>
    <s v="GD"/>
    <s v="WA"/>
    <x v="2"/>
    <s v="GD.WA.381121"/>
    <x v="3"/>
    <x v="2"/>
    <x v="1"/>
    <n v="19788783.120000001"/>
    <n v="0"/>
    <n v="0"/>
    <n v="43750.44"/>
    <n v="0"/>
    <n v="124760.55"/>
    <n v="0"/>
    <n v="0"/>
    <n v="0"/>
    <n v="0"/>
    <n v="19913543.670000002"/>
    <m/>
    <n v="1"/>
    <n v="0"/>
    <n v="0"/>
    <n v="0"/>
    <n v="0"/>
    <n v="19788783.120000001"/>
    <n v="124760.55"/>
    <n v="0"/>
    <n v="19913543.670000002"/>
    <x v="1"/>
  </r>
  <r>
    <x v="0"/>
    <s v="GD"/>
    <s v="WA"/>
    <x v="5"/>
    <s v="GD.WA.381121"/>
    <x v="3"/>
    <x v="2"/>
    <x v="1"/>
    <n v="11379896.310000001"/>
    <n v="0"/>
    <n v="0"/>
    <n v="65207.92"/>
    <n v="0"/>
    <n v="1213193.6599999999"/>
    <n v="0"/>
    <n v="0"/>
    <n v="0"/>
    <n v="0"/>
    <n v="12593089.970000001"/>
    <m/>
    <n v="1"/>
    <n v="0"/>
    <n v="0"/>
    <n v="0"/>
    <n v="0"/>
    <n v="11379896.310000001"/>
    <n v="1213193.6599999999"/>
    <n v="0"/>
    <n v="12593089.970000001"/>
    <x v="1"/>
  </r>
  <r>
    <x v="0"/>
    <s v="GD"/>
    <s v="WA"/>
    <x v="4"/>
    <s v="GD.WA.381121"/>
    <x v="3"/>
    <x v="2"/>
    <x v="1"/>
    <n v="13713394.42"/>
    <n v="0"/>
    <n v="0"/>
    <n v="61853.08"/>
    <n v="0"/>
    <n v="901035.58"/>
    <n v="0"/>
    <n v="0"/>
    <n v="0"/>
    <n v="0"/>
    <n v="14614430"/>
    <m/>
    <n v="1"/>
    <n v="0"/>
    <n v="0"/>
    <n v="0"/>
    <n v="0"/>
    <n v="13713394.42"/>
    <n v="901035.58"/>
    <n v="0"/>
    <n v="14614430"/>
    <x v="1"/>
  </r>
  <r>
    <x v="0"/>
    <s v="GD"/>
    <s v="WA"/>
    <x v="6"/>
    <s v="GD.WA.381121"/>
    <x v="3"/>
    <x v="2"/>
    <x v="1"/>
    <n v="6984605.7199999997"/>
    <n v="0"/>
    <n v="0"/>
    <n v="53330.68"/>
    <n v="0"/>
    <n v="671143.16"/>
    <n v="0"/>
    <n v="0"/>
    <n v="0"/>
    <n v="0"/>
    <n v="7655748.8799999999"/>
    <m/>
    <n v="1"/>
    <n v="0"/>
    <n v="0"/>
    <n v="0"/>
    <n v="0"/>
    <n v="6984605.7199999997"/>
    <n v="671143.16"/>
    <n v="0"/>
    <n v="7655748.8799999999"/>
    <x v="1"/>
  </r>
  <r>
    <x v="0"/>
    <s v="GD"/>
    <s v="WA"/>
    <x v="7"/>
    <s v="GD.WA.381121"/>
    <x v="3"/>
    <x v="2"/>
    <x v="1"/>
    <n v="1489961.24"/>
    <n v="0"/>
    <n v="0"/>
    <n v="25107.56"/>
    <n v="0"/>
    <n v="118087.52"/>
    <n v="0"/>
    <n v="0"/>
    <n v="0"/>
    <n v="0"/>
    <n v="1608048.76"/>
    <m/>
    <n v="1"/>
    <n v="0"/>
    <n v="0"/>
    <n v="0"/>
    <n v="0"/>
    <n v="1489961.24"/>
    <n v="118087.52"/>
    <n v="0"/>
    <n v="1608048.76"/>
    <x v="1"/>
  </r>
  <r>
    <x v="0"/>
    <s v="GD"/>
    <s v="WA"/>
    <x v="9"/>
    <s v="GD.WA.381121"/>
    <x v="3"/>
    <x v="2"/>
    <x v="1"/>
    <n v="12593089.970000001"/>
    <n v="0"/>
    <n v="0"/>
    <n v="63192.02"/>
    <n v="0"/>
    <n v="1150258.76"/>
    <n v="0"/>
    <n v="0"/>
    <n v="0"/>
    <n v="0"/>
    <n v="13743348.73"/>
    <m/>
    <n v="1"/>
    <n v="0"/>
    <n v="0"/>
    <n v="0"/>
    <n v="0"/>
    <n v="12593089.970000001"/>
    <n v="1150258.76"/>
    <n v="0"/>
    <n v="13743348.73"/>
    <x v="1"/>
  </r>
  <r>
    <x v="0"/>
    <s v="GD"/>
    <s v="WA"/>
    <x v="0"/>
    <s v="GD.WA.381121"/>
    <x v="3"/>
    <x v="2"/>
    <x v="1"/>
    <n v="14614430"/>
    <n v="0"/>
    <n v="0"/>
    <n v="82962.009999999995"/>
    <n v="0"/>
    <n v="2907871.74"/>
    <n v="0"/>
    <n v="0"/>
    <n v="0"/>
    <n v="0"/>
    <n v="17522301.739999998"/>
    <m/>
    <n v="1"/>
    <n v="0"/>
    <n v="0"/>
    <n v="0"/>
    <n v="0"/>
    <n v="14614430"/>
    <n v="2907871.74"/>
    <n v="0"/>
    <n v="17522301.739999998"/>
    <x v="1"/>
  </r>
  <r>
    <x v="0"/>
    <s v="GD"/>
    <s v="WA"/>
    <x v="10"/>
    <s v="GD.WA.381121"/>
    <x v="3"/>
    <x v="2"/>
    <x v="1"/>
    <n v="17522301.739999998"/>
    <n v="0"/>
    <n v="0"/>
    <n v="45186.84"/>
    <n v="0"/>
    <n v="537142.55000000005"/>
    <n v="0"/>
    <n v="0"/>
    <n v="0"/>
    <n v="0"/>
    <n v="18059444.289999999"/>
    <m/>
    <n v="1"/>
    <n v="0"/>
    <n v="0"/>
    <n v="0"/>
    <n v="0"/>
    <n v="17522301.739999998"/>
    <n v="537142.55000000005"/>
    <n v="0"/>
    <n v="18059444.289999999"/>
    <x v="1"/>
  </r>
  <r>
    <x v="0"/>
    <s v="GD"/>
    <s v="WA"/>
    <x v="13"/>
    <s v="GD.WA.381121"/>
    <x v="3"/>
    <x v="2"/>
    <x v="1"/>
    <n v="7655748.8799999999"/>
    <n v="0"/>
    <n v="0"/>
    <n v="64512.76"/>
    <n v="0"/>
    <n v="905991.55"/>
    <n v="0"/>
    <n v="0"/>
    <n v="0"/>
    <n v="0"/>
    <n v="8561740.4299999997"/>
    <m/>
    <n v="1"/>
    <n v="0"/>
    <n v="0"/>
    <n v="0"/>
    <n v="0"/>
    <n v="7655748.8799999999"/>
    <n v="905991.55"/>
    <n v="0"/>
    <n v="8561740.4299999997"/>
    <x v="1"/>
  </r>
  <r>
    <x v="0"/>
    <s v="GD"/>
    <s v="WA"/>
    <x v="11"/>
    <s v="GD.WA.381121"/>
    <x v="3"/>
    <x v="2"/>
    <x v="1"/>
    <n v="1608048.76"/>
    <n v="0"/>
    <n v="0"/>
    <n v="33031.730000000003"/>
    <n v="0"/>
    <n v="107513.15"/>
    <n v="0"/>
    <n v="0"/>
    <n v="0"/>
    <n v="0"/>
    <n v="1715561.91"/>
    <m/>
    <n v="1"/>
    <n v="0"/>
    <n v="0"/>
    <n v="0"/>
    <n v="0"/>
    <n v="1608048.76"/>
    <n v="107513.15"/>
    <n v="0"/>
    <n v="1715561.91"/>
    <x v="1"/>
  </r>
  <r>
    <x v="0"/>
    <s v="GD"/>
    <s v="WA"/>
    <x v="15"/>
    <s v="GD.WA.381121"/>
    <x v="3"/>
    <x v="2"/>
    <x v="1"/>
    <n v="4076143.95"/>
    <n v="0"/>
    <n v="0"/>
    <n v="32476.15"/>
    <n v="0"/>
    <n v="228118.07"/>
    <n v="0"/>
    <n v="0"/>
    <n v="0"/>
    <n v="0"/>
    <n v="4304262.0199999996"/>
    <m/>
    <n v="1"/>
    <n v="0"/>
    <n v="0"/>
    <n v="0"/>
    <n v="0"/>
    <n v="4076143.95"/>
    <n v="228118.07"/>
    <n v="0"/>
    <n v="4304262.0199999996"/>
    <x v="1"/>
  </r>
  <r>
    <x v="0"/>
    <s v="GD"/>
    <s v="WA"/>
    <x v="14"/>
    <s v="GD.WA.381121"/>
    <x v="3"/>
    <x v="2"/>
    <x v="1"/>
    <n v="18059444.289999999"/>
    <n v="0"/>
    <n v="0"/>
    <n v="48222.53"/>
    <n v="0"/>
    <n v="670778.81999999995"/>
    <n v="0"/>
    <n v="0"/>
    <n v="0"/>
    <n v="0"/>
    <n v="18730223.109999999"/>
    <m/>
    <n v="1"/>
    <n v="0"/>
    <n v="0"/>
    <n v="0"/>
    <n v="0"/>
    <n v="18059444.289999999"/>
    <n v="670778.81999999995"/>
    <n v="0"/>
    <n v="18730223.109999999"/>
    <x v="1"/>
  </r>
  <r>
    <x v="0"/>
    <s v="GD"/>
    <s v="WA"/>
    <x v="1"/>
    <s v="GD.WA.381121"/>
    <x v="3"/>
    <x v="2"/>
    <x v="1"/>
    <n v="8561740.4299999997"/>
    <n v="0"/>
    <n v="0"/>
    <n v="136941.78"/>
    <n v="0"/>
    <n v="2314681.5499999998"/>
    <n v="0"/>
    <n v="0"/>
    <n v="0"/>
    <n v="0"/>
    <n v="10876421.98"/>
    <m/>
    <n v="1"/>
    <n v="0"/>
    <n v="0"/>
    <n v="0"/>
    <n v="0"/>
    <n v="8561740.4299999997"/>
    <n v="2314681.5499999998"/>
    <n v="0"/>
    <n v="10876421.98"/>
    <x v="1"/>
  </r>
  <r>
    <x v="0"/>
    <s v="GD"/>
    <s v="WA"/>
    <x v="17"/>
    <s v="GD.WA.381121"/>
    <x v="3"/>
    <x v="2"/>
    <x v="1"/>
    <n v="0"/>
    <n v="34510.870000000003"/>
    <n v="60167.95"/>
    <n v="338607.34"/>
    <n v="0"/>
    <n v="1489961.24"/>
    <n v="0"/>
    <n v="0"/>
    <n v="0"/>
    <n v="0"/>
    <n v="1489961.24"/>
    <m/>
    <n v="1"/>
    <n v="0"/>
    <n v="0"/>
    <n v="0"/>
    <n v="0"/>
    <n v="0"/>
    <n v="1489961.24"/>
    <n v="0"/>
    <n v="1489961.24"/>
    <x v="1"/>
  </r>
  <r>
    <x v="0"/>
    <s v="GD"/>
    <s v="WA"/>
    <x v="16"/>
    <s v="GD.WA.381121"/>
    <x v="3"/>
    <x v="2"/>
    <x v="1"/>
    <n v="1715561.91"/>
    <n v="0"/>
    <n v="0"/>
    <n v="256325.15"/>
    <n v="0"/>
    <n v="2360582.04"/>
    <n v="0"/>
    <n v="0"/>
    <n v="0"/>
    <n v="0"/>
    <n v="4076143.95"/>
    <m/>
    <n v="1"/>
    <n v="0"/>
    <n v="0"/>
    <n v="0"/>
    <n v="0"/>
    <n v="1715561.91"/>
    <n v="2360582.04"/>
    <n v="0"/>
    <n v="4076143.95"/>
    <x v="1"/>
  </r>
  <r>
    <x v="0"/>
    <s v="GD"/>
    <s v="WA"/>
    <x v="19"/>
    <s v="GD.WA.381121"/>
    <x v="3"/>
    <x v="2"/>
    <x v="1"/>
    <n v="4304262.0199999996"/>
    <n v="0"/>
    <n v="0"/>
    <n v="63308.29"/>
    <n v="0"/>
    <n v="921608.83"/>
    <n v="0"/>
    <n v="0"/>
    <n v="0"/>
    <n v="0"/>
    <n v="5225870.8499999996"/>
    <m/>
    <n v="1"/>
    <n v="0"/>
    <n v="0"/>
    <n v="0"/>
    <n v="0"/>
    <n v="4304262.0199999996"/>
    <n v="921608.83"/>
    <n v="0"/>
    <n v="5225870.8499999996"/>
    <x v="1"/>
  </r>
  <r>
    <x v="0"/>
    <s v="GD"/>
    <s v="WA"/>
    <x v="18"/>
    <s v="GD.WA.381121"/>
    <x v="3"/>
    <x v="2"/>
    <x v="1"/>
    <n v="18730223.109999999"/>
    <n v="0"/>
    <n v="0"/>
    <n v="49381.79"/>
    <n v="0"/>
    <n v="1058560.01"/>
    <n v="0"/>
    <n v="0"/>
    <n v="0"/>
    <n v="0"/>
    <n v="19788783.120000001"/>
    <m/>
    <n v="1"/>
    <n v="0"/>
    <n v="0"/>
    <n v="0"/>
    <n v="0"/>
    <n v="18730223.109999999"/>
    <n v="1058560.01"/>
    <n v="0"/>
    <n v="19788783.120000001"/>
    <x v="1"/>
  </r>
  <r>
    <x v="0"/>
    <s v="GD"/>
    <s v="WA"/>
    <x v="21"/>
    <s v="GD.WA.381121"/>
    <x v="3"/>
    <x v="2"/>
    <x v="1"/>
    <n v="10876421.98"/>
    <n v="0"/>
    <n v="0"/>
    <n v="51051.86"/>
    <n v="0"/>
    <n v="503474.33"/>
    <n v="0"/>
    <n v="0"/>
    <n v="0"/>
    <n v="0"/>
    <n v="11379896.310000001"/>
    <m/>
    <n v="1"/>
    <n v="0"/>
    <n v="0"/>
    <n v="0"/>
    <n v="0"/>
    <n v="10876421.98"/>
    <n v="503474.33"/>
    <n v="0"/>
    <n v="11379896.310000001"/>
    <x v="1"/>
  </r>
  <r>
    <x v="0"/>
    <s v="GD"/>
    <s v="WA"/>
    <x v="20"/>
    <s v="GD.WA.381121"/>
    <x v="3"/>
    <x v="2"/>
    <x v="1"/>
    <n v="13743348.73"/>
    <n v="0"/>
    <n v="0"/>
    <n v="-74828.149999999994"/>
    <n v="0"/>
    <n v="-29954.31"/>
    <n v="0"/>
    <n v="0"/>
    <n v="0"/>
    <n v="0"/>
    <n v="13713394.42"/>
    <m/>
    <n v="1"/>
    <n v="0"/>
    <n v="0"/>
    <n v="0"/>
    <n v="0"/>
    <n v="13743348.73"/>
    <n v="-29954.31"/>
    <n v="0"/>
    <n v="13713394.42"/>
    <x v="1"/>
  </r>
  <r>
    <x v="0"/>
    <s v="GD"/>
    <s v="WA"/>
    <x v="2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2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7"/>
    <s v="GD.WA.389421"/>
    <x v="4"/>
    <x v="2"/>
    <x v="1"/>
    <n v="0"/>
    <n v="3.6"/>
    <n v="6.2"/>
    <n v="137.36000000000001"/>
    <n v="0"/>
    <n v="2368.16"/>
    <n v="0"/>
    <n v="0"/>
    <n v="0"/>
    <n v="0"/>
    <n v="2368.16"/>
    <m/>
    <n v="1"/>
    <n v="0"/>
    <n v="0"/>
    <n v="0"/>
    <n v="0"/>
    <n v="0"/>
    <n v="2368.16"/>
    <n v="0"/>
    <n v="2368.16"/>
    <x v="2"/>
  </r>
  <r>
    <x v="0"/>
    <s v="GD"/>
    <s v="WA"/>
    <x v="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0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3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5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4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6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9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GD"/>
    <s v="WA"/>
    <x v="18"/>
    <s v="GD.WA.389421"/>
    <x v="4"/>
    <x v="2"/>
    <x v="1"/>
    <n v="2368.16"/>
    <n v="0"/>
    <n v="0"/>
    <n v="0"/>
    <n v="0"/>
    <n v="0"/>
    <n v="0"/>
    <n v="0"/>
    <n v="0"/>
    <n v="0"/>
    <n v="2368.16"/>
    <m/>
    <n v="1"/>
    <n v="0"/>
    <n v="0"/>
    <n v="0"/>
    <n v="0"/>
    <n v="2368.16"/>
    <n v="0"/>
    <n v="0"/>
    <n v="2368.16"/>
    <x v="2"/>
  </r>
  <r>
    <x v="0"/>
    <s v="CD"/>
    <s v="AA"/>
    <x v="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3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2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4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5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7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6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8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19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1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20"/>
    <s v="CD.AA.391120"/>
    <x v="5"/>
    <x v="0"/>
    <x v="0"/>
    <n v="2637348.63"/>
    <n v="0"/>
    <n v="0"/>
    <n v="0"/>
    <n v="0"/>
    <n v="0"/>
    <n v="0"/>
    <n v="0"/>
    <n v="0"/>
    <n v="0"/>
    <n v="2637348.63"/>
    <n v="0.48831999999999998"/>
    <n v="0.14890999999999999"/>
    <n v="1287870.0830015999"/>
    <n v="0"/>
    <n v="0"/>
    <n v="1287870.0830015999"/>
    <n v="392727.58449329995"/>
    <n v="0"/>
    <n v="0"/>
    <n v="392727.58449329995"/>
    <x v="2"/>
  </r>
  <r>
    <x v="0"/>
    <s v="CD"/>
    <s v="AA"/>
    <x v="0"/>
    <s v="CD.AA.391121"/>
    <x v="6"/>
    <x v="0"/>
    <x v="0"/>
    <m/>
    <m/>
    <m/>
    <m/>
    <m/>
    <m/>
    <m/>
    <m/>
    <m/>
    <n v="-136.58000000000001"/>
    <n v="-136.58000000000001"/>
    <n v="0.48831999999999998"/>
    <n v="0.14890999999999999"/>
    <n v="0"/>
    <n v="0"/>
    <n v="-66.694745600000005"/>
    <n v="-66.694745600000005"/>
    <n v="0"/>
    <n v="0"/>
    <n v="-20.338127799999999"/>
    <n v="-20.338127799999999"/>
    <x v="2"/>
  </r>
  <r>
    <x v="1"/>
    <s v="CD"/>
    <s v="AA"/>
    <x v="0"/>
    <s v="CD.AA.391121"/>
    <x v="6"/>
    <x v="0"/>
    <x v="0"/>
    <m/>
    <m/>
    <m/>
    <m/>
    <m/>
    <m/>
    <m/>
    <m/>
    <m/>
    <n v="136.58000000000001"/>
    <n v="136.58000000000001"/>
    <n v="0.48831999999999998"/>
    <n v="0.14890999999999999"/>
    <n v="0"/>
    <n v="0"/>
    <n v="66.694745600000005"/>
    <n v="66.694745600000005"/>
    <n v="0"/>
    <n v="0"/>
    <n v="20.338127799999999"/>
    <n v="20.338127799999999"/>
    <x v="2"/>
  </r>
  <r>
    <x v="0"/>
    <s v="CD"/>
    <s v="WA"/>
    <x v="0"/>
    <s v="CD.WA.391121"/>
    <x v="6"/>
    <x v="0"/>
    <x v="1"/>
    <m/>
    <m/>
    <m/>
    <m/>
    <m/>
    <m/>
    <m/>
    <m/>
    <m/>
    <n v="-97547.61"/>
    <n v="-97547.61"/>
    <n v="0.77873999999999999"/>
    <n v="0.22126000000000001"/>
    <n v="0"/>
    <n v="0"/>
    <n v="-75964.2258114"/>
    <n v="-75964.2258114"/>
    <n v="0"/>
    <n v="0"/>
    <n v="-21583.384188600001"/>
    <n v="-21583.384188600001"/>
    <x v="2"/>
  </r>
  <r>
    <x v="1"/>
    <s v="CD"/>
    <s v="WA"/>
    <x v="0"/>
    <s v="CD.WA.391121"/>
    <x v="6"/>
    <x v="0"/>
    <x v="1"/>
    <m/>
    <m/>
    <m/>
    <m/>
    <m/>
    <m/>
    <m/>
    <m/>
    <m/>
    <n v="97547.61"/>
    <n v="97547.61"/>
    <n v="0.77873999999999999"/>
    <n v="0.22126000000000001"/>
    <n v="0"/>
    <n v="0"/>
    <n v="75964.2258114"/>
    <n v="75964.2258114"/>
    <n v="0"/>
    <n v="0"/>
    <n v="21583.384188600001"/>
    <n v="21583.384188600001"/>
    <x v="2"/>
  </r>
  <r>
    <x v="0"/>
    <s v="CD"/>
    <s v="AA"/>
    <x v="16"/>
    <s v="CD.AA.391121"/>
    <x v="6"/>
    <x v="0"/>
    <x v="0"/>
    <n v="57377.98"/>
    <n v="0"/>
    <n v="0"/>
    <n v="11.37"/>
    <n v="0"/>
    <n v="2285.4899999999998"/>
    <n v="0"/>
    <n v="0"/>
    <n v="0"/>
    <n v="0"/>
    <n v="59663.47"/>
    <n v="0.48831999999999998"/>
    <n v="0.14890999999999999"/>
    <n v="28018.815193599999"/>
    <n v="1116.0504767999998"/>
    <n v="0"/>
    <n v="29134.865670399999"/>
    <n v="8544.1550017999998"/>
    <n v="340.33231589999991"/>
    <n v="0"/>
    <n v="8884.487317699999"/>
    <x v="2"/>
  </r>
  <r>
    <x v="0"/>
    <s v="CD"/>
    <s v="AA"/>
    <x v="18"/>
    <s v="CD.AA.391121"/>
    <x v="6"/>
    <x v="0"/>
    <x v="0"/>
    <n v="93863.21"/>
    <n v="0"/>
    <n v="0"/>
    <n v="346.17"/>
    <n v="0"/>
    <n v="2045.25"/>
    <n v="0"/>
    <n v="0"/>
    <n v="0"/>
    <n v="0"/>
    <n v="95908.46"/>
    <n v="0.48831999999999998"/>
    <n v="0.14890999999999999"/>
    <n v="45835.2827072"/>
    <n v="998.73647999999991"/>
    <n v="0"/>
    <n v="46834.0191872"/>
    <n v="13977.170601100001"/>
    <n v="304.5581775"/>
    <n v="0"/>
    <n v="14281.7287786"/>
    <x v="2"/>
  </r>
  <r>
    <x v="0"/>
    <s v="CD"/>
    <s v="AA"/>
    <x v="19"/>
    <s v="CD.AA.391121"/>
    <x v="6"/>
    <x v="0"/>
    <x v="0"/>
    <n v="59663.47"/>
    <n v="0"/>
    <n v="0"/>
    <n v="0"/>
    <n v="0"/>
    <n v="527.03"/>
    <n v="0"/>
    <n v="0"/>
    <n v="0"/>
    <n v="0"/>
    <n v="60190.5"/>
    <n v="0.48831999999999998"/>
    <n v="0.14890999999999999"/>
    <n v="29134.865670399999"/>
    <n v="257.35928959999995"/>
    <n v="0"/>
    <n v="29392.22496"/>
    <n v="8884.487317699999"/>
    <n v="78.480037299999992"/>
    <n v="0"/>
    <n v="8962.9673549999989"/>
    <x v="2"/>
  </r>
  <r>
    <x v="0"/>
    <s v="CD"/>
    <s v="AA"/>
    <x v="21"/>
    <s v="CD.AA.391121"/>
    <x v="6"/>
    <x v="0"/>
    <x v="0"/>
    <n v="77478.09"/>
    <n v="0"/>
    <n v="0"/>
    <n v="638.77"/>
    <n v="0"/>
    <n v="1787.99"/>
    <n v="0"/>
    <n v="0"/>
    <n v="0"/>
    <n v="0"/>
    <n v="79266.080000000002"/>
    <n v="0.48831999999999998"/>
    <n v="0.14890999999999999"/>
    <n v="37834.100908799999"/>
    <n v="873.11127679999993"/>
    <n v="0"/>
    <n v="38707.212185600001"/>
    <n v="11537.262381899998"/>
    <n v="266.24959089999999"/>
    <n v="0"/>
    <n v="11803.511972799999"/>
    <x v="2"/>
  </r>
  <r>
    <x v="0"/>
    <s v="CD"/>
    <s v="AA"/>
    <x v="20"/>
    <s v="CD.AA.391121"/>
    <x v="6"/>
    <x v="0"/>
    <x v="0"/>
    <n v="86914.9"/>
    <n v="0"/>
    <n v="0"/>
    <n v="133.22999999999999"/>
    <n v="0"/>
    <n v="-929.71"/>
    <n v="0"/>
    <n v="0"/>
    <n v="0"/>
    <n v="0"/>
    <n v="85985.19"/>
    <n v="0.48831999999999998"/>
    <n v="0.14890999999999999"/>
    <n v="42442.283967999996"/>
    <n v="-453.9959872"/>
    <n v="0"/>
    <n v="41988.2879808"/>
    <n v="12942.497758999998"/>
    <n v="-138.4431161"/>
    <n v="0"/>
    <n v="12804.054642899999"/>
    <x v="2"/>
  </r>
  <r>
    <x v="0"/>
    <s v="CD"/>
    <s v="AA"/>
    <x v="2"/>
    <s v="CD.AA.391121"/>
    <x v="6"/>
    <x v="0"/>
    <x v="0"/>
    <n v="95908.46"/>
    <n v="0"/>
    <n v="0"/>
    <n v="389.69"/>
    <n v="0"/>
    <n v="828.28"/>
    <n v="0"/>
    <n v="0"/>
    <n v="0"/>
    <n v="0"/>
    <n v="96736.74"/>
    <n v="0.48831999999999998"/>
    <n v="0.14890999999999999"/>
    <n v="46834.0191872"/>
    <n v="404.46568959999996"/>
    <n v="0"/>
    <n v="47238.484876800001"/>
    <n v="14281.7287786"/>
    <n v="123.33917479999998"/>
    <n v="0"/>
    <n v="14405.067953399999"/>
    <x v="2"/>
  </r>
  <r>
    <x v="0"/>
    <s v="CD"/>
    <s v="AA"/>
    <x v="3"/>
    <s v="CD.AA.391121"/>
    <x v="6"/>
    <x v="0"/>
    <x v="0"/>
    <n v="60190.5"/>
    <n v="0"/>
    <n v="0"/>
    <n v="259.07"/>
    <n v="0"/>
    <n v="5726.18"/>
    <n v="0"/>
    <n v="0"/>
    <n v="0"/>
    <n v="0"/>
    <n v="65916.679999999993"/>
    <n v="0.48831999999999998"/>
    <n v="0.14890999999999999"/>
    <n v="29392.22496"/>
    <n v="2796.2082175999999"/>
    <n v="0"/>
    <n v="32188.433177599996"/>
    <n v="8962.9673549999989"/>
    <n v="852.68546379999998"/>
    <n v="0"/>
    <n v="9815.6528187999975"/>
    <x v="2"/>
  </r>
  <r>
    <x v="0"/>
    <s v="CD"/>
    <s v="AA"/>
    <x v="5"/>
    <s v="CD.AA.391121"/>
    <x v="6"/>
    <x v="0"/>
    <x v="0"/>
    <n v="79266.080000000002"/>
    <n v="0"/>
    <n v="0"/>
    <n v="231.35"/>
    <n v="0"/>
    <n v="2554.54"/>
    <n v="0"/>
    <n v="0"/>
    <n v="0"/>
    <n v="0"/>
    <n v="81820.62"/>
    <n v="0.48831999999999998"/>
    <n v="0.14890999999999999"/>
    <n v="38707.212185600001"/>
    <n v="1247.4329728"/>
    <n v="0"/>
    <n v="39954.645158399995"/>
    <n v="11803.511972799999"/>
    <n v="380.39655139999996"/>
    <n v="0"/>
    <n v="12183.908524199998"/>
    <x v="2"/>
  </r>
  <r>
    <x v="0"/>
    <s v="CD"/>
    <s v="AA"/>
    <x v="4"/>
    <s v="CD.AA.391121"/>
    <x v="6"/>
    <x v="0"/>
    <x v="0"/>
    <n v="85985.19"/>
    <n v="0"/>
    <n v="0"/>
    <n v="1082.21"/>
    <n v="0"/>
    <n v="3004.77"/>
    <n v="0"/>
    <n v="0"/>
    <n v="0"/>
    <n v="0"/>
    <n v="88989.96"/>
    <n v="0.48831999999999998"/>
    <n v="0.14890999999999999"/>
    <n v="41988.2879808"/>
    <n v="1467.2892863999998"/>
    <n v="0"/>
    <n v="43455.577267200002"/>
    <n v="12804.054642899999"/>
    <n v="447.44030069999997"/>
    <n v="0"/>
    <n v="13251.494943600001"/>
    <x v="2"/>
  </r>
  <r>
    <x v="0"/>
    <s v="CD"/>
    <s v="AA"/>
    <x v="6"/>
    <s v="CD.AA.391121"/>
    <x v="6"/>
    <x v="0"/>
    <x v="0"/>
    <n v="65916.679999999993"/>
    <n v="0"/>
    <n v="0"/>
    <n v="10.24"/>
    <n v="0"/>
    <n v="804.5"/>
    <n v="0"/>
    <n v="0"/>
    <n v="0"/>
    <n v="0"/>
    <n v="66721.179999999993"/>
    <n v="0.48831999999999998"/>
    <n v="0.14890999999999999"/>
    <n v="32188.433177599996"/>
    <n v="392.85343999999998"/>
    <n v="0"/>
    <n v="32581.286617599995"/>
    <n v="9815.6528187999975"/>
    <n v="119.79809499999999"/>
    <n v="0"/>
    <n v="9935.4509137999976"/>
    <x v="2"/>
  </r>
  <r>
    <x v="0"/>
    <s v="CD"/>
    <s v="AA"/>
    <x v="7"/>
    <s v="CD.AA.391121"/>
    <x v="6"/>
    <x v="0"/>
    <x v="0"/>
    <n v="0"/>
    <n v="637.70000000000005"/>
    <n v="1101.0899999999999"/>
    <n v="2790.77"/>
    <n v="0"/>
    <n v="56954.94"/>
    <n v="0"/>
    <n v="0"/>
    <n v="0"/>
    <n v="0"/>
    <n v="56954.94"/>
    <n v="0.48831999999999998"/>
    <n v="0.14890999999999999"/>
    <n v="0"/>
    <n v="27812.236300799999"/>
    <n v="0"/>
    <n v="27812.236300799999"/>
    <n v="0"/>
    <n v="8481.1601154"/>
    <n v="0"/>
    <n v="8481.1601154"/>
    <x v="2"/>
  </r>
  <r>
    <x v="0"/>
    <s v="CD"/>
    <s v="AA"/>
    <x v="9"/>
    <s v="CD.AA.391121"/>
    <x v="6"/>
    <x v="0"/>
    <x v="0"/>
    <n v="81820.62"/>
    <n v="0"/>
    <n v="0"/>
    <n v="70.05"/>
    <n v="0"/>
    <n v="5094.28"/>
    <n v="0"/>
    <n v="0"/>
    <n v="0"/>
    <n v="0"/>
    <n v="86914.9"/>
    <n v="0.48831999999999998"/>
    <n v="0.14890999999999999"/>
    <n v="39954.645158399995"/>
    <n v="2487.6388095999996"/>
    <n v="0"/>
    <n v="42442.283967999996"/>
    <n v="12183.908524199998"/>
    <n v="758.58923479999987"/>
    <n v="0"/>
    <n v="12942.497758999998"/>
    <x v="2"/>
  </r>
  <r>
    <x v="0"/>
    <s v="CD"/>
    <s v="AA"/>
    <x v="0"/>
    <s v="CD.AA.391121"/>
    <x v="6"/>
    <x v="0"/>
    <x v="0"/>
    <n v="88989.96"/>
    <n v="0"/>
    <n v="0"/>
    <n v="324.48"/>
    <n v="0"/>
    <n v="1952.54"/>
    <n v="0"/>
    <n v="0"/>
    <n v="0"/>
    <n v="0"/>
    <n v="90942.5"/>
    <n v="0.48831999999999998"/>
    <n v="0.14890999999999999"/>
    <n v="43455.577267200002"/>
    <n v="953.46433279999997"/>
    <n v="0"/>
    <n v="44409.041599999997"/>
    <n v="13251.494943600001"/>
    <n v="290.75273139999996"/>
    <n v="0"/>
    <n v="13542.247674999999"/>
    <x v="2"/>
  </r>
  <r>
    <x v="0"/>
    <s v="CD"/>
    <s v="AA"/>
    <x v="10"/>
    <s v="CD.AA.391121"/>
    <x v="6"/>
    <x v="0"/>
    <x v="0"/>
    <n v="90942.5"/>
    <n v="0"/>
    <n v="0"/>
    <n v="342.02"/>
    <n v="0"/>
    <n v="689.62"/>
    <n v="0"/>
    <n v="0"/>
    <n v="0"/>
    <n v="0"/>
    <n v="91632.12"/>
    <n v="0.48831999999999998"/>
    <n v="0.14890999999999999"/>
    <n v="44409.041599999997"/>
    <n v="336.7552384"/>
    <n v="0"/>
    <n v="44745.796838399998"/>
    <n v="13542.247674999999"/>
    <n v="102.69131419999999"/>
    <n v="0"/>
    <n v="13644.938989199998"/>
    <x v="2"/>
  </r>
  <r>
    <x v="0"/>
    <s v="CD"/>
    <s v="AA"/>
    <x v="13"/>
    <s v="CD.AA.391121"/>
    <x v="6"/>
    <x v="0"/>
    <x v="0"/>
    <n v="66721.179999999993"/>
    <n v="0"/>
    <n v="0"/>
    <n v="328.02"/>
    <n v="0"/>
    <n v="9389.74"/>
    <n v="0"/>
    <n v="0"/>
    <n v="0"/>
    <n v="0"/>
    <n v="76110.92"/>
    <n v="0.48831999999999998"/>
    <n v="0.14890999999999999"/>
    <n v="32581.286617599995"/>
    <n v="4585.1978368"/>
    <n v="0"/>
    <n v="37166.484454400001"/>
    <n v="9935.4509137999976"/>
    <n v="1398.2261833999999"/>
    <n v="0"/>
    <n v="11333.677097199999"/>
    <x v="2"/>
  </r>
  <r>
    <x v="0"/>
    <s v="CD"/>
    <s v="AA"/>
    <x v="11"/>
    <s v="CD.AA.391121"/>
    <x v="6"/>
    <x v="0"/>
    <x v="0"/>
    <n v="56954.94"/>
    <n v="0"/>
    <n v="0"/>
    <n v="0"/>
    <n v="0"/>
    <n v="423.04"/>
    <n v="0"/>
    <n v="0"/>
    <n v="0"/>
    <n v="0"/>
    <n v="57377.98"/>
    <n v="0.48831999999999998"/>
    <n v="0.14890999999999999"/>
    <n v="27812.236300799999"/>
    <n v="206.57889280000001"/>
    <n v="0"/>
    <n v="28018.815193599999"/>
    <n v="8481.1601154"/>
    <n v="62.994886399999999"/>
    <n v="0"/>
    <n v="8544.1550017999998"/>
    <x v="2"/>
  </r>
  <r>
    <x v="0"/>
    <s v="CD"/>
    <s v="AA"/>
    <x v="14"/>
    <s v="CD.AA.391121"/>
    <x v="6"/>
    <x v="0"/>
    <x v="0"/>
    <n v="91632.12"/>
    <n v="0"/>
    <n v="0"/>
    <n v="278.95"/>
    <n v="0"/>
    <n v="2231.09"/>
    <n v="0"/>
    <n v="0"/>
    <n v="0"/>
    <n v="0"/>
    <n v="93863.21"/>
    <n v="0.48831999999999998"/>
    <n v="0.14890999999999999"/>
    <n v="44745.796838399998"/>
    <n v="1089.4858687999999"/>
    <n v="0"/>
    <n v="45835.2827072"/>
    <n v="13644.938989199998"/>
    <n v="332.23161190000002"/>
    <n v="0"/>
    <n v="13977.170601100001"/>
    <x v="2"/>
  </r>
  <r>
    <x v="0"/>
    <s v="CD"/>
    <s v="AA"/>
    <x v="15"/>
    <s v="CD.AA.391121"/>
    <x v="6"/>
    <x v="0"/>
    <x v="0"/>
    <n v="59663.47"/>
    <n v="0"/>
    <n v="0"/>
    <n v="0"/>
    <n v="0"/>
    <n v="0"/>
    <n v="0"/>
    <n v="0"/>
    <n v="0"/>
    <n v="0"/>
    <n v="59663.47"/>
    <n v="0.48831999999999998"/>
    <n v="0.14890999999999999"/>
    <n v="29134.865670399999"/>
    <n v="0"/>
    <n v="0"/>
    <n v="29134.865670399999"/>
    <n v="8884.487317699999"/>
    <n v="0"/>
    <n v="0"/>
    <n v="8884.487317699999"/>
    <x v="2"/>
  </r>
  <r>
    <x v="0"/>
    <s v="CD"/>
    <s v="AA"/>
    <x v="1"/>
    <s v="CD.AA.391121"/>
    <x v="6"/>
    <x v="0"/>
    <x v="0"/>
    <n v="76110.92"/>
    <n v="0"/>
    <n v="0"/>
    <n v="0"/>
    <n v="0"/>
    <n v="1367.17"/>
    <n v="0"/>
    <n v="0"/>
    <n v="0"/>
    <n v="0"/>
    <n v="77478.09"/>
    <n v="0.48831999999999998"/>
    <n v="0.14890999999999999"/>
    <n v="37166.484454400001"/>
    <n v="667.61645439999995"/>
    <n v="0"/>
    <n v="37834.100908799999"/>
    <n v="11333.677097199999"/>
    <n v="203.58528469999999"/>
    <n v="0"/>
    <n v="11537.262381899998"/>
    <x v="2"/>
  </r>
  <r>
    <x v="0"/>
    <s v="CD"/>
    <s v="WA"/>
    <x v="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7"/>
    <s v="CD.WA.391121"/>
    <x v="6"/>
    <x v="0"/>
    <x v="1"/>
    <n v="0"/>
    <n v="105462.37"/>
    <n v="183757.74"/>
    <n v="349683.73"/>
    <n v="0"/>
    <n v="4070443.85"/>
    <n v="0"/>
    <n v="0"/>
    <n v="0"/>
    <n v="0"/>
    <n v="4070443.85"/>
    <n v="0.77873999999999999"/>
    <n v="0.22126000000000001"/>
    <n v="0"/>
    <n v="3169817.4437489999"/>
    <n v="0"/>
    <n v="3169817.4437489999"/>
    <n v="0"/>
    <n v="900626.40625100012"/>
    <n v="0"/>
    <n v="900626.40625100012"/>
    <x v="2"/>
  </r>
  <r>
    <x v="0"/>
    <s v="CD"/>
    <s v="WA"/>
    <x v="16"/>
    <s v="CD.WA.391121"/>
    <x v="6"/>
    <x v="0"/>
    <x v="1"/>
    <n v="4314038.49"/>
    <n v="0"/>
    <n v="0"/>
    <n v="619.37"/>
    <n v="0"/>
    <n v="10793.64"/>
    <n v="0"/>
    <n v="0"/>
    <n v="0"/>
    <n v="0"/>
    <n v="4324832.13"/>
    <n v="0.77873999999999999"/>
    <n v="0.22126000000000001"/>
    <n v="3359514.3337026001"/>
    <n v="8405.4392135999988"/>
    <n v="0"/>
    <n v="3367919.7729161996"/>
    <n v="954524.15629740013"/>
    <n v="2388.2007864000002"/>
    <n v="0"/>
    <n v="956912.35708380002"/>
    <x v="2"/>
  </r>
  <r>
    <x v="1"/>
    <s v="CD"/>
    <s v="WA"/>
    <x v="14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8"/>
    <s v="CD.WA.391121"/>
    <x v="6"/>
    <x v="0"/>
    <x v="1"/>
    <n v="4854748.37"/>
    <n v="0"/>
    <n v="0"/>
    <n v="0"/>
    <n v="0"/>
    <n v="-1.02"/>
    <n v="0"/>
    <n v="0"/>
    <n v="0"/>
    <n v="0"/>
    <n v="4854747.3499999996"/>
    <n v="0.77873999999999999"/>
    <n v="0.22126000000000001"/>
    <n v="3780586.7456538002"/>
    <n v="-0.79431479999999999"/>
    <n v="0"/>
    <n v="3780585.9513389994"/>
    <n v="1074161.6243462001"/>
    <n v="-0.22568520000000003"/>
    <n v="0"/>
    <n v="1074161.398661"/>
    <x v="2"/>
  </r>
  <r>
    <x v="0"/>
    <s v="CD"/>
    <s v="WA"/>
    <x v="19"/>
    <s v="CD.WA.391121"/>
    <x v="6"/>
    <x v="0"/>
    <x v="1"/>
    <n v="4325319.83"/>
    <n v="0"/>
    <n v="0"/>
    <n v="0"/>
    <n v="0"/>
    <n v="0"/>
    <n v="0"/>
    <n v="0"/>
    <n v="0"/>
    <n v="0"/>
    <n v="4325319.83"/>
    <n v="0.77873999999999999"/>
    <n v="0.22126000000000001"/>
    <n v="3368299.5644141999"/>
    <n v="0"/>
    <n v="0"/>
    <n v="3368299.5644141999"/>
    <n v="957020.26558580005"/>
    <n v="0"/>
    <n v="0"/>
    <n v="957020.26558580005"/>
    <x v="2"/>
  </r>
  <r>
    <x v="0"/>
    <s v="CD"/>
    <s v="WA"/>
    <x v="21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20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18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2"/>
    <s v="CD.WA.391121"/>
    <x v="6"/>
    <x v="0"/>
    <x v="1"/>
    <n v="4854747.3499999996"/>
    <n v="0"/>
    <n v="0"/>
    <n v="0"/>
    <n v="0"/>
    <n v="0"/>
    <n v="0"/>
    <n v="0"/>
    <n v="0"/>
    <n v="0"/>
    <n v="4854747.3499999996"/>
    <n v="0.77873999999999999"/>
    <n v="0.22126000000000001"/>
    <n v="3780585.9513389994"/>
    <n v="0"/>
    <n v="0"/>
    <n v="3780585.9513389994"/>
    <n v="1074161.398661"/>
    <n v="0"/>
    <n v="0"/>
    <n v="1074161.398661"/>
    <x v="2"/>
  </r>
  <r>
    <x v="0"/>
    <s v="CD"/>
    <s v="WA"/>
    <x v="3"/>
    <s v="CD.WA.391121"/>
    <x v="6"/>
    <x v="0"/>
    <x v="1"/>
    <n v="4325319.83"/>
    <n v="0.01"/>
    <n v="0"/>
    <n v="0"/>
    <n v="0"/>
    <n v="0.06"/>
    <n v="0"/>
    <n v="0"/>
    <n v="0"/>
    <n v="0"/>
    <n v="4325319.8899999997"/>
    <n v="0.77873999999999999"/>
    <n v="0.22126000000000001"/>
    <n v="3368299.5644141999"/>
    <n v="4.6724399999999999E-2"/>
    <n v="0"/>
    <n v="3368299.6111385995"/>
    <n v="957020.26558580005"/>
    <n v="1.32756E-2"/>
    <n v="0"/>
    <n v="957020.27886139997"/>
    <x v="2"/>
  </r>
  <r>
    <x v="0"/>
    <s v="CD"/>
    <s v="WA"/>
    <x v="5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4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1"/>
    <s v="CD"/>
    <s v="WA"/>
    <x v="2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6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7"/>
    <s v="CD.WA.391121"/>
    <x v="6"/>
    <x v="0"/>
    <x v="1"/>
    <n v="4070443.85"/>
    <n v="0"/>
    <n v="0"/>
    <n v="18083.5"/>
    <n v="0"/>
    <n v="129086.05"/>
    <n v="0"/>
    <n v="0"/>
    <n v="0"/>
    <n v="0"/>
    <n v="4199529.9000000004"/>
    <n v="0.77873999999999999"/>
    <n v="0.22126000000000001"/>
    <n v="3169817.4437489999"/>
    <n v="100524.470577"/>
    <n v="0"/>
    <n v="3270341.914326"/>
    <n v="900626.40625100012"/>
    <n v="28561.579423000003"/>
    <n v="0"/>
    <n v="929187.98567400011"/>
    <x v="2"/>
  </r>
  <r>
    <x v="0"/>
    <s v="CD"/>
    <s v="WA"/>
    <x v="9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0"/>
    <s v="CD.WA.391121"/>
    <x v="6"/>
    <x v="0"/>
    <x v="1"/>
    <n v="4325319.8899999997"/>
    <n v="5677.12"/>
    <n v="-0.01"/>
    <n v="48317.67"/>
    <n v="0"/>
    <n v="529092.34"/>
    <n v="0"/>
    <n v="0"/>
    <n v="0"/>
    <n v="0"/>
    <n v="4854412.2300000004"/>
    <n v="0.77873999999999999"/>
    <n v="0.22126000000000001"/>
    <n v="3368299.6111385995"/>
    <n v="412025.36885159998"/>
    <n v="0"/>
    <n v="3780324.9799902001"/>
    <n v="957020.27886139997"/>
    <n v="117066.9711484"/>
    <n v="0"/>
    <n v="1074087.2500098001"/>
    <x v="2"/>
  </r>
  <r>
    <x v="0"/>
    <s v="CD"/>
    <s v="WA"/>
    <x v="10"/>
    <s v="CD.WA.391121"/>
    <x v="6"/>
    <x v="0"/>
    <x v="1"/>
    <n v="4854412.2300000004"/>
    <n v="0"/>
    <n v="0"/>
    <n v="219.18"/>
    <n v="0"/>
    <n v="132.15"/>
    <n v="0"/>
    <n v="0"/>
    <n v="0"/>
    <n v="0"/>
    <n v="4854544.38"/>
    <n v="0.77873999999999999"/>
    <n v="0.22126000000000001"/>
    <n v="3780324.9799902001"/>
    <n v="102.91049100000001"/>
    <n v="0"/>
    <n v="3780427.8904812001"/>
    <n v="1074087.2500098001"/>
    <n v="29.239509000000002"/>
    <n v="0"/>
    <n v="1074116.4895188001"/>
    <x v="2"/>
  </r>
  <r>
    <x v="1"/>
    <s v="CD"/>
    <s v="WA"/>
    <x v="0"/>
    <s v="CD.WA.391121"/>
    <x v="6"/>
    <x v="0"/>
    <x v="1"/>
    <n v="0"/>
    <n v="0"/>
    <n v="0"/>
    <n v="0"/>
    <n v="0"/>
    <n v="8956.7900000000009"/>
    <n v="0"/>
    <n v="0"/>
    <n v="0"/>
    <n v="0"/>
    <n v="8956.7900000000009"/>
    <n v="0.77873999999999999"/>
    <n v="0.22126000000000001"/>
    <n v="0"/>
    <n v="6975.0106446000009"/>
    <n v="0"/>
    <n v="6975.0106446000009"/>
    <n v="0"/>
    <n v="1981.7793554000002"/>
    <n v="0"/>
    <n v="1981.7793554000002"/>
    <x v="2"/>
  </r>
  <r>
    <x v="0"/>
    <s v="CD"/>
    <s v="WA"/>
    <x v="13"/>
    <s v="CD.WA.391121"/>
    <x v="6"/>
    <x v="0"/>
    <x v="1"/>
    <n v="4325319.8899999997"/>
    <n v="0"/>
    <n v="0"/>
    <n v="0"/>
    <n v="0"/>
    <n v="0"/>
    <n v="0"/>
    <n v="0"/>
    <n v="0"/>
    <n v="0"/>
    <n v="4325319.8899999997"/>
    <n v="0.77873999999999999"/>
    <n v="0.22126000000000001"/>
    <n v="3368299.6111385995"/>
    <n v="0"/>
    <n v="0"/>
    <n v="3368299.6111385995"/>
    <n v="957020.27886139997"/>
    <n v="0"/>
    <n v="0"/>
    <n v="957020.27886139997"/>
    <x v="2"/>
  </r>
  <r>
    <x v="0"/>
    <s v="CD"/>
    <s v="WA"/>
    <x v="11"/>
    <s v="CD.WA.391121"/>
    <x v="6"/>
    <x v="0"/>
    <x v="1"/>
    <n v="4199529.9000000004"/>
    <n v="0"/>
    <n v="0"/>
    <n v="3139.87"/>
    <n v="0"/>
    <n v="114508.59"/>
    <n v="0"/>
    <n v="0"/>
    <n v="0"/>
    <n v="0"/>
    <n v="4314038.49"/>
    <n v="0.77873999999999999"/>
    <n v="0.22126000000000001"/>
    <n v="3270341.914326"/>
    <n v="89172.419376599995"/>
    <n v="0"/>
    <n v="3359514.3337026001"/>
    <n v="929187.98567400011"/>
    <n v="25336.170623400001"/>
    <n v="0"/>
    <n v="954524.15629740013"/>
    <x v="2"/>
  </r>
  <r>
    <x v="1"/>
    <s v="CD"/>
    <s v="WA"/>
    <x v="10"/>
    <s v="CD.WA.391121"/>
    <x v="6"/>
    <x v="0"/>
    <x v="1"/>
    <n v="8956.7900000000009"/>
    <n v="0"/>
    <n v="0"/>
    <n v="0"/>
    <n v="0"/>
    <n v="0"/>
    <n v="0"/>
    <n v="0"/>
    <n v="0"/>
    <n v="0"/>
    <n v="8956.7900000000009"/>
    <n v="0.77873999999999999"/>
    <n v="0.22126000000000001"/>
    <n v="6975.0106446000009"/>
    <n v="0"/>
    <n v="0"/>
    <n v="6975.0106446000009"/>
    <n v="1981.7793554000002"/>
    <n v="0"/>
    <n v="0"/>
    <n v="1981.7793554000002"/>
    <x v="2"/>
  </r>
  <r>
    <x v="0"/>
    <s v="CD"/>
    <s v="WA"/>
    <x v="14"/>
    <s v="CD.WA.391121"/>
    <x v="6"/>
    <x v="0"/>
    <x v="1"/>
    <n v="4854544.38"/>
    <n v="0"/>
    <n v="0"/>
    <n v="0"/>
    <n v="0"/>
    <n v="203.99"/>
    <n v="0"/>
    <n v="0"/>
    <n v="0"/>
    <n v="0"/>
    <n v="4854748.37"/>
    <n v="0.77873999999999999"/>
    <n v="0.22126000000000001"/>
    <n v="3780427.8904812001"/>
    <n v="158.8551726"/>
    <n v="0"/>
    <n v="3780586.7456538002"/>
    <n v="1074116.4895188001"/>
    <n v="45.134827400000006"/>
    <n v="0"/>
    <n v="1074161.6243462001"/>
    <x v="2"/>
  </r>
  <r>
    <x v="0"/>
    <s v="CD"/>
    <s v="WA"/>
    <x v="15"/>
    <s v="CD.WA.391121"/>
    <x v="6"/>
    <x v="0"/>
    <x v="1"/>
    <n v="4324832.13"/>
    <n v="0"/>
    <n v="0"/>
    <n v="868.91"/>
    <n v="0"/>
    <n v="487.7"/>
    <n v="0"/>
    <n v="0"/>
    <n v="0"/>
    <n v="0"/>
    <n v="4325319.83"/>
    <n v="0.77873999999999999"/>
    <n v="0.22126000000000001"/>
    <n v="3367919.7729161996"/>
    <n v="379.79149799999999"/>
    <n v="0"/>
    <n v="3368299.5644141999"/>
    <n v="956912.35708380002"/>
    <n v="107.908502"/>
    <n v="0"/>
    <n v="957020.26558580005"/>
    <x v="2"/>
  </r>
  <r>
    <x v="1"/>
    <s v="ED"/>
    <s v="WA"/>
    <x v="18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4"/>
    <s v="ED.WA.391121"/>
    <x v="6"/>
    <x v="1"/>
    <x v="1"/>
    <n v="23696.01"/>
    <n v="0"/>
    <n v="0"/>
    <n v="237.36"/>
    <n v="0"/>
    <n v="3756.25"/>
    <n v="0"/>
    <n v="0"/>
    <n v="0"/>
    <n v="0"/>
    <n v="27452.26"/>
    <n v="1"/>
    <m/>
    <n v="23696.01"/>
    <n v="3756.25"/>
    <n v="0"/>
    <n v="27452.26"/>
    <n v="0"/>
    <n v="0"/>
    <n v="0"/>
    <n v="0"/>
    <x v="2"/>
  </r>
  <r>
    <x v="0"/>
    <s v="ED"/>
    <s v="WA"/>
    <x v="4"/>
    <s v="ED.WA.391121"/>
    <x v="6"/>
    <x v="1"/>
    <x v="1"/>
    <n v="0"/>
    <n v="82.84"/>
    <n v="46.9"/>
    <n v="2101.48"/>
    <n v="0"/>
    <n v="10710.05"/>
    <n v="0"/>
    <n v="0"/>
    <n v="0"/>
    <n v="0"/>
    <n v="10710.05"/>
    <n v="1"/>
    <m/>
    <n v="0"/>
    <n v="10710.05"/>
    <n v="0"/>
    <n v="10710.05"/>
    <n v="0"/>
    <n v="0"/>
    <n v="0"/>
    <n v="0"/>
    <x v="2"/>
  </r>
  <r>
    <x v="0"/>
    <s v="ED"/>
    <s v="WA"/>
    <x v="18"/>
    <s v="ED.WA.391121"/>
    <x v="6"/>
    <x v="1"/>
    <x v="1"/>
    <n v="27452.26"/>
    <n v="0"/>
    <n v="0"/>
    <n v="263.74"/>
    <n v="0"/>
    <n v="1577.18"/>
    <n v="0"/>
    <n v="0"/>
    <n v="0"/>
    <n v="0"/>
    <n v="29029.439999999999"/>
    <n v="1"/>
    <m/>
    <n v="27452.26"/>
    <n v="1577.18"/>
    <n v="0"/>
    <n v="29029.439999999999"/>
    <n v="0"/>
    <n v="0"/>
    <n v="0"/>
    <n v="0"/>
    <x v="2"/>
  </r>
  <r>
    <x v="1"/>
    <s v="ED"/>
    <s v="WA"/>
    <x v="2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1"/>
    <s v="ED"/>
    <s v="WA"/>
    <x v="4"/>
    <s v="ED.WA.391121"/>
    <x v="6"/>
    <x v="1"/>
    <x v="1"/>
    <n v="0"/>
    <n v="0"/>
    <n v="0"/>
    <n v="0"/>
    <n v="0"/>
    <n v="63.18"/>
    <n v="0"/>
    <n v="0"/>
    <n v="0"/>
    <n v="0"/>
    <n v="63.18"/>
    <n v="1"/>
    <m/>
    <n v="0"/>
    <n v="63.18"/>
    <n v="0"/>
    <n v="63.18"/>
    <n v="0"/>
    <n v="0"/>
    <n v="0"/>
    <n v="0"/>
    <x v="2"/>
  </r>
  <r>
    <x v="0"/>
    <s v="ED"/>
    <s v="WA"/>
    <x v="0"/>
    <s v="ED.WA.391121"/>
    <x v="6"/>
    <x v="1"/>
    <x v="1"/>
    <n v="10710.05"/>
    <n v="-7.85"/>
    <n v="-46.9"/>
    <n v="295.16000000000003"/>
    <n v="0"/>
    <n v="12121.45"/>
    <n v="0"/>
    <n v="0"/>
    <n v="0"/>
    <n v="0"/>
    <n v="22831.5"/>
    <n v="1"/>
    <m/>
    <n v="10710.05"/>
    <n v="12121.45"/>
    <n v="0"/>
    <n v="22831.5"/>
    <n v="0"/>
    <n v="0"/>
    <n v="0"/>
    <n v="0"/>
    <x v="2"/>
  </r>
  <r>
    <x v="1"/>
    <s v="ED"/>
    <s v="WA"/>
    <x v="0"/>
    <s v="ED.WA.391121"/>
    <x v="6"/>
    <x v="1"/>
    <x v="1"/>
    <n v="63.18"/>
    <n v="0"/>
    <n v="0"/>
    <n v="0"/>
    <n v="0"/>
    <n v="54.75"/>
    <n v="0"/>
    <n v="0"/>
    <n v="0"/>
    <n v="0"/>
    <n v="117.93"/>
    <n v="1"/>
    <m/>
    <n v="63.18"/>
    <n v="54.75"/>
    <n v="0"/>
    <n v="117.93"/>
    <n v="0"/>
    <n v="0"/>
    <n v="0"/>
    <n v="0"/>
    <x v="2"/>
  </r>
  <r>
    <x v="1"/>
    <s v="ED"/>
    <s v="WA"/>
    <x v="10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10"/>
    <s v="ED.WA.391121"/>
    <x v="6"/>
    <x v="1"/>
    <x v="1"/>
    <n v="22831.5"/>
    <n v="0"/>
    <n v="0"/>
    <n v="224.9"/>
    <n v="0"/>
    <n v="864.51"/>
    <n v="0"/>
    <n v="0"/>
    <n v="0"/>
    <n v="0"/>
    <n v="23696.01"/>
    <n v="1"/>
    <m/>
    <n v="22831.5"/>
    <n v="864.51"/>
    <n v="0"/>
    <n v="23696.01"/>
    <n v="0"/>
    <n v="0"/>
    <n v="0"/>
    <n v="0"/>
    <x v="2"/>
  </r>
  <r>
    <x v="0"/>
    <s v="ED"/>
    <s v="WA"/>
    <x v="2"/>
    <s v="ED.WA.391121"/>
    <x v="6"/>
    <x v="1"/>
    <x v="1"/>
    <n v="29029.439999999999"/>
    <n v="0"/>
    <n v="0"/>
    <n v="39.94"/>
    <n v="0"/>
    <n v="95.15"/>
    <n v="0"/>
    <n v="0"/>
    <n v="0"/>
    <n v="0"/>
    <n v="29124.59"/>
    <n v="1"/>
    <m/>
    <n v="29029.439999999999"/>
    <n v="95.15"/>
    <n v="0"/>
    <n v="29124.59"/>
    <n v="0"/>
    <n v="0"/>
    <n v="0"/>
    <n v="0"/>
    <x v="2"/>
  </r>
  <r>
    <x v="1"/>
    <s v="ED"/>
    <s v="WA"/>
    <x v="14"/>
    <s v="ED.WA.391121"/>
    <x v="6"/>
    <x v="1"/>
    <x v="1"/>
    <n v="117.93"/>
    <n v="0"/>
    <n v="0"/>
    <n v="0"/>
    <n v="0"/>
    <n v="0"/>
    <n v="0"/>
    <n v="0"/>
    <n v="0"/>
    <n v="0"/>
    <n v="117.93"/>
    <n v="1"/>
    <m/>
    <n v="117.93"/>
    <n v="0"/>
    <n v="0"/>
    <n v="117.93"/>
    <n v="0"/>
    <n v="0"/>
    <n v="0"/>
    <n v="0"/>
    <x v="2"/>
  </r>
  <r>
    <x v="0"/>
    <s v="ED"/>
    <s v="WA"/>
    <x v="0"/>
    <s v="ED.WA.395121"/>
    <x v="7"/>
    <x v="1"/>
    <x v="1"/>
    <m/>
    <m/>
    <m/>
    <m/>
    <m/>
    <m/>
    <m/>
    <m/>
    <m/>
    <n v="-216.64"/>
    <n v="-216.64"/>
    <n v="1"/>
    <m/>
    <n v="0"/>
    <n v="0"/>
    <n v="-216.64"/>
    <n v="-216.64"/>
    <n v="0"/>
    <n v="0"/>
    <n v="0"/>
    <n v="0"/>
    <x v="2"/>
  </r>
  <r>
    <x v="1"/>
    <s v="ED"/>
    <s v="WA"/>
    <x v="0"/>
    <s v="ED.WA.395121"/>
    <x v="7"/>
    <x v="1"/>
    <x v="1"/>
    <m/>
    <m/>
    <m/>
    <m/>
    <m/>
    <m/>
    <m/>
    <m/>
    <m/>
    <n v="216.64"/>
    <n v="216.64"/>
    <n v="1"/>
    <m/>
    <n v="0"/>
    <n v="0"/>
    <n v="216.64"/>
    <n v="216.64"/>
    <n v="0"/>
    <n v="0"/>
    <n v="0"/>
    <n v="0"/>
    <x v="2"/>
  </r>
  <r>
    <x v="0"/>
    <s v="GD"/>
    <s v="WA"/>
    <x v="0"/>
    <s v="GD.WA.395121"/>
    <x v="7"/>
    <x v="2"/>
    <x v="1"/>
    <m/>
    <m/>
    <m/>
    <m/>
    <m/>
    <m/>
    <m/>
    <m/>
    <m/>
    <n v="-420.74"/>
    <n v="-420.74"/>
    <m/>
    <n v="1"/>
    <n v="0"/>
    <n v="0"/>
    <n v="0"/>
    <n v="0"/>
    <n v="0"/>
    <n v="0"/>
    <n v="-420.74"/>
    <n v="-420.74"/>
    <x v="2"/>
  </r>
  <r>
    <x v="1"/>
    <s v="GD"/>
    <s v="WA"/>
    <x v="0"/>
    <s v="GD.WA.395121"/>
    <x v="7"/>
    <x v="2"/>
    <x v="1"/>
    <m/>
    <m/>
    <m/>
    <m/>
    <m/>
    <m/>
    <m/>
    <m/>
    <m/>
    <n v="420.74"/>
    <n v="420.74"/>
    <m/>
    <n v="1"/>
    <n v="0"/>
    <n v="0"/>
    <n v="0"/>
    <n v="0"/>
    <n v="0"/>
    <n v="0"/>
    <n v="420.74"/>
    <n v="420.74"/>
    <x v="2"/>
  </r>
  <r>
    <x v="0"/>
    <s v="ED"/>
    <s v="WA"/>
    <x v="7"/>
    <s v="ED.WA.395121"/>
    <x v="7"/>
    <x v="1"/>
    <x v="1"/>
    <n v="109995.69"/>
    <n v="512.91"/>
    <n v="888.66"/>
    <n v="1922.77"/>
    <n v="0"/>
    <n v="24415.81"/>
    <n v="0"/>
    <n v="0"/>
    <n v="0"/>
    <n v="0"/>
    <n v="134411.5"/>
    <n v="1"/>
    <m/>
    <n v="109995.69"/>
    <n v="24415.81"/>
    <n v="0"/>
    <n v="134411.5"/>
    <n v="0"/>
    <n v="0"/>
    <n v="0"/>
    <n v="0"/>
    <x v="2"/>
  </r>
  <r>
    <x v="0"/>
    <s v="ED"/>
    <s v="WA"/>
    <x v="6"/>
    <s v="ED.WA.395121"/>
    <x v="7"/>
    <x v="1"/>
    <x v="1"/>
    <n v="135369.04999999999"/>
    <n v="0"/>
    <n v="0"/>
    <n v="0"/>
    <n v="0"/>
    <n v="0"/>
    <n v="0"/>
    <n v="0"/>
    <n v="0"/>
    <n v="0"/>
    <n v="135369.04999999999"/>
    <n v="1"/>
    <m/>
    <n v="135369.04999999999"/>
    <n v="0"/>
    <n v="0"/>
    <n v="135369.04999999999"/>
    <n v="0"/>
    <n v="0"/>
    <n v="0"/>
    <n v="0"/>
    <x v="2"/>
  </r>
  <r>
    <x v="0"/>
    <s v="ED"/>
    <s v="WA"/>
    <x v="0"/>
    <s v="ED.WA.395121"/>
    <x v="7"/>
    <x v="1"/>
    <x v="1"/>
    <n v="207803.82"/>
    <n v="0"/>
    <n v="0"/>
    <n v="605.77"/>
    <n v="0"/>
    <n v="8779.84"/>
    <n v="0"/>
    <n v="0"/>
    <n v="0"/>
    <n v="0"/>
    <n v="216583.66"/>
    <n v="1"/>
    <m/>
    <n v="207803.82"/>
    <n v="8779.84"/>
    <n v="0"/>
    <n v="216583.66"/>
    <n v="0"/>
    <n v="0"/>
    <n v="0"/>
    <n v="0"/>
    <x v="2"/>
  </r>
  <r>
    <x v="0"/>
    <s v="ED"/>
    <s v="WA"/>
    <x v="9"/>
    <s v="ED.WA.395121"/>
    <x v="7"/>
    <x v="1"/>
    <x v="1"/>
    <n v="170213.12"/>
    <n v="0"/>
    <n v="0"/>
    <n v="208.71"/>
    <n v="0"/>
    <n v="2905.86"/>
    <n v="0"/>
    <n v="0"/>
    <n v="0"/>
    <n v="0"/>
    <n v="173118.98"/>
    <n v="1"/>
    <m/>
    <n v="170213.12"/>
    <n v="2905.86"/>
    <n v="0"/>
    <n v="173118.98"/>
    <n v="0"/>
    <n v="0"/>
    <n v="0"/>
    <n v="0"/>
    <x v="2"/>
  </r>
  <r>
    <x v="0"/>
    <s v="ED"/>
    <s v="WA"/>
    <x v="10"/>
    <s v="ED.WA.395121"/>
    <x v="7"/>
    <x v="1"/>
    <x v="1"/>
    <n v="216583.66"/>
    <n v="0"/>
    <n v="0"/>
    <n v="-2.65"/>
    <n v="0"/>
    <n v="-39.86"/>
    <n v="0"/>
    <n v="0"/>
    <n v="0"/>
    <n v="0"/>
    <n v="216543.8"/>
    <n v="1"/>
    <m/>
    <n v="216583.66"/>
    <n v="-39.86"/>
    <n v="0"/>
    <n v="216543.8"/>
    <n v="0"/>
    <n v="0"/>
    <n v="0"/>
    <n v="0"/>
    <x v="2"/>
  </r>
  <r>
    <x v="0"/>
    <s v="ED"/>
    <s v="WA"/>
    <x v="11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3"/>
    <s v="ED.WA.395121"/>
    <x v="7"/>
    <x v="1"/>
    <x v="1"/>
    <n v="135369.04999999999"/>
    <n v="0"/>
    <n v="0"/>
    <n v="821.36"/>
    <n v="0"/>
    <n v="12097.66"/>
    <n v="0"/>
    <n v="0"/>
    <n v="0"/>
    <n v="0"/>
    <n v="147466.71"/>
    <n v="1"/>
    <m/>
    <n v="135369.04999999999"/>
    <n v="12097.66"/>
    <n v="0"/>
    <n v="147466.71"/>
    <n v="0"/>
    <n v="0"/>
    <n v="0"/>
    <n v="0"/>
    <x v="2"/>
  </r>
  <r>
    <x v="0"/>
    <s v="ED"/>
    <s v="WA"/>
    <x v="14"/>
    <s v="ED.WA.395121"/>
    <x v="7"/>
    <x v="1"/>
    <x v="1"/>
    <n v="216543.8"/>
    <n v="0"/>
    <n v="0"/>
    <n v="1114.77"/>
    <n v="0"/>
    <n v="16743.04"/>
    <n v="0"/>
    <n v="0"/>
    <n v="0"/>
    <n v="0"/>
    <n v="233286.84"/>
    <n v="1"/>
    <m/>
    <n v="216543.8"/>
    <n v="16743.04"/>
    <n v="0"/>
    <n v="233286.84"/>
    <n v="0"/>
    <n v="0"/>
    <n v="0"/>
    <n v="0"/>
    <x v="2"/>
  </r>
  <r>
    <x v="0"/>
    <s v="ED"/>
    <s v="WA"/>
    <x v="15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6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1"/>
    <s v="ED.WA.395121"/>
    <x v="7"/>
    <x v="1"/>
    <x v="1"/>
    <n v="147466.71"/>
    <n v="0"/>
    <n v="0"/>
    <n v="704.05"/>
    <n v="0"/>
    <n v="10370.120000000001"/>
    <n v="0"/>
    <n v="0"/>
    <n v="0"/>
    <n v="0"/>
    <n v="157836.82999999999"/>
    <n v="1"/>
    <m/>
    <n v="147466.71"/>
    <n v="10370.120000000001"/>
    <n v="0"/>
    <n v="157836.82999999999"/>
    <n v="0"/>
    <n v="0"/>
    <n v="0"/>
    <n v="0"/>
    <x v="2"/>
  </r>
  <r>
    <x v="0"/>
    <s v="ED"/>
    <s v="WA"/>
    <x v="17"/>
    <s v="ED.WA.395121"/>
    <x v="7"/>
    <x v="1"/>
    <x v="1"/>
    <n v="0"/>
    <n v="0"/>
    <n v="0"/>
    <n v="6175.22"/>
    <n v="0"/>
    <n v="109995.69"/>
    <n v="0"/>
    <n v="0"/>
    <n v="0"/>
    <n v="0"/>
    <n v="109995.69"/>
    <n v="1"/>
    <m/>
    <n v="0"/>
    <n v="109995.69"/>
    <n v="0"/>
    <n v="109995.69"/>
    <n v="0"/>
    <n v="0"/>
    <n v="0"/>
    <n v="0"/>
    <x v="2"/>
  </r>
  <r>
    <x v="0"/>
    <s v="ED"/>
    <s v="WA"/>
    <x v="18"/>
    <s v="ED.WA.395121"/>
    <x v="7"/>
    <x v="1"/>
    <x v="1"/>
    <n v="233286.84"/>
    <n v="0"/>
    <n v="0"/>
    <n v="233.97"/>
    <n v="0"/>
    <n v="3559.04"/>
    <n v="0"/>
    <n v="0"/>
    <n v="0"/>
    <n v="0"/>
    <n v="236845.88"/>
    <n v="1"/>
    <m/>
    <n v="233286.84"/>
    <n v="3559.04"/>
    <n v="0"/>
    <n v="236845.88"/>
    <n v="0"/>
    <n v="0"/>
    <n v="0"/>
    <n v="0"/>
    <x v="2"/>
  </r>
  <r>
    <x v="0"/>
    <s v="ED"/>
    <s v="WA"/>
    <x v="19"/>
    <s v="ED.WA.395121"/>
    <x v="7"/>
    <x v="1"/>
    <x v="1"/>
    <n v="134411.5"/>
    <n v="0"/>
    <n v="0"/>
    <n v="0"/>
    <n v="0"/>
    <n v="0"/>
    <n v="0"/>
    <n v="0"/>
    <n v="0"/>
    <n v="0"/>
    <n v="134411.5"/>
    <n v="1"/>
    <m/>
    <n v="134411.5"/>
    <n v="0"/>
    <n v="0"/>
    <n v="134411.5"/>
    <n v="0"/>
    <n v="0"/>
    <n v="0"/>
    <n v="0"/>
    <x v="2"/>
  </r>
  <r>
    <x v="0"/>
    <s v="ED"/>
    <s v="WA"/>
    <x v="20"/>
    <s v="ED.WA.395121"/>
    <x v="7"/>
    <x v="1"/>
    <x v="1"/>
    <n v="173118.98"/>
    <n v="0"/>
    <n v="0"/>
    <n v="1204.1300000000001"/>
    <n v="0"/>
    <n v="13692.27"/>
    <n v="0"/>
    <n v="0"/>
    <n v="0"/>
    <n v="0"/>
    <n v="186811.25"/>
    <n v="1"/>
    <m/>
    <n v="173118.98"/>
    <n v="13692.27"/>
    <n v="0"/>
    <n v="186811.25"/>
    <n v="0"/>
    <n v="0"/>
    <n v="0"/>
    <n v="0"/>
    <x v="2"/>
  </r>
  <r>
    <x v="0"/>
    <s v="ED"/>
    <s v="WA"/>
    <x v="21"/>
    <s v="ED.WA.395121"/>
    <x v="7"/>
    <x v="1"/>
    <x v="1"/>
    <n v="157836.82999999999"/>
    <n v="0"/>
    <n v="0"/>
    <n v="480.07"/>
    <n v="0"/>
    <n v="6645.67"/>
    <n v="0"/>
    <n v="0"/>
    <n v="0"/>
    <n v="0"/>
    <n v="164482.5"/>
    <n v="1"/>
    <m/>
    <n v="157836.82999999999"/>
    <n v="6645.67"/>
    <n v="0"/>
    <n v="164482.5"/>
    <n v="0"/>
    <n v="0"/>
    <n v="0"/>
    <n v="0"/>
    <x v="2"/>
  </r>
  <r>
    <x v="0"/>
    <s v="ED"/>
    <s v="WA"/>
    <x v="2"/>
    <s v="ED.WA.395121"/>
    <x v="7"/>
    <x v="1"/>
    <x v="1"/>
    <n v="236845.88"/>
    <n v="0"/>
    <n v="0"/>
    <n v="141.91999999999999"/>
    <n v="0"/>
    <n v="2208.8200000000002"/>
    <n v="0"/>
    <n v="0"/>
    <n v="0"/>
    <n v="0"/>
    <n v="239054.7"/>
    <n v="1"/>
    <m/>
    <n v="236845.88"/>
    <n v="2208.8200000000002"/>
    <n v="0"/>
    <n v="239054.7"/>
    <n v="0"/>
    <n v="0"/>
    <n v="0"/>
    <n v="0"/>
    <x v="2"/>
  </r>
  <r>
    <x v="0"/>
    <s v="ED"/>
    <s v="WA"/>
    <x v="3"/>
    <s v="ED.WA.395121"/>
    <x v="7"/>
    <x v="1"/>
    <x v="1"/>
    <n v="134411.5"/>
    <n v="0"/>
    <n v="0"/>
    <n v="72.45"/>
    <n v="0"/>
    <n v="957.55"/>
    <n v="0"/>
    <n v="0"/>
    <n v="0"/>
    <n v="0"/>
    <n v="135369.04999999999"/>
    <n v="1"/>
    <m/>
    <n v="134411.5"/>
    <n v="957.55"/>
    <n v="0"/>
    <n v="135369.04999999999"/>
    <n v="0"/>
    <n v="0"/>
    <n v="0"/>
    <n v="0"/>
    <x v="2"/>
  </r>
  <r>
    <x v="0"/>
    <s v="ED"/>
    <s v="WA"/>
    <x v="4"/>
    <s v="ED.WA.395121"/>
    <x v="7"/>
    <x v="1"/>
    <x v="1"/>
    <n v="186811.25"/>
    <n v="0"/>
    <n v="0"/>
    <n v="1561.83"/>
    <n v="0"/>
    <n v="20992.57"/>
    <n v="0"/>
    <n v="0"/>
    <n v="0"/>
    <n v="0"/>
    <n v="207803.82"/>
    <n v="1"/>
    <m/>
    <n v="186811.25"/>
    <n v="20992.57"/>
    <n v="0"/>
    <n v="207803.82"/>
    <n v="0"/>
    <n v="0"/>
    <n v="0"/>
    <n v="0"/>
    <x v="2"/>
  </r>
  <r>
    <x v="0"/>
    <s v="ED"/>
    <s v="WA"/>
    <x v="5"/>
    <s v="ED.WA.395121"/>
    <x v="7"/>
    <x v="1"/>
    <x v="1"/>
    <n v="164482.5"/>
    <n v="0"/>
    <n v="0"/>
    <n v="413.95"/>
    <n v="0"/>
    <n v="5730.62"/>
    <n v="0"/>
    <n v="0"/>
    <n v="0"/>
    <n v="0"/>
    <n v="170213.12"/>
    <n v="1"/>
    <m/>
    <n v="164482.5"/>
    <n v="5730.62"/>
    <n v="0"/>
    <n v="170213.12"/>
    <n v="0"/>
    <n v="0"/>
    <n v="0"/>
    <n v="0"/>
    <x v="2"/>
  </r>
  <r>
    <x v="0"/>
    <s v="GD"/>
    <s v="WA"/>
    <x v="1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13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11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5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4"/>
    <s v="GD.WA.395121"/>
    <x v="7"/>
    <x v="2"/>
    <x v="1"/>
    <n v="35070.089999999997"/>
    <n v="0"/>
    <n v="0"/>
    <n v="310.61"/>
    <n v="0"/>
    <n v="4664.95"/>
    <n v="0"/>
    <n v="0"/>
    <n v="0"/>
    <n v="0"/>
    <n v="39735.040000000001"/>
    <m/>
    <n v="1"/>
    <n v="0"/>
    <n v="0"/>
    <n v="0"/>
    <n v="0"/>
    <n v="35070.089999999997"/>
    <n v="4664.95"/>
    <n v="0"/>
    <n v="39735.040000000001"/>
    <x v="2"/>
  </r>
  <r>
    <x v="0"/>
    <s v="GD"/>
    <s v="WA"/>
    <x v="1"/>
    <s v="GD.WA.395121"/>
    <x v="7"/>
    <x v="2"/>
    <x v="1"/>
    <n v="29069.29"/>
    <n v="0"/>
    <n v="0"/>
    <n v="89.7"/>
    <n v="0"/>
    <n v="1321.14"/>
    <n v="0"/>
    <n v="0"/>
    <n v="0"/>
    <n v="0"/>
    <n v="30390.43"/>
    <m/>
    <n v="1"/>
    <n v="0"/>
    <n v="0"/>
    <n v="0"/>
    <n v="0"/>
    <n v="29069.29"/>
    <n v="1321.14"/>
    <n v="0"/>
    <n v="30390.43"/>
    <x v="2"/>
  </r>
  <r>
    <x v="0"/>
    <s v="GD"/>
    <s v="WA"/>
    <x v="16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9"/>
    <s v="GD.WA.395121"/>
    <x v="7"/>
    <x v="2"/>
    <x v="1"/>
    <n v="28759.98"/>
    <n v="0"/>
    <n v="0"/>
    <n v="0"/>
    <n v="0"/>
    <n v="0"/>
    <n v="0"/>
    <n v="0"/>
    <n v="0"/>
    <n v="0"/>
    <n v="28759.98"/>
    <m/>
    <n v="1"/>
    <n v="0"/>
    <n v="0"/>
    <n v="0"/>
    <n v="0"/>
    <n v="28759.98"/>
    <n v="0"/>
    <n v="0"/>
    <n v="28759.98"/>
    <x v="2"/>
  </r>
  <r>
    <x v="0"/>
    <s v="GD"/>
    <s v="WA"/>
    <x v="18"/>
    <s v="GD.WA.395121"/>
    <x v="7"/>
    <x v="2"/>
    <x v="1"/>
    <n v="39735.040000000001"/>
    <n v="0"/>
    <n v="0"/>
    <n v="53.6"/>
    <n v="0"/>
    <n v="834.21"/>
    <n v="0"/>
    <n v="0"/>
    <n v="0"/>
    <n v="0"/>
    <n v="40569.25"/>
    <m/>
    <n v="1"/>
    <n v="0"/>
    <n v="0"/>
    <n v="0"/>
    <n v="0"/>
    <n v="39735.040000000001"/>
    <n v="834.21"/>
    <n v="0"/>
    <n v="40569.25"/>
    <x v="2"/>
  </r>
  <r>
    <x v="0"/>
    <s v="GD"/>
    <s v="WA"/>
    <x v="21"/>
    <s v="GD.WA.395121"/>
    <x v="7"/>
    <x v="2"/>
    <x v="1"/>
    <n v="30390.43"/>
    <n v="0"/>
    <n v="0"/>
    <n v="-0.96"/>
    <n v="0"/>
    <n v="-13.27"/>
    <n v="0"/>
    <n v="0"/>
    <n v="0"/>
    <n v="0"/>
    <n v="30377.16"/>
    <m/>
    <n v="1"/>
    <n v="0"/>
    <n v="0"/>
    <n v="0"/>
    <n v="0"/>
    <n v="30390.43"/>
    <n v="-13.27"/>
    <n v="0"/>
    <n v="30377.16"/>
    <x v="2"/>
  </r>
  <r>
    <x v="0"/>
    <s v="GD"/>
    <s v="WA"/>
    <x v="2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3"/>
    <s v="GD.WA.395121"/>
    <x v="7"/>
    <x v="2"/>
    <x v="1"/>
    <n v="28759.98"/>
    <n v="0"/>
    <n v="0"/>
    <n v="24.99"/>
    <n v="0"/>
    <n v="309.31"/>
    <n v="0"/>
    <n v="0"/>
    <n v="0"/>
    <n v="0"/>
    <n v="29069.29"/>
    <m/>
    <n v="1"/>
    <n v="0"/>
    <n v="0"/>
    <n v="0"/>
    <n v="0"/>
    <n v="28759.98"/>
    <n v="309.31"/>
    <n v="0"/>
    <n v="29069.29"/>
    <x v="2"/>
  </r>
  <r>
    <x v="0"/>
    <s v="GD"/>
    <s v="WA"/>
    <x v="2"/>
    <s v="GD.WA.395121"/>
    <x v="7"/>
    <x v="2"/>
    <x v="1"/>
    <n v="40569.25"/>
    <n v="0"/>
    <n v="0"/>
    <n v="0"/>
    <n v="0"/>
    <n v="0"/>
    <n v="0"/>
    <n v="0"/>
    <n v="0"/>
    <n v="0"/>
    <n v="40569.25"/>
    <m/>
    <n v="1"/>
    <n v="0"/>
    <n v="0"/>
    <n v="0"/>
    <n v="0"/>
    <n v="40569.25"/>
    <n v="0"/>
    <n v="0"/>
    <n v="40569.25"/>
    <x v="2"/>
  </r>
  <r>
    <x v="0"/>
    <s v="GD"/>
    <s v="WA"/>
    <x v="5"/>
    <s v="GD.WA.395121"/>
    <x v="7"/>
    <x v="2"/>
    <x v="1"/>
    <n v="30377.16"/>
    <n v="0"/>
    <n v="0"/>
    <n v="0"/>
    <n v="0"/>
    <n v="0"/>
    <n v="0"/>
    <n v="0"/>
    <n v="0"/>
    <n v="0"/>
    <n v="30377.16"/>
    <m/>
    <n v="1"/>
    <n v="0"/>
    <n v="0"/>
    <n v="0"/>
    <n v="0"/>
    <n v="30377.16"/>
    <n v="0"/>
    <n v="0"/>
    <n v="30377.16"/>
    <x v="2"/>
  </r>
  <r>
    <x v="0"/>
    <s v="GD"/>
    <s v="WA"/>
    <x v="4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GD"/>
    <s v="WA"/>
    <x v="6"/>
    <s v="GD.WA.395121"/>
    <x v="7"/>
    <x v="2"/>
    <x v="1"/>
    <n v="29069.29"/>
    <n v="0"/>
    <n v="0"/>
    <n v="0"/>
    <n v="0"/>
    <n v="0"/>
    <n v="0"/>
    <n v="0"/>
    <n v="0"/>
    <n v="0"/>
    <n v="29069.29"/>
    <m/>
    <n v="1"/>
    <n v="0"/>
    <n v="0"/>
    <n v="0"/>
    <n v="0"/>
    <n v="29069.29"/>
    <n v="0"/>
    <n v="0"/>
    <n v="29069.29"/>
    <x v="2"/>
  </r>
  <r>
    <x v="0"/>
    <s v="GD"/>
    <s v="WA"/>
    <x v="7"/>
    <s v="GD.WA.395121"/>
    <x v="7"/>
    <x v="2"/>
    <x v="1"/>
    <n v="0"/>
    <n v="656.01"/>
    <n v="1138.1500000000001"/>
    <n v="5374.18"/>
    <n v="0"/>
    <n v="28759.98"/>
    <n v="0"/>
    <n v="0"/>
    <n v="0"/>
    <n v="0"/>
    <n v="28759.98"/>
    <m/>
    <n v="1"/>
    <n v="0"/>
    <n v="0"/>
    <n v="0"/>
    <n v="0"/>
    <n v="0"/>
    <n v="28759.98"/>
    <n v="0"/>
    <n v="28759.98"/>
    <x v="2"/>
  </r>
  <r>
    <x v="0"/>
    <s v="GD"/>
    <s v="WA"/>
    <x v="9"/>
    <s v="GD.WA.395121"/>
    <x v="7"/>
    <x v="2"/>
    <x v="1"/>
    <n v="30377.16"/>
    <n v="0"/>
    <n v="0"/>
    <n v="339.01"/>
    <n v="0"/>
    <n v="4692.93"/>
    <n v="0"/>
    <n v="0"/>
    <n v="0"/>
    <n v="0"/>
    <n v="35070.089999999997"/>
    <m/>
    <n v="1"/>
    <n v="0"/>
    <n v="0"/>
    <n v="0"/>
    <n v="0"/>
    <n v="30377.16"/>
    <n v="4692.93"/>
    <n v="0"/>
    <n v="35070.089999999997"/>
    <x v="2"/>
  </r>
  <r>
    <x v="0"/>
    <s v="GD"/>
    <s v="WA"/>
    <x v="0"/>
    <s v="GD.WA.395121"/>
    <x v="7"/>
    <x v="2"/>
    <x v="1"/>
    <n v="35070.089999999997"/>
    <n v="0"/>
    <n v="0"/>
    <n v="0"/>
    <n v="0"/>
    <n v="0"/>
    <n v="0"/>
    <n v="0"/>
    <n v="0"/>
    <n v="0"/>
    <n v="35070.089999999997"/>
    <m/>
    <n v="1"/>
    <n v="0"/>
    <n v="0"/>
    <n v="0"/>
    <n v="0"/>
    <n v="35070.089999999997"/>
    <n v="0"/>
    <n v="0"/>
    <n v="35070.089999999997"/>
    <x v="2"/>
  </r>
  <r>
    <x v="0"/>
    <s v="CD"/>
    <s v="WA"/>
    <x v="0"/>
    <s v="CD.WA.397121"/>
    <x v="8"/>
    <x v="0"/>
    <x v="1"/>
    <m/>
    <m/>
    <m/>
    <m/>
    <m/>
    <m/>
    <m/>
    <m/>
    <m/>
    <n v="-64794.31"/>
    <n v="-64794.31"/>
    <n v="0.77873999999999999"/>
    <n v="0.22126000000000001"/>
    <n v="0"/>
    <n v="0"/>
    <n v="-50457.920969399995"/>
    <n v="-50457.920969399995"/>
    <n v="0"/>
    <n v="0"/>
    <n v="-14336.389030599999"/>
    <n v="-14336.389030599999"/>
    <x v="2"/>
  </r>
  <r>
    <x v="1"/>
    <s v="CD"/>
    <s v="WA"/>
    <x v="0"/>
    <s v="CD.WA.397121"/>
    <x v="8"/>
    <x v="0"/>
    <x v="1"/>
    <m/>
    <m/>
    <m/>
    <m/>
    <m/>
    <m/>
    <m/>
    <m/>
    <m/>
    <n v="64794.31"/>
    <n v="64794.31"/>
    <n v="0.77873999999999999"/>
    <n v="0.22126000000000001"/>
    <n v="0"/>
    <n v="0"/>
    <n v="50457.920969399995"/>
    <n v="50457.920969399995"/>
    <n v="0"/>
    <n v="0"/>
    <n v="14336.389030599999"/>
    <n v="14336.389030599999"/>
    <x v="2"/>
  </r>
  <r>
    <x v="0"/>
    <s v="CD"/>
    <s v="WA"/>
    <x v="1"/>
    <s v="CD.WA.397121"/>
    <x v="8"/>
    <x v="0"/>
    <x v="1"/>
    <n v="4109433.15"/>
    <n v="0"/>
    <n v="0"/>
    <n v="40050.949999999997"/>
    <n v="0"/>
    <n v="400495.19"/>
    <n v="0"/>
    <n v="0"/>
    <n v="0"/>
    <n v="0"/>
    <n v="4509928.34"/>
    <n v="0.77873999999999999"/>
    <n v="0.22126000000000001"/>
    <n v="3200179.971231"/>
    <n v="311881.62426060002"/>
    <n v="0"/>
    <n v="3512061.5954915998"/>
    <n v="909253.17876899999"/>
    <n v="88613.565739400001"/>
    <n v="0"/>
    <n v="997866.74450839998"/>
    <x v="2"/>
  </r>
  <r>
    <x v="0"/>
    <s v="CD"/>
    <s v="WA"/>
    <x v="16"/>
    <s v="CD.WA.397121"/>
    <x v="8"/>
    <x v="0"/>
    <x v="1"/>
    <n v="2783501.83"/>
    <n v="0"/>
    <n v="0"/>
    <n v="26847.75"/>
    <n v="0"/>
    <n v="220570.04"/>
    <n v="0"/>
    <n v="0"/>
    <n v="0"/>
    <n v="0"/>
    <n v="3004071.87"/>
    <n v="0.77873999999999999"/>
    <n v="0.22126000000000001"/>
    <n v="2167624.2150941999"/>
    <n v="171766.71294960001"/>
    <n v="0"/>
    <n v="2339390.9280437999"/>
    <n v="615877.61490580009"/>
    <n v="48803.327050400003"/>
    <n v="0"/>
    <n v="664680.94195620005"/>
    <x v="2"/>
  </r>
  <r>
    <x v="1"/>
    <s v="CD"/>
    <s v="WA"/>
    <x v="14"/>
    <s v="CD.WA.397121"/>
    <x v="8"/>
    <x v="0"/>
    <x v="1"/>
    <n v="0"/>
    <n v="0"/>
    <n v="0"/>
    <n v="0"/>
    <n v="0"/>
    <n v="347.45"/>
    <n v="0"/>
    <n v="0"/>
    <n v="0"/>
    <n v="0"/>
    <n v="347.45"/>
    <n v="0.77873999999999999"/>
    <n v="0.22126000000000001"/>
    <n v="0"/>
    <n v="270.57321300000001"/>
    <n v="0"/>
    <n v="270.57321300000001"/>
    <n v="0"/>
    <n v="76.876787000000007"/>
    <n v="0"/>
    <n v="76.876787000000007"/>
    <x v="2"/>
  </r>
  <r>
    <x v="0"/>
    <s v="CD"/>
    <s v="WA"/>
    <x v="19"/>
    <s v="CD.WA.397121"/>
    <x v="8"/>
    <x v="0"/>
    <x v="1"/>
    <n v="3101698.55"/>
    <n v="0"/>
    <n v="0"/>
    <n v="18935.080000000002"/>
    <n v="0"/>
    <n v="10685.54"/>
    <n v="0"/>
    <n v="0"/>
    <n v="0"/>
    <n v="0"/>
    <n v="3112384.09"/>
    <n v="0.77873999999999999"/>
    <n v="0.22126000000000001"/>
    <n v="2415416.7288269997"/>
    <n v="8321.2574196000005"/>
    <n v="0"/>
    <n v="2423737.9862465998"/>
    <n v="686281.82117300003"/>
    <n v="2364.2825804000004"/>
    <n v="0"/>
    <n v="688646.10375340004"/>
    <x v="2"/>
  </r>
  <r>
    <x v="0"/>
    <s v="CD"/>
    <s v="WA"/>
    <x v="18"/>
    <s v="CD.WA.397121"/>
    <x v="8"/>
    <x v="0"/>
    <x v="1"/>
    <n v="6463253.0300000003"/>
    <n v="0"/>
    <n v="0"/>
    <n v="-24544.81"/>
    <n v="0"/>
    <n v="43053.96"/>
    <n v="0"/>
    <n v="0"/>
    <n v="0"/>
    <n v="0"/>
    <n v="6506306.9900000002"/>
    <n v="0.77873999999999999"/>
    <n v="0.22126000000000001"/>
    <n v="5033193.6645822003"/>
    <n v="33527.840810399997"/>
    <n v="0"/>
    <n v="5066721.5053925999"/>
    <n v="1430059.3654178001"/>
    <n v="9526.1191896"/>
    <n v="0"/>
    <n v="1439585.4846074001"/>
    <x v="2"/>
  </r>
  <r>
    <x v="0"/>
    <s v="CD"/>
    <s v="WA"/>
    <x v="21"/>
    <s v="CD.WA.397121"/>
    <x v="8"/>
    <x v="0"/>
    <x v="1"/>
    <n v="4509928.34"/>
    <n v="0"/>
    <n v="0"/>
    <n v="38743.33"/>
    <n v="0"/>
    <n v="314148.94"/>
    <n v="0"/>
    <n v="0"/>
    <n v="0"/>
    <n v="0"/>
    <n v="4824077.28"/>
    <n v="0.77873999999999999"/>
    <n v="0.22126000000000001"/>
    <n v="3512061.5954915998"/>
    <n v="244640.3455356"/>
    <n v="0"/>
    <n v="3756701.9410272003"/>
    <n v="997866.74450839998"/>
    <n v="69508.594464399997"/>
    <n v="0"/>
    <n v="1067375.3389728002"/>
    <x v="2"/>
  </r>
  <r>
    <x v="0"/>
    <s v="CD"/>
    <s v="WA"/>
    <x v="20"/>
    <s v="CD.WA.397121"/>
    <x v="8"/>
    <x v="0"/>
    <x v="1"/>
    <n v="5323462.78"/>
    <n v="0"/>
    <n v="0"/>
    <n v="20142.07"/>
    <n v="0"/>
    <n v="114577.87"/>
    <n v="0"/>
    <n v="0"/>
    <n v="0"/>
    <n v="0"/>
    <n v="5438040.6500000004"/>
    <n v="0.77873999999999999"/>
    <n v="0.22126000000000001"/>
    <n v="4145593.4052972002"/>
    <n v="89226.370483799998"/>
    <n v="0"/>
    <n v="4234819.775781"/>
    <n v="1177869.3747028001"/>
    <n v="25351.499516200001"/>
    <n v="0"/>
    <n v="1203220.8742190001"/>
    <x v="2"/>
  </r>
  <r>
    <x v="1"/>
    <s v="CD"/>
    <s v="WA"/>
    <x v="18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3"/>
    <s v="CD.WA.397121"/>
    <x v="8"/>
    <x v="0"/>
    <x v="1"/>
    <n v="3112384.09"/>
    <n v="0"/>
    <n v="0"/>
    <n v="39402.29"/>
    <n v="0"/>
    <n v="308350.98"/>
    <n v="0"/>
    <n v="0"/>
    <n v="0"/>
    <n v="0"/>
    <n v="3420735.07"/>
    <n v="0.77873999999999999"/>
    <n v="0.22126000000000001"/>
    <n v="2423737.9862465998"/>
    <n v="240125.24216519998"/>
    <n v="0"/>
    <n v="2663863.2284117998"/>
    <n v="688646.10375340004"/>
    <n v="68225.737834800006"/>
    <n v="0"/>
    <n v="756871.84158819995"/>
    <x v="2"/>
  </r>
  <r>
    <x v="0"/>
    <s v="CD"/>
    <s v="WA"/>
    <x v="2"/>
    <s v="CD.WA.397121"/>
    <x v="8"/>
    <x v="0"/>
    <x v="1"/>
    <n v="6506306.9900000002"/>
    <n v="0"/>
    <n v="0"/>
    <n v="-8171.21"/>
    <n v="0"/>
    <n v="-130743.85"/>
    <n v="0"/>
    <n v="0"/>
    <n v="0"/>
    <n v="0"/>
    <n v="6375563.1399999997"/>
    <n v="0.77873999999999999"/>
    <n v="0.22126000000000001"/>
    <n v="5066721.5053925999"/>
    <n v="-101815.46574900001"/>
    <n v="0"/>
    <n v="4964906.0396435997"/>
    <n v="1439585.4846074001"/>
    <n v="-28928.384251000003"/>
    <n v="0"/>
    <n v="1410657.1003564"/>
    <x v="2"/>
  </r>
  <r>
    <x v="0"/>
    <s v="CD"/>
    <s v="WA"/>
    <x v="5"/>
    <s v="CD.WA.397121"/>
    <x v="8"/>
    <x v="0"/>
    <x v="1"/>
    <n v="4824077.28"/>
    <n v="0"/>
    <n v="0"/>
    <n v="45815.38"/>
    <n v="0"/>
    <n v="353029.99"/>
    <n v="0"/>
    <n v="0"/>
    <n v="0"/>
    <n v="0"/>
    <n v="5177107.2699999996"/>
    <n v="0.77873999999999999"/>
    <n v="0.22126000000000001"/>
    <n v="3756701.9410272003"/>
    <n v="274918.57441259996"/>
    <n v="0"/>
    <n v="4031620.5154397995"/>
    <n v="1067375.3389728002"/>
    <n v="78111.415587399999"/>
    <n v="0"/>
    <n v="1145486.7545602"/>
    <x v="2"/>
  </r>
  <r>
    <x v="0"/>
    <s v="CD"/>
    <s v="WA"/>
    <x v="4"/>
    <s v="CD.WA.397121"/>
    <x v="8"/>
    <x v="0"/>
    <x v="1"/>
    <n v="5438040.6500000004"/>
    <n v="0"/>
    <n v="0"/>
    <n v="39066.86"/>
    <n v="0"/>
    <n v="269859.31"/>
    <n v="0"/>
    <n v="0"/>
    <n v="0"/>
    <n v="0"/>
    <n v="5707899.96"/>
    <n v="0.77873999999999999"/>
    <n v="0.22126000000000001"/>
    <n v="4234819.775781"/>
    <n v="210150.23906940001"/>
    <n v="0"/>
    <n v="4444970.0148503995"/>
    <n v="1203220.8742190001"/>
    <n v="59709.070930600006"/>
    <n v="0"/>
    <n v="1262929.9451496"/>
    <x v="2"/>
  </r>
  <r>
    <x v="1"/>
    <s v="CD"/>
    <s v="WA"/>
    <x v="2"/>
    <s v="CD.WA.397121"/>
    <x v="8"/>
    <x v="0"/>
    <x v="1"/>
    <n v="347.45"/>
    <n v="0"/>
    <n v="0"/>
    <n v="0"/>
    <n v="0"/>
    <n v="0"/>
    <n v="0"/>
    <n v="0"/>
    <n v="0"/>
    <n v="0"/>
    <n v="347.45"/>
    <n v="0.77873999999999999"/>
    <n v="0.22126000000000001"/>
    <n v="270.57321300000001"/>
    <n v="0"/>
    <n v="0"/>
    <n v="270.57321300000001"/>
    <n v="76.876787000000007"/>
    <n v="0"/>
    <n v="0"/>
    <n v="76.876787000000007"/>
    <x v="2"/>
  </r>
  <r>
    <x v="0"/>
    <s v="CD"/>
    <s v="WA"/>
    <x v="6"/>
    <s v="CD.WA.397121"/>
    <x v="8"/>
    <x v="0"/>
    <x v="1"/>
    <n v="3420735.07"/>
    <n v="0"/>
    <n v="0"/>
    <n v="38605"/>
    <n v="0"/>
    <n v="255525.08"/>
    <n v="0"/>
    <n v="0"/>
    <n v="0"/>
    <n v="0"/>
    <n v="3676260.15"/>
    <n v="0.77873999999999999"/>
    <n v="0.22126000000000001"/>
    <n v="2663863.2284117998"/>
    <n v="198987.60079919998"/>
    <n v="0"/>
    <n v="2862850.8292109999"/>
    <n v="756871.84158819995"/>
    <n v="56537.4792008"/>
    <n v="0"/>
    <n v="813409.32078900002"/>
    <x v="2"/>
  </r>
  <r>
    <x v="0"/>
    <s v="CD"/>
    <s v="WA"/>
    <x v="7"/>
    <s v="CD.WA.397121"/>
    <x v="8"/>
    <x v="0"/>
    <x v="1"/>
    <n v="0"/>
    <n v="0"/>
    <n v="0"/>
    <n v="32675.5"/>
    <n v="0"/>
    <n v="139939.31"/>
    <n v="0"/>
    <n v="0"/>
    <n v="0"/>
    <n v="2442492.5"/>
    <n v="2582431.81"/>
    <n v="0.77873999999999999"/>
    <n v="0.22126000000000001"/>
    <n v="0"/>
    <n v="108976.3382694"/>
    <n v="1902066.6094499999"/>
    <n v="2011042.9477194001"/>
    <n v="0"/>
    <n v="30962.971730600002"/>
    <n v="540425.89055000001"/>
    <n v="571388.86228060001"/>
    <x v="2"/>
  </r>
  <r>
    <x v="0"/>
    <s v="CD"/>
    <s v="WA"/>
    <x v="9"/>
    <s v="CD.WA.397121"/>
    <x v="8"/>
    <x v="0"/>
    <x v="1"/>
    <n v="5177107.2699999996"/>
    <n v="0"/>
    <n v="0"/>
    <n v="23882.92"/>
    <n v="0"/>
    <n v="146355.51"/>
    <n v="0"/>
    <n v="0"/>
    <n v="0"/>
    <n v="0"/>
    <n v="5323462.78"/>
    <n v="0.77873999999999999"/>
    <n v="0.22126000000000001"/>
    <n v="4031620.5154397995"/>
    <n v="113972.8898574"/>
    <n v="0"/>
    <n v="4145593.4052972002"/>
    <n v="1145486.7545602"/>
    <n v="32382.620142600004"/>
    <n v="0"/>
    <n v="1177869.3747028001"/>
    <x v="2"/>
  </r>
  <r>
    <x v="0"/>
    <s v="CD"/>
    <s v="WA"/>
    <x v="0"/>
    <s v="CD.WA.397121"/>
    <x v="8"/>
    <x v="0"/>
    <x v="1"/>
    <n v="5707899.96"/>
    <n v="0"/>
    <n v="0"/>
    <n v="23123.23"/>
    <n v="0"/>
    <n v="184984.91"/>
    <n v="0"/>
    <n v="0"/>
    <n v="0"/>
    <n v="0"/>
    <n v="5892884.8700000001"/>
    <n v="0.77873999999999999"/>
    <n v="0.22126000000000001"/>
    <n v="4444970.0148503995"/>
    <n v="144055.14881340001"/>
    <n v="0"/>
    <n v="4589025.1636637999"/>
    <n v="1262929.9451496"/>
    <n v="40929.761186600001"/>
    <n v="0"/>
    <n v="1303859.7063362"/>
    <x v="2"/>
  </r>
  <r>
    <x v="0"/>
    <s v="CD"/>
    <s v="WA"/>
    <x v="10"/>
    <s v="CD.WA.397121"/>
    <x v="8"/>
    <x v="0"/>
    <x v="1"/>
    <n v="5892884.8700000001"/>
    <n v="0"/>
    <n v="0"/>
    <n v="57960.42"/>
    <n v="0"/>
    <n v="237615.39"/>
    <n v="0"/>
    <n v="0"/>
    <n v="0"/>
    <n v="0"/>
    <n v="6130500.2599999998"/>
    <n v="0.77873999999999999"/>
    <n v="0.22126000000000001"/>
    <n v="4589025.1636637999"/>
    <n v="185040.60880859999"/>
    <n v="0"/>
    <n v="4774065.7724723993"/>
    <n v="1303859.7063362"/>
    <n v="52574.781191400005"/>
    <n v="0"/>
    <n v="1356434.4875276"/>
    <x v="2"/>
  </r>
  <r>
    <x v="0"/>
    <s v="CD"/>
    <s v="WA"/>
    <x v="13"/>
    <s v="CD.WA.397121"/>
    <x v="8"/>
    <x v="0"/>
    <x v="1"/>
    <n v="3676260.15"/>
    <n v="0"/>
    <n v="0"/>
    <n v="59826.89"/>
    <n v="0"/>
    <n v="433173"/>
    <n v="0"/>
    <n v="0"/>
    <n v="0"/>
    <n v="0"/>
    <n v="4109433.15"/>
    <n v="0.77873999999999999"/>
    <n v="0.22126000000000001"/>
    <n v="2862850.8292109999"/>
    <n v="337329.14201999997"/>
    <n v="0"/>
    <n v="3200179.971231"/>
    <n v="813409.32078900002"/>
    <n v="95843.857980000001"/>
    <n v="0"/>
    <n v="909253.17876899999"/>
    <x v="2"/>
  </r>
  <r>
    <x v="0"/>
    <s v="CD"/>
    <s v="WA"/>
    <x v="11"/>
    <s v="CD.WA.397121"/>
    <x v="8"/>
    <x v="0"/>
    <x v="1"/>
    <n v="2582431.81"/>
    <n v="0"/>
    <n v="0"/>
    <n v="38213.14"/>
    <n v="0"/>
    <n v="201070.02"/>
    <n v="0"/>
    <n v="0"/>
    <n v="0"/>
    <n v="0"/>
    <n v="2783501.83"/>
    <n v="0.77873999999999999"/>
    <n v="0.22126000000000001"/>
    <n v="2011042.9477194001"/>
    <n v="156581.26737479999"/>
    <n v="0"/>
    <n v="2167624.2150941999"/>
    <n v="571388.86228060001"/>
    <n v="44488.752625200003"/>
    <n v="0"/>
    <n v="615877.61490580009"/>
    <x v="2"/>
  </r>
  <r>
    <x v="0"/>
    <s v="CD"/>
    <s v="WA"/>
    <x v="15"/>
    <s v="CD.WA.397121"/>
    <x v="8"/>
    <x v="0"/>
    <x v="1"/>
    <n v="3004071.87"/>
    <n v="0"/>
    <n v="0"/>
    <n v="33355.279999999999"/>
    <n v="0"/>
    <n v="97626.68"/>
    <n v="0"/>
    <n v="0"/>
    <n v="0"/>
    <n v="0"/>
    <n v="3101698.55"/>
    <n v="0.77873999999999999"/>
    <n v="0.22126000000000001"/>
    <n v="2339390.9280437999"/>
    <n v="76025.8007832"/>
    <n v="0"/>
    <n v="2415416.7288269997"/>
    <n v="664680.94195620005"/>
    <n v="21600.8792168"/>
    <n v="0"/>
    <n v="686281.82117300003"/>
    <x v="2"/>
  </r>
  <r>
    <x v="0"/>
    <s v="CD"/>
    <s v="WA"/>
    <x v="14"/>
    <s v="CD.WA.397121"/>
    <x v="8"/>
    <x v="0"/>
    <x v="1"/>
    <n v="6130500.2599999998"/>
    <n v="237.75"/>
    <n v="54.07"/>
    <n v="36832.800000000003"/>
    <n v="0"/>
    <n v="332752.77"/>
    <n v="0"/>
    <n v="0"/>
    <n v="0"/>
    <n v="0"/>
    <n v="6463253.0300000003"/>
    <n v="0.77873999999999999"/>
    <n v="0.22126000000000001"/>
    <n v="4774065.7724723993"/>
    <n v="259127.89210980001"/>
    <n v="0"/>
    <n v="5033193.6645822003"/>
    <n v="1356434.4875276"/>
    <n v="73624.877890200005"/>
    <n v="0"/>
    <n v="1430059.3654178001"/>
    <x v="2"/>
  </r>
  <r>
    <x v="0"/>
    <s v="GD"/>
    <s v="WA"/>
    <x v="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7"/>
    <s v="GD.WA.397121"/>
    <x v="8"/>
    <x v="2"/>
    <x v="1"/>
    <n v="0"/>
    <n v="30.33"/>
    <n v="52.23"/>
    <n v="1156.72"/>
    <n v="0"/>
    <n v="19942.47"/>
    <n v="0"/>
    <n v="0"/>
    <n v="0"/>
    <n v="0"/>
    <n v="19942.47"/>
    <m/>
    <n v="1"/>
    <n v="0"/>
    <n v="0"/>
    <n v="0"/>
    <n v="0"/>
    <n v="0"/>
    <n v="19942.47"/>
    <n v="0"/>
    <n v="19942.47"/>
    <x v="2"/>
  </r>
  <r>
    <x v="0"/>
    <s v="GD"/>
    <s v="WA"/>
    <x v="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4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5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6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8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19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0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2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  <r>
    <x v="0"/>
    <s v="GD"/>
    <s v="WA"/>
    <x v="3"/>
    <s v="GD.WA.397121"/>
    <x v="8"/>
    <x v="2"/>
    <x v="1"/>
    <n v="19942.47"/>
    <n v="0"/>
    <n v="0"/>
    <n v="0"/>
    <n v="0"/>
    <n v="0"/>
    <n v="0"/>
    <n v="0"/>
    <n v="0"/>
    <n v="0"/>
    <n v="19942.47"/>
    <m/>
    <n v="1"/>
    <n v="0"/>
    <n v="0"/>
    <n v="0"/>
    <n v="0"/>
    <n v="19942.47"/>
    <n v="0"/>
    <n v="0"/>
    <n v="19942.47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52">
  <r>
    <s v="108000"/>
    <s v="CD"/>
    <s v="AA"/>
    <x v="0"/>
    <s v="CD.AA.391120"/>
    <x v="0"/>
    <s v="CD"/>
    <s v="AA"/>
    <n v="-829764.3"/>
    <x v="0"/>
    <n v="-43955.81"/>
    <n v="0"/>
    <n v="0"/>
    <n v="0"/>
    <n v="-873720.11"/>
    <n v="0.48831999999999998"/>
    <n v="0.14890999999999999"/>
    <n v="-405190.50297600002"/>
    <n v="-21464.501139199998"/>
    <n v="0"/>
    <n v="-426655.00411519996"/>
    <n v="-123560.201913"/>
    <n v="-6545.459667099999"/>
    <n v="0"/>
    <n v="-130105.66158009999"/>
    <x v="0"/>
    <x v="0"/>
  </r>
  <r>
    <s v="108000"/>
    <s v="CD"/>
    <s v="AA"/>
    <x v="1"/>
    <s v="CD.AA.391120"/>
    <x v="0"/>
    <s v="CD"/>
    <s v="AA"/>
    <n v="-873720.11"/>
    <x v="0"/>
    <n v="-43955.81"/>
    <n v="0"/>
    <n v="0"/>
    <n v="0"/>
    <n v="-917675.92"/>
    <n v="0.48831999999999998"/>
    <n v="0.14890999999999999"/>
    <n v="-426655.00411519996"/>
    <n v="-21464.501139199998"/>
    <n v="0"/>
    <n v="-448119.50525440002"/>
    <n v="-130105.66158009999"/>
    <n v="-6545.459667099999"/>
    <n v="0"/>
    <n v="-136651.1212472"/>
    <x v="0"/>
    <x v="0"/>
  </r>
  <r>
    <s v="108000"/>
    <s v="CD"/>
    <s v="AA"/>
    <x v="2"/>
    <s v="CD.AA.391120"/>
    <x v="0"/>
    <s v="CD"/>
    <s v="AA"/>
    <n v="-917675.92"/>
    <x v="0"/>
    <n v="-43955.81"/>
    <n v="0"/>
    <n v="0"/>
    <n v="0"/>
    <n v="-961631.73"/>
    <n v="0.48831999999999998"/>
    <n v="0.14890999999999999"/>
    <n v="-448119.50525440002"/>
    <n v="-21464.501139199998"/>
    <n v="0"/>
    <n v="-469584.00639359996"/>
    <n v="-136651.1212472"/>
    <n v="-6545.459667099999"/>
    <n v="0"/>
    <n v="-143196.58091429999"/>
    <x v="0"/>
    <x v="0"/>
  </r>
  <r>
    <s v="108000"/>
    <s v="CD"/>
    <s v="AA"/>
    <x v="3"/>
    <s v="CD.AA.391120"/>
    <x v="0"/>
    <s v="CD"/>
    <s v="AA"/>
    <n v="-961631.73"/>
    <x v="0"/>
    <n v="-43955.81"/>
    <n v="0"/>
    <n v="0"/>
    <n v="0"/>
    <n v="-1005587.54"/>
    <n v="0.48831999999999998"/>
    <n v="0.14890999999999999"/>
    <n v="-469584.00639359996"/>
    <n v="-21464.501139199998"/>
    <n v="0"/>
    <n v="-491048.50753279997"/>
    <n v="-143196.58091429999"/>
    <n v="-6545.459667099999"/>
    <n v="0"/>
    <n v="-149742.04058139998"/>
    <x v="0"/>
    <x v="0"/>
  </r>
  <r>
    <s v="108000"/>
    <s v="CD"/>
    <s v="AA"/>
    <x v="4"/>
    <s v="CD.AA.391120"/>
    <x v="0"/>
    <s v="CD"/>
    <s v="AA"/>
    <n v="-1005587.54"/>
    <x v="0"/>
    <n v="-43955.81"/>
    <n v="0"/>
    <n v="0"/>
    <n v="0"/>
    <n v="-1049543.3500000001"/>
    <n v="0.48831999999999998"/>
    <n v="0.14890999999999999"/>
    <n v="-491048.50753279997"/>
    <n v="-21464.501139199998"/>
    <n v="0"/>
    <n v="-512513.00867200003"/>
    <n v="-149742.04058139998"/>
    <n v="-6545.459667099999"/>
    <n v="0"/>
    <n v="-156287.5002485"/>
    <x v="0"/>
    <x v="0"/>
  </r>
  <r>
    <s v="108000"/>
    <s v="CD"/>
    <s v="AA"/>
    <x v="5"/>
    <s v="CD.AA.391120"/>
    <x v="0"/>
    <s v="CD"/>
    <s v="AA"/>
    <n v="-1049543.3500000001"/>
    <x v="0"/>
    <n v="-43955.81"/>
    <n v="0"/>
    <n v="0"/>
    <n v="0"/>
    <n v="-1093499.1599999999"/>
    <n v="0.48831999999999998"/>
    <n v="0.14890999999999999"/>
    <n v="-512513.00867200003"/>
    <n v="-21464.501139199998"/>
    <n v="0"/>
    <n v="-533977.50981119997"/>
    <n v="-156287.5002485"/>
    <n v="-6545.459667099999"/>
    <n v="0"/>
    <n v="-162832.95991559996"/>
    <x v="0"/>
    <x v="0"/>
  </r>
  <r>
    <s v="108000"/>
    <s v="CD"/>
    <s v="AA"/>
    <x v="6"/>
    <s v="CD.AA.391120"/>
    <x v="0"/>
    <s v="CD"/>
    <s v="AA"/>
    <n v="-1093499.1599999999"/>
    <x v="0"/>
    <n v="-43955.81"/>
    <n v="0"/>
    <n v="0"/>
    <n v="0"/>
    <n v="-1137454.97"/>
    <n v="0.48831999999999998"/>
    <n v="0.14890999999999999"/>
    <n v="-533977.50981119997"/>
    <n v="-21464.501139199998"/>
    <n v="0"/>
    <n v="-555442.01095039991"/>
    <n v="-162832.95991559996"/>
    <n v="-6545.459667099999"/>
    <n v="0"/>
    <n v="-169378.41958269998"/>
    <x v="0"/>
    <x v="0"/>
  </r>
  <r>
    <s v="108000"/>
    <s v="CD"/>
    <s v="AA"/>
    <x v="7"/>
    <s v="CD.AA.391120"/>
    <x v="0"/>
    <s v="CD"/>
    <s v="AA"/>
    <n v="-1137454.97"/>
    <x v="0"/>
    <n v="-43955.81"/>
    <n v="0"/>
    <n v="0"/>
    <n v="0"/>
    <n v="-1181410.78"/>
    <n v="0.48831999999999998"/>
    <n v="0.14890999999999999"/>
    <n v="-555442.01095039991"/>
    <n v="-21464.501139199998"/>
    <n v="0"/>
    <n v="-576906.51208959997"/>
    <n v="-169378.41958269998"/>
    <n v="-6545.459667099999"/>
    <n v="0"/>
    <n v="-175923.8792498"/>
    <x v="0"/>
    <x v="0"/>
  </r>
  <r>
    <s v="108000"/>
    <s v="CD"/>
    <s v="AA"/>
    <x v="8"/>
    <s v="CD.AA.391120"/>
    <x v="0"/>
    <s v="CD"/>
    <s v="AA"/>
    <n v="-1181410.78"/>
    <x v="0"/>
    <n v="-43955.81"/>
    <n v="0"/>
    <n v="0"/>
    <n v="0"/>
    <n v="-1225366.5900000001"/>
    <n v="0.48831999999999998"/>
    <n v="0.14890999999999999"/>
    <n v="-576906.51208959997"/>
    <n v="-21464.501139199998"/>
    <n v="0"/>
    <n v="-598371.01322880003"/>
    <n v="-175923.8792498"/>
    <n v="-6545.459667099999"/>
    <n v="0"/>
    <n v="-182469.33891689999"/>
    <x v="0"/>
    <x v="0"/>
  </r>
  <r>
    <s v="108000"/>
    <s v="CD"/>
    <s v="AA"/>
    <x v="9"/>
    <s v="CD.AA.391120"/>
    <x v="0"/>
    <s v="CD"/>
    <s v="AA"/>
    <n v="-1225366.5900000001"/>
    <x v="0"/>
    <n v="-43955.81"/>
    <n v="0"/>
    <n v="0"/>
    <n v="0"/>
    <n v="-1269322.3999999999"/>
    <n v="0.48831999999999998"/>
    <n v="0.14890999999999999"/>
    <n v="-598371.01322880003"/>
    <n v="-21464.501139199998"/>
    <n v="0"/>
    <n v="-619835.51436799997"/>
    <n v="-182469.33891689999"/>
    <n v="-6545.459667099999"/>
    <n v="0"/>
    <n v="-189014.79858399997"/>
    <x v="0"/>
    <x v="0"/>
  </r>
  <r>
    <s v="108000"/>
    <s v="CD"/>
    <s v="AA"/>
    <x v="10"/>
    <s v="CD.AA.391120"/>
    <x v="0"/>
    <s v="CD"/>
    <s v="AA"/>
    <n v="-1269322.3999999999"/>
    <x v="0"/>
    <n v="-43955.81"/>
    <n v="0"/>
    <n v="0"/>
    <n v="0"/>
    <n v="-1313278.21"/>
    <n v="0.48831999999999998"/>
    <n v="0.14890999999999999"/>
    <n v="-619835.51436799997"/>
    <n v="-21464.501139199998"/>
    <n v="0"/>
    <n v="-641300.01550719992"/>
    <n v="-189014.79858399997"/>
    <n v="-6545.459667099999"/>
    <n v="0"/>
    <n v="-195560.25825109996"/>
    <x v="0"/>
    <x v="0"/>
  </r>
  <r>
    <s v="108000"/>
    <s v="CD"/>
    <s v="AA"/>
    <x v="11"/>
    <s v="CD.AA.391120"/>
    <x v="0"/>
    <s v="CD"/>
    <s v="AA"/>
    <n v="-1313278.21"/>
    <x v="0"/>
    <n v="-43955.81"/>
    <n v="0"/>
    <n v="0"/>
    <n v="0"/>
    <n v="-1357234.02"/>
    <n v="0.48831999999999998"/>
    <n v="0.14890999999999999"/>
    <n v="-641300.01550719992"/>
    <n v="-21464.501139199998"/>
    <n v="0"/>
    <n v="-662764.51664639998"/>
    <n v="-195560.25825109996"/>
    <n v="-6545.459667099999"/>
    <n v="0"/>
    <n v="-202105.71791819998"/>
    <x v="0"/>
    <x v="0"/>
  </r>
  <r>
    <s v="108000"/>
    <s v="CD"/>
    <s v="AA"/>
    <x v="12"/>
    <s v="CD.AA.391120"/>
    <x v="0"/>
    <s v="CD"/>
    <s v="AA"/>
    <n v="-1357234.02"/>
    <x v="0"/>
    <n v="-43955.81"/>
    <n v="0"/>
    <n v="0"/>
    <n v="0"/>
    <n v="-1401189.83"/>
    <n v="0.48831999999999998"/>
    <n v="0.14890999999999999"/>
    <n v="-662764.51664639998"/>
    <n v="-21464.501139199998"/>
    <n v="0"/>
    <n v="-684229.01778560004"/>
    <n v="-202105.71791819998"/>
    <n v="-6545.459667099999"/>
    <n v="0"/>
    <n v="-208651.1775853"/>
    <x v="0"/>
    <x v="0"/>
  </r>
  <r>
    <s v="108000"/>
    <s v="CD"/>
    <s v="AA"/>
    <x v="12"/>
    <s v="CD.AA.391120"/>
    <x v="0"/>
    <s v="CD"/>
    <s v="AA"/>
    <m/>
    <x v="1"/>
    <m/>
    <m/>
    <m/>
    <m/>
    <m/>
    <n v="0.48831999999999998"/>
    <n v="0.14890999999999999"/>
    <n v="0"/>
    <n v="0"/>
    <n v="0"/>
    <n v="0"/>
    <n v="0"/>
    <n v="0"/>
    <n v="0"/>
    <n v="0"/>
    <x v="0"/>
    <x v="0"/>
  </r>
  <r>
    <s v="108000"/>
    <s v="CD"/>
    <s v="AA"/>
    <x v="13"/>
    <s v="CD.AA.391120"/>
    <x v="0"/>
    <s v="CD"/>
    <s v="AA"/>
    <n v="-1401189.83"/>
    <x v="0"/>
    <n v="-43955.81"/>
    <n v="0"/>
    <n v="0"/>
    <n v="0"/>
    <n v="-1445145.64"/>
    <n v="0.48831999999999998"/>
    <n v="0.14890999999999999"/>
    <n v="-684229.01778560004"/>
    <n v="-21464.501139199998"/>
    <n v="0"/>
    <n v="-705693.51892479986"/>
    <n v="-208651.1775853"/>
    <n v="-6545.459667099999"/>
    <n v="0"/>
    <n v="-215196.63725239996"/>
    <x v="0"/>
    <x v="0"/>
  </r>
  <r>
    <s v="108000"/>
    <s v="CD"/>
    <s v="AA"/>
    <x v="14"/>
    <s v="CD.AA.391120"/>
    <x v="0"/>
    <s v="CD"/>
    <s v="AA"/>
    <n v="-1445145.64"/>
    <x v="0"/>
    <n v="-43955.81"/>
    <n v="0"/>
    <n v="0"/>
    <n v="0"/>
    <n v="-1489101.45"/>
    <n v="0.48831999999999998"/>
    <n v="0.14890999999999999"/>
    <n v="-705693.51892479986"/>
    <n v="-21464.501139199998"/>
    <n v="0"/>
    <n v="-727158.02006399992"/>
    <n v="-215196.63725239996"/>
    <n v="-6545.459667099999"/>
    <n v="0"/>
    <n v="-221742.09691949998"/>
    <x v="0"/>
    <x v="0"/>
  </r>
  <r>
    <s v="108000"/>
    <s v="CD"/>
    <s v="AA"/>
    <x v="15"/>
    <s v="CD.AA.391120"/>
    <x v="0"/>
    <s v="CD"/>
    <s v="AA"/>
    <n v="-1489101.45"/>
    <x v="0"/>
    <n v="-43955.81"/>
    <n v="0"/>
    <n v="0"/>
    <n v="0"/>
    <n v="-1533057.26"/>
    <n v="0.48831999999999998"/>
    <n v="0.14890999999999999"/>
    <n v="-727158.02006399992"/>
    <n v="-21464.501139199998"/>
    <n v="0"/>
    <n v="-748622.52120319998"/>
    <n v="-221742.09691949998"/>
    <n v="-6545.459667099999"/>
    <n v="0"/>
    <n v="-228287.55658659997"/>
    <x v="0"/>
    <x v="0"/>
  </r>
  <r>
    <s v="108000"/>
    <s v="CD"/>
    <s v="AA"/>
    <x v="16"/>
    <s v="CD.AA.391120"/>
    <x v="0"/>
    <s v="CD"/>
    <s v="AA"/>
    <n v="-1533057.26"/>
    <x v="0"/>
    <n v="-43955.81"/>
    <n v="0"/>
    <n v="0"/>
    <n v="0"/>
    <n v="-1577013.07"/>
    <n v="0.48831999999999998"/>
    <n v="0.14890999999999999"/>
    <n v="-748622.52120319998"/>
    <n v="-21464.501139199998"/>
    <n v="0"/>
    <n v="-770087.02234240004"/>
    <n v="-228287.55658659997"/>
    <n v="-6545.459667099999"/>
    <n v="0"/>
    <n v="-234833.01625369999"/>
    <x v="0"/>
    <x v="0"/>
  </r>
  <r>
    <s v="108000"/>
    <s v="CD"/>
    <s v="AA"/>
    <x v="0"/>
    <s v="CD.AA.391121"/>
    <x v="1"/>
    <s v="CD"/>
    <s v="AA"/>
    <n v="-1427.39"/>
    <x v="0"/>
    <n v="-975.35"/>
    <n v="0"/>
    <n v="0"/>
    <n v="0"/>
    <n v="-2402.7399999999998"/>
    <n v="0.48831999999999998"/>
    <n v="0.14890999999999999"/>
    <n v="-697.02308479999999"/>
    <n v="-476.28291200000001"/>
    <n v="0"/>
    <n v="-1173.3059967999998"/>
    <n v="-212.55264489999999"/>
    <n v="-145.23936849999998"/>
    <n v="0"/>
    <n v="-357.79201339999992"/>
    <x v="0"/>
    <x v="0"/>
  </r>
  <r>
    <s v="108000"/>
    <s v="CD"/>
    <s v="AA"/>
    <x v="1"/>
    <s v="CD.AA.391121"/>
    <x v="1"/>
    <s v="CD"/>
    <s v="AA"/>
    <n v="-2402.7399999999998"/>
    <x v="0"/>
    <n v="-994.39"/>
    <n v="0"/>
    <n v="0"/>
    <n v="0"/>
    <n v="-3397.13"/>
    <n v="0.48831999999999998"/>
    <n v="0.14890999999999999"/>
    <n v="-1173.3059967999998"/>
    <n v="-485.58052479999998"/>
    <n v="0"/>
    <n v="-1658.8865215999999"/>
    <n v="-357.79201339999992"/>
    <n v="-148.07461489999997"/>
    <n v="0"/>
    <n v="-505.86662829999995"/>
    <x v="0"/>
    <x v="0"/>
  </r>
  <r>
    <s v="108000"/>
    <s v="CD"/>
    <s v="AA"/>
    <x v="2"/>
    <s v="CD.AA.391121"/>
    <x v="1"/>
    <s v="CD"/>
    <s v="AA"/>
    <n v="-3397.13"/>
    <x v="0"/>
    <n v="-998.78"/>
    <n v="0"/>
    <n v="0"/>
    <n v="0"/>
    <n v="-4395.91"/>
    <n v="0.48831999999999998"/>
    <n v="0.14890999999999999"/>
    <n v="-1658.8865215999999"/>
    <n v="-487.72424959999995"/>
    <n v="0"/>
    <n v="-2146.6107711999998"/>
    <n v="-505.86662829999995"/>
    <n v="-148.72832979999998"/>
    <n v="0"/>
    <n v="-654.59495809999987"/>
    <x v="0"/>
    <x v="0"/>
  </r>
  <r>
    <s v="108000"/>
    <s v="CD"/>
    <s v="AA"/>
    <x v="3"/>
    <s v="CD.AA.391121"/>
    <x v="1"/>
    <s v="CD"/>
    <s v="AA"/>
    <n v="-4395.91"/>
    <x v="0"/>
    <n v="-1050.8900000000001"/>
    <n v="0"/>
    <n v="0"/>
    <n v="0"/>
    <n v="-5446.8"/>
    <n v="0.48831999999999998"/>
    <n v="0.14890999999999999"/>
    <n v="-2146.6107711999998"/>
    <n v="-513.17060479999998"/>
    <n v="0"/>
    <n v="-2659.7813759999999"/>
    <n v="-654.59495809999987"/>
    <n v="-156.48802990000002"/>
    <n v="0"/>
    <n v="-811.082988"/>
    <x v="0"/>
    <x v="0"/>
  </r>
  <r>
    <s v="108000"/>
    <s v="CD"/>
    <s v="AA"/>
    <x v="4"/>
    <s v="CD.AA.391121"/>
    <x v="1"/>
    <s v="CD"/>
    <s v="AA"/>
    <n v="-5446.8"/>
    <x v="0"/>
    <n v="-1105.32"/>
    <n v="0"/>
    <n v="0"/>
    <n v="0"/>
    <n v="-6552.12"/>
    <n v="0.48831999999999998"/>
    <n v="0.14890999999999999"/>
    <n v="-2659.7813759999999"/>
    <n v="-539.74986239999998"/>
    <n v="0"/>
    <n v="-3199.5312383999999"/>
    <n v="-811.082988"/>
    <n v="-164.59320119999998"/>
    <n v="0"/>
    <n v="-975.67618919999995"/>
    <x v="0"/>
    <x v="0"/>
  </r>
  <r>
    <s v="108000"/>
    <s v="CD"/>
    <s v="AA"/>
    <x v="5"/>
    <s v="CD.AA.391121"/>
    <x v="1"/>
    <s v="CD"/>
    <s v="AA"/>
    <n v="-6552.12"/>
    <x v="0"/>
    <n v="-1190.27"/>
    <n v="0"/>
    <n v="0"/>
    <n v="0"/>
    <n v="-7742.39"/>
    <n v="0.48831999999999998"/>
    <n v="0.14890999999999999"/>
    <n v="-3199.5312383999999"/>
    <n v="-581.23264639999991"/>
    <n v="0"/>
    <n v="-3780.7638848000001"/>
    <n v="-975.67618919999995"/>
    <n v="-177.24310569999997"/>
    <n v="0"/>
    <n v="-1152.9192948999998"/>
    <x v="0"/>
    <x v="0"/>
  </r>
  <r>
    <s v="108000"/>
    <s v="CD"/>
    <s v="AA"/>
    <x v="6"/>
    <s v="CD.AA.391121"/>
    <x v="1"/>
    <s v="CD"/>
    <s v="AA"/>
    <n v="-7742.39"/>
    <x v="0"/>
    <n v="-1279.9100000000001"/>
    <n v="0"/>
    <n v="0"/>
    <n v="0"/>
    <n v="-9022.2999999999993"/>
    <n v="0.48831999999999998"/>
    <n v="0.14890999999999999"/>
    <n v="-3780.7638848000001"/>
    <n v="-625.00565119999999"/>
    <n v="0"/>
    <n v="-4405.7695359999998"/>
    <n v="-1152.9192948999998"/>
    <n v="-190.59139809999999"/>
    <n v="0"/>
    <n v="-1343.5106929999997"/>
    <x v="0"/>
    <x v="0"/>
  </r>
  <r>
    <s v="108000"/>
    <s v="CD"/>
    <s v="AA"/>
    <x v="7"/>
    <s v="CD.AA.391121"/>
    <x v="1"/>
    <s v="CD"/>
    <s v="AA"/>
    <n v="-9022.2999999999993"/>
    <x v="0"/>
    <n v="-1306.2"/>
    <n v="0"/>
    <n v="0"/>
    <n v="0"/>
    <n v="-10328.5"/>
    <n v="0.48831999999999998"/>
    <n v="0.14890999999999999"/>
    <n v="-4405.7695359999998"/>
    <n v="-637.84358399999996"/>
    <n v="0"/>
    <n v="-5043.61312"/>
    <n v="-1343.5106929999997"/>
    <n v="-194.50624199999999"/>
    <n v="0"/>
    <n v="-1538.0169349999999"/>
    <x v="0"/>
    <x v="0"/>
  </r>
  <r>
    <s v="108000"/>
    <s v="CD"/>
    <s v="AA"/>
    <x v="8"/>
    <s v="CD.AA.391121"/>
    <x v="1"/>
    <s v="CD"/>
    <s v="AA"/>
    <n v="-10328.5"/>
    <x v="0"/>
    <n v="-1342.39"/>
    <n v="0"/>
    <n v="0"/>
    <n v="0"/>
    <n v="-11670.89"/>
    <n v="0.48831999999999998"/>
    <n v="0.14890999999999999"/>
    <n v="-5043.61312"/>
    <n v="-655.51588479999998"/>
    <n v="0"/>
    <n v="-5699.1290047999992"/>
    <n v="-1538.0169349999999"/>
    <n v="-199.89529490000001"/>
    <n v="0"/>
    <n v="-1737.9122298999998"/>
    <x v="0"/>
    <x v="0"/>
  </r>
  <r>
    <s v="108000"/>
    <s v="CD"/>
    <s v="AA"/>
    <x v="9"/>
    <s v="CD.AA.391121"/>
    <x v="1"/>
    <s v="CD"/>
    <s v="AA"/>
    <n v="-11670.89"/>
    <x v="0"/>
    <n v="-1406.13"/>
    <n v="0"/>
    <n v="0"/>
    <n v="0"/>
    <n v="-13077.02"/>
    <n v="0.48831999999999998"/>
    <n v="0.14890999999999999"/>
    <n v="-5699.1290047999992"/>
    <n v="-686.64140159999999"/>
    <n v="0"/>
    <n v="-6385.7704064"/>
    <n v="-1737.9122298999998"/>
    <n v="-209.38681829999999"/>
    <n v="0"/>
    <n v="-1947.2990481999998"/>
    <x v="0"/>
    <x v="0"/>
  </r>
  <r>
    <s v="108000"/>
    <s v="CD"/>
    <s v="AA"/>
    <x v="10"/>
    <s v="CD.AA.391121"/>
    <x v="1"/>
    <s v="CD"/>
    <s v="AA"/>
    <n v="-13077.02"/>
    <x v="0"/>
    <n v="-1440.83"/>
    <n v="0"/>
    <n v="0"/>
    <n v="0"/>
    <n v="-14517.85"/>
    <n v="0.48831999999999998"/>
    <n v="0.14890999999999999"/>
    <n v="-6385.7704064"/>
    <n v="-703.58610559999988"/>
    <n v="0"/>
    <n v="-7089.3565119999994"/>
    <n v="-1947.2990481999998"/>
    <n v="-214.55399529999997"/>
    <n v="0"/>
    <n v="-2161.8530434999998"/>
    <x v="0"/>
    <x v="0"/>
  </r>
  <r>
    <s v="108000"/>
    <s v="CD"/>
    <s v="AA"/>
    <x v="11"/>
    <s v="CD.AA.391121"/>
    <x v="1"/>
    <s v="CD"/>
    <s v="AA"/>
    <n v="-14517.85"/>
    <x v="0"/>
    <n v="-1458.13"/>
    <n v="0"/>
    <n v="0"/>
    <n v="0"/>
    <n v="-15975.98"/>
    <n v="0.48831999999999998"/>
    <n v="0.14890999999999999"/>
    <n v="-7089.3565119999994"/>
    <n v="-712.03404160000002"/>
    <n v="0"/>
    <n v="-7801.3905535999993"/>
    <n v="-2161.8530434999998"/>
    <n v="-217.1301383"/>
    <n v="0"/>
    <n v="-2378.9831817999998"/>
    <x v="0"/>
    <x v="0"/>
  </r>
  <r>
    <s v="108000"/>
    <s v="CD"/>
    <s v="AA"/>
    <x v="12"/>
    <s v="CD.AA.391121"/>
    <x v="1"/>
    <s v="CD"/>
    <s v="AA"/>
    <n v="-15975.98"/>
    <x v="0"/>
    <n v="-1499.44"/>
    <n v="0"/>
    <n v="0"/>
    <n v="0"/>
    <n v="-17475.419999999998"/>
    <n v="0.48831999999999998"/>
    <n v="0.14890999999999999"/>
    <n v="-7801.3905535999993"/>
    <n v="-732.20654079999997"/>
    <n v="0"/>
    <n v="-8533.5970943999982"/>
    <n v="-2378.9831817999998"/>
    <n v="-223.28161039999998"/>
    <n v="0"/>
    <n v="-2602.2647921999996"/>
    <x v="0"/>
    <x v="0"/>
  </r>
  <r>
    <s v="108000"/>
    <s v="CD"/>
    <s v="AA"/>
    <x v="12"/>
    <s v="CD.AA.391121"/>
    <x v="1"/>
    <s v="CD"/>
    <s v="AA"/>
    <m/>
    <x v="1"/>
    <n v="4"/>
    <m/>
    <n v="13"/>
    <m/>
    <n v="17"/>
    <n v="0.48831999999999998"/>
    <n v="0.14890999999999999"/>
    <n v="0"/>
    <n v="1.9532799999999999"/>
    <n v="6.34816"/>
    <n v="8.3014399999999995"/>
    <n v="0"/>
    <n v="0.59563999999999995"/>
    <n v="1.9358299999999997"/>
    <n v="2.5314699999999997"/>
    <x v="0"/>
    <x v="0"/>
  </r>
  <r>
    <s v="108000"/>
    <s v="CD"/>
    <s v="AA"/>
    <x v="13"/>
    <s v="CD.AA.391121"/>
    <x v="1"/>
    <s v="CD"/>
    <s v="AA"/>
    <n v="-17475.419999999998"/>
    <x v="0"/>
    <n v="-1521.46"/>
    <n v="0"/>
    <n v="0"/>
    <n v="0"/>
    <n v="-18996.88"/>
    <n v="0.48831999999999998"/>
    <n v="0.14890999999999999"/>
    <n v="-8533.5970943999982"/>
    <n v="-742.95934720000002"/>
    <n v="0"/>
    <n v="-9276.5564415999997"/>
    <n v="-2602.2647921999996"/>
    <n v="-226.56060859999999"/>
    <n v="0"/>
    <n v="-2828.8254007999999"/>
    <x v="0"/>
    <x v="0"/>
  </r>
  <r>
    <s v="108000"/>
    <s v="CD"/>
    <s v="AA"/>
    <x v="14"/>
    <s v="CD.AA.391121"/>
    <x v="1"/>
    <s v="CD"/>
    <s v="AA"/>
    <n v="-18996.88"/>
    <x v="0"/>
    <n v="-1545.79"/>
    <n v="0"/>
    <n v="0"/>
    <n v="0"/>
    <n v="-20542.669999999998"/>
    <n v="0.48831999999999998"/>
    <n v="0.14890999999999999"/>
    <n v="-9276.5564415999997"/>
    <n v="-754.84017279999989"/>
    <n v="0"/>
    <n v="-10031.396614399999"/>
    <n v="-2828.8254007999999"/>
    <n v="-230.18358889999996"/>
    <n v="0"/>
    <n v="-3059.0089896999993"/>
    <x v="0"/>
    <x v="0"/>
  </r>
  <r>
    <s v="108000"/>
    <s v="CD"/>
    <s v="AA"/>
    <x v="15"/>
    <s v="CD.AA.391121"/>
    <x v="1"/>
    <s v="CD"/>
    <s v="AA"/>
    <n v="-20542.669999999998"/>
    <x v="0"/>
    <n v="-1581.43"/>
    <n v="0"/>
    <n v="0"/>
    <n v="0"/>
    <n v="-22124.1"/>
    <n v="0.48831999999999998"/>
    <n v="0.14890999999999999"/>
    <n v="-10031.396614399999"/>
    <n v="-772.24389759999997"/>
    <n v="0"/>
    <n v="-10803.640511999998"/>
    <n v="-3059.0089896999993"/>
    <n v="-235.4907413"/>
    <n v="0"/>
    <n v="-3294.4997309999994"/>
    <x v="0"/>
    <x v="0"/>
  </r>
  <r>
    <s v="108000"/>
    <s v="CD"/>
    <s v="AA"/>
    <x v="16"/>
    <s v="CD.AA.391121"/>
    <x v="1"/>
    <s v="CD"/>
    <s v="AA"/>
    <n v="-22124.1"/>
    <x v="0"/>
    <n v="-1605.38"/>
    <n v="0"/>
    <n v="0"/>
    <n v="0"/>
    <n v="-23729.48"/>
    <n v="0.48831999999999998"/>
    <n v="0.14890999999999999"/>
    <n v="-10803.640511999998"/>
    <n v="-783.93916160000003"/>
    <n v="0"/>
    <n v="-11587.579673599999"/>
    <n v="-3294.4997309999994"/>
    <n v="-239.0571358"/>
    <n v="0"/>
    <n v="-3533.5568667999996"/>
    <x v="0"/>
    <x v="0"/>
  </r>
  <r>
    <s v="108000"/>
    <s v="CD"/>
    <s v="WA"/>
    <x v="0"/>
    <s v="CD.WA.391121"/>
    <x v="1"/>
    <s v="CD"/>
    <s v="WA"/>
    <n v="-173783.22"/>
    <x v="0"/>
    <n v="-71990.59"/>
    <n v="0"/>
    <n v="0"/>
    <n v="0"/>
    <n v="-245773.81"/>
    <n v="0.77873999999999999"/>
    <n v="0.22126000000000001"/>
    <n v="-135331.9447428"/>
    <n v="-56061.952056599999"/>
    <n v="0"/>
    <n v="-191393.89679939998"/>
    <n v="-38451.275257200003"/>
    <n v="-15928.637943400001"/>
    <n v="0"/>
    <n v="-54379.9132006"/>
    <x v="0"/>
    <x v="0"/>
  </r>
  <r>
    <s v="108000"/>
    <s v="CD"/>
    <s v="WA"/>
    <x v="1"/>
    <s v="CD.WA.391121"/>
    <x v="1"/>
    <s v="CD"/>
    <s v="WA"/>
    <n v="-245773.81"/>
    <x v="0"/>
    <n v="-72084.600000000006"/>
    <n v="0"/>
    <n v="0"/>
    <n v="0"/>
    <n v="-317858.40999999997"/>
    <n v="0.77873999999999999"/>
    <n v="0.22126000000000001"/>
    <n v="-191393.89679939998"/>
    <n v="-56135.161404000006"/>
    <n v="0"/>
    <n v="-247529.05820339997"/>
    <n v="-54379.9132006"/>
    <n v="-15949.438596000002"/>
    <n v="0"/>
    <n v="-70329.351796599993"/>
    <x v="0"/>
    <x v="0"/>
  </r>
  <r>
    <s v="108000"/>
    <s v="CD"/>
    <s v="WA"/>
    <x v="2"/>
    <s v="CD.WA.391121"/>
    <x v="1"/>
    <s v="CD"/>
    <s v="WA"/>
    <n v="-317858.40999999997"/>
    <x v="0"/>
    <n v="-72088.66"/>
    <n v="0"/>
    <n v="0"/>
    <n v="0"/>
    <n v="-389947.07"/>
    <n v="0.77873999999999999"/>
    <n v="0.22126000000000001"/>
    <n v="-247529.05820339997"/>
    <n v="-56138.3230884"/>
    <n v="0"/>
    <n v="-303667.3812918"/>
    <n v="-70329.351796599993"/>
    <n v="-15950.336911600001"/>
    <n v="0"/>
    <n v="-86279.688708200003"/>
    <x v="0"/>
    <x v="0"/>
  </r>
  <r>
    <s v="108000"/>
    <s v="CD"/>
    <s v="WA"/>
    <x v="3"/>
    <s v="CD.WA.391121"/>
    <x v="1"/>
    <s v="CD"/>
    <s v="WA"/>
    <n v="-389947.07"/>
    <x v="0"/>
    <n v="-72088.66"/>
    <n v="0"/>
    <n v="0"/>
    <n v="0"/>
    <n v="-462035.73"/>
    <n v="0.77873999999999999"/>
    <n v="0.22126000000000001"/>
    <n v="-303667.3812918"/>
    <n v="-56138.3230884"/>
    <n v="0"/>
    <n v="-359805.70438019995"/>
    <n v="-86279.688708200003"/>
    <n v="-15950.336911600001"/>
    <n v="0"/>
    <n v="-102230.0256198"/>
    <x v="0"/>
    <x v="0"/>
  </r>
  <r>
    <s v="108000"/>
    <s v="CD"/>
    <s v="WA"/>
    <x v="4"/>
    <s v="CD.WA.391121"/>
    <x v="1"/>
    <s v="CD"/>
    <s v="WA"/>
    <n v="-462035.73"/>
    <x v="0"/>
    <n v="-72088.66"/>
    <n v="0"/>
    <n v="0"/>
    <n v="0"/>
    <n v="-534124.39"/>
    <n v="0.77873999999999999"/>
    <n v="0.22126000000000001"/>
    <n v="-359805.70438019995"/>
    <n v="-56138.3230884"/>
    <n v="0"/>
    <n v="-415944.02746860002"/>
    <n v="-102230.0256198"/>
    <n v="-15950.336911600001"/>
    <n v="0"/>
    <n v="-118180.36253140001"/>
    <x v="0"/>
    <x v="0"/>
  </r>
  <r>
    <s v="108000"/>
    <s v="CD"/>
    <s v="WA"/>
    <x v="5"/>
    <s v="CD.WA.391121"/>
    <x v="1"/>
    <s v="CD"/>
    <s v="WA"/>
    <n v="-534124.39"/>
    <x v="0"/>
    <n v="-72088.66"/>
    <n v="0"/>
    <n v="0"/>
    <n v="0"/>
    <n v="-606213.05000000005"/>
    <n v="0.77873999999999999"/>
    <n v="0.22126000000000001"/>
    <n v="-415944.02746860002"/>
    <n v="-56138.3230884"/>
    <n v="0"/>
    <n v="-472082.35055700003"/>
    <n v="-118180.36253140001"/>
    <n v="-15950.336911600001"/>
    <n v="0"/>
    <n v="-134130.69944300002"/>
    <x v="0"/>
    <x v="0"/>
  </r>
  <r>
    <s v="108000"/>
    <s v="CD"/>
    <s v="WA"/>
    <x v="6"/>
    <s v="CD.WA.391121"/>
    <x v="1"/>
    <s v="CD"/>
    <s v="WA"/>
    <n v="-606213.05000000005"/>
    <x v="0"/>
    <n v="-72088.66"/>
    <n v="0"/>
    <n v="0"/>
    <n v="0"/>
    <n v="-678301.71"/>
    <n v="0.77873999999999999"/>
    <n v="0.22126000000000001"/>
    <n v="-472082.35055700003"/>
    <n v="-56138.3230884"/>
    <n v="0"/>
    <n v="-528220.67364539998"/>
    <n v="-134130.69944300002"/>
    <n v="-15950.336911600001"/>
    <n v="0"/>
    <n v="-150081.03635459999"/>
    <x v="0"/>
    <x v="0"/>
  </r>
  <r>
    <s v="108000"/>
    <s v="CD"/>
    <s v="WA"/>
    <x v="7"/>
    <s v="CD.WA.391121"/>
    <x v="1"/>
    <s v="CD"/>
    <s v="WA"/>
    <n v="-678301.71"/>
    <x v="0"/>
    <n v="-72088.66"/>
    <n v="0"/>
    <n v="0"/>
    <n v="0"/>
    <n v="-750390.37"/>
    <n v="0.77873999999999999"/>
    <n v="0.22126000000000001"/>
    <n v="-528220.67364539998"/>
    <n v="-56138.3230884"/>
    <n v="0"/>
    <n v="-584358.99673380004"/>
    <n v="-150081.03635459999"/>
    <n v="-15950.336911600001"/>
    <n v="0"/>
    <n v="-166031.37326620001"/>
    <x v="0"/>
    <x v="0"/>
  </r>
  <r>
    <s v="108000"/>
    <s v="CD"/>
    <s v="WA"/>
    <x v="8"/>
    <s v="CD.WA.391121"/>
    <x v="1"/>
    <s v="CD"/>
    <s v="WA"/>
    <n v="-750390.37"/>
    <x v="0"/>
    <n v="-72088.66"/>
    <n v="0"/>
    <n v="0"/>
    <n v="0"/>
    <n v="-822479.03"/>
    <n v="0.77873999999999999"/>
    <n v="0.22126000000000001"/>
    <n v="-584358.99673380004"/>
    <n v="-56138.3230884"/>
    <n v="0"/>
    <n v="-640497.31982219999"/>
    <n v="-166031.37326620001"/>
    <n v="-15950.336911600001"/>
    <n v="0"/>
    <n v="-181981.71017780001"/>
    <x v="0"/>
    <x v="0"/>
  </r>
  <r>
    <s v="108000"/>
    <s v="CD"/>
    <s v="WA"/>
    <x v="9"/>
    <s v="CD.WA.391121"/>
    <x v="1"/>
    <s v="CD"/>
    <s v="WA"/>
    <n v="-822479.03"/>
    <x v="0"/>
    <n v="-72088.66"/>
    <n v="0"/>
    <n v="0"/>
    <n v="0"/>
    <n v="-894567.69"/>
    <n v="0.77873999999999999"/>
    <n v="0.22126000000000001"/>
    <n v="-640497.31982219999"/>
    <n v="-56138.3230884"/>
    <n v="0"/>
    <n v="-696635.64291059994"/>
    <n v="-181981.71017780001"/>
    <n v="-15950.336911600001"/>
    <n v="0"/>
    <n v="-197932.0470894"/>
    <x v="0"/>
    <x v="0"/>
  </r>
  <r>
    <s v="108000"/>
    <s v="CD"/>
    <s v="WA"/>
    <x v="10"/>
    <s v="CD.WA.391121"/>
    <x v="1"/>
    <s v="CD"/>
    <s v="WA"/>
    <n v="-894567.69"/>
    <x v="0"/>
    <n v="-72088.66"/>
    <n v="0"/>
    <n v="0"/>
    <n v="0"/>
    <n v="-966656.35"/>
    <n v="0.77873999999999999"/>
    <n v="0.22126000000000001"/>
    <n v="-696635.64291059994"/>
    <n v="-56138.3230884"/>
    <n v="0"/>
    <n v="-752773.96599900001"/>
    <n v="-197932.0470894"/>
    <n v="-15950.336911600001"/>
    <n v="0"/>
    <n v="-213882.384001"/>
    <x v="0"/>
    <x v="0"/>
  </r>
  <r>
    <s v="108000"/>
    <s v="CD"/>
    <s v="WA"/>
    <x v="11"/>
    <s v="CD.WA.391121"/>
    <x v="1"/>
    <s v="CD"/>
    <s v="WA"/>
    <n v="-966656.35"/>
    <x v="0"/>
    <n v="-72088.66"/>
    <n v="0"/>
    <n v="0"/>
    <n v="0"/>
    <n v="-1038745.01"/>
    <n v="0.77873999999999999"/>
    <n v="0.22126000000000001"/>
    <n v="-752773.96599900001"/>
    <n v="-56138.3230884"/>
    <n v="0"/>
    <n v="-808912.28908739996"/>
    <n v="-213882.384001"/>
    <n v="-15950.336911600001"/>
    <n v="0"/>
    <n v="-229832.72091260002"/>
    <x v="0"/>
    <x v="0"/>
  </r>
  <r>
    <s v="108000"/>
    <s v="CD"/>
    <s v="WA"/>
    <x v="12"/>
    <s v="CD.WA.391121"/>
    <x v="1"/>
    <s v="CD"/>
    <s v="WA"/>
    <n v="-1038745.01"/>
    <x v="0"/>
    <n v="-76497.77"/>
    <n v="0"/>
    <n v="0"/>
    <n v="0"/>
    <n v="-1115242.78"/>
    <n v="0.77873999999999999"/>
    <n v="0.22126000000000001"/>
    <n v="-808912.28908739996"/>
    <n v="-59571.873409799999"/>
    <n v="0"/>
    <n v="-868484.16249719996"/>
    <n v="-229832.72091260002"/>
    <n v="-16925.896590200002"/>
    <n v="0"/>
    <n v="-246758.61750280001"/>
    <x v="0"/>
    <x v="0"/>
  </r>
  <r>
    <s v="108000"/>
    <s v="CD"/>
    <s v="WA"/>
    <x v="12"/>
    <s v="CD.WA.391121"/>
    <x v="1"/>
    <s v="CD"/>
    <s v="WA"/>
    <m/>
    <x v="1"/>
    <n v="3092"/>
    <m/>
    <n v="7868"/>
    <m/>
    <n v="10960"/>
    <n v="0.77873999999999999"/>
    <n v="0.22126000000000001"/>
    <n v="0"/>
    <n v="2407.8640799999998"/>
    <n v="6127.1263200000003"/>
    <n v="8534.9904000000006"/>
    <n v="0"/>
    <n v="684.13592000000006"/>
    <n v="1740.8736800000001"/>
    <n v="2425.0096000000003"/>
    <x v="0"/>
    <x v="0"/>
  </r>
  <r>
    <s v="108000"/>
    <s v="CD"/>
    <s v="WA"/>
    <x v="13"/>
    <s v="CD.WA.391121"/>
    <x v="1"/>
    <s v="CD"/>
    <s v="WA"/>
    <n v="-1115242.78"/>
    <x v="0"/>
    <n v="-80907.97"/>
    <n v="0"/>
    <n v="0"/>
    <n v="0"/>
    <n v="-1196150.75"/>
    <n v="0.77873999999999999"/>
    <n v="0.22126000000000001"/>
    <n v="-868484.16249719996"/>
    <n v="-63006.272557800003"/>
    <n v="0"/>
    <n v="-931490.43505500001"/>
    <n v="-246758.61750280001"/>
    <n v="-17901.697442200002"/>
    <n v="0"/>
    <n v="-264660.31494499999"/>
    <x v="0"/>
    <x v="0"/>
  </r>
  <r>
    <s v="108000"/>
    <s v="CD"/>
    <s v="WA"/>
    <x v="14"/>
    <s v="CD.WA.391121"/>
    <x v="1"/>
    <s v="CD"/>
    <s v="WA"/>
    <n v="-1196150.75"/>
    <x v="0"/>
    <n v="-80910.77"/>
    <n v="0"/>
    <n v="0"/>
    <n v="0"/>
    <n v="-1277061.52"/>
    <n v="0.77873999999999999"/>
    <n v="0.22126000000000001"/>
    <n v="-931490.43505500001"/>
    <n v="-63008.453029800003"/>
    <n v="0"/>
    <n v="-994498.88808479998"/>
    <n v="-264660.31494499999"/>
    <n v="-17902.316970200001"/>
    <n v="0"/>
    <n v="-282562.63191520004"/>
    <x v="0"/>
    <x v="0"/>
  </r>
  <r>
    <s v="108000"/>
    <s v="CD"/>
    <s v="WA"/>
    <x v="15"/>
    <s v="CD.WA.391121"/>
    <x v="1"/>
    <s v="CD"/>
    <s v="WA"/>
    <n v="-1277061.52"/>
    <x v="0"/>
    <n v="-80912.460000000006"/>
    <n v="0"/>
    <n v="0"/>
    <n v="0"/>
    <n v="-1357973.98"/>
    <n v="0.77873999999999999"/>
    <n v="0.22126000000000001"/>
    <n v="-994498.88808479998"/>
    <n v="-63009.769100400001"/>
    <n v="0"/>
    <n v="-1057508.6571851999"/>
    <n v="-282562.63191520004"/>
    <n v="-17902.690899600002"/>
    <n v="0"/>
    <n v="-300465.32281480002"/>
    <x v="0"/>
    <x v="0"/>
  </r>
  <r>
    <s v="108000"/>
    <s v="CD"/>
    <s v="WA"/>
    <x v="16"/>
    <s v="CD.WA.391121"/>
    <x v="1"/>
    <s v="CD"/>
    <s v="WA"/>
    <n v="-1357973.98"/>
    <x v="0"/>
    <n v="-80912.460000000006"/>
    <n v="0"/>
    <n v="0"/>
    <n v="0"/>
    <n v="-1438886.44"/>
    <n v="0.77873999999999999"/>
    <n v="0.22126000000000001"/>
    <n v="-1057508.6571851999"/>
    <n v="-63009.769100400001"/>
    <n v="0"/>
    <n v="-1120518.4262855998"/>
    <n v="-300465.32281480002"/>
    <n v="-17902.690899600002"/>
    <n v="0"/>
    <n v="-318368.0137144"/>
    <x v="0"/>
    <x v="0"/>
  </r>
  <r>
    <s v="108000"/>
    <s v="CD"/>
    <s v="WA"/>
    <x v="0"/>
    <s v="CD.WA.397121"/>
    <x v="2"/>
    <s v="CD"/>
    <s v="WA"/>
    <n v="-35074.49"/>
    <x v="0"/>
    <n v="-8199.06"/>
    <n v="0"/>
    <n v="0"/>
    <n v="0"/>
    <n v="-43273.55"/>
    <n v="0.77873999999999999"/>
    <n v="0.22126000000000001"/>
    <n v="-27313.9083426"/>
    <n v="-6384.9359843999991"/>
    <n v="0"/>
    <n v="-33698.844326999999"/>
    <n v="-7760.5816574"/>
    <n v="-1814.1240155999999"/>
    <n v="0"/>
    <n v="-9574.7056730000004"/>
    <x v="0"/>
    <x v="0"/>
  </r>
  <r>
    <s v="108000"/>
    <s v="CD"/>
    <s v="WA"/>
    <x v="1"/>
    <s v="CD.WA.397121"/>
    <x v="2"/>
    <s v="CD"/>
    <s v="WA"/>
    <n v="-43273.55"/>
    <x v="0"/>
    <n v="-8649.84"/>
    <n v="0"/>
    <n v="0"/>
    <n v="0"/>
    <n v="-51923.39"/>
    <n v="0.77873999999999999"/>
    <n v="0.22126000000000001"/>
    <n v="-33698.844326999999"/>
    <n v="-6735.9764015999999"/>
    <n v="0"/>
    <n v="-40434.820728599996"/>
    <n v="-9574.7056730000004"/>
    <n v="-1913.8635984000002"/>
    <n v="0"/>
    <n v="-11488.5692714"/>
    <x v="0"/>
    <x v="0"/>
  </r>
  <r>
    <s v="108000"/>
    <s v="CD"/>
    <s v="WA"/>
    <x v="2"/>
    <s v="CD.WA.397121"/>
    <x v="2"/>
    <s v="CD"/>
    <s v="WA"/>
    <n v="-51923.39"/>
    <x v="0"/>
    <n v="-8803.2800000000007"/>
    <n v="0"/>
    <n v="0"/>
    <n v="0"/>
    <n v="-60726.67"/>
    <n v="0.77873999999999999"/>
    <n v="0.22126000000000001"/>
    <n v="-40434.820728599996"/>
    <n v="-6855.4662672000004"/>
    <n v="0"/>
    <n v="-47290.286995800001"/>
    <n v="-11488.5692714"/>
    <n v="-1947.8137328000003"/>
    <n v="0"/>
    <n v="-13436.383004200001"/>
    <x v="0"/>
    <x v="0"/>
  </r>
  <r>
    <s v="108000"/>
    <s v="CD"/>
    <s v="WA"/>
    <x v="3"/>
    <s v="CD.WA.397121"/>
    <x v="2"/>
    <s v="CD"/>
    <s v="WA"/>
    <n v="-60726.67"/>
    <x v="0"/>
    <n v="-9255.25"/>
    <n v="0"/>
    <n v="0"/>
    <n v="0"/>
    <n v="-69981.919999999998"/>
    <n v="0.77873999999999999"/>
    <n v="0.22126000000000001"/>
    <n v="-47290.286995800001"/>
    <n v="-7207.4333850000003"/>
    <n v="0"/>
    <n v="-54497.720380799998"/>
    <n v="-13436.383004200001"/>
    <n v="-2047.8166150000002"/>
    <n v="0"/>
    <n v="-15484.199619200001"/>
    <x v="0"/>
    <x v="0"/>
  </r>
  <r>
    <s v="108000"/>
    <s v="CD"/>
    <s v="WA"/>
    <x v="4"/>
    <s v="CD.WA.397121"/>
    <x v="2"/>
    <s v="CD"/>
    <s v="WA"/>
    <n v="-69981.919999999998"/>
    <x v="0"/>
    <n v="-10054.08"/>
    <n v="0"/>
    <n v="0"/>
    <n v="0"/>
    <n v="-80036"/>
    <n v="0.77873999999999999"/>
    <n v="0.22126000000000001"/>
    <n v="-54497.720380799998"/>
    <n v="-7829.5142592000002"/>
    <n v="0"/>
    <n v="-62327.234640000002"/>
    <n v="-15484.199619200001"/>
    <n v="-2224.5657408000002"/>
    <n v="0"/>
    <n v="-17708.765360000001"/>
    <x v="0"/>
    <x v="0"/>
  </r>
  <r>
    <s v="108000"/>
    <s v="CD"/>
    <s v="WA"/>
    <x v="5"/>
    <s v="CD.WA.397121"/>
    <x v="2"/>
    <s v="CD"/>
    <s v="WA"/>
    <n v="-80036"/>
    <x v="0"/>
    <n v="-11029.73"/>
    <n v="0"/>
    <n v="0"/>
    <n v="0"/>
    <n v="-91065.73"/>
    <n v="0.77873999999999999"/>
    <n v="0.22126000000000001"/>
    <n v="-62327.234640000002"/>
    <n v="-8589.2919401999989"/>
    <n v="0"/>
    <n v="-70916.526580199992"/>
    <n v="-17708.765360000001"/>
    <n v="-2440.4380598000002"/>
    <n v="0"/>
    <n v="-20149.2034198"/>
    <x v="0"/>
    <x v="0"/>
  </r>
  <r>
    <s v="108000"/>
    <s v="CD"/>
    <s v="WA"/>
    <x v="6"/>
    <s v="CD.WA.397121"/>
    <x v="2"/>
    <s v="CD"/>
    <s v="WA"/>
    <n v="-91065.73"/>
    <x v="0"/>
    <n v="-12210.76"/>
    <n v="0"/>
    <n v="0"/>
    <n v="0"/>
    <n v="-103276.49"/>
    <n v="0.77873999999999999"/>
    <n v="0.22126000000000001"/>
    <n v="-70916.526580199992"/>
    <n v="-9509.0072424000009"/>
    <n v="0"/>
    <n v="-80425.533822600002"/>
    <n v="-20149.2034198"/>
    <n v="-2701.7527576000002"/>
    <n v="0"/>
    <n v="-22850.956177400003"/>
    <x v="0"/>
    <x v="0"/>
  </r>
  <r>
    <s v="108000"/>
    <s v="CD"/>
    <s v="WA"/>
    <x v="7"/>
    <s v="CD.WA.397121"/>
    <x v="2"/>
    <s v="CD"/>
    <s v="WA"/>
    <n v="-103276.49"/>
    <x v="0"/>
    <n v="-13223.17"/>
    <n v="0"/>
    <n v="0"/>
    <n v="0"/>
    <n v="-116499.66"/>
    <n v="0.77873999999999999"/>
    <n v="0.22126000000000001"/>
    <n v="-80425.533822600002"/>
    <n v="-10297.4114058"/>
    <n v="0"/>
    <n v="-90722.9452284"/>
    <n v="-22850.956177400003"/>
    <n v="-2925.7585942000001"/>
    <n v="0"/>
    <n v="-25776.714771600004"/>
    <x v="0"/>
    <x v="0"/>
  </r>
  <r>
    <s v="108000"/>
    <s v="CD"/>
    <s v="WA"/>
    <x v="8"/>
    <s v="CD.WA.397121"/>
    <x v="2"/>
    <s v="CD"/>
    <s v="WA"/>
    <n v="-116499.66"/>
    <x v="0"/>
    <n v="-27794.959999999999"/>
    <n v="0"/>
    <n v="0"/>
    <n v="0"/>
    <n v="-144294.62"/>
    <n v="0.77873999999999999"/>
    <n v="0.22126000000000001"/>
    <n v="-90722.9452284"/>
    <n v="-21645.047150399998"/>
    <n v="0"/>
    <n v="-112367.9923788"/>
    <n v="-25776.714771600004"/>
    <n v="-6149.9128496000003"/>
    <n v="0"/>
    <n v="-31926.627621200001"/>
    <x v="0"/>
    <x v="0"/>
  </r>
  <r>
    <s v="108000"/>
    <s v="CD"/>
    <s v="WA"/>
    <x v="9"/>
    <s v="CD.WA.397121"/>
    <x v="2"/>
    <s v="CD"/>
    <s v="WA"/>
    <n v="-144294.62"/>
    <x v="0"/>
    <n v="-29182.83"/>
    <n v="0"/>
    <n v="0"/>
    <n v="0"/>
    <n v="-173477.45"/>
    <n v="0.77873999999999999"/>
    <n v="0.22126000000000001"/>
    <n v="-112367.9923788"/>
    <n v="-22725.837034200002"/>
    <n v="0"/>
    <n v="-135093.829413"/>
    <n v="-31926.627621200001"/>
    <n v="-6456.992965800001"/>
    <n v="0"/>
    <n v="-38383.620587000005"/>
    <x v="0"/>
    <x v="0"/>
  </r>
  <r>
    <s v="108000"/>
    <s v="CD"/>
    <s v="WA"/>
    <x v="10"/>
    <s v="CD.WA.397121"/>
    <x v="2"/>
    <s v="CD"/>
    <s v="WA"/>
    <n v="-173477.45"/>
    <x v="0"/>
    <n v="-29908.01"/>
    <n v="0"/>
    <n v="0"/>
    <n v="0"/>
    <n v="-203385.46"/>
    <n v="0.77873999999999999"/>
    <n v="0.22126000000000001"/>
    <n v="-135093.829413"/>
    <n v="-23290.563707399997"/>
    <n v="0"/>
    <n v="-158384.3931204"/>
    <n v="-38383.620587000005"/>
    <n v="-6617.4462925999997"/>
    <n v="0"/>
    <n v="-45001.066879600003"/>
    <x v="0"/>
    <x v="0"/>
  </r>
  <r>
    <s v="108000"/>
    <s v="CD"/>
    <s v="WA"/>
    <x v="11"/>
    <s v="CD.WA.397121"/>
    <x v="2"/>
    <s v="CD"/>
    <s v="WA"/>
    <n v="-203385.46"/>
    <x v="0"/>
    <n v="-30976.43"/>
    <n v="0"/>
    <n v="0"/>
    <n v="0"/>
    <n v="-234361.89"/>
    <n v="0.77873999999999999"/>
    <n v="0.22126000000000001"/>
    <n v="-158384.3931204"/>
    <n v="-24122.585098200001"/>
    <n v="0"/>
    <n v="-182506.97821860001"/>
    <n v="-45001.066879600003"/>
    <n v="-6853.8449018000001"/>
    <n v="0"/>
    <n v="-51854.911781400006"/>
    <x v="0"/>
    <x v="0"/>
  </r>
  <r>
    <s v="108000"/>
    <s v="CD"/>
    <s v="WA"/>
    <x v="12"/>
    <s v="CD.WA.397121"/>
    <x v="2"/>
    <s v="CD"/>
    <s v="WA"/>
    <n v="-234361.89"/>
    <x v="0"/>
    <n v="-32240.51"/>
    <n v="0"/>
    <n v="0"/>
    <n v="0"/>
    <n v="-266602.40000000002"/>
    <n v="0.77873999999999999"/>
    <n v="0.22126000000000001"/>
    <n v="-182506.97821860001"/>
    <n v="-25106.974757399999"/>
    <n v="0"/>
    <n v="-207613.952976"/>
    <n v="-51854.911781400006"/>
    <n v="-7133.5352425999999"/>
    <n v="0"/>
    <n v="-58988.447024000008"/>
    <x v="0"/>
    <x v="0"/>
  </r>
  <r>
    <s v="108000"/>
    <s v="CD"/>
    <s v="WA"/>
    <x v="12"/>
    <s v="CD.WA.397121"/>
    <x v="2"/>
    <s v="CD"/>
    <s v="WA"/>
    <m/>
    <x v="1"/>
    <n v="2054"/>
    <m/>
    <n v="5226"/>
    <m/>
    <n v="7280"/>
    <n v="0.77873999999999999"/>
    <n v="0.22126000000000001"/>
    <n v="0"/>
    <n v="1599.53196"/>
    <n v="4069.69524"/>
    <n v="5669.2272000000003"/>
    <n v="0"/>
    <n v="454.46804000000003"/>
    <n v="1156.30476"/>
    <n v="1610.7728000000002"/>
    <x v="0"/>
    <x v="0"/>
  </r>
  <r>
    <s v="108000"/>
    <s v="CD"/>
    <s v="WA"/>
    <x v="13"/>
    <s v="CD.WA.397121"/>
    <x v="2"/>
    <s v="CD"/>
    <s v="WA"/>
    <n v="-266602.40000000002"/>
    <x v="0"/>
    <n v="-33414.99"/>
    <n v="0"/>
    <n v="0"/>
    <n v="0"/>
    <n v="-300017.39"/>
    <n v="0.77873999999999999"/>
    <n v="0.22126000000000001"/>
    <n v="-207613.952976"/>
    <n v="-26021.589312599997"/>
    <n v="0"/>
    <n v="-233635.5422886"/>
    <n v="-58988.447024000008"/>
    <n v="-7393.4006873999997"/>
    <n v="0"/>
    <n v="-66381.847711400012"/>
    <x v="0"/>
    <x v="0"/>
  </r>
  <r>
    <s v="108000"/>
    <s v="CD"/>
    <s v="WA"/>
    <x v="14"/>
    <s v="CD.WA.397121"/>
    <x v="2"/>
    <s v="CD"/>
    <s v="WA"/>
    <n v="-300017.39"/>
    <x v="0"/>
    <n v="-35000.14"/>
    <n v="0"/>
    <n v="0"/>
    <n v="0"/>
    <n v="-335017.53000000003"/>
    <n v="0.77873999999999999"/>
    <n v="0.22126000000000001"/>
    <n v="-233635.5422886"/>
    <n v="-27256.0090236"/>
    <n v="0"/>
    <n v="-260891.55131220003"/>
    <n v="-66381.847711400012"/>
    <n v="-7744.1309764000007"/>
    <n v="0"/>
    <n v="-74125.978687800016"/>
    <x v="0"/>
    <x v="0"/>
  </r>
  <r>
    <s v="108000"/>
    <s v="CD"/>
    <s v="WA"/>
    <x v="15"/>
    <s v="CD.WA.397121"/>
    <x v="2"/>
    <s v="CD"/>
    <s v="WA"/>
    <n v="-335017.53000000003"/>
    <x v="0"/>
    <n v="-36044.57"/>
    <n v="0"/>
    <n v="0"/>
    <n v="0"/>
    <n v="-371062.1"/>
    <n v="0.77873999999999999"/>
    <n v="0.22126000000000001"/>
    <n v="-260891.55131220003"/>
    <n v="-28069.348441800001"/>
    <n v="0"/>
    <n v="-288960.89975399995"/>
    <n v="-74125.978687800016"/>
    <n v="-7975.2215582000008"/>
    <n v="0"/>
    <n v="-82101.200245999993"/>
    <x v="0"/>
    <x v="0"/>
  </r>
  <r>
    <s v="108000"/>
    <s v="CD"/>
    <s v="WA"/>
    <x v="16"/>
    <s v="CD.WA.397121"/>
    <x v="2"/>
    <s v="CD"/>
    <s v="WA"/>
    <n v="-371062.1"/>
    <x v="0"/>
    <n v="-35800.86"/>
    <n v="0"/>
    <n v="0"/>
    <n v="0"/>
    <n v="-406862.96"/>
    <n v="0.77873999999999999"/>
    <n v="0.22126000000000001"/>
    <n v="-288960.89975399995"/>
    <n v="-27879.5617164"/>
    <n v="0"/>
    <n v="-316840.46147039998"/>
    <n v="-82101.200245999993"/>
    <n v="-7921.298283600001"/>
    <n v="0"/>
    <n v="-90022.498529600009"/>
    <x v="0"/>
    <x v="0"/>
  </r>
  <r>
    <s v="108000"/>
    <s v="ED"/>
    <s v="WA"/>
    <x v="0"/>
    <s v="ED.WA.370121"/>
    <x v="3"/>
    <s v="ED"/>
    <s v="WA"/>
    <n v="-40793.9"/>
    <x v="0"/>
    <n v="-27376.77"/>
    <n v="0"/>
    <n v="0"/>
    <n v="0"/>
    <n v="-68170.67"/>
    <n v="1"/>
    <m/>
    <n v="-40793.9"/>
    <n v="-27376.77"/>
    <n v="0"/>
    <n v="-68170.67"/>
    <n v="0"/>
    <n v="0"/>
    <n v="0"/>
    <n v="0"/>
    <x v="1"/>
    <x v="0"/>
  </r>
  <r>
    <s v="108000"/>
    <s v="ED"/>
    <s v="WA"/>
    <x v="1"/>
    <s v="ED.WA.370121"/>
    <x v="3"/>
    <s v="ED"/>
    <s v="WA"/>
    <n v="-68170.67"/>
    <x v="0"/>
    <n v="-40406.97"/>
    <n v="0"/>
    <n v="0"/>
    <n v="0"/>
    <n v="-108577.64"/>
    <n v="1"/>
    <m/>
    <n v="-68170.67"/>
    <n v="-40406.97"/>
    <n v="0"/>
    <n v="-108577.64"/>
    <n v="0"/>
    <n v="0"/>
    <n v="0"/>
    <n v="0"/>
    <x v="1"/>
    <x v="0"/>
  </r>
  <r>
    <s v="108000"/>
    <s v="ED"/>
    <s v="WA"/>
    <x v="2"/>
    <s v="ED.WA.370121"/>
    <x v="3"/>
    <s v="ED"/>
    <s v="WA"/>
    <n v="-108577.64"/>
    <x v="0"/>
    <n v="-50528.33"/>
    <n v="0"/>
    <n v="0"/>
    <n v="0"/>
    <n v="-159105.97"/>
    <n v="1"/>
    <m/>
    <n v="-108577.64"/>
    <n v="-50528.33"/>
    <n v="0"/>
    <n v="-159105.97"/>
    <n v="0"/>
    <n v="0"/>
    <n v="0"/>
    <n v="0"/>
    <x v="1"/>
    <x v="0"/>
  </r>
  <r>
    <s v="108000"/>
    <s v="ED"/>
    <s v="WA"/>
    <x v="3"/>
    <s v="ED.WA.370121"/>
    <x v="3"/>
    <s v="ED"/>
    <s v="WA"/>
    <n v="-159105.97"/>
    <x v="0"/>
    <n v="-63622.85"/>
    <n v="0"/>
    <n v="0"/>
    <n v="0"/>
    <n v="-222728.82"/>
    <n v="1"/>
    <m/>
    <n v="-159105.97"/>
    <n v="-63622.85"/>
    <n v="0"/>
    <n v="-222728.82"/>
    <n v="0"/>
    <n v="0"/>
    <n v="0"/>
    <n v="0"/>
    <x v="1"/>
    <x v="0"/>
  </r>
  <r>
    <s v="108000"/>
    <s v="ED"/>
    <s v="WA"/>
    <x v="4"/>
    <s v="ED.WA.370121"/>
    <x v="3"/>
    <s v="ED"/>
    <s v="WA"/>
    <n v="-222728.82"/>
    <x v="0"/>
    <n v="-72117.06"/>
    <n v="0"/>
    <n v="0"/>
    <n v="0"/>
    <n v="-294845.88"/>
    <n v="1"/>
    <m/>
    <n v="-222728.82"/>
    <n v="-72117.06"/>
    <n v="0"/>
    <n v="-294845.88"/>
    <n v="0"/>
    <n v="0"/>
    <n v="0"/>
    <n v="0"/>
    <x v="1"/>
    <x v="0"/>
  </r>
  <r>
    <s v="108000"/>
    <s v="ED"/>
    <s v="WA"/>
    <x v="5"/>
    <s v="ED.WA.370121"/>
    <x v="3"/>
    <s v="ED"/>
    <s v="WA"/>
    <n v="-294845.88"/>
    <x v="0"/>
    <n v="-82392.69"/>
    <n v="0"/>
    <n v="0"/>
    <n v="0"/>
    <n v="-377238.57"/>
    <n v="1"/>
    <m/>
    <n v="-294845.88"/>
    <n v="-82392.69"/>
    <n v="0"/>
    <n v="-377238.57"/>
    <n v="0"/>
    <n v="0"/>
    <n v="0"/>
    <n v="0"/>
    <x v="1"/>
    <x v="0"/>
  </r>
  <r>
    <s v="108000"/>
    <s v="ED"/>
    <s v="WA"/>
    <x v="6"/>
    <s v="ED.WA.370121"/>
    <x v="3"/>
    <s v="ED"/>
    <s v="WA"/>
    <n v="-377238.57"/>
    <x v="0"/>
    <n v="-95063.26"/>
    <n v="0"/>
    <n v="0"/>
    <n v="0"/>
    <n v="-472301.83"/>
    <n v="1"/>
    <m/>
    <n v="-377238.57"/>
    <n v="-95063.26"/>
    <n v="0"/>
    <n v="-472301.83"/>
    <n v="0"/>
    <n v="0"/>
    <n v="0"/>
    <n v="0"/>
    <x v="1"/>
    <x v="0"/>
  </r>
  <r>
    <s v="108000"/>
    <s v="ED"/>
    <s v="WA"/>
    <x v="7"/>
    <s v="ED.WA.370121"/>
    <x v="3"/>
    <s v="ED"/>
    <s v="WA"/>
    <n v="-472301.83"/>
    <x v="0"/>
    <n v="-102324.52"/>
    <n v="0"/>
    <n v="0"/>
    <n v="0"/>
    <n v="-574626.35"/>
    <n v="1"/>
    <m/>
    <n v="-472301.83"/>
    <n v="-102324.52"/>
    <n v="0"/>
    <n v="-574626.35"/>
    <n v="0"/>
    <n v="0"/>
    <n v="0"/>
    <n v="0"/>
    <x v="1"/>
    <x v="0"/>
  </r>
  <r>
    <s v="108000"/>
    <s v="ED"/>
    <s v="WA"/>
    <x v="8"/>
    <s v="ED.WA.370121"/>
    <x v="3"/>
    <s v="ED"/>
    <s v="WA"/>
    <n v="-574626.35"/>
    <x v="0"/>
    <n v="-116451.93"/>
    <n v="0"/>
    <n v="0"/>
    <n v="0"/>
    <n v="-691078.28"/>
    <n v="1"/>
    <m/>
    <n v="-574626.35"/>
    <n v="-116451.93"/>
    <n v="0"/>
    <n v="-691078.28"/>
    <n v="0"/>
    <n v="0"/>
    <n v="0"/>
    <n v="0"/>
    <x v="1"/>
    <x v="0"/>
  </r>
  <r>
    <s v="108000"/>
    <s v="ED"/>
    <s v="WA"/>
    <x v="9"/>
    <s v="ED.WA.370121"/>
    <x v="3"/>
    <s v="ED"/>
    <s v="WA"/>
    <n v="-691078.28"/>
    <x v="0"/>
    <n v="-134082.82999999999"/>
    <n v="0"/>
    <n v="0"/>
    <n v="0"/>
    <n v="-825161.11"/>
    <n v="1"/>
    <m/>
    <n v="-691078.28"/>
    <n v="-134082.82999999999"/>
    <n v="0"/>
    <n v="-825161.11"/>
    <n v="0"/>
    <n v="0"/>
    <n v="0"/>
    <n v="0"/>
    <x v="1"/>
    <x v="0"/>
  </r>
  <r>
    <s v="108000"/>
    <s v="ED"/>
    <s v="WA"/>
    <x v="10"/>
    <s v="ED.WA.370121"/>
    <x v="3"/>
    <s v="ED"/>
    <s v="WA"/>
    <n v="-825161.11"/>
    <x v="0"/>
    <n v="-153269.87"/>
    <n v="0"/>
    <n v="0"/>
    <n v="0"/>
    <n v="-978430.98"/>
    <n v="1"/>
    <m/>
    <n v="-825161.11"/>
    <n v="-153269.87"/>
    <n v="0"/>
    <n v="-978430.98"/>
    <n v="0"/>
    <n v="0"/>
    <n v="0"/>
    <n v="0"/>
    <x v="1"/>
    <x v="0"/>
  </r>
  <r>
    <s v="108000"/>
    <s v="ED"/>
    <s v="WA"/>
    <x v="11"/>
    <s v="ED.WA.370121"/>
    <x v="3"/>
    <s v="ED"/>
    <s v="WA"/>
    <n v="-978430.98"/>
    <x v="0"/>
    <n v="-172656.8"/>
    <n v="0"/>
    <n v="0"/>
    <n v="0"/>
    <n v="-1151087.78"/>
    <n v="1"/>
    <m/>
    <n v="-978430.98"/>
    <n v="-172656.8"/>
    <n v="0"/>
    <n v="-1151087.78"/>
    <n v="0"/>
    <n v="0"/>
    <n v="0"/>
    <n v="0"/>
    <x v="1"/>
    <x v="0"/>
  </r>
  <r>
    <s v="108000"/>
    <s v="ED"/>
    <s v="WA"/>
    <x v="12"/>
    <s v="ED.WA.370121"/>
    <x v="3"/>
    <s v="ED"/>
    <s v="WA"/>
    <n v="-1151087.78"/>
    <x v="0"/>
    <n v="-192312.19"/>
    <n v="0"/>
    <n v="0"/>
    <n v="0"/>
    <n v="-1343399.97"/>
    <n v="1"/>
    <m/>
    <n v="-1151087.78"/>
    <n v="-192312.19"/>
    <n v="0"/>
    <n v="-1343399.97"/>
    <n v="0"/>
    <n v="0"/>
    <n v="0"/>
    <n v="0"/>
    <x v="1"/>
    <x v="0"/>
  </r>
  <r>
    <s v="108000"/>
    <s v="ED"/>
    <s v="WA"/>
    <x v="12"/>
    <s v="ED.WA.370121"/>
    <x v="3"/>
    <s v="ED"/>
    <s v="WA"/>
    <m/>
    <x v="1"/>
    <n v="1416"/>
    <m/>
    <n v="5852"/>
    <m/>
    <n v="7268"/>
    <n v="1"/>
    <m/>
    <n v="0"/>
    <n v="1416"/>
    <n v="5852"/>
    <n v="7268"/>
    <n v="0"/>
    <n v="0"/>
    <n v="0"/>
    <n v="0"/>
    <x v="1"/>
    <x v="0"/>
  </r>
  <r>
    <s v="108000"/>
    <s v="ED"/>
    <s v="WA"/>
    <x v="13"/>
    <s v="ED.WA.370121"/>
    <x v="3"/>
    <s v="ED"/>
    <s v="WA"/>
    <n v="-1343399.97"/>
    <x v="0"/>
    <n v="-210786.51"/>
    <n v="0"/>
    <n v="0"/>
    <n v="0"/>
    <n v="-1554186.48"/>
    <n v="1"/>
    <m/>
    <n v="-1343399.97"/>
    <n v="-210786.51"/>
    <n v="0"/>
    <n v="-1554186.48"/>
    <n v="0"/>
    <n v="0"/>
    <n v="0"/>
    <n v="0"/>
    <x v="1"/>
    <x v="0"/>
  </r>
  <r>
    <s v="108000"/>
    <s v="ED"/>
    <s v="WA"/>
    <x v="14"/>
    <s v="ED.WA.370121"/>
    <x v="3"/>
    <s v="ED"/>
    <s v="WA"/>
    <n v="-1554186.48"/>
    <x v="0"/>
    <n v="-225062.78"/>
    <n v="0"/>
    <n v="0"/>
    <n v="0"/>
    <n v="-1779249.26"/>
    <n v="1"/>
    <m/>
    <n v="-1554186.48"/>
    <n v="-225062.78"/>
    <n v="0"/>
    <n v="-1779249.26"/>
    <n v="0"/>
    <n v="0"/>
    <n v="0"/>
    <n v="0"/>
    <x v="1"/>
    <x v="0"/>
  </r>
  <r>
    <s v="108000"/>
    <s v="ED"/>
    <s v="WA"/>
    <x v="15"/>
    <s v="ED.WA.370121"/>
    <x v="3"/>
    <s v="ED"/>
    <s v="WA"/>
    <n v="-1779249.26"/>
    <x v="0"/>
    <n v="-241529.81"/>
    <n v="0"/>
    <n v="0"/>
    <n v="0"/>
    <n v="-2020779.07"/>
    <n v="1"/>
    <m/>
    <n v="-1779249.26"/>
    <n v="-241529.81"/>
    <n v="0"/>
    <n v="-2020779.07"/>
    <n v="0"/>
    <n v="0"/>
    <n v="0"/>
    <n v="0"/>
    <x v="1"/>
    <x v="0"/>
  </r>
  <r>
    <s v="108000"/>
    <s v="ED"/>
    <s v="WA"/>
    <x v="16"/>
    <s v="ED.WA.370121"/>
    <x v="3"/>
    <s v="ED"/>
    <s v="WA"/>
    <n v="-2020779.07"/>
    <x v="0"/>
    <n v="-252134.67"/>
    <n v="0"/>
    <n v="0"/>
    <n v="0"/>
    <n v="-2272913.7400000002"/>
    <n v="1"/>
    <m/>
    <n v="-2020779.07"/>
    <n v="-252134.67"/>
    <n v="0"/>
    <n v="-2272913.7400000002"/>
    <n v="0"/>
    <n v="0"/>
    <n v="0"/>
    <n v="0"/>
    <x v="1"/>
    <x v="0"/>
  </r>
  <r>
    <s v="108000"/>
    <s v="ED"/>
    <s v="WA"/>
    <x v="3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4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0"/>
  </r>
  <r>
    <s v="108000"/>
    <s v="ED"/>
    <s v="WA"/>
    <x v="11"/>
    <s v="ED.WA.391121"/>
    <x v="1"/>
    <s v="ED"/>
    <s v="WA"/>
    <n v="0"/>
    <x v="0"/>
    <n v="-89.25"/>
    <n v="0"/>
    <n v="0"/>
    <n v="0"/>
    <n v="-89.25"/>
    <n v="1"/>
    <m/>
    <n v="0"/>
    <n v="-89.25"/>
    <n v="0"/>
    <n v="-89.25"/>
    <n v="0"/>
    <n v="0"/>
    <n v="0"/>
    <n v="0"/>
    <x v="0"/>
    <x v="0"/>
  </r>
  <r>
    <s v="108000"/>
    <s v="ED"/>
    <s v="WA"/>
    <x v="12"/>
    <s v="ED.WA.391121"/>
    <x v="1"/>
    <s v="ED"/>
    <s v="WA"/>
    <n v="-89.25"/>
    <x v="0"/>
    <n v="-279.51"/>
    <n v="0"/>
    <n v="0"/>
    <n v="0"/>
    <n v="-368.76"/>
    <n v="1"/>
    <m/>
    <n v="-89.25"/>
    <n v="-279.51"/>
    <n v="0"/>
    <n v="-368.76"/>
    <n v="0"/>
    <n v="0"/>
    <n v="0"/>
    <n v="0"/>
    <x v="0"/>
    <x v="0"/>
  </r>
  <r>
    <s v="108000"/>
    <s v="ED"/>
    <s v="WA"/>
    <x v="12"/>
    <s v="ED.WA.391121"/>
    <x v="1"/>
    <s v="ED"/>
    <s v="WA"/>
    <m/>
    <x v="1"/>
    <n v="0"/>
    <m/>
    <m/>
    <m/>
    <m/>
    <n v="1"/>
    <m/>
    <n v="0"/>
    <n v="0"/>
    <n v="0"/>
    <n v="0"/>
    <n v="0"/>
    <n v="0"/>
    <n v="0"/>
    <n v="0"/>
    <x v="0"/>
    <x v="0"/>
  </r>
  <r>
    <s v="108000"/>
    <s v="ED"/>
    <s v="WA"/>
    <x v="13"/>
    <s v="ED.WA.391121"/>
    <x v="1"/>
    <s v="ED"/>
    <s v="WA"/>
    <n v="-368.76"/>
    <x v="0"/>
    <n v="-387.73"/>
    <n v="0"/>
    <n v="0"/>
    <n v="0"/>
    <n v="-756.49"/>
    <n v="1"/>
    <m/>
    <n v="-368.76"/>
    <n v="-387.73"/>
    <n v="0"/>
    <n v="-756.49"/>
    <n v="0"/>
    <n v="0"/>
    <n v="0"/>
    <n v="0"/>
    <x v="0"/>
    <x v="0"/>
  </r>
  <r>
    <s v="108000"/>
    <s v="ED"/>
    <s v="WA"/>
    <x v="14"/>
    <s v="ED.WA.391121"/>
    <x v="1"/>
    <s v="ED"/>
    <s v="WA"/>
    <n v="-756.49"/>
    <x v="0"/>
    <n v="-426.24"/>
    <n v="0"/>
    <n v="0"/>
    <n v="0"/>
    <n v="-1182.73"/>
    <n v="1"/>
    <m/>
    <n v="-756.49"/>
    <n v="-426.24"/>
    <n v="0"/>
    <n v="-1182.73"/>
    <n v="0"/>
    <n v="0"/>
    <n v="0"/>
    <n v="0"/>
    <x v="0"/>
    <x v="0"/>
  </r>
  <r>
    <s v="108000"/>
    <s v="ED"/>
    <s v="WA"/>
    <x v="15"/>
    <s v="ED.WA.391121"/>
    <x v="1"/>
    <s v="ED"/>
    <s v="WA"/>
    <n v="-1182.73"/>
    <x v="0"/>
    <n v="-470.68"/>
    <n v="0"/>
    <n v="0"/>
    <n v="0"/>
    <n v="-1653.41"/>
    <n v="1"/>
    <m/>
    <n v="-1182.73"/>
    <n v="-470.68"/>
    <n v="0"/>
    <n v="-1653.41"/>
    <n v="0"/>
    <n v="0"/>
    <n v="0"/>
    <n v="0"/>
    <x v="0"/>
    <x v="0"/>
  </r>
  <r>
    <s v="108000"/>
    <s v="ED"/>
    <s v="WA"/>
    <x v="16"/>
    <s v="ED.WA.391121"/>
    <x v="1"/>
    <s v="ED"/>
    <s v="WA"/>
    <n v="-1653.41"/>
    <x v="0"/>
    <n v="-484.62"/>
    <n v="0"/>
    <n v="0"/>
    <n v="0"/>
    <n v="-2138.0300000000002"/>
    <n v="1"/>
    <m/>
    <n v="-1653.41"/>
    <n v="-484.62"/>
    <n v="0"/>
    <n v="-2138.0300000000002"/>
    <n v="0"/>
    <n v="0"/>
    <n v="0"/>
    <n v="0"/>
    <x v="0"/>
    <x v="0"/>
  </r>
  <r>
    <s v="108000"/>
    <s v="ED"/>
    <s v="WA"/>
    <x v="0"/>
    <s v="ED.WA.395121"/>
    <x v="4"/>
    <s v="ED"/>
    <s v="WA"/>
    <n v="-3710.79"/>
    <x v="0"/>
    <n v="-1600.62"/>
    <n v="0"/>
    <n v="0"/>
    <n v="0"/>
    <n v="-5311.41"/>
    <n v="1"/>
    <m/>
    <n v="-3710.79"/>
    <n v="-1600.62"/>
    <n v="0"/>
    <n v="-5311.41"/>
    <n v="0"/>
    <n v="0"/>
    <n v="0"/>
    <n v="0"/>
    <x v="0"/>
    <x v="0"/>
  </r>
  <r>
    <s v="108000"/>
    <s v="ED"/>
    <s v="WA"/>
    <x v="1"/>
    <s v="ED.WA.395121"/>
    <x v="4"/>
    <s v="ED"/>
    <s v="WA"/>
    <n v="-5311.41"/>
    <x v="0"/>
    <n v="-1600.62"/>
    <n v="0"/>
    <n v="0"/>
    <n v="0"/>
    <n v="-6912.03"/>
    <n v="1"/>
    <m/>
    <n v="-5311.41"/>
    <n v="-1600.62"/>
    <n v="0"/>
    <n v="-6912.03"/>
    <n v="0"/>
    <n v="0"/>
    <n v="0"/>
    <n v="0"/>
    <x v="0"/>
    <x v="0"/>
  </r>
  <r>
    <s v="108000"/>
    <s v="ED"/>
    <s v="WA"/>
    <x v="2"/>
    <s v="ED.WA.395121"/>
    <x v="4"/>
    <s v="ED"/>
    <s v="WA"/>
    <n v="-6912.03"/>
    <x v="0"/>
    <n v="-1600.62"/>
    <n v="0"/>
    <n v="0"/>
    <n v="0"/>
    <n v="-8512.65"/>
    <n v="1"/>
    <m/>
    <n v="-6912.03"/>
    <n v="-1600.62"/>
    <n v="0"/>
    <n v="-8512.65"/>
    <n v="0"/>
    <n v="0"/>
    <n v="0"/>
    <n v="0"/>
    <x v="0"/>
    <x v="0"/>
  </r>
  <r>
    <s v="108000"/>
    <s v="ED"/>
    <s v="WA"/>
    <x v="3"/>
    <s v="ED.WA.395121"/>
    <x v="4"/>
    <s v="ED"/>
    <s v="WA"/>
    <n v="-8512.65"/>
    <x v="0"/>
    <n v="-1606.32"/>
    <n v="0"/>
    <n v="0"/>
    <n v="0"/>
    <n v="-10118.969999999999"/>
    <n v="1"/>
    <m/>
    <n v="-8512.65"/>
    <n v="-1606.32"/>
    <n v="0"/>
    <n v="-10118.969999999999"/>
    <n v="0"/>
    <n v="0"/>
    <n v="0"/>
    <n v="0"/>
    <x v="0"/>
    <x v="0"/>
  </r>
  <r>
    <s v="108000"/>
    <s v="ED"/>
    <s v="WA"/>
    <x v="4"/>
    <s v="ED.WA.395121"/>
    <x v="4"/>
    <s v="ED"/>
    <s v="WA"/>
    <n v="-10118.969999999999"/>
    <x v="0"/>
    <n v="-1612.02"/>
    <n v="0"/>
    <n v="0"/>
    <n v="0"/>
    <n v="-11730.99"/>
    <n v="1"/>
    <m/>
    <n v="-10118.969999999999"/>
    <n v="-1612.02"/>
    <n v="0"/>
    <n v="-11730.99"/>
    <n v="0"/>
    <n v="0"/>
    <n v="0"/>
    <n v="0"/>
    <x v="0"/>
    <x v="0"/>
  </r>
  <r>
    <s v="108000"/>
    <s v="ED"/>
    <s v="WA"/>
    <x v="5"/>
    <s v="ED.WA.395121"/>
    <x v="4"/>
    <s v="ED"/>
    <s v="WA"/>
    <n v="-11730.99"/>
    <x v="0"/>
    <n v="-1684.05"/>
    <n v="0"/>
    <n v="0"/>
    <n v="0"/>
    <n v="-13415.04"/>
    <n v="1"/>
    <m/>
    <n v="-11730.99"/>
    <n v="-1684.05"/>
    <n v="0"/>
    <n v="-13415.04"/>
    <n v="0"/>
    <n v="0"/>
    <n v="0"/>
    <n v="0"/>
    <x v="0"/>
    <x v="0"/>
  </r>
  <r>
    <s v="108000"/>
    <s v="ED"/>
    <s v="WA"/>
    <x v="6"/>
    <s v="ED.WA.395121"/>
    <x v="4"/>
    <s v="ED"/>
    <s v="WA"/>
    <n v="-13415.04"/>
    <x v="0"/>
    <n v="-1817.83"/>
    <n v="0"/>
    <n v="0"/>
    <n v="0"/>
    <n v="-15232.87"/>
    <n v="1"/>
    <m/>
    <n v="-13415.04"/>
    <n v="-1817.83"/>
    <n v="0"/>
    <n v="-15232.87"/>
    <n v="0"/>
    <n v="0"/>
    <n v="0"/>
    <n v="0"/>
    <x v="0"/>
    <x v="0"/>
  </r>
  <r>
    <s v="108000"/>
    <s v="ED"/>
    <s v="WA"/>
    <x v="7"/>
    <s v="ED.WA.395121"/>
    <x v="4"/>
    <s v="ED"/>
    <s v="WA"/>
    <n v="-15232.87"/>
    <x v="0"/>
    <n v="-1919.14"/>
    <n v="0"/>
    <n v="0"/>
    <n v="0"/>
    <n v="-17152.009999999998"/>
    <n v="1"/>
    <m/>
    <n v="-15232.87"/>
    <n v="-1919.14"/>
    <n v="0"/>
    <n v="-17152.009999999998"/>
    <n v="0"/>
    <n v="0"/>
    <n v="0"/>
    <n v="0"/>
    <x v="0"/>
    <x v="0"/>
  </r>
  <r>
    <s v="108000"/>
    <s v="ED"/>
    <s v="WA"/>
    <x v="8"/>
    <s v="ED.WA.395121"/>
    <x v="4"/>
    <s v="ED"/>
    <s v="WA"/>
    <n v="-17152.009999999998"/>
    <x v="0"/>
    <n v="-1992.83"/>
    <n v="0"/>
    <n v="0"/>
    <n v="0"/>
    <n v="-19144.84"/>
    <n v="1"/>
    <m/>
    <n v="-17152.009999999998"/>
    <n v="-1992.83"/>
    <n v="0"/>
    <n v="-19144.84"/>
    <n v="0"/>
    <n v="0"/>
    <n v="0"/>
    <n v="0"/>
    <x v="0"/>
    <x v="0"/>
  </r>
  <r>
    <s v="108000"/>
    <s v="ED"/>
    <s v="WA"/>
    <x v="9"/>
    <s v="ED.WA.395121"/>
    <x v="4"/>
    <s v="ED"/>
    <s v="WA"/>
    <n v="-19144.84"/>
    <x v="0"/>
    <n v="-2044.26"/>
    <n v="0"/>
    <n v="0"/>
    <n v="0"/>
    <n v="-21189.1"/>
    <n v="1"/>
    <m/>
    <n v="-19144.84"/>
    <n v="-2044.26"/>
    <n v="0"/>
    <n v="-21189.1"/>
    <n v="0"/>
    <n v="0"/>
    <n v="0"/>
    <n v="0"/>
    <x v="0"/>
    <x v="0"/>
  </r>
  <r>
    <s v="108000"/>
    <s v="ED"/>
    <s v="WA"/>
    <x v="10"/>
    <s v="ED.WA.395121"/>
    <x v="4"/>
    <s v="ED"/>
    <s v="WA"/>
    <n v="-21189.1"/>
    <x v="0"/>
    <n v="-2143.08"/>
    <n v="0"/>
    <n v="0"/>
    <n v="0"/>
    <n v="-23332.18"/>
    <n v="1"/>
    <m/>
    <n v="-21189.1"/>
    <n v="-2143.08"/>
    <n v="0"/>
    <n v="-23332.18"/>
    <n v="0"/>
    <n v="0"/>
    <n v="0"/>
    <n v="0"/>
    <x v="0"/>
    <x v="0"/>
  </r>
  <r>
    <s v="108000"/>
    <s v="ED"/>
    <s v="WA"/>
    <x v="11"/>
    <s v="ED.WA.395121"/>
    <x v="4"/>
    <s v="ED"/>
    <s v="WA"/>
    <n v="-23332.18"/>
    <x v="0"/>
    <n v="-2349.6"/>
    <n v="0"/>
    <n v="0"/>
    <n v="0"/>
    <n v="-25681.78"/>
    <n v="1"/>
    <m/>
    <n v="-23332.18"/>
    <n v="-2349.6"/>
    <n v="0"/>
    <n v="-25681.78"/>
    <n v="0"/>
    <n v="0"/>
    <n v="0"/>
    <n v="0"/>
    <x v="0"/>
    <x v="0"/>
  </r>
  <r>
    <s v="108000"/>
    <s v="ED"/>
    <s v="WA"/>
    <x v="12"/>
    <s v="ED.WA.395121"/>
    <x v="4"/>
    <s v="ED"/>
    <s v="WA"/>
    <n v="-25681.78"/>
    <x v="0"/>
    <n v="-2526.87"/>
    <n v="0"/>
    <n v="0"/>
    <n v="0"/>
    <n v="-28208.65"/>
    <n v="1"/>
    <m/>
    <n v="-25681.78"/>
    <n v="-2526.87"/>
    <n v="0"/>
    <n v="-28208.65"/>
    <n v="0"/>
    <n v="0"/>
    <n v="0"/>
    <n v="0"/>
    <x v="0"/>
    <x v="0"/>
  </r>
  <r>
    <s v="108000"/>
    <s v="ED"/>
    <s v="WA"/>
    <x v="12"/>
    <s v="ED.WA.395121"/>
    <x v="4"/>
    <s v="ED"/>
    <s v="WA"/>
    <m/>
    <x v="1"/>
    <n v="6"/>
    <m/>
    <n v="30"/>
    <m/>
    <n v="36"/>
    <n v="1"/>
    <m/>
    <n v="0"/>
    <n v="6"/>
    <n v="30"/>
    <n v="36"/>
    <n v="0"/>
    <n v="0"/>
    <n v="0"/>
    <n v="0"/>
    <x v="0"/>
    <x v="0"/>
  </r>
  <r>
    <s v="108000"/>
    <s v="ED"/>
    <s v="WA"/>
    <x v="13"/>
    <s v="ED.WA.395121"/>
    <x v="4"/>
    <s v="ED"/>
    <s v="WA"/>
    <n v="-28208.65"/>
    <x v="0"/>
    <n v="-2578.91"/>
    <n v="0"/>
    <n v="0"/>
    <n v="0"/>
    <n v="-30787.56"/>
    <n v="1"/>
    <m/>
    <n v="-28208.65"/>
    <n v="-2578.91"/>
    <n v="0"/>
    <n v="-30787.56"/>
    <n v="0"/>
    <n v="0"/>
    <n v="0"/>
    <n v="0"/>
    <x v="0"/>
    <x v="0"/>
  </r>
  <r>
    <s v="108000"/>
    <s v="ED"/>
    <s v="WA"/>
    <x v="14"/>
    <s v="ED.WA.395121"/>
    <x v="4"/>
    <s v="ED"/>
    <s v="WA"/>
    <n v="-30787.56"/>
    <x v="0"/>
    <n v="-2678.37"/>
    <n v="0"/>
    <n v="0"/>
    <n v="0"/>
    <n v="-33465.93"/>
    <n v="1"/>
    <m/>
    <n v="-30787.56"/>
    <n v="-2678.37"/>
    <n v="0"/>
    <n v="-33465.93"/>
    <n v="0"/>
    <n v="0"/>
    <n v="0"/>
    <n v="0"/>
    <x v="0"/>
    <x v="0"/>
  </r>
  <r>
    <s v="108000"/>
    <s v="ED"/>
    <s v="WA"/>
    <x v="15"/>
    <s v="ED.WA.395121"/>
    <x v="4"/>
    <s v="ED"/>
    <s v="WA"/>
    <n v="-33465.93"/>
    <x v="0"/>
    <n v="-2799.25"/>
    <n v="0"/>
    <n v="0"/>
    <n v="0"/>
    <n v="-36265.18"/>
    <n v="1"/>
    <m/>
    <n v="-33465.93"/>
    <n v="-2799.25"/>
    <n v="0"/>
    <n v="-36265.18"/>
    <n v="0"/>
    <n v="0"/>
    <n v="0"/>
    <n v="0"/>
    <x v="0"/>
    <x v="0"/>
  </r>
  <r>
    <s v="108000"/>
    <s v="ED"/>
    <s v="WA"/>
    <x v="16"/>
    <s v="ED.WA.395121"/>
    <x v="4"/>
    <s v="ED"/>
    <s v="WA"/>
    <n v="-36265.18"/>
    <x v="0"/>
    <n v="-2833.59"/>
    <n v="0"/>
    <n v="0"/>
    <n v="0"/>
    <n v="-39098.769999999997"/>
    <n v="1"/>
    <m/>
    <n v="-36265.18"/>
    <n v="-2833.59"/>
    <n v="0"/>
    <n v="-39098.769999999997"/>
    <n v="0"/>
    <n v="0"/>
    <n v="0"/>
    <n v="0"/>
    <x v="0"/>
    <x v="0"/>
  </r>
  <r>
    <s v="108000"/>
    <s v="GD"/>
    <s v="WA"/>
    <x v="0"/>
    <s v="GD.WA.381121"/>
    <x v="5"/>
    <s v="GD"/>
    <s v="WA"/>
    <n v="-21954.639999999999"/>
    <x v="0"/>
    <n v="-16071.98"/>
    <n v="0"/>
    <n v="0"/>
    <n v="0"/>
    <n v="-38026.620000000003"/>
    <m/>
    <n v="1"/>
    <n v="0"/>
    <n v="0"/>
    <n v="0"/>
    <n v="0"/>
    <n v="-21954.639999999999"/>
    <n v="-16071.98"/>
    <n v="0"/>
    <n v="-38026.620000000003"/>
    <x v="1"/>
    <x v="0"/>
  </r>
  <r>
    <s v="108000"/>
    <s v="GD"/>
    <s v="WA"/>
    <x v="1"/>
    <s v="GD.WA.381121"/>
    <x v="5"/>
    <s v="GD"/>
    <s v="WA"/>
    <n v="-38026.620000000003"/>
    <x v="0"/>
    <n v="-23255.63"/>
    <n v="0"/>
    <n v="0"/>
    <n v="0"/>
    <n v="-61282.25"/>
    <m/>
    <n v="1"/>
    <n v="0"/>
    <n v="0"/>
    <n v="0"/>
    <n v="0"/>
    <n v="-38026.620000000003"/>
    <n v="-23255.63"/>
    <n v="0"/>
    <n v="-61282.25"/>
    <x v="1"/>
    <x v="0"/>
  </r>
  <r>
    <s v="108000"/>
    <s v="GD"/>
    <s v="WA"/>
    <x v="2"/>
    <s v="GD.WA.381121"/>
    <x v="5"/>
    <s v="GD"/>
    <s v="WA"/>
    <n v="-61282.25"/>
    <x v="0"/>
    <n v="-26446.12"/>
    <n v="0"/>
    <n v="0"/>
    <n v="0"/>
    <n v="-87728.37"/>
    <m/>
    <n v="1"/>
    <n v="0"/>
    <n v="0"/>
    <n v="0"/>
    <n v="0"/>
    <n v="-61282.25"/>
    <n v="-26446.12"/>
    <n v="0"/>
    <n v="-87728.37"/>
    <x v="1"/>
    <x v="0"/>
  </r>
  <r>
    <s v="108000"/>
    <s v="GD"/>
    <s v="WA"/>
    <x v="3"/>
    <s v="GD.WA.381121"/>
    <x v="5"/>
    <s v="GD"/>
    <s v="WA"/>
    <n v="-87728.37"/>
    <x v="0"/>
    <n v="-33884.07"/>
    <n v="0"/>
    <n v="0"/>
    <n v="0"/>
    <n v="-121612.44"/>
    <m/>
    <n v="1"/>
    <n v="0"/>
    <n v="0"/>
    <n v="0"/>
    <n v="0"/>
    <n v="-87728.37"/>
    <n v="-33884.07"/>
    <n v="0"/>
    <n v="-121612.44"/>
    <x v="1"/>
    <x v="0"/>
  </r>
  <r>
    <s v="108000"/>
    <s v="GD"/>
    <s v="WA"/>
    <x v="4"/>
    <s v="GD.WA.381121"/>
    <x v="5"/>
    <s v="GD"/>
    <s v="WA"/>
    <n v="-121612.44"/>
    <x v="0"/>
    <n v="-40626.980000000003"/>
    <n v="0"/>
    <n v="0"/>
    <n v="0"/>
    <n v="-162239.42000000001"/>
    <m/>
    <n v="1"/>
    <n v="0"/>
    <n v="0"/>
    <n v="0"/>
    <n v="0"/>
    <n v="-121612.44"/>
    <n v="-40626.980000000003"/>
    <n v="0"/>
    <n v="-162239.42000000001"/>
    <x v="1"/>
    <x v="0"/>
  </r>
  <r>
    <s v="108000"/>
    <s v="GD"/>
    <s v="WA"/>
    <x v="5"/>
    <s v="GD.WA.381121"/>
    <x v="5"/>
    <s v="GD"/>
    <s v="WA"/>
    <n v="-162239.42000000001"/>
    <x v="0"/>
    <n v="-45003.53"/>
    <n v="0"/>
    <n v="0"/>
    <n v="0"/>
    <n v="-207242.95"/>
    <m/>
    <n v="1"/>
    <n v="0"/>
    <n v="0"/>
    <n v="0"/>
    <n v="0"/>
    <n v="-162239.42000000001"/>
    <n v="-45003.53"/>
    <n v="0"/>
    <n v="-207242.95"/>
    <x v="1"/>
    <x v="0"/>
  </r>
  <r>
    <s v="108000"/>
    <s v="GD"/>
    <s v="WA"/>
    <x v="6"/>
    <s v="GD.WA.381121"/>
    <x v="5"/>
    <s v="GD"/>
    <s v="WA"/>
    <n v="-207242.95"/>
    <x v="0"/>
    <n v="-53940.9"/>
    <n v="0"/>
    <n v="0"/>
    <n v="0"/>
    <n v="-261183.85"/>
    <m/>
    <n v="1"/>
    <n v="0"/>
    <n v="0"/>
    <n v="0"/>
    <n v="0"/>
    <n v="-207242.95"/>
    <n v="-53940.9"/>
    <n v="0"/>
    <n v="-261183.85"/>
    <x v="1"/>
    <x v="0"/>
  </r>
  <r>
    <s v="108000"/>
    <s v="GD"/>
    <s v="WA"/>
    <x v="7"/>
    <s v="GD.WA.381121"/>
    <x v="5"/>
    <s v="GD"/>
    <s v="WA"/>
    <n v="-261183.85"/>
    <x v="0"/>
    <n v="-61761.279999999999"/>
    <n v="0"/>
    <n v="0"/>
    <n v="0"/>
    <n v="-322945.13"/>
    <m/>
    <n v="1"/>
    <n v="0"/>
    <n v="0"/>
    <n v="0"/>
    <n v="0"/>
    <n v="-261183.85"/>
    <n v="-61761.279999999999"/>
    <n v="0"/>
    <n v="-322945.13"/>
    <x v="1"/>
    <x v="0"/>
  </r>
  <r>
    <s v="108000"/>
    <s v="GD"/>
    <s v="WA"/>
    <x v="8"/>
    <s v="GD.WA.381121"/>
    <x v="5"/>
    <s v="GD"/>
    <s v="WA"/>
    <n v="-322945.13"/>
    <x v="0"/>
    <n v="-66525.039999999994"/>
    <n v="0"/>
    <n v="0"/>
    <n v="0"/>
    <n v="-389470.17"/>
    <m/>
    <n v="1"/>
    <n v="0"/>
    <n v="0"/>
    <n v="0"/>
    <n v="0"/>
    <n v="-322945.13"/>
    <n v="-66525.039999999994"/>
    <n v="0"/>
    <n v="-389470.17"/>
    <x v="1"/>
    <x v="0"/>
  </r>
  <r>
    <s v="108000"/>
    <s v="GD"/>
    <s v="WA"/>
    <x v="9"/>
    <s v="GD.WA.381121"/>
    <x v="5"/>
    <s v="GD"/>
    <s v="WA"/>
    <n v="-389470.17"/>
    <x v="0"/>
    <n v="-73083.62"/>
    <n v="0"/>
    <n v="0"/>
    <n v="0"/>
    <n v="-462553.79"/>
    <m/>
    <n v="1"/>
    <n v="0"/>
    <n v="0"/>
    <n v="0"/>
    <n v="0"/>
    <n v="-389470.17"/>
    <n v="-73083.62"/>
    <n v="0"/>
    <n v="-462553.79"/>
    <x v="1"/>
    <x v="0"/>
  </r>
  <r>
    <s v="108000"/>
    <s v="GD"/>
    <s v="WA"/>
    <x v="10"/>
    <s v="GD.WA.381121"/>
    <x v="5"/>
    <s v="GD"/>
    <s v="WA"/>
    <n v="-462553.79"/>
    <x v="0"/>
    <n v="-76192.460000000006"/>
    <n v="0"/>
    <n v="0"/>
    <n v="0"/>
    <n v="-538746.25"/>
    <m/>
    <n v="1"/>
    <n v="0"/>
    <n v="0"/>
    <n v="0"/>
    <n v="0"/>
    <n v="-462553.79"/>
    <n v="-76192.460000000006"/>
    <n v="0"/>
    <n v="-538746.25"/>
    <x v="1"/>
    <x v="0"/>
  </r>
  <r>
    <s v="108000"/>
    <s v="GD"/>
    <s v="WA"/>
    <x v="11"/>
    <s v="GD.WA.381121"/>
    <x v="5"/>
    <s v="GD"/>
    <s v="WA"/>
    <n v="-538746.25"/>
    <x v="0"/>
    <n v="-78609.710000000006"/>
    <n v="0"/>
    <n v="0"/>
    <n v="0"/>
    <n v="-617355.96"/>
    <m/>
    <n v="1"/>
    <n v="0"/>
    <n v="0"/>
    <n v="0"/>
    <n v="0"/>
    <n v="-538746.25"/>
    <n v="-78609.710000000006"/>
    <n v="0"/>
    <n v="-617355.96"/>
    <x v="1"/>
    <x v="0"/>
  </r>
  <r>
    <s v="108000"/>
    <s v="GD"/>
    <s v="WA"/>
    <x v="12"/>
    <s v="GD.WA.381121"/>
    <x v="5"/>
    <s v="GD"/>
    <s v="WA"/>
    <n v="-617355.96"/>
    <x v="0"/>
    <n v="-89179.43"/>
    <n v="0"/>
    <n v="0"/>
    <n v="0"/>
    <n v="-706535.39"/>
    <m/>
    <n v="1"/>
    <n v="0"/>
    <n v="0"/>
    <n v="0"/>
    <n v="0"/>
    <n v="-617355.96"/>
    <n v="-89179.43"/>
    <n v="0"/>
    <n v="-706535.39"/>
    <x v="1"/>
    <x v="0"/>
  </r>
  <r>
    <s v="108000"/>
    <s v="GD"/>
    <s v="WA"/>
    <x v="12"/>
    <s v="GD.WA.381121"/>
    <x v="5"/>
    <s v="GD"/>
    <s v="WA"/>
    <m/>
    <x v="1"/>
    <n v="1341"/>
    <m/>
    <n v="5625"/>
    <m/>
    <n v="6966"/>
    <m/>
    <n v="1"/>
    <n v="0"/>
    <n v="0"/>
    <n v="0"/>
    <n v="0"/>
    <n v="0"/>
    <n v="1341"/>
    <n v="5625"/>
    <n v="6966"/>
    <x v="1"/>
    <x v="0"/>
  </r>
  <r>
    <s v="108000"/>
    <s v="GD"/>
    <s v="WA"/>
    <x v="13"/>
    <s v="GD.WA.381121"/>
    <x v="5"/>
    <s v="GD"/>
    <s v="WA"/>
    <n v="-706535.39"/>
    <x v="0"/>
    <n v="-98739.35"/>
    <n v="0"/>
    <n v="0"/>
    <n v="0"/>
    <n v="-805274.74"/>
    <m/>
    <n v="1"/>
    <n v="0"/>
    <n v="0"/>
    <n v="0"/>
    <n v="0"/>
    <n v="-706535.39"/>
    <n v="-98739.35"/>
    <n v="0"/>
    <n v="-805274.74"/>
    <x v="1"/>
    <x v="0"/>
  </r>
  <r>
    <s v="108000"/>
    <s v="GD"/>
    <s v="WA"/>
    <x v="14"/>
    <s v="GD.WA.381121"/>
    <x v="5"/>
    <s v="GD"/>
    <s v="WA"/>
    <n v="-805274.74"/>
    <x v="0"/>
    <n v="-102091.33"/>
    <n v="0"/>
    <n v="0"/>
    <n v="0"/>
    <n v="-907366.07"/>
    <m/>
    <n v="1"/>
    <n v="0"/>
    <n v="0"/>
    <n v="0"/>
    <n v="0"/>
    <n v="-805274.74"/>
    <n v="-102091.33"/>
    <n v="0"/>
    <n v="-907366.07"/>
    <x v="1"/>
    <x v="0"/>
  </r>
  <r>
    <s v="108000"/>
    <s v="GD"/>
    <s v="WA"/>
    <x v="15"/>
    <s v="GD.WA.381121"/>
    <x v="5"/>
    <s v="GD"/>
    <s v="WA"/>
    <n v="-907366.07"/>
    <x v="0"/>
    <n v="-106890.24000000001"/>
    <n v="0"/>
    <n v="0"/>
    <n v="0"/>
    <n v="-1014256.31"/>
    <m/>
    <n v="1"/>
    <n v="0"/>
    <n v="0"/>
    <n v="0"/>
    <n v="0"/>
    <n v="-907366.07"/>
    <n v="-106890.24000000001"/>
    <n v="0"/>
    <n v="-1014256.31"/>
    <x v="1"/>
    <x v="0"/>
  </r>
  <r>
    <s v="108000"/>
    <s v="GD"/>
    <s v="WA"/>
    <x v="16"/>
    <s v="GD.WA.381121"/>
    <x v="5"/>
    <s v="GD"/>
    <s v="WA"/>
    <n v="-1014256.31"/>
    <x v="0"/>
    <n v="-110173.96"/>
    <n v="0"/>
    <n v="0"/>
    <n v="0"/>
    <n v="-1124430.27"/>
    <m/>
    <n v="1"/>
    <n v="0"/>
    <n v="0"/>
    <n v="0"/>
    <n v="0"/>
    <n v="-1014256.31"/>
    <n v="-110173.96"/>
    <n v="0"/>
    <n v="-1124430.27"/>
    <x v="1"/>
    <x v="0"/>
  </r>
  <r>
    <s v="108000"/>
    <s v="GD"/>
    <s v="WA"/>
    <x v="0"/>
    <s v="GD.WA.389421"/>
    <x v="6"/>
    <s v="GD"/>
    <s v="WA"/>
    <n v="-5.95"/>
    <x v="0"/>
    <n v="-3.97"/>
    <n v="0"/>
    <n v="0"/>
    <n v="0"/>
    <n v="-9.92"/>
    <m/>
    <n v="1"/>
    <n v="0"/>
    <n v="0"/>
    <n v="0"/>
    <n v="0"/>
    <n v="-5.95"/>
    <n v="-3.97"/>
    <n v="0"/>
    <n v="-9.92"/>
    <x v="0"/>
    <x v="0"/>
  </r>
  <r>
    <s v="108000"/>
    <s v="GD"/>
    <s v="WA"/>
    <x v="1"/>
    <s v="GD.WA.389421"/>
    <x v="6"/>
    <s v="GD"/>
    <s v="WA"/>
    <n v="-9.92"/>
    <x v="0"/>
    <n v="-3.97"/>
    <n v="0"/>
    <n v="0"/>
    <n v="0"/>
    <n v="-13.89"/>
    <m/>
    <n v="1"/>
    <n v="0"/>
    <n v="0"/>
    <n v="0"/>
    <n v="0"/>
    <n v="-9.92"/>
    <n v="-3.97"/>
    <n v="0"/>
    <n v="-13.89"/>
    <x v="0"/>
    <x v="0"/>
  </r>
  <r>
    <s v="108000"/>
    <s v="GD"/>
    <s v="WA"/>
    <x v="2"/>
    <s v="GD.WA.389421"/>
    <x v="6"/>
    <s v="GD"/>
    <s v="WA"/>
    <n v="-13.89"/>
    <x v="0"/>
    <n v="-3.97"/>
    <n v="0"/>
    <n v="0"/>
    <n v="0"/>
    <n v="-17.86"/>
    <m/>
    <n v="1"/>
    <n v="0"/>
    <n v="0"/>
    <n v="0"/>
    <n v="0"/>
    <n v="-13.89"/>
    <n v="-3.97"/>
    <n v="0"/>
    <n v="-17.86"/>
    <x v="0"/>
    <x v="0"/>
  </r>
  <r>
    <s v="108000"/>
    <s v="GD"/>
    <s v="WA"/>
    <x v="3"/>
    <s v="GD.WA.389421"/>
    <x v="6"/>
    <s v="GD"/>
    <s v="WA"/>
    <n v="-17.86"/>
    <x v="0"/>
    <n v="-3.97"/>
    <n v="0"/>
    <n v="0"/>
    <n v="0"/>
    <n v="-21.83"/>
    <m/>
    <n v="1"/>
    <n v="0"/>
    <n v="0"/>
    <n v="0"/>
    <n v="0"/>
    <n v="-17.86"/>
    <n v="-3.97"/>
    <n v="0"/>
    <n v="-21.83"/>
    <x v="0"/>
    <x v="0"/>
  </r>
  <r>
    <s v="108000"/>
    <s v="GD"/>
    <s v="WA"/>
    <x v="4"/>
    <s v="GD.WA.389421"/>
    <x v="6"/>
    <s v="GD"/>
    <s v="WA"/>
    <n v="-21.83"/>
    <x v="0"/>
    <n v="-3.97"/>
    <n v="0"/>
    <n v="0"/>
    <n v="0"/>
    <n v="-25.8"/>
    <m/>
    <n v="1"/>
    <n v="0"/>
    <n v="0"/>
    <n v="0"/>
    <n v="0"/>
    <n v="-21.83"/>
    <n v="-3.97"/>
    <n v="0"/>
    <n v="-25.8"/>
    <x v="0"/>
    <x v="0"/>
  </r>
  <r>
    <s v="108000"/>
    <s v="GD"/>
    <s v="WA"/>
    <x v="5"/>
    <s v="GD.WA.389421"/>
    <x v="6"/>
    <s v="GD"/>
    <s v="WA"/>
    <n v="-25.8"/>
    <x v="0"/>
    <n v="-3.97"/>
    <n v="0"/>
    <n v="0"/>
    <n v="0"/>
    <n v="-29.77"/>
    <m/>
    <n v="1"/>
    <n v="0"/>
    <n v="0"/>
    <n v="0"/>
    <n v="0"/>
    <n v="-25.8"/>
    <n v="-3.97"/>
    <n v="0"/>
    <n v="-29.77"/>
    <x v="0"/>
    <x v="0"/>
  </r>
  <r>
    <s v="108000"/>
    <s v="GD"/>
    <s v="WA"/>
    <x v="6"/>
    <s v="GD.WA.389421"/>
    <x v="6"/>
    <s v="GD"/>
    <s v="WA"/>
    <n v="-29.77"/>
    <x v="0"/>
    <n v="-3.97"/>
    <n v="0"/>
    <n v="0"/>
    <n v="0"/>
    <n v="-33.74"/>
    <m/>
    <n v="1"/>
    <n v="0"/>
    <n v="0"/>
    <n v="0"/>
    <n v="0"/>
    <n v="-29.77"/>
    <n v="-3.97"/>
    <n v="0"/>
    <n v="-33.74"/>
    <x v="0"/>
    <x v="0"/>
  </r>
  <r>
    <s v="108000"/>
    <s v="GD"/>
    <s v="WA"/>
    <x v="7"/>
    <s v="GD.WA.389421"/>
    <x v="6"/>
    <s v="GD"/>
    <s v="WA"/>
    <n v="-33.74"/>
    <x v="0"/>
    <n v="-3.97"/>
    <n v="0"/>
    <n v="0"/>
    <n v="0"/>
    <n v="-37.71"/>
    <m/>
    <n v="1"/>
    <n v="0"/>
    <n v="0"/>
    <n v="0"/>
    <n v="0"/>
    <n v="-33.74"/>
    <n v="-3.97"/>
    <n v="0"/>
    <n v="-37.71"/>
    <x v="0"/>
    <x v="0"/>
  </r>
  <r>
    <s v="108000"/>
    <s v="GD"/>
    <s v="WA"/>
    <x v="8"/>
    <s v="GD.WA.389421"/>
    <x v="6"/>
    <s v="GD"/>
    <s v="WA"/>
    <n v="-37.71"/>
    <x v="0"/>
    <n v="-3.97"/>
    <n v="0"/>
    <n v="0"/>
    <n v="0"/>
    <n v="-41.68"/>
    <m/>
    <n v="1"/>
    <n v="0"/>
    <n v="0"/>
    <n v="0"/>
    <n v="0"/>
    <n v="-37.71"/>
    <n v="-3.97"/>
    <n v="0"/>
    <n v="-41.68"/>
    <x v="0"/>
    <x v="0"/>
  </r>
  <r>
    <s v="108000"/>
    <s v="GD"/>
    <s v="WA"/>
    <x v="9"/>
    <s v="GD.WA.389421"/>
    <x v="6"/>
    <s v="GD"/>
    <s v="WA"/>
    <n v="-41.68"/>
    <x v="0"/>
    <n v="-3.97"/>
    <n v="0"/>
    <n v="0"/>
    <n v="0"/>
    <n v="-45.65"/>
    <m/>
    <n v="1"/>
    <n v="0"/>
    <n v="0"/>
    <n v="0"/>
    <n v="0"/>
    <n v="-41.68"/>
    <n v="-3.97"/>
    <n v="0"/>
    <n v="-45.65"/>
    <x v="0"/>
    <x v="0"/>
  </r>
  <r>
    <s v="108000"/>
    <s v="GD"/>
    <s v="WA"/>
    <x v="10"/>
    <s v="GD.WA.389421"/>
    <x v="6"/>
    <s v="GD"/>
    <s v="WA"/>
    <n v="-45.65"/>
    <x v="0"/>
    <n v="-3.97"/>
    <n v="0"/>
    <n v="0"/>
    <n v="0"/>
    <n v="-49.62"/>
    <m/>
    <n v="1"/>
    <n v="0"/>
    <n v="0"/>
    <n v="0"/>
    <n v="0"/>
    <n v="-45.65"/>
    <n v="-3.97"/>
    <n v="0"/>
    <n v="-49.62"/>
    <x v="0"/>
    <x v="0"/>
  </r>
  <r>
    <s v="108000"/>
    <s v="GD"/>
    <s v="WA"/>
    <x v="11"/>
    <s v="GD.WA.389421"/>
    <x v="6"/>
    <s v="GD"/>
    <s v="WA"/>
    <n v="-49.62"/>
    <x v="0"/>
    <n v="-3.97"/>
    <n v="0"/>
    <n v="0"/>
    <n v="0"/>
    <n v="-53.59"/>
    <m/>
    <n v="1"/>
    <n v="0"/>
    <n v="0"/>
    <n v="0"/>
    <n v="0"/>
    <n v="-49.62"/>
    <n v="-3.97"/>
    <n v="0"/>
    <n v="-53.59"/>
    <x v="0"/>
    <x v="0"/>
  </r>
  <r>
    <s v="108000"/>
    <s v="GD"/>
    <s v="WA"/>
    <x v="12"/>
    <s v="GD.WA.389421"/>
    <x v="6"/>
    <s v="GD"/>
    <s v="WA"/>
    <n v="-53.59"/>
    <x v="0"/>
    <n v="-3.97"/>
    <n v="0"/>
    <n v="0"/>
    <n v="0"/>
    <n v="-57.56"/>
    <m/>
    <n v="1"/>
    <n v="0"/>
    <n v="0"/>
    <n v="0"/>
    <n v="0"/>
    <n v="-53.59"/>
    <n v="-3.97"/>
    <n v="0"/>
    <n v="-57.56"/>
    <x v="0"/>
    <x v="0"/>
  </r>
  <r>
    <s v="108000"/>
    <s v="GD"/>
    <s v="WA"/>
    <x v="12"/>
    <s v="GD.WA.389421"/>
    <x v="6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89421"/>
    <x v="6"/>
    <s v="GD"/>
    <s v="WA"/>
    <n v="-57.56"/>
    <x v="0"/>
    <n v="-3.97"/>
    <n v="0"/>
    <n v="0"/>
    <n v="0"/>
    <n v="-61.53"/>
    <m/>
    <n v="1"/>
    <n v="0"/>
    <n v="0"/>
    <n v="0"/>
    <n v="0"/>
    <n v="-57.56"/>
    <n v="-3.97"/>
    <n v="0"/>
    <n v="-61.53"/>
    <x v="0"/>
    <x v="0"/>
  </r>
  <r>
    <s v="108000"/>
    <s v="GD"/>
    <s v="WA"/>
    <x v="14"/>
    <s v="GD.WA.389421"/>
    <x v="6"/>
    <s v="GD"/>
    <s v="WA"/>
    <n v="-61.53"/>
    <x v="0"/>
    <n v="-3.97"/>
    <n v="0"/>
    <n v="0"/>
    <n v="0"/>
    <n v="-65.5"/>
    <m/>
    <n v="1"/>
    <n v="0"/>
    <n v="0"/>
    <n v="0"/>
    <n v="0"/>
    <n v="-61.53"/>
    <n v="-3.97"/>
    <n v="0"/>
    <n v="-65.5"/>
    <x v="0"/>
    <x v="0"/>
  </r>
  <r>
    <s v="108000"/>
    <s v="GD"/>
    <s v="WA"/>
    <x v="15"/>
    <s v="GD.WA.389421"/>
    <x v="6"/>
    <s v="GD"/>
    <s v="WA"/>
    <n v="-65.5"/>
    <x v="0"/>
    <n v="-3.97"/>
    <n v="0"/>
    <n v="0"/>
    <n v="0"/>
    <n v="-69.47"/>
    <m/>
    <n v="1"/>
    <n v="0"/>
    <n v="0"/>
    <n v="0"/>
    <n v="0"/>
    <n v="-65.5"/>
    <n v="-3.97"/>
    <n v="0"/>
    <n v="-69.47"/>
    <x v="0"/>
    <x v="0"/>
  </r>
  <r>
    <s v="108000"/>
    <s v="GD"/>
    <s v="WA"/>
    <x v="16"/>
    <s v="GD.WA.389421"/>
    <x v="6"/>
    <s v="GD"/>
    <s v="WA"/>
    <n v="-69.47"/>
    <x v="0"/>
    <n v="-3.97"/>
    <n v="0"/>
    <n v="0"/>
    <n v="0"/>
    <n v="-73.44"/>
    <m/>
    <n v="1"/>
    <n v="0"/>
    <n v="0"/>
    <n v="0"/>
    <n v="0"/>
    <n v="-69.47"/>
    <n v="-3.97"/>
    <n v="0"/>
    <n v="-73.44"/>
    <x v="0"/>
    <x v="0"/>
  </r>
  <r>
    <s v="108000"/>
    <s v="GD"/>
    <s v="WA"/>
    <x v="0"/>
    <s v="GD.WA.395121"/>
    <x v="4"/>
    <s v="GD"/>
    <s v="WA"/>
    <n v="-601.79999999999995"/>
    <x v="0"/>
    <n v="-401.2"/>
    <n v="0"/>
    <n v="0"/>
    <n v="0"/>
    <n v="-1003"/>
    <m/>
    <n v="1"/>
    <n v="0"/>
    <n v="0"/>
    <n v="0"/>
    <n v="0"/>
    <n v="-601.79999999999995"/>
    <n v="-401.2"/>
    <n v="0"/>
    <n v="-1003"/>
    <x v="0"/>
    <x v="0"/>
  </r>
  <r>
    <s v="108000"/>
    <s v="GD"/>
    <s v="WA"/>
    <x v="1"/>
    <s v="GD.WA.395121"/>
    <x v="4"/>
    <s v="GD"/>
    <s v="WA"/>
    <n v="-1003"/>
    <x v="0"/>
    <n v="-401.2"/>
    <n v="0"/>
    <n v="0"/>
    <n v="0"/>
    <n v="-1404.2"/>
    <m/>
    <n v="1"/>
    <n v="0"/>
    <n v="0"/>
    <n v="0"/>
    <n v="0"/>
    <n v="-1003"/>
    <n v="-401.2"/>
    <n v="0"/>
    <n v="-1404.2"/>
    <x v="0"/>
    <x v="0"/>
  </r>
  <r>
    <s v="108000"/>
    <s v="GD"/>
    <s v="WA"/>
    <x v="2"/>
    <s v="GD.WA.395121"/>
    <x v="4"/>
    <s v="GD"/>
    <s v="WA"/>
    <n v="-1404.2"/>
    <x v="0"/>
    <n v="-401.2"/>
    <n v="0"/>
    <n v="0"/>
    <n v="0"/>
    <n v="-1805.4"/>
    <m/>
    <n v="1"/>
    <n v="0"/>
    <n v="0"/>
    <n v="0"/>
    <n v="0"/>
    <n v="-1404.2"/>
    <n v="-401.2"/>
    <n v="0"/>
    <n v="-1805.4"/>
    <x v="0"/>
    <x v="0"/>
  </r>
  <r>
    <s v="108000"/>
    <s v="GD"/>
    <s v="WA"/>
    <x v="3"/>
    <s v="GD.WA.395121"/>
    <x v="4"/>
    <s v="GD"/>
    <s v="WA"/>
    <n v="-1805.4"/>
    <x v="0"/>
    <n v="-403.36"/>
    <n v="0"/>
    <n v="0"/>
    <n v="0"/>
    <n v="-2208.7600000000002"/>
    <m/>
    <n v="1"/>
    <n v="0"/>
    <n v="0"/>
    <n v="0"/>
    <n v="0"/>
    <n v="-1805.4"/>
    <n v="-403.36"/>
    <n v="0"/>
    <n v="-2208.7600000000002"/>
    <x v="0"/>
    <x v="0"/>
  </r>
  <r>
    <s v="108000"/>
    <s v="GD"/>
    <s v="WA"/>
    <x v="4"/>
    <s v="GD.WA.395121"/>
    <x v="4"/>
    <s v="GD"/>
    <s v="WA"/>
    <n v="-2208.7600000000002"/>
    <x v="0"/>
    <n v="-161.58000000000001"/>
    <n v="0"/>
    <n v="0"/>
    <n v="0"/>
    <n v="-2370.34"/>
    <m/>
    <n v="1"/>
    <n v="0"/>
    <n v="0"/>
    <n v="0"/>
    <n v="0"/>
    <n v="-2208.7600000000002"/>
    <n v="-161.58000000000001"/>
    <n v="0"/>
    <n v="-2370.34"/>
    <x v="0"/>
    <x v="0"/>
  </r>
  <r>
    <s v="108000"/>
    <s v="GD"/>
    <s v="WA"/>
    <x v="5"/>
    <s v="GD.WA.395121"/>
    <x v="4"/>
    <s v="GD"/>
    <s v="WA"/>
    <n v="-2370.34"/>
    <x v="0"/>
    <n v="-161.58000000000001"/>
    <n v="0"/>
    <n v="0"/>
    <n v="0"/>
    <n v="-2531.92"/>
    <m/>
    <n v="1"/>
    <n v="0"/>
    <n v="0"/>
    <n v="0"/>
    <n v="0"/>
    <n v="-2370.34"/>
    <n v="-161.58000000000001"/>
    <n v="0"/>
    <n v="-2531.92"/>
    <x v="0"/>
    <x v="0"/>
  </r>
  <r>
    <s v="108000"/>
    <s v="GD"/>
    <s v="WA"/>
    <x v="6"/>
    <s v="GD.WA.395121"/>
    <x v="4"/>
    <s v="GD"/>
    <s v="WA"/>
    <n v="-2531.92"/>
    <x v="0"/>
    <n v="-165.25"/>
    <n v="0"/>
    <n v="0"/>
    <n v="0"/>
    <n v="-2697.17"/>
    <m/>
    <n v="1"/>
    <n v="0"/>
    <n v="0"/>
    <n v="0"/>
    <n v="0"/>
    <n v="-2531.92"/>
    <n v="-165.25"/>
    <n v="0"/>
    <n v="-2697.17"/>
    <x v="0"/>
    <x v="0"/>
  </r>
  <r>
    <s v="108000"/>
    <s v="GD"/>
    <s v="WA"/>
    <x v="7"/>
    <s v="GD.WA.395121"/>
    <x v="4"/>
    <s v="GD"/>
    <s v="WA"/>
    <n v="-2697.17"/>
    <x v="0"/>
    <n v="-168.88"/>
    <n v="0"/>
    <n v="0"/>
    <n v="0"/>
    <n v="-2866.05"/>
    <m/>
    <n v="1"/>
    <n v="0"/>
    <n v="0"/>
    <n v="0"/>
    <n v="0"/>
    <n v="-2697.17"/>
    <n v="-168.88"/>
    <n v="0"/>
    <n v="-2866.05"/>
    <x v="0"/>
    <x v="0"/>
  </r>
  <r>
    <s v="108000"/>
    <s v="GD"/>
    <s v="WA"/>
    <x v="8"/>
    <s v="GD.WA.395121"/>
    <x v="4"/>
    <s v="GD"/>
    <s v="WA"/>
    <n v="-2866.05"/>
    <x v="0"/>
    <n v="-168.85"/>
    <n v="0"/>
    <n v="0"/>
    <n v="0"/>
    <n v="-3034.9"/>
    <m/>
    <n v="1"/>
    <n v="0"/>
    <n v="0"/>
    <n v="0"/>
    <n v="0"/>
    <n v="-2866.05"/>
    <n v="-168.85"/>
    <n v="0"/>
    <n v="-3034.9"/>
    <x v="0"/>
    <x v="0"/>
  </r>
  <r>
    <s v="108000"/>
    <s v="GD"/>
    <s v="WA"/>
    <x v="9"/>
    <s v="GD.WA.395121"/>
    <x v="4"/>
    <s v="GD"/>
    <s v="WA"/>
    <n v="-3034.9"/>
    <x v="0"/>
    <n v="-181.89"/>
    <n v="0"/>
    <n v="0"/>
    <n v="0"/>
    <n v="-3216.79"/>
    <m/>
    <n v="1"/>
    <n v="0"/>
    <n v="0"/>
    <n v="0"/>
    <n v="0"/>
    <n v="-3034.9"/>
    <n v="-181.89"/>
    <n v="0"/>
    <n v="-3216.79"/>
    <x v="0"/>
    <x v="0"/>
  </r>
  <r>
    <s v="108000"/>
    <s v="GD"/>
    <s v="WA"/>
    <x v="10"/>
    <s v="GD.WA.395121"/>
    <x v="4"/>
    <s v="GD"/>
    <s v="WA"/>
    <n v="-3216.79"/>
    <x v="0"/>
    <n v="-194.93"/>
    <n v="0"/>
    <n v="0"/>
    <n v="0"/>
    <n v="-3411.72"/>
    <m/>
    <n v="1"/>
    <n v="0"/>
    <n v="0"/>
    <n v="0"/>
    <n v="0"/>
    <n v="-3216.79"/>
    <n v="-194.93"/>
    <n v="0"/>
    <n v="-3411.72"/>
    <x v="0"/>
    <x v="0"/>
  </r>
  <r>
    <s v="108000"/>
    <s v="GD"/>
    <s v="WA"/>
    <x v="11"/>
    <s v="GD.WA.395121"/>
    <x v="4"/>
    <s v="GD"/>
    <s v="WA"/>
    <n v="-3411.72"/>
    <x v="0"/>
    <n v="-194.93"/>
    <n v="0"/>
    <n v="0"/>
    <n v="0"/>
    <n v="-3606.65"/>
    <m/>
    <n v="1"/>
    <n v="0"/>
    <n v="0"/>
    <n v="0"/>
    <n v="0"/>
    <n v="-3411.72"/>
    <n v="-194.93"/>
    <n v="0"/>
    <n v="-3606.65"/>
    <x v="0"/>
    <x v="0"/>
  </r>
  <r>
    <s v="108000"/>
    <s v="GD"/>
    <s v="WA"/>
    <x v="12"/>
    <s v="GD.WA.395121"/>
    <x v="4"/>
    <s v="GD"/>
    <s v="WA"/>
    <n v="-3606.65"/>
    <x v="0"/>
    <n v="-194.93"/>
    <n v="0"/>
    <n v="0"/>
    <n v="0"/>
    <n v="-3801.58"/>
    <m/>
    <n v="1"/>
    <n v="0"/>
    <n v="0"/>
    <n v="0"/>
    <n v="0"/>
    <n v="-3606.65"/>
    <n v="-194.93"/>
    <n v="0"/>
    <n v="-3801.58"/>
    <x v="0"/>
    <x v="0"/>
  </r>
  <r>
    <s v="108000"/>
    <s v="GD"/>
    <s v="WA"/>
    <x v="12"/>
    <s v="GD.WA.395121"/>
    <x v="4"/>
    <s v="GD"/>
    <s v="WA"/>
    <m/>
    <x v="1"/>
    <n v="14"/>
    <m/>
    <n v="56"/>
    <m/>
    <n v="70"/>
    <m/>
    <n v="1"/>
    <n v="0"/>
    <n v="0"/>
    <n v="0"/>
    <n v="0"/>
    <n v="0"/>
    <n v="14"/>
    <n v="56"/>
    <n v="70"/>
    <x v="0"/>
    <x v="0"/>
  </r>
  <r>
    <s v="108000"/>
    <s v="GD"/>
    <s v="WA"/>
    <x v="13"/>
    <s v="GD.WA.395121"/>
    <x v="4"/>
    <s v="GD"/>
    <s v="WA"/>
    <n v="-3801.58"/>
    <x v="0"/>
    <n v="-194.93"/>
    <n v="0"/>
    <n v="0"/>
    <n v="0"/>
    <n v="-3996.51"/>
    <m/>
    <n v="1"/>
    <n v="0"/>
    <n v="0"/>
    <n v="0"/>
    <n v="0"/>
    <n v="-3801.58"/>
    <n v="-194.93"/>
    <n v="0"/>
    <n v="-3996.51"/>
    <x v="0"/>
    <x v="0"/>
  </r>
  <r>
    <s v="108000"/>
    <s v="GD"/>
    <s v="WA"/>
    <x v="14"/>
    <s v="GD.WA.395121"/>
    <x v="4"/>
    <s v="GD"/>
    <s v="WA"/>
    <n v="-3996.51"/>
    <x v="0"/>
    <n v="-207.9"/>
    <n v="0"/>
    <n v="0"/>
    <n v="0"/>
    <n v="-4204.41"/>
    <m/>
    <n v="1"/>
    <n v="0"/>
    <n v="0"/>
    <n v="0"/>
    <n v="0"/>
    <n v="-3996.51"/>
    <n v="-207.9"/>
    <n v="0"/>
    <n v="-4204.41"/>
    <x v="0"/>
    <x v="0"/>
  </r>
  <r>
    <s v="108000"/>
    <s v="GD"/>
    <s v="WA"/>
    <x v="15"/>
    <s v="GD.WA.395121"/>
    <x v="4"/>
    <s v="GD"/>
    <s v="WA"/>
    <n v="-4204.41"/>
    <x v="0"/>
    <n v="-223.18"/>
    <n v="0"/>
    <n v="0"/>
    <n v="0"/>
    <n v="-4427.59"/>
    <m/>
    <n v="1"/>
    <n v="0"/>
    <n v="0"/>
    <n v="0"/>
    <n v="0"/>
    <n v="-4204.41"/>
    <n v="-223.18"/>
    <n v="0"/>
    <n v="-4427.59"/>
    <x v="0"/>
    <x v="0"/>
  </r>
  <r>
    <s v="108000"/>
    <s v="GD"/>
    <s v="WA"/>
    <x v="16"/>
    <s v="GD.WA.395121"/>
    <x v="4"/>
    <s v="GD"/>
    <s v="WA"/>
    <n v="-4427.59"/>
    <x v="0"/>
    <n v="-225.5"/>
    <n v="0"/>
    <n v="0"/>
    <n v="0"/>
    <n v="-4653.09"/>
    <m/>
    <n v="1"/>
    <n v="0"/>
    <n v="0"/>
    <n v="0"/>
    <n v="0"/>
    <n v="-4427.59"/>
    <n v="-225.5"/>
    <n v="0"/>
    <n v="-4653.09"/>
    <x v="0"/>
    <x v="0"/>
  </r>
  <r>
    <s v="108000"/>
    <s v="GD"/>
    <s v="WA"/>
    <x v="0"/>
    <s v="GD.WA.397121"/>
    <x v="2"/>
    <s v="GD"/>
    <s v="WA"/>
    <n v="-71.290000000000006"/>
    <x v="0"/>
    <n v="-47.53"/>
    <n v="0"/>
    <n v="0"/>
    <n v="0"/>
    <n v="-118.82"/>
    <m/>
    <n v="1"/>
    <n v="0"/>
    <n v="0"/>
    <n v="0"/>
    <n v="0"/>
    <n v="-71.290000000000006"/>
    <n v="-47.53"/>
    <n v="0"/>
    <n v="-118.82"/>
    <x v="0"/>
    <x v="0"/>
  </r>
  <r>
    <s v="108000"/>
    <s v="GD"/>
    <s v="WA"/>
    <x v="1"/>
    <s v="GD.WA.397121"/>
    <x v="2"/>
    <s v="GD"/>
    <s v="WA"/>
    <n v="-118.82"/>
    <x v="0"/>
    <n v="-47.53"/>
    <n v="0"/>
    <n v="0"/>
    <n v="0"/>
    <n v="-166.35"/>
    <m/>
    <n v="1"/>
    <n v="0"/>
    <n v="0"/>
    <n v="0"/>
    <n v="0"/>
    <n v="-118.82"/>
    <n v="-47.53"/>
    <n v="0"/>
    <n v="-166.35"/>
    <x v="0"/>
    <x v="0"/>
  </r>
  <r>
    <s v="108000"/>
    <s v="GD"/>
    <s v="WA"/>
    <x v="2"/>
    <s v="GD.WA.397121"/>
    <x v="2"/>
    <s v="GD"/>
    <s v="WA"/>
    <n v="-166.35"/>
    <x v="0"/>
    <n v="-47.53"/>
    <n v="0"/>
    <n v="0"/>
    <n v="0"/>
    <n v="-213.88"/>
    <m/>
    <n v="1"/>
    <n v="0"/>
    <n v="0"/>
    <n v="0"/>
    <n v="0"/>
    <n v="-166.35"/>
    <n v="-47.53"/>
    <n v="0"/>
    <n v="-213.88"/>
    <x v="0"/>
    <x v="0"/>
  </r>
  <r>
    <s v="108000"/>
    <s v="GD"/>
    <s v="WA"/>
    <x v="3"/>
    <s v="GD.WA.397121"/>
    <x v="2"/>
    <s v="GD"/>
    <s v="WA"/>
    <n v="-213.88"/>
    <x v="0"/>
    <n v="-47.53"/>
    <n v="0"/>
    <n v="0"/>
    <n v="0"/>
    <n v="-261.41000000000003"/>
    <m/>
    <n v="1"/>
    <n v="0"/>
    <n v="0"/>
    <n v="0"/>
    <n v="0"/>
    <n v="-213.88"/>
    <n v="-47.53"/>
    <n v="0"/>
    <n v="-261.41000000000003"/>
    <x v="0"/>
    <x v="0"/>
  </r>
  <r>
    <s v="108000"/>
    <s v="GD"/>
    <s v="WA"/>
    <x v="4"/>
    <s v="GD.WA.397121"/>
    <x v="2"/>
    <s v="GD"/>
    <s v="WA"/>
    <n v="-261.41000000000003"/>
    <x v="0"/>
    <n v="-110.85"/>
    <n v="0"/>
    <n v="0"/>
    <n v="0"/>
    <n v="-372.26"/>
    <m/>
    <n v="1"/>
    <n v="0"/>
    <n v="0"/>
    <n v="0"/>
    <n v="0"/>
    <n v="-261.41000000000003"/>
    <n v="-110.85"/>
    <n v="0"/>
    <n v="-372.26"/>
    <x v="0"/>
    <x v="0"/>
  </r>
  <r>
    <s v="108000"/>
    <s v="GD"/>
    <s v="WA"/>
    <x v="5"/>
    <s v="GD.WA.397121"/>
    <x v="2"/>
    <s v="GD"/>
    <s v="WA"/>
    <n v="-372.26"/>
    <x v="0"/>
    <n v="-110.85"/>
    <n v="0"/>
    <n v="0"/>
    <n v="0"/>
    <n v="-483.11"/>
    <m/>
    <n v="1"/>
    <n v="0"/>
    <n v="0"/>
    <n v="0"/>
    <n v="0"/>
    <n v="-372.26"/>
    <n v="-110.85"/>
    <n v="0"/>
    <n v="-483.11"/>
    <x v="0"/>
    <x v="0"/>
  </r>
  <r>
    <s v="108000"/>
    <s v="GD"/>
    <s v="WA"/>
    <x v="6"/>
    <s v="GD.WA.397121"/>
    <x v="2"/>
    <s v="GD"/>
    <s v="WA"/>
    <n v="-483.11"/>
    <x v="0"/>
    <n v="-110.85"/>
    <n v="0"/>
    <n v="0"/>
    <n v="0"/>
    <n v="-593.96"/>
    <m/>
    <n v="1"/>
    <n v="0"/>
    <n v="0"/>
    <n v="0"/>
    <n v="0"/>
    <n v="-483.11"/>
    <n v="-110.85"/>
    <n v="0"/>
    <n v="-593.96"/>
    <x v="0"/>
    <x v="0"/>
  </r>
  <r>
    <s v="108000"/>
    <s v="GD"/>
    <s v="WA"/>
    <x v="7"/>
    <s v="GD.WA.397121"/>
    <x v="2"/>
    <s v="GD"/>
    <s v="WA"/>
    <n v="-593.96"/>
    <x v="0"/>
    <n v="-110.85"/>
    <n v="0"/>
    <n v="0"/>
    <n v="0"/>
    <n v="-704.81"/>
    <m/>
    <n v="1"/>
    <n v="0"/>
    <n v="0"/>
    <n v="0"/>
    <n v="0"/>
    <n v="-593.96"/>
    <n v="-110.85"/>
    <n v="0"/>
    <n v="-704.81"/>
    <x v="0"/>
    <x v="0"/>
  </r>
  <r>
    <s v="108000"/>
    <s v="GD"/>
    <s v="WA"/>
    <x v="8"/>
    <s v="GD.WA.397121"/>
    <x v="2"/>
    <s v="GD"/>
    <s v="WA"/>
    <n v="-704.81"/>
    <x v="0"/>
    <n v="-110.85"/>
    <n v="0"/>
    <n v="0"/>
    <n v="0"/>
    <n v="-815.66"/>
    <m/>
    <n v="1"/>
    <n v="0"/>
    <n v="0"/>
    <n v="0"/>
    <n v="0"/>
    <n v="-704.81"/>
    <n v="-110.85"/>
    <n v="0"/>
    <n v="-815.66"/>
    <x v="0"/>
    <x v="0"/>
  </r>
  <r>
    <s v="108000"/>
    <s v="GD"/>
    <s v="WA"/>
    <x v="9"/>
    <s v="GD.WA.397121"/>
    <x v="2"/>
    <s v="GD"/>
    <s v="WA"/>
    <n v="-815.66"/>
    <x v="0"/>
    <n v="-110.85"/>
    <n v="0"/>
    <n v="0"/>
    <n v="0"/>
    <n v="-926.51"/>
    <m/>
    <n v="1"/>
    <n v="0"/>
    <n v="0"/>
    <n v="0"/>
    <n v="0"/>
    <n v="-815.66"/>
    <n v="-110.85"/>
    <n v="0"/>
    <n v="-926.51"/>
    <x v="0"/>
    <x v="0"/>
  </r>
  <r>
    <s v="108000"/>
    <s v="GD"/>
    <s v="WA"/>
    <x v="10"/>
    <s v="GD.WA.397121"/>
    <x v="2"/>
    <s v="GD"/>
    <s v="WA"/>
    <n v="-926.51"/>
    <x v="0"/>
    <n v="-110.85"/>
    <n v="0"/>
    <n v="0"/>
    <n v="0"/>
    <n v="-1037.3599999999999"/>
    <m/>
    <n v="1"/>
    <n v="0"/>
    <n v="0"/>
    <n v="0"/>
    <n v="0"/>
    <n v="-926.51"/>
    <n v="-110.85"/>
    <n v="0"/>
    <n v="-1037.3599999999999"/>
    <x v="0"/>
    <x v="0"/>
  </r>
  <r>
    <s v="108000"/>
    <s v="GD"/>
    <s v="WA"/>
    <x v="11"/>
    <s v="GD.WA.397121"/>
    <x v="2"/>
    <s v="GD"/>
    <s v="WA"/>
    <n v="-1037.3599999999999"/>
    <x v="0"/>
    <n v="-110.85"/>
    <n v="0"/>
    <n v="0"/>
    <n v="0"/>
    <n v="-1148.21"/>
    <m/>
    <n v="1"/>
    <n v="0"/>
    <n v="0"/>
    <n v="0"/>
    <n v="0"/>
    <n v="-1037.3599999999999"/>
    <n v="-110.85"/>
    <n v="0"/>
    <n v="-1148.21"/>
    <x v="0"/>
    <x v="0"/>
  </r>
  <r>
    <s v="108000"/>
    <s v="GD"/>
    <s v="WA"/>
    <x v="12"/>
    <s v="GD.WA.397121"/>
    <x v="2"/>
    <s v="GD"/>
    <s v="WA"/>
    <n v="-1148.21"/>
    <x v="0"/>
    <n v="-110.85"/>
    <n v="0"/>
    <n v="0"/>
    <n v="0"/>
    <n v="-1259.06"/>
    <m/>
    <n v="1"/>
    <n v="0"/>
    <n v="0"/>
    <n v="0"/>
    <n v="0"/>
    <n v="-1148.21"/>
    <n v="-110.85"/>
    <n v="0"/>
    <n v="-1259.06"/>
    <x v="0"/>
    <x v="0"/>
  </r>
  <r>
    <s v="108000"/>
    <s v="GD"/>
    <s v="WA"/>
    <x v="12"/>
    <s v="GD.WA.397121"/>
    <x v="2"/>
    <s v="GD"/>
    <s v="WA"/>
    <m/>
    <x v="1"/>
    <n v="0"/>
    <m/>
    <m/>
    <m/>
    <m/>
    <m/>
    <n v="1"/>
    <n v="0"/>
    <n v="0"/>
    <n v="0"/>
    <n v="0"/>
    <n v="0"/>
    <n v="0"/>
    <n v="0"/>
    <n v="0"/>
    <x v="0"/>
    <x v="0"/>
  </r>
  <r>
    <s v="108000"/>
    <s v="GD"/>
    <s v="WA"/>
    <x v="13"/>
    <s v="GD.WA.397121"/>
    <x v="2"/>
    <s v="GD"/>
    <s v="WA"/>
    <n v="-1259.06"/>
    <x v="0"/>
    <n v="-110.85"/>
    <n v="0"/>
    <n v="0"/>
    <n v="0"/>
    <n v="-1369.91"/>
    <m/>
    <n v="1"/>
    <n v="0"/>
    <n v="0"/>
    <n v="0"/>
    <n v="0"/>
    <n v="-1259.06"/>
    <n v="-110.85"/>
    <n v="0"/>
    <n v="-1369.91"/>
    <x v="0"/>
    <x v="0"/>
  </r>
  <r>
    <s v="108000"/>
    <s v="GD"/>
    <s v="WA"/>
    <x v="14"/>
    <s v="GD.WA.397121"/>
    <x v="2"/>
    <s v="GD"/>
    <s v="WA"/>
    <n v="-1369.91"/>
    <x v="0"/>
    <n v="-110.85"/>
    <n v="0"/>
    <n v="0"/>
    <n v="0"/>
    <n v="-1480.76"/>
    <m/>
    <n v="1"/>
    <n v="0"/>
    <n v="0"/>
    <n v="0"/>
    <n v="0"/>
    <n v="-1369.91"/>
    <n v="-110.85"/>
    <n v="0"/>
    <n v="-1480.76"/>
    <x v="0"/>
    <x v="0"/>
  </r>
  <r>
    <s v="108000"/>
    <s v="GD"/>
    <s v="WA"/>
    <x v="15"/>
    <s v="GD.WA.397121"/>
    <x v="2"/>
    <s v="GD"/>
    <s v="WA"/>
    <n v="-1480.76"/>
    <x v="0"/>
    <n v="-110.85"/>
    <n v="0"/>
    <n v="0"/>
    <n v="0"/>
    <n v="-1591.61"/>
    <m/>
    <n v="1"/>
    <n v="0"/>
    <n v="0"/>
    <n v="0"/>
    <n v="0"/>
    <n v="-1480.76"/>
    <n v="-110.85"/>
    <n v="0"/>
    <n v="-1591.61"/>
    <x v="0"/>
    <x v="0"/>
  </r>
  <r>
    <s v="108000"/>
    <s v="GD"/>
    <s v="WA"/>
    <x v="16"/>
    <s v="GD.WA.397121"/>
    <x v="2"/>
    <s v="GD"/>
    <s v="WA"/>
    <n v="-1591.61"/>
    <x v="0"/>
    <n v="-110.85"/>
    <n v="0"/>
    <n v="0"/>
    <n v="0"/>
    <n v="-1702.46"/>
    <m/>
    <n v="1"/>
    <n v="0"/>
    <n v="0"/>
    <n v="0"/>
    <n v="0"/>
    <n v="-1591.61"/>
    <n v="-110.85"/>
    <n v="0"/>
    <n v="-1702.46"/>
    <x v="0"/>
    <x v="0"/>
  </r>
  <r>
    <s v="111000"/>
    <s v="CD"/>
    <s v="AA"/>
    <x v="0"/>
    <s v="CD.AA.303120"/>
    <x v="7"/>
    <s v="CD"/>
    <s v="AA"/>
    <n v="-2700055.6"/>
    <x v="0"/>
    <n v="-202413.65"/>
    <n v="0"/>
    <n v="0"/>
    <n v="0"/>
    <n v="-2902469.25"/>
    <n v="0.48831999999999998"/>
    <n v="0.14890999999999999"/>
    <n v="-1318491.150592"/>
    <n v="-98842.63356799999"/>
    <n v="0"/>
    <n v="-1417333.78416"/>
    <n v="-402065.27939599997"/>
    <n v="-30141.416621499997"/>
    <n v="0"/>
    <n v="-432206.69601749995"/>
    <x v="2"/>
    <x v="0"/>
  </r>
  <r>
    <s v="111000"/>
    <s v="CD"/>
    <s v="AA"/>
    <x v="1"/>
    <s v="CD.AA.303120"/>
    <x v="7"/>
    <s v="CD"/>
    <s v="AA"/>
    <n v="-2902469.25"/>
    <x v="0"/>
    <n v="-202413.48"/>
    <n v="0"/>
    <n v="0"/>
    <n v="0"/>
    <n v="-3104882.73"/>
    <n v="0.48831999999999998"/>
    <n v="0.14890999999999999"/>
    <n v="-1417333.78416"/>
    <n v="-98842.550553599998"/>
    <n v="0"/>
    <n v="-1516176.3347135999"/>
    <n v="-432206.69601749995"/>
    <n v="-30141.3913068"/>
    <n v="0"/>
    <n v="-462348.08732429997"/>
    <x v="2"/>
    <x v="0"/>
  </r>
  <r>
    <s v="111000"/>
    <s v="CD"/>
    <s v="AA"/>
    <x v="2"/>
    <s v="CD.AA.303120"/>
    <x v="7"/>
    <s v="CD"/>
    <s v="AA"/>
    <n v="-3104882.73"/>
    <x v="0"/>
    <n v="-202413.47"/>
    <n v="0"/>
    <n v="0"/>
    <n v="0"/>
    <n v="-3307296.2"/>
    <n v="0.48831999999999998"/>
    <n v="0.14890999999999999"/>
    <n v="-1516176.3347135999"/>
    <n v="-98842.545670399995"/>
    <n v="0"/>
    <n v="-1615018.880384"/>
    <n v="-462348.08732429997"/>
    <n v="-30141.389817699997"/>
    <n v="0"/>
    <n v="-492489.47714199999"/>
    <x v="2"/>
    <x v="0"/>
  </r>
  <r>
    <s v="111000"/>
    <s v="CD"/>
    <s v="AA"/>
    <x v="3"/>
    <s v="CD.AA.303120"/>
    <x v="7"/>
    <s v="CD"/>
    <s v="AA"/>
    <n v="-3307296.2"/>
    <x v="0"/>
    <n v="-202413.67"/>
    <n v="0"/>
    <n v="0"/>
    <n v="0"/>
    <n v="-3509709.87"/>
    <n v="0.48831999999999998"/>
    <n v="0.14890999999999999"/>
    <n v="-1615018.880384"/>
    <n v="-98842.643334399996"/>
    <n v="0"/>
    <n v="-1713861.5237183999"/>
    <n v="-492489.47714199999"/>
    <n v="-30141.419599699999"/>
    <n v="0"/>
    <n v="-522630.89674169995"/>
    <x v="2"/>
    <x v="0"/>
  </r>
  <r>
    <s v="111000"/>
    <s v="CD"/>
    <s v="AA"/>
    <x v="4"/>
    <s v="CD.AA.303120"/>
    <x v="7"/>
    <s v="CD"/>
    <s v="AA"/>
    <n v="-3509709.87"/>
    <x v="0"/>
    <n v="-202413.59"/>
    <n v="0"/>
    <n v="0"/>
    <n v="0"/>
    <n v="-3712123.46"/>
    <n v="0.48831999999999998"/>
    <n v="0.14890999999999999"/>
    <n v="-1713861.5237183999"/>
    <n v="-98842.604268799987"/>
    <n v="0"/>
    <n v="-1812704.1279871999"/>
    <n v="-522630.89674169995"/>
    <n v="-30141.407686899998"/>
    <n v="0"/>
    <n v="-552772.30442859989"/>
    <x v="2"/>
    <x v="0"/>
  </r>
  <r>
    <s v="111000"/>
    <s v="CD"/>
    <s v="AA"/>
    <x v="5"/>
    <s v="CD.AA.303120"/>
    <x v="7"/>
    <s v="CD"/>
    <s v="AA"/>
    <n v="-3712123.46"/>
    <x v="0"/>
    <n v="-202413.51"/>
    <n v="0"/>
    <n v="0"/>
    <n v="0"/>
    <n v="-3914536.97"/>
    <n v="0.48831999999999998"/>
    <n v="0.14890999999999999"/>
    <n v="-1812704.1279871999"/>
    <n v="-98842.565203199993"/>
    <n v="0"/>
    <n v="-1911546.6931904"/>
    <n v="-552772.30442859989"/>
    <n v="-30141.395774099998"/>
    <n v="0"/>
    <n v="-582913.70020269998"/>
    <x v="2"/>
    <x v="0"/>
  </r>
  <r>
    <s v="111000"/>
    <s v="CD"/>
    <s v="AA"/>
    <x v="6"/>
    <s v="CD.AA.303120"/>
    <x v="7"/>
    <s v="CD"/>
    <s v="AA"/>
    <n v="-3914536.97"/>
    <x v="0"/>
    <n v="-202413.71"/>
    <n v="0"/>
    <n v="0"/>
    <n v="0"/>
    <n v="-4116950.68"/>
    <n v="0.48831999999999998"/>
    <n v="0.14890999999999999"/>
    <n v="-1911546.6931904"/>
    <n v="-98842.662867199993"/>
    <n v="0"/>
    <n v="-2010389.3560575999"/>
    <n v="-582913.70020269998"/>
    <n v="-30141.425556099995"/>
    <n v="0"/>
    <n v="-613055.12575879996"/>
    <x v="2"/>
    <x v="0"/>
  </r>
  <r>
    <s v="111000"/>
    <s v="CD"/>
    <s v="AA"/>
    <x v="7"/>
    <s v="CD.AA.303120"/>
    <x v="7"/>
    <s v="CD"/>
    <s v="AA"/>
    <n v="-4116950.68"/>
    <x v="0"/>
    <n v="-202413.64"/>
    <n v="0"/>
    <n v="0"/>
    <n v="0"/>
    <n v="-4319364.32"/>
    <n v="0.48831999999999998"/>
    <n v="0.14890999999999999"/>
    <n v="-2010389.3560575999"/>
    <n v="-98842.628684800002"/>
    <n v="0"/>
    <n v="-2109231.9847424002"/>
    <n v="-613055.12575879996"/>
    <n v="-30141.415132399998"/>
    <n v="0"/>
    <n v="-643196.54089119995"/>
    <x v="2"/>
    <x v="0"/>
  </r>
  <r>
    <s v="111000"/>
    <s v="CD"/>
    <s v="AA"/>
    <x v="8"/>
    <s v="CD.AA.303120"/>
    <x v="7"/>
    <s v="CD"/>
    <s v="AA"/>
    <n v="-4319364.32"/>
    <x v="0"/>
    <n v="-202413.55"/>
    <n v="0"/>
    <n v="0"/>
    <n v="0"/>
    <n v="-4521777.87"/>
    <n v="0.48831999999999998"/>
    <n v="0.14890999999999999"/>
    <n v="-2109231.9847424002"/>
    <n v="-98842.58473599999"/>
    <n v="0"/>
    <n v="-2208074.5694784001"/>
    <n v="-643196.54089119995"/>
    <n v="-30141.401730499994"/>
    <n v="0"/>
    <n v="-673337.9426217"/>
    <x v="2"/>
    <x v="0"/>
  </r>
  <r>
    <s v="111000"/>
    <s v="CD"/>
    <s v="AA"/>
    <x v="9"/>
    <s v="CD.AA.303120"/>
    <x v="7"/>
    <s v="CD"/>
    <s v="AA"/>
    <n v="-4521777.87"/>
    <x v="0"/>
    <n v="-202413.65"/>
    <n v="0"/>
    <n v="0"/>
    <n v="0"/>
    <n v="-4724191.5199999996"/>
    <n v="0.48831999999999998"/>
    <n v="0.14890999999999999"/>
    <n v="-2208074.5694784001"/>
    <n v="-98842.63356799999"/>
    <n v="0"/>
    <n v="-2306917.2030463996"/>
    <n v="-673337.9426217"/>
    <n v="-30141.416621499997"/>
    <n v="0"/>
    <n v="-703479.35924319993"/>
    <x v="2"/>
    <x v="0"/>
  </r>
  <r>
    <s v="111000"/>
    <s v="CD"/>
    <s v="AA"/>
    <x v="10"/>
    <s v="CD.AA.303120"/>
    <x v="7"/>
    <s v="CD"/>
    <s v="AA"/>
    <n v="-4724191.5199999996"/>
    <x v="0"/>
    <n v="-202413.62"/>
    <n v="0"/>
    <n v="0"/>
    <n v="0"/>
    <n v="-4926605.1399999997"/>
    <n v="0.48831999999999998"/>
    <n v="0.14890999999999999"/>
    <n v="-2306917.2030463996"/>
    <n v="-98842.618918399996"/>
    <n v="0"/>
    <n v="-2405759.8219647999"/>
    <n v="-703479.35924319993"/>
    <n v="-30141.412154199996"/>
    <n v="0"/>
    <n v="-733620.77139739983"/>
    <x v="2"/>
    <x v="0"/>
  </r>
  <r>
    <s v="111000"/>
    <s v="CD"/>
    <s v="AA"/>
    <x v="11"/>
    <s v="CD.AA.303120"/>
    <x v="7"/>
    <s v="CD"/>
    <s v="AA"/>
    <n v="-4926605.1399999997"/>
    <x v="0"/>
    <n v="-202413.64"/>
    <n v="0"/>
    <n v="0"/>
    <n v="0"/>
    <n v="-5129018.78"/>
    <n v="0.48831999999999998"/>
    <n v="0.14890999999999999"/>
    <n v="-2405759.8219647999"/>
    <n v="-98842.628684800002"/>
    <n v="0"/>
    <n v="-2504602.4506496"/>
    <n v="-733620.77139739983"/>
    <n v="-30141.415132399998"/>
    <n v="0"/>
    <n v="-763762.18652979995"/>
    <x v="2"/>
    <x v="0"/>
  </r>
  <r>
    <s v="111000"/>
    <s v="CD"/>
    <s v="AA"/>
    <x v="12"/>
    <s v="CD.AA.303120"/>
    <x v="7"/>
    <s v="CD"/>
    <s v="AA"/>
    <n v="-5129018.78"/>
    <x v="0"/>
    <n v="-202413.62"/>
    <n v="0"/>
    <n v="0"/>
    <n v="0"/>
    <n v="-5331432.4000000004"/>
    <n v="0.48831999999999998"/>
    <n v="0.14890999999999999"/>
    <n v="-2504602.4506496"/>
    <n v="-98842.618918399996"/>
    <n v="0"/>
    <n v="-2603445.0695680003"/>
    <n v="-763762.18652979995"/>
    <n v="-30141.412154199996"/>
    <n v="0"/>
    <n v="-793903.59868399997"/>
    <x v="2"/>
    <x v="0"/>
  </r>
  <r>
    <s v="111000"/>
    <s v="CD"/>
    <s v="AA"/>
    <x v="12"/>
    <s v="CD.AA.303120"/>
    <x v="7"/>
    <s v="CD"/>
    <s v="AA"/>
    <m/>
    <x v="1"/>
    <n v="40156"/>
    <m/>
    <n v="118145"/>
    <m/>
    <n v="158301"/>
    <n v="0.48831999999999998"/>
    <n v="0.14890999999999999"/>
    <n v="0"/>
    <n v="19608.977919999998"/>
    <n v="57692.566399999996"/>
    <n v="77301.544320000001"/>
    <n v="0"/>
    <n v="5979.6299599999993"/>
    <n v="17592.971949999999"/>
    <n v="23572.601909999998"/>
    <x v="2"/>
    <x v="0"/>
  </r>
  <r>
    <s v="111000"/>
    <s v="CD"/>
    <s v="AA"/>
    <x v="13"/>
    <s v="CD.AA.303120"/>
    <x v="7"/>
    <s v="CD"/>
    <s v="AA"/>
    <n v="-5331432.4000000004"/>
    <x v="0"/>
    <n v="-202413.68"/>
    <n v="0"/>
    <n v="0"/>
    <n v="0"/>
    <n v="-5533846.0800000001"/>
    <n v="0.48831999999999998"/>
    <n v="0.14890999999999999"/>
    <n v="-2603445.0695680003"/>
    <n v="-98842.648217599999"/>
    <n v="0"/>
    <n v="-2702287.7177856001"/>
    <n v="-793903.59868399997"/>
    <n v="-30141.421088799998"/>
    <n v="0"/>
    <n v="-824045.01977279992"/>
    <x v="2"/>
    <x v="0"/>
  </r>
  <r>
    <s v="111000"/>
    <s v="CD"/>
    <s v="AA"/>
    <x v="14"/>
    <s v="CD.AA.303120"/>
    <x v="7"/>
    <s v="CD"/>
    <s v="AA"/>
    <n v="-5533846.0800000001"/>
    <x v="0"/>
    <n v="-202413.69"/>
    <n v="0"/>
    <n v="0"/>
    <n v="0"/>
    <n v="-5736259.7699999996"/>
    <n v="0.48831999999999998"/>
    <n v="0.14890999999999999"/>
    <n v="-2702287.7177856001"/>
    <n v="-98842.653100800002"/>
    <n v="0"/>
    <n v="-2801130.3708863999"/>
    <n v="-824045.01977279992"/>
    <n v="-30141.422577899997"/>
    <n v="0"/>
    <n v="-854186.44235069992"/>
    <x v="2"/>
    <x v="0"/>
  </r>
  <r>
    <s v="111000"/>
    <s v="CD"/>
    <s v="AA"/>
    <x v="15"/>
    <s v="CD.AA.303120"/>
    <x v="7"/>
    <s v="CD"/>
    <s v="AA"/>
    <n v="-5736259.7699999996"/>
    <x v="0"/>
    <n v="-202413.51"/>
    <n v="0"/>
    <n v="0"/>
    <n v="0"/>
    <n v="-5938673.2800000003"/>
    <n v="0.48831999999999998"/>
    <n v="0.14890999999999999"/>
    <n v="-2801130.3708863999"/>
    <n v="-98842.565203199993"/>
    <n v="0"/>
    <n v="-2899972.9360896"/>
    <n v="-854186.44235069992"/>
    <n v="-30141.395774099998"/>
    <n v="0"/>
    <n v="-884327.83812480001"/>
    <x v="2"/>
    <x v="0"/>
  </r>
  <r>
    <s v="111000"/>
    <s v="CD"/>
    <s v="AA"/>
    <x v="16"/>
    <s v="CD.AA.303120"/>
    <x v="7"/>
    <s v="CD"/>
    <s v="AA"/>
    <n v="-5938673.2800000003"/>
    <x v="0"/>
    <n v="-202413.69"/>
    <n v="0"/>
    <n v="0"/>
    <n v="0"/>
    <n v="-6141086.9699999997"/>
    <n v="0.48831999999999998"/>
    <n v="0.14890999999999999"/>
    <n v="-2899972.9360896"/>
    <n v="-98842.653100800002"/>
    <n v="0"/>
    <n v="-2998815.5891903997"/>
    <n v="-884327.83812480001"/>
    <n v="-30141.422577899997"/>
    <n v="0"/>
    <n v="-914469.26070269989"/>
    <x v="2"/>
    <x v="0"/>
  </r>
  <r>
    <s v="111000"/>
    <s v="CD"/>
    <s v="AA"/>
    <x v="0"/>
    <s v="CD.AA.303121"/>
    <x v="8"/>
    <s v="CD"/>
    <s v="AA"/>
    <n v="-472170.14"/>
    <x v="0"/>
    <n v="-37505.71"/>
    <n v="0"/>
    <n v="0"/>
    <n v="0"/>
    <n v="-509675.85"/>
    <n v="0.48831999999999998"/>
    <n v="0.14890999999999999"/>
    <n v="-230570.12276480001"/>
    <n v="-18314.7883072"/>
    <n v="0"/>
    <n v="-248884.91107199999"/>
    <n v="-70310.855547400002"/>
    <n v="-5584.9752760999991"/>
    <n v="0"/>
    <n v="-75895.830823499986"/>
    <x v="2"/>
    <x v="0"/>
  </r>
  <r>
    <s v="111000"/>
    <s v="CD"/>
    <s v="AA"/>
    <x v="1"/>
    <s v="CD.AA.303121"/>
    <x v="8"/>
    <s v="CD"/>
    <s v="AA"/>
    <n v="-509675.85"/>
    <x v="0"/>
    <n v="-39838.81"/>
    <n v="0"/>
    <n v="0"/>
    <n v="0"/>
    <n v="-549514.66"/>
    <n v="0.48831999999999998"/>
    <n v="0.14890999999999999"/>
    <n v="-248884.91107199999"/>
    <n v="-19454.087699199998"/>
    <n v="0"/>
    <n v="-268338.99877120001"/>
    <n v="-75895.830823499986"/>
    <n v="-5932.3971970999992"/>
    <n v="0"/>
    <n v="-81828.2280206"/>
    <x v="2"/>
    <x v="0"/>
  </r>
  <r>
    <s v="111000"/>
    <s v="CD"/>
    <s v="AA"/>
    <x v="2"/>
    <s v="CD.AA.303121"/>
    <x v="8"/>
    <s v="CD"/>
    <s v="AA"/>
    <n v="-549514.66"/>
    <x v="0"/>
    <n v="-40670.71"/>
    <n v="0"/>
    <n v="0"/>
    <n v="0"/>
    <n v="-590185.37"/>
    <n v="0.48831999999999998"/>
    <n v="0.14890999999999999"/>
    <n v="-268338.99877120001"/>
    <n v="-19860.321107199998"/>
    <n v="0"/>
    <n v="-288199.31987840001"/>
    <n v="-81828.2280206"/>
    <n v="-6056.2754260999991"/>
    <n v="0"/>
    <n v="-87884.503446699993"/>
    <x v="2"/>
    <x v="0"/>
  </r>
  <r>
    <s v="111000"/>
    <s v="CD"/>
    <s v="AA"/>
    <x v="3"/>
    <s v="CD.AA.303121"/>
    <x v="8"/>
    <s v="CD"/>
    <s v="AA"/>
    <n v="-590185.37"/>
    <x v="0"/>
    <n v="-41791.51"/>
    <n v="0"/>
    <n v="0"/>
    <n v="0"/>
    <n v="-631976.88"/>
    <n v="0.48831999999999998"/>
    <n v="0.14890999999999999"/>
    <n v="-288199.31987840001"/>
    <n v="-20407.6301632"/>
    <n v="0"/>
    <n v="-308606.95004159998"/>
    <n v="-87884.503446699993"/>
    <n v="-6223.1737540999993"/>
    <n v="0"/>
    <n v="-94107.677200799997"/>
    <x v="2"/>
    <x v="0"/>
  </r>
  <r>
    <s v="111000"/>
    <s v="CD"/>
    <s v="AA"/>
    <x v="4"/>
    <s v="CD.AA.303121"/>
    <x v="8"/>
    <s v="CD"/>
    <s v="AA"/>
    <n v="-631976.88"/>
    <x v="0"/>
    <n v="-42491.48"/>
    <n v="0"/>
    <n v="0"/>
    <n v="0"/>
    <n v="-674468.36"/>
    <n v="0.48831999999999998"/>
    <n v="0.14890999999999999"/>
    <n v="-308606.95004159998"/>
    <n v="-20749.439513600002"/>
    <n v="0"/>
    <n v="-329356.3895552"/>
    <n v="-94107.677200799997"/>
    <n v="-6327.4062868000001"/>
    <n v="0"/>
    <n v="-100435.08348759999"/>
    <x v="2"/>
    <x v="0"/>
  </r>
  <r>
    <s v="111000"/>
    <s v="CD"/>
    <s v="AA"/>
    <x v="5"/>
    <s v="CD.AA.303121"/>
    <x v="8"/>
    <s v="CD"/>
    <s v="AA"/>
    <n v="-674468.36"/>
    <x v="0"/>
    <n v="-42902.720000000001"/>
    <n v="0"/>
    <n v="0"/>
    <n v="0"/>
    <n v="-717371.08"/>
    <n v="0.48831999999999998"/>
    <n v="0.14890999999999999"/>
    <n v="-329356.3895552"/>
    <n v="-20950.256230399998"/>
    <n v="0"/>
    <n v="-350306.64578559995"/>
    <n v="-100435.08348759999"/>
    <n v="-6388.6440352"/>
    <n v="0"/>
    <n v="-106823.72752279998"/>
    <x v="2"/>
    <x v="0"/>
  </r>
  <r>
    <s v="111000"/>
    <s v="CD"/>
    <s v="AA"/>
    <x v="6"/>
    <s v="CD.AA.303121"/>
    <x v="8"/>
    <s v="CD"/>
    <s v="AA"/>
    <n v="-717371.08"/>
    <x v="0"/>
    <n v="-43171.47"/>
    <n v="0"/>
    <n v="0"/>
    <n v="0"/>
    <n v="-760542.55"/>
    <n v="0.48831999999999998"/>
    <n v="0.14890999999999999"/>
    <n v="-350306.64578559995"/>
    <n v="-21081.492230399999"/>
    <n v="0"/>
    <n v="-371388.13801599998"/>
    <n v="-106823.72752279998"/>
    <n v="-6428.6635976999996"/>
    <n v="0"/>
    <n v="-113252.3911205"/>
    <x v="2"/>
    <x v="0"/>
  </r>
  <r>
    <s v="111000"/>
    <s v="CD"/>
    <s v="AA"/>
    <x v="7"/>
    <s v="CD.AA.303121"/>
    <x v="8"/>
    <s v="CD"/>
    <s v="AA"/>
    <n v="-760542.55"/>
    <x v="0"/>
    <n v="-43196.98"/>
    <n v="0"/>
    <n v="0"/>
    <n v="0"/>
    <n v="-803739.53"/>
    <n v="0.48831999999999998"/>
    <n v="0.14890999999999999"/>
    <n v="-371388.13801599998"/>
    <n v="-21093.949273599999"/>
    <n v="0"/>
    <n v="-392482.08728959999"/>
    <n v="-113252.3911205"/>
    <n v="-6432.4622917999995"/>
    <n v="0"/>
    <n v="-119684.8534123"/>
    <x v="2"/>
    <x v="0"/>
  </r>
  <r>
    <s v="111000"/>
    <s v="CD"/>
    <s v="AA"/>
    <x v="8"/>
    <s v="CD.AA.303121"/>
    <x v="8"/>
    <s v="CD"/>
    <s v="AA"/>
    <n v="-803739.53"/>
    <x v="0"/>
    <n v="-22648.959999999999"/>
    <n v="0"/>
    <n v="158702.22"/>
    <n v="0"/>
    <n v="-667686.27"/>
    <n v="0.48831999999999998"/>
    <n v="0.14890999999999999"/>
    <n v="-392482.08728959999"/>
    <n v="-11059.940147199999"/>
    <n v="77497.468070399991"/>
    <n v="-326044.5593664"/>
    <n v="-119684.8534123"/>
    <n v="-3372.6566335999996"/>
    <n v="23632.347580199999"/>
    <n v="-99425.162465699992"/>
    <x v="2"/>
    <x v="0"/>
  </r>
  <r>
    <s v="111000"/>
    <s v="CD"/>
    <s v="AA"/>
    <x v="9"/>
    <s v="CD.AA.303121"/>
    <x v="8"/>
    <s v="CD"/>
    <s v="AA"/>
    <n v="-667686.27"/>
    <x v="0"/>
    <n v="-22713.360000000001"/>
    <n v="0"/>
    <n v="0"/>
    <n v="0"/>
    <n v="-690399.63"/>
    <n v="0.48831999999999998"/>
    <n v="0.14890999999999999"/>
    <n v="-326044.5593664"/>
    <n v="-11091.3879552"/>
    <n v="0"/>
    <n v="-337135.94732159999"/>
    <n v="-99425.162465699992"/>
    <n v="-3382.2464375999998"/>
    <n v="0"/>
    <n v="-102807.40890329999"/>
    <x v="2"/>
    <x v="0"/>
  </r>
  <r>
    <s v="111000"/>
    <s v="CD"/>
    <s v="AA"/>
    <x v="10"/>
    <s v="CD.AA.303121"/>
    <x v="8"/>
    <s v="CD"/>
    <s v="AA"/>
    <n v="-690399.63"/>
    <x v="0"/>
    <n v="-22749.13"/>
    <n v="0"/>
    <n v="0"/>
    <n v="0"/>
    <n v="-713148.76"/>
    <n v="0.48831999999999998"/>
    <n v="0.14890999999999999"/>
    <n v="-337135.94732159999"/>
    <n v="-11108.8551616"/>
    <n v="0"/>
    <n v="-348244.80248319998"/>
    <n v="-102807.40890329999"/>
    <n v="-3387.5729483"/>
    <n v="0"/>
    <n v="-106194.98185159999"/>
    <x v="2"/>
    <x v="0"/>
  </r>
  <r>
    <s v="111000"/>
    <s v="CD"/>
    <s v="AA"/>
    <x v="11"/>
    <s v="CD.AA.303121"/>
    <x v="8"/>
    <s v="CD"/>
    <s v="AA"/>
    <n v="-713148.76"/>
    <x v="0"/>
    <n v="-22767.34"/>
    <n v="0"/>
    <n v="0"/>
    <n v="0"/>
    <n v="-735916.1"/>
    <n v="0.48831999999999998"/>
    <n v="0.14890999999999999"/>
    <n v="-348244.80248319998"/>
    <n v="-11117.7474688"/>
    <n v="0"/>
    <n v="-359362.54995199997"/>
    <n v="-106194.98185159999"/>
    <n v="-3390.2845993999999"/>
    <n v="0"/>
    <n v="-109585.26645099999"/>
    <x v="2"/>
    <x v="0"/>
  </r>
  <r>
    <s v="111000"/>
    <s v="CD"/>
    <s v="AA"/>
    <x v="12"/>
    <s v="CD.AA.303121"/>
    <x v="8"/>
    <s v="CD"/>
    <s v="AA"/>
    <n v="-735916.1"/>
    <x v="0"/>
    <n v="-22811.759999999998"/>
    <n v="0"/>
    <n v="0"/>
    <n v="0"/>
    <n v="-758727.86"/>
    <n v="0.48831999999999998"/>
    <n v="0.14890999999999999"/>
    <n v="-359362.54995199997"/>
    <n v="-11139.438643199999"/>
    <n v="0"/>
    <n v="-370501.9885952"/>
    <n v="-109585.26645099999"/>
    <n v="-3396.8991815999993"/>
    <n v="0"/>
    <n v="-112982.16563259999"/>
    <x v="2"/>
    <x v="0"/>
  </r>
  <r>
    <s v="111000"/>
    <s v="CD"/>
    <s v="AA"/>
    <x v="12"/>
    <s v="CD.AA.303121"/>
    <x v="8"/>
    <s v="CD"/>
    <s v="AA"/>
    <m/>
    <x v="1"/>
    <n v="4"/>
    <m/>
    <n v="10"/>
    <m/>
    <n v="14"/>
    <n v="0.48831999999999998"/>
    <n v="0.14890999999999999"/>
    <n v="0"/>
    <n v="1.9532799999999999"/>
    <n v="4.8831999999999995"/>
    <n v="6.8364799999999999"/>
    <n v="0"/>
    <n v="0.59563999999999995"/>
    <n v="1.4890999999999999"/>
    <n v="2.08474"/>
    <x v="2"/>
    <x v="0"/>
  </r>
  <r>
    <s v="111000"/>
    <s v="CD"/>
    <s v="AA"/>
    <x v="13"/>
    <s v="CD.AA.303121"/>
    <x v="8"/>
    <s v="CD"/>
    <s v="AA"/>
    <n v="-758727.86"/>
    <x v="0"/>
    <n v="-22835.95"/>
    <n v="0"/>
    <n v="0"/>
    <n v="0"/>
    <n v="-781563.81"/>
    <n v="0.48831999999999998"/>
    <n v="0.14890999999999999"/>
    <n v="-370501.9885952"/>
    <n v="-11151.251103999999"/>
    <n v="0"/>
    <n v="-381653.23969920003"/>
    <n v="-112982.16563259999"/>
    <n v="-3400.5013144999998"/>
    <n v="0"/>
    <n v="-116382.66694709999"/>
    <x v="2"/>
    <x v="0"/>
  </r>
  <r>
    <s v="111000"/>
    <s v="CD"/>
    <s v="AA"/>
    <x v="14"/>
    <s v="CD.AA.303121"/>
    <x v="8"/>
    <s v="CD"/>
    <s v="AA"/>
    <n v="-781563.81"/>
    <x v="0"/>
    <n v="-22863.3"/>
    <n v="0"/>
    <n v="0"/>
    <n v="0"/>
    <n v="-804427.11"/>
    <n v="0.48831999999999998"/>
    <n v="0.14890999999999999"/>
    <n v="-381653.23969920003"/>
    <n v="-11164.606656"/>
    <n v="0"/>
    <n v="-392817.84635519999"/>
    <n v="-116382.66694709999"/>
    <n v="-3404.5740029999997"/>
    <n v="0"/>
    <n v="-119787.24095009999"/>
    <x v="2"/>
    <x v="0"/>
  </r>
  <r>
    <s v="111000"/>
    <s v="CD"/>
    <s v="AA"/>
    <x v="15"/>
    <s v="CD.AA.303121"/>
    <x v="8"/>
    <s v="CD"/>
    <s v="AA"/>
    <n v="-804427.11"/>
    <x v="0"/>
    <n v="-22904.26"/>
    <n v="0"/>
    <n v="0"/>
    <n v="0"/>
    <n v="-827331.37"/>
    <n v="0.48831999999999998"/>
    <n v="0.14890999999999999"/>
    <n v="-392817.84635519999"/>
    <n v="-11184.608243199998"/>
    <n v="0"/>
    <n v="-404002.45459839999"/>
    <n v="-119787.24095009999"/>
    <n v="-3410.6733565999994"/>
    <n v="0"/>
    <n v="-123197.91430669998"/>
    <x v="2"/>
    <x v="0"/>
  </r>
  <r>
    <s v="111000"/>
    <s v="CD"/>
    <s v="AA"/>
    <x v="16"/>
    <s v="CD.AA.303121"/>
    <x v="8"/>
    <s v="CD"/>
    <s v="AA"/>
    <n v="-827331.37"/>
    <x v="0"/>
    <n v="-22932.42"/>
    <n v="0"/>
    <n v="0"/>
    <n v="0"/>
    <n v="-850263.79"/>
    <n v="0.48831999999999998"/>
    <n v="0.14890999999999999"/>
    <n v="-404002.45459839999"/>
    <n v="-11198.359334399998"/>
    <n v="0"/>
    <n v="-415200.81393280003"/>
    <n v="-123197.91430669998"/>
    <n v="-3414.8666621999996"/>
    <n v="0"/>
    <n v="-126612.7809689"/>
    <x v="2"/>
    <x v="0"/>
  </r>
  <r>
    <s v="111000"/>
    <s v="CD"/>
    <s v="WA"/>
    <x v="0"/>
    <s v="CD.WA.303121"/>
    <x v="8"/>
    <s v="CD"/>
    <s v="WA"/>
    <n v="-616899.17000000004"/>
    <x v="0"/>
    <n v="-255828.35"/>
    <n v="0"/>
    <n v="0"/>
    <n v="0"/>
    <n v="-872727.52"/>
    <n v="0.77873999999999999"/>
    <n v="0.22126000000000001"/>
    <n v="-480404.05964580004"/>
    <n v="-199223.769279"/>
    <n v="0"/>
    <n v="-679627.82892480004"/>
    <n v="-136495.11035420001"/>
    <n v="-56604.580721000006"/>
    <n v="0"/>
    <n v="-193099.69107520001"/>
    <x v="2"/>
    <x v="0"/>
  </r>
  <r>
    <s v="111000"/>
    <s v="CD"/>
    <s v="WA"/>
    <x v="0"/>
    <s v="CD.WA.303121"/>
    <x v="8"/>
    <s v="CD"/>
    <s v="WA"/>
    <m/>
    <x v="1"/>
    <n v="0"/>
    <m/>
    <n v="6591"/>
    <m/>
    <n v="6591"/>
    <n v="0.77873999999999999"/>
    <n v="0.22126000000000001"/>
    <n v="0"/>
    <n v="0"/>
    <n v="5132.6753399999998"/>
    <n v="5132.6753399999998"/>
    <n v="0"/>
    <n v="0"/>
    <n v="1458.32466"/>
    <n v="1458.32466"/>
    <x v="2"/>
    <x v="0"/>
  </r>
  <r>
    <s v="111000"/>
    <s v="CD"/>
    <s v="WA"/>
    <x v="1"/>
    <s v="CD.WA.303121"/>
    <x v="8"/>
    <s v="CD"/>
    <s v="WA"/>
    <n v="-872727.52"/>
    <x v="0"/>
    <n v="-266202.57"/>
    <n v="0"/>
    <n v="0"/>
    <n v="0"/>
    <n v="-1138930.0900000001"/>
    <n v="0.77873999999999999"/>
    <n v="0.22126000000000001"/>
    <n v="-679627.82892480004"/>
    <n v="-207302.5893618"/>
    <n v="0"/>
    <n v="-886930.41828660003"/>
    <n v="-193099.69107520001"/>
    <n v="-58899.980638200002"/>
    <n v="0"/>
    <n v="-251999.67171340002"/>
    <x v="2"/>
    <x v="0"/>
  </r>
  <r>
    <s v="111000"/>
    <s v="CD"/>
    <s v="WA"/>
    <x v="1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2"/>
    <s v="CD.WA.303121"/>
    <x v="8"/>
    <s v="CD"/>
    <s v="WA"/>
    <n v="-1138930.0900000001"/>
    <x v="0"/>
    <n v="-289183"/>
    <n v="0"/>
    <n v="0"/>
    <n v="0"/>
    <n v="-1428113.09"/>
    <n v="0.77873999999999999"/>
    <n v="0.22126000000000001"/>
    <n v="-886930.41828660003"/>
    <n v="-225198.36942"/>
    <n v="0"/>
    <n v="-1112128.7877066"/>
    <n v="-251999.67171340002"/>
    <n v="-63984.630580000005"/>
    <n v="0"/>
    <n v="-315984.30229340005"/>
    <x v="2"/>
    <x v="0"/>
  </r>
  <r>
    <s v="111000"/>
    <s v="CD"/>
    <s v="WA"/>
    <x v="2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3"/>
    <s v="CD.WA.303121"/>
    <x v="8"/>
    <s v="CD"/>
    <s v="WA"/>
    <n v="-1428113.09"/>
    <x v="0"/>
    <n v="-308803.21999999997"/>
    <n v="0"/>
    <n v="0"/>
    <n v="0"/>
    <n v="-1736916.31"/>
    <n v="0.77873999999999999"/>
    <n v="0.22126000000000001"/>
    <n v="-1112128.7877066"/>
    <n v="-240477.41954279997"/>
    <n v="0"/>
    <n v="-1352606.2072494"/>
    <n v="-315984.30229340005"/>
    <n v="-68325.800457199992"/>
    <n v="0"/>
    <n v="-384310.10275060002"/>
    <x v="2"/>
    <x v="0"/>
  </r>
  <r>
    <s v="111000"/>
    <s v="CD"/>
    <s v="WA"/>
    <x v="3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4"/>
    <s v="CD.WA.303121"/>
    <x v="8"/>
    <s v="CD"/>
    <s v="WA"/>
    <n v="-1736916.31"/>
    <x v="0"/>
    <n v="-316098.31"/>
    <n v="0"/>
    <n v="0"/>
    <n v="0"/>
    <n v="-2053014.62"/>
    <n v="0.77873999999999999"/>
    <n v="0.22126000000000001"/>
    <n v="-1352606.2072494"/>
    <n v="-246158.3979294"/>
    <n v="0"/>
    <n v="-1598764.6051787999"/>
    <n v="-384310.10275060002"/>
    <n v="-69939.91207060001"/>
    <n v="0"/>
    <n v="-454250.01482120005"/>
    <x v="2"/>
    <x v="0"/>
  </r>
  <r>
    <s v="111000"/>
    <s v="CD"/>
    <s v="WA"/>
    <x v="4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5"/>
    <s v="CD.WA.303121"/>
    <x v="8"/>
    <s v="CD"/>
    <s v="WA"/>
    <n v="-2053014.62"/>
    <x v="0"/>
    <n v="-317753.94"/>
    <n v="0"/>
    <n v="0"/>
    <n v="0"/>
    <n v="-2370768.56"/>
    <n v="0.77873999999999999"/>
    <n v="0.22126000000000001"/>
    <n v="-1598764.6051787999"/>
    <n v="-247447.7032356"/>
    <n v="0"/>
    <n v="-1846212.3084144001"/>
    <n v="-454250.01482120005"/>
    <n v="-70306.236764400004"/>
    <n v="0"/>
    <n v="-524556.25158560008"/>
    <x v="2"/>
    <x v="0"/>
  </r>
  <r>
    <s v="111000"/>
    <s v="CD"/>
    <s v="WA"/>
    <x v="5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6"/>
    <s v="CD.WA.303121"/>
    <x v="8"/>
    <s v="CD"/>
    <s v="WA"/>
    <n v="-2370768.56"/>
    <x v="0"/>
    <n v="-318933.93"/>
    <n v="0"/>
    <n v="0"/>
    <n v="0"/>
    <n v="-2689702.49"/>
    <n v="0.77873999999999999"/>
    <n v="0.22126000000000001"/>
    <n v="-1846212.3084144001"/>
    <n v="-248366.6086482"/>
    <n v="0"/>
    <n v="-2094578.9170626001"/>
    <n v="-524556.25158560008"/>
    <n v="-70567.321351799998"/>
    <n v="0"/>
    <n v="-595123.57293740008"/>
    <x v="2"/>
    <x v="0"/>
  </r>
  <r>
    <s v="111000"/>
    <s v="CD"/>
    <s v="WA"/>
    <x v="6"/>
    <s v="CD.WA.303121"/>
    <x v="8"/>
    <s v="CD"/>
    <s v="WA"/>
    <n v="6591"/>
    <x v="1"/>
    <n v="0"/>
    <m/>
    <m/>
    <m/>
    <n v="6591"/>
    <n v="0.77873999999999999"/>
    <n v="0.22126000000000001"/>
    <n v="5132.6753399999998"/>
    <n v="0"/>
    <n v="0"/>
    <n v="5132.6753399999998"/>
    <n v="1458.32466"/>
    <n v="0"/>
    <n v="0"/>
    <n v="1458.32466"/>
    <x v="2"/>
    <x v="0"/>
  </r>
  <r>
    <s v="111000"/>
    <s v="CD"/>
    <s v="WA"/>
    <x v="7"/>
    <s v="CD.WA.303121"/>
    <x v="8"/>
    <s v="CD"/>
    <s v="WA"/>
    <n v="-2689702.49"/>
    <x v="0"/>
    <n v="-317181.78000000003"/>
    <n v="0"/>
    <n v="0"/>
    <n v="0"/>
    <n v="-3006884.27"/>
    <n v="0.77873999999999999"/>
    <n v="0.22126000000000001"/>
    <n v="-2094578.9170626001"/>
    <n v="-247002.13935720001"/>
    <n v="0"/>
    <n v="-2341581.0564198"/>
    <n v="-595123.57293740008"/>
    <n v="-70179.640642800005"/>
    <n v="0"/>
    <n v="-665303.21358019998"/>
    <x v="2"/>
    <x v="0"/>
  </r>
  <r>
    <s v="111000"/>
    <s v="CD"/>
    <s v="WA"/>
    <x v="7"/>
    <s v="CD.WA.303121"/>
    <x v="8"/>
    <s v="CD"/>
    <s v="WA"/>
    <n v="9523"/>
    <x v="1"/>
    <n v="2932"/>
    <m/>
    <m/>
    <m/>
    <n v="9523"/>
    <n v="0.77873999999999999"/>
    <n v="0.22126000000000001"/>
    <n v="7415.9410200000002"/>
    <n v="2283.26568"/>
    <n v="0"/>
    <n v="7415.9410200000002"/>
    <n v="2107.0589800000002"/>
    <n v="648.73432000000003"/>
    <n v="0"/>
    <n v="2107.0589800000002"/>
    <x v="2"/>
    <x v="0"/>
  </r>
  <r>
    <s v="111000"/>
    <s v="CD"/>
    <s v="WA"/>
    <x v="8"/>
    <s v="CD.WA.303121"/>
    <x v="8"/>
    <s v="CD"/>
    <s v="WA"/>
    <n v="-3006884.27"/>
    <x v="0"/>
    <n v="-317285.28000000003"/>
    <n v="0"/>
    <n v="0"/>
    <n v="0"/>
    <n v="-3324169.55"/>
    <n v="0.77873999999999999"/>
    <n v="0.22126000000000001"/>
    <n v="-2341581.0564198"/>
    <n v="-247082.73894720001"/>
    <n v="0"/>
    <n v="-2588663.7953669997"/>
    <n v="-665303.21358019998"/>
    <n v="-70202.541052800007"/>
    <n v="0"/>
    <n v="-735505.754633"/>
    <x v="2"/>
    <x v="0"/>
  </r>
  <r>
    <s v="111000"/>
    <s v="CD"/>
    <s v="WA"/>
    <x v="8"/>
    <s v="CD.WA.303121"/>
    <x v="8"/>
    <s v="CD"/>
    <s v="WA"/>
    <n v="9523"/>
    <x v="1"/>
    <n v="0"/>
    <m/>
    <m/>
    <m/>
    <n v="9523"/>
    <n v="0.77873999999999999"/>
    <n v="0.22126000000000001"/>
    <n v="7415.9410200000002"/>
    <n v="0"/>
    <n v="0"/>
    <n v="7415.9410200000002"/>
    <n v="2107.0589800000002"/>
    <n v="0"/>
    <n v="0"/>
    <n v="2107.0589800000002"/>
    <x v="2"/>
    <x v="0"/>
  </r>
  <r>
    <s v="111000"/>
    <s v="CD"/>
    <s v="WA"/>
    <x v="9"/>
    <s v="CD.WA.303121"/>
    <x v="8"/>
    <s v="CD"/>
    <s v="WA"/>
    <n v="-3324169.55"/>
    <x v="0"/>
    <n v="-317325.42"/>
    <n v="0"/>
    <n v="0"/>
    <n v="0"/>
    <n v="-3641494.97"/>
    <n v="0.77873999999999999"/>
    <n v="0.22126000000000001"/>
    <n v="-2588663.7953669997"/>
    <n v="-247113.99757079998"/>
    <n v="0"/>
    <n v="-2835777.7929378003"/>
    <n v="-735505.754633"/>
    <n v="-70211.4224292"/>
    <n v="0"/>
    <n v="-805717.17706220003"/>
    <x v="2"/>
    <x v="0"/>
  </r>
  <r>
    <s v="111000"/>
    <s v="CD"/>
    <s v="WA"/>
    <x v="9"/>
    <s v="CD.WA.303121"/>
    <x v="8"/>
    <s v="CD"/>
    <s v="WA"/>
    <n v="10989"/>
    <x v="1"/>
    <n v="1466"/>
    <m/>
    <m/>
    <m/>
    <n v="10989"/>
    <n v="0.77873999999999999"/>
    <n v="0.22126000000000001"/>
    <n v="8557.5738600000004"/>
    <n v="1141.63284"/>
    <n v="0"/>
    <n v="8557.5738600000004"/>
    <n v="2431.42614"/>
    <n v="324.36716000000001"/>
    <n v="0"/>
    <n v="2431.42614"/>
    <x v="2"/>
    <x v="0"/>
  </r>
  <r>
    <s v="111000"/>
    <s v="CD"/>
    <s v="WA"/>
    <x v="10"/>
    <s v="CD.WA.303121"/>
    <x v="8"/>
    <s v="CD"/>
    <s v="WA"/>
    <n v="-3641494.97"/>
    <x v="0"/>
    <n v="-317325.36"/>
    <n v="0"/>
    <n v="0"/>
    <n v="0"/>
    <n v="-3958820.33"/>
    <n v="0.77873999999999999"/>
    <n v="0.22126000000000001"/>
    <n v="-2835777.7929378003"/>
    <n v="-247113.9508464"/>
    <n v="0"/>
    <n v="-3082891.7437841999"/>
    <n v="-805717.17706220003"/>
    <n v="-70211.409153600005"/>
    <n v="0"/>
    <n v="-875928.58621580002"/>
    <x v="2"/>
    <x v="0"/>
  </r>
  <r>
    <s v="111000"/>
    <s v="CD"/>
    <s v="WA"/>
    <x v="10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1"/>
    <s v="CD.WA.303121"/>
    <x v="8"/>
    <s v="CD"/>
    <s v="WA"/>
    <n v="-3958820.33"/>
    <x v="0"/>
    <n v="-317325.71000000002"/>
    <n v="0"/>
    <n v="0"/>
    <n v="0"/>
    <n v="-4276146.04"/>
    <n v="0.77873999999999999"/>
    <n v="0.22126000000000001"/>
    <n v="-3082891.7437841999"/>
    <n v="-247114.2234054"/>
    <n v="0"/>
    <n v="-3330005.9671895998"/>
    <n v="-875928.58621580002"/>
    <n v="-70211.486594600006"/>
    <n v="0"/>
    <n v="-946140.07281040004"/>
    <x v="2"/>
    <x v="0"/>
  </r>
  <r>
    <s v="111000"/>
    <s v="CD"/>
    <s v="WA"/>
    <x v="11"/>
    <s v="CD.WA.303121"/>
    <x v="8"/>
    <s v="CD"/>
    <s v="WA"/>
    <n v="10989"/>
    <x v="1"/>
    <n v="0"/>
    <m/>
    <m/>
    <m/>
    <n v="10989"/>
    <n v="0.77873999999999999"/>
    <n v="0.22126000000000001"/>
    <n v="8557.5738600000004"/>
    <n v="0"/>
    <n v="0"/>
    <n v="8557.5738600000004"/>
    <n v="2431.42614"/>
    <n v="0"/>
    <n v="0"/>
    <n v="2431.42614"/>
    <x v="2"/>
    <x v="0"/>
  </r>
  <r>
    <s v="111000"/>
    <s v="CD"/>
    <s v="WA"/>
    <x v="12"/>
    <s v="CD.WA.303121"/>
    <x v="8"/>
    <s v="CD"/>
    <s v="WA"/>
    <n v="-4276146.04"/>
    <x v="0"/>
    <n v="-318896.3"/>
    <n v="0"/>
    <n v="0"/>
    <n v="0"/>
    <n v="-4595042.34"/>
    <n v="0.77873999999999999"/>
    <n v="0.22126000000000001"/>
    <n v="-3330005.9671895998"/>
    <n v="-248337.30466199998"/>
    <n v="0"/>
    <n v="-3578343.2718515997"/>
    <n v="-946140.07281040004"/>
    <n v="-70558.995338000008"/>
    <n v="0"/>
    <n v="-1016699.0681484001"/>
    <x v="2"/>
    <x v="0"/>
  </r>
  <r>
    <s v="111000"/>
    <s v="CD"/>
    <s v="WA"/>
    <x v="12"/>
    <s v="CD.WA.303121"/>
    <x v="8"/>
    <s v="CD"/>
    <s v="WA"/>
    <n v="10989"/>
    <x v="1"/>
    <n v="14284"/>
    <m/>
    <n v="32612"/>
    <m/>
    <n v="57885"/>
    <n v="0.77873999999999999"/>
    <n v="0.22126000000000001"/>
    <n v="8557.5738600000004"/>
    <n v="11123.52216"/>
    <n v="25396.26888"/>
    <n v="45077.3649"/>
    <n v="2431.42614"/>
    <n v="3160.47784"/>
    <n v="7215.7311200000004"/>
    <n v="12807.635100000001"/>
    <x v="2"/>
    <x v="0"/>
  </r>
  <r>
    <s v="111000"/>
    <s v="CD"/>
    <s v="WA"/>
    <x v="13"/>
    <s v="CD.WA.303121"/>
    <x v="8"/>
    <s v="CD"/>
    <s v="WA"/>
    <n v="-4595042.34"/>
    <x v="0"/>
    <n v="-320465.93"/>
    <n v="0"/>
    <n v="0"/>
    <n v="0"/>
    <n v="-4915508.2699999996"/>
    <n v="0.77873999999999999"/>
    <n v="0.22126000000000001"/>
    <n v="-3578343.2718515997"/>
    <n v="-249559.6383282"/>
    <n v="0"/>
    <n v="-3827902.9101797994"/>
    <n v="-1016699.0681484001"/>
    <n v="-70906.291671800005"/>
    <n v="0"/>
    <n v="-1087605.3598201999"/>
    <x v="2"/>
    <x v="0"/>
  </r>
  <r>
    <s v="111000"/>
    <s v="CD"/>
    <s v="WA"/>
    <x v="14"/>
    <s v="CD.WA.303121"/>
    <x v="8"/>
    <s v="CD"/>
    <s v="WA"/>
    <n v="-4915508.2699999996"/>
    <x v="0"/>
    <n v="-320467.05"/>
    <n v="0"/>
    <n v="0"/>
    <n v="0"/>
    <n v="-5235975.32"/>
    <n v="0.77873999999999999"/>
    <n v="0.22126000000000001"/>
    <n v="-3827902.9101797994"/>
    <n v="-249560.51051699999"/>
    <n v="0"/>
    <n v="-4077463.4206968001"/>
    <n v="-1087605.3598201999"/>
    <n v="-70906.539483"/>
    <n v="0"/>
    <n v="-1158511.8993032002"/>
    <x v="2"/>
    <x v="0"/>
  </r>
  <r>
    <s v="111000"/>
    <s v="CD"/>
    <s v="WA"/>
    <x v="15"/>
    <s v="CD.WA.303121"/>
    <x v="8"/>
    <s v="CD"/>
    <s v="WA"/>
    <n v="-5235975.32"/>
    <x v="0"/>
    <n v="-315724.63"/>
    <n v="0"/>
    <n v="0"/>
    <n v="0"/>
    <n v="-5551699.9500000002"/>
    <n v="0.77873999999999999"/>
    <n v="0.22126000000000001"/>
    <n v="-4077463.4206968001"/>
    <n v="-245867.39836620001"/>
    <n v="0"/>
    <n v="-4323330.8190630004"/>
    <n v="-1158511.8993032002"/>
    <n v="-69857.231633800009"/>
    <n v="0"/>
    <n v="-1228369.130937"/>
    <x v="2"/>
    <x v="0"/>
  </r>
  <r>
    <s v="111000"/>
    <s v="CD"/>
    <s v="WA"/>
    <x v="16"/>
    <s v="CD.WA.303121"/>
    <x v="8"/>
    <s v="CD"/>
    <s v="WA"/>
    <n v="-5551699.9500000002"/>
    <x v="0"/>
    <n v="-310881.84999999998"/>
    <n v="0"/>
    <n v="0"/>
    <n v="0"/>
    <n v="-5862581.7999999998"/>
    <n v="0.77873999999999999"/>
    <n v="0.22126000000000001"/>
    <n v="-4323330.8190630004"/>
    <n v="-242096.13186899998"/>
    <n v="0"/>
    <n v="-4565426.9509319998"/>
    <n v="-1228369.130937"/>
    <n v="-68785.718131000001"/>
    <n v="0"/>
    <n v="-1297154.849068"/>
    <x v="2"/>
    <x v="0"/>
  </r>
  <r>
    <s v="111000"/>
    <s v="ED"/>
    <s v="WA"/>
    <x v="11"/>
    <s v="ED.WA.303121"/>
    <x v="8"/>
    <s v="ED"/>
    <s v="WA"/>
    <n v="0"/>
    <x v="0"/>
    <n v="-3034.52"/>
    <n v="0"/>
    <n v="0"/>
    <n v="0"/>
    <n v="-3034.52"/>
    <n v="1"/>
    <m/>
    <n v="0"/>
    <n v="-3034.52"/>
    <n v="0"/>
    <n v="-3034.52"/>
    <n v="0"/>
    <n v="0"/>
    <n v="0"/>
    <n v="0"/>
    <x v="2"/>
    <x v="0"/>
  </r>
  <r>
    <s v="111000"/>
    <s v="ED"/>
    <s v="WA"/>
    <x v="12"/>
    <s v="ED.WA.303121"/>
    <x v="8"/>
    <s v="ED"/>
    <s v="WA"/>
    <n v="-3034.52"/>
    <x v="0"/>
    <n v="-9532.31"/>
    <n v="0"/>
    <n v="0"/>
    <n v="0"/>
    <n v="-12566.83"/>
    <n v="1"/>
    <m/>
    <n v="-3034.52"/>
    <n v="-9532.31"/>
    <n v="0"/>
    <n v="-12566.83"/>
    <n v="0"/>
    <n v="0"/>
    <n v="0"/>
    <n v="0"/>
    <x v="2"/>
    <x v="0"/>
  </r>
  <r>
    <s v="111000"/>
    <s v="ED"/>
    <s v="WA"/>
    <x v="12"/>
    <s v="ED.WA.303121"/>
    <x v="8"/>
    <s v="ED"/>
    <s v="WA"/>
    <m/>
    <x v="1"/>
    <n v="0"/>
    <m/>
    <m/>
    <m/>
    <m/>
    <n v="1"/>
    <m/>
    <n v="0"/>
    <n v="0"/>
    <n v="0"/>
    <n v="0"/>
    <n v="0"/>
    <n v="0"/>
    <n v="0"/>
    <n v="0"/>
    <x v="2"/>
    <x v="0"/>
  </r>
  <r>
    <s v="111000"/>
    <s v="ED"/>
    <s v="WA"/>
    <x v="13"/>
    <s v="ED.WA.303121"/>
    <x v="8"/>
    <s v="ED"/>
    <s v="WA"/>
    <n v="-12566.83"/>
    <x v="0"/>
    <n v="-13306.01"/>
    <n v="0"/>
    <n v="0"/>
    <n v="0"/>
    <n v="-25872.84"/>
    <n v="1"/>
    <m/>
    <n v="-12566.83"/>
    <n v="-13306.01"/>
    <n v="0"/>
    <n v="-25872.84"/>
    <n v="0"/>
    <n v="0"/>
    <n v="0"/>
    <n v="0"/>
    <x v="2"/>
    <x v="0"/>
  </r>
  <r>
    <s v="111000"/>
    <s v="ED"/>
    <s v="WA"/>
    <x v="14"/>
    <s v="ED.WA.303121"/>
    <x v="8"/>
    <s v="ED"/>
    <s v="WA"/>
    <n v="-25872.84"/>
    <x v="0"/>
    <n v="-14672.15"/>
    <n v="0"/>
    <n v="0"/>
    <n v="0"/>
    <n v="-40544.99"/>
    <n v="1"/>
    <m/>
    <n v="-25872.84"/>
    <n v="-14672.15"/>
    <n v="0"/>
    <n v="-40544.99"/>
    <n v="0"/>
    <n v="0"/>
    <n v="0"/>
    <n v="0"/>
    <x v="2"/>
    <x v="0"/>
  </r>
  <r>
    <s v="111000"/>
    <s v="ED"/>
    <s v="WA"/>
    <x v="15"/>
    <s v="ED.WA.303121"/>
    <x v="8"/>
    <s v="ED"/>
    <s v="WA"/>
    <n v="-40544.99"/>
    <x v="0"/>
    <n v="-16276.9"/>
    <n v="0"/>
    <n v="0"/>
    <n v="0"/>
    <n v="-56821.89"/>
    <n v="1"/>
    <m/>
    <n v="-40544.99"/>
    <n v="-16276.9"/>
    <n v="0"/>
    <n v="-56821.89"/>
    <n v="0"/>
    <n v="0"/>
    <n v="0"/>
    <n v="0"/>
    <x v="2"/>
    <x v="0"/>
  </r>
  <r>
    <s v="111000"/>
    <s v="ED"/>
    <s v="WA"/>
    <x v="16"/>
    <s v="ED.WA.303121"/>
    <x v="8"/>
    <s v="ED"/>
    <s v="WA"/>
    <n v="-56821.89"/>
    <x v="0"/>
    <n v="-16789.150000000001"/>
    <n v="0"/>
    <n v="0"/>
    <n v="0"/>
    <n v="-73611.039999999994"/>
    <n v="1"/>
    <m/>
    <n v="-56821.89"/>
    <n v="-16789.150000000001"/>
    <n v="0"/>
    <n v="-73611.039999999994"/>
    <n v="0"/>
    <n v="0"/>
    <n v="0"/>
    <n v="0"/>
    <x v="2"/>
    <x v="0"/>
  </r>
  <r>
    <s v="111000"/>
    <s v="GD"/>
    <s v="AA"/>
    <x v="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7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8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9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0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1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2"/>
    <s v="GD.AA.303120"/>
    <x v="7"/>
    <s v="GD"/>
    <s v="AA"/>
    <m/>
    <x v="1"/>
    <n v="0"/>
    <m/>
    <m/>
    <m/>
    <m/>
    <m/>
    <m/>
    <n v="0"/>
    <n v="0"/>
    <n v="0"/>
    <n v="0"/>
    <n v="0"/>
    <n v="0"/>
    <n v="0"/>
    <n v="0"/>
    <x v="2"/>
    <x v="0"/>
  </r>
  <r>
    <s v="111000"/>
    <s v="GD"/>
    <s v="AA"/>
    <x v="13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4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5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11000"/>
    <s v="GD"/>
    <s v="AA"/>
    <x v="16"/>
    <s v="GD.AA.303120"/>
    <x v="7"/>
    <s v="GD"/>
    <s v="AA"/>
    <n v="0"/>
    <x v="0"/>
    <n v="0"/>
    <n v="0"/>
    <n v="0"/>
    <n v="0"/>
    <n v="0"/>
    <m/>
    <m/>
    <n v="0"/>
    <n v="0"/>
    <n v="0"/>
    <n v="0"/>
    <n v="0"/>
    <n v="0"/>
    <n v="0"/>
    <n v="0"/>
    <x v="2"/>
    <x v="0"/>
  </r>
  <r>
    <s v="182318"/>
    <s v="CD"/>
    <s v="AA"/>
    <x v="12"/>
    <s v="CD.AA.303120"/>
    <x v="7"/>
    <s v="CD"/>
    <s v="AA"/>
    <m/>
    <x v="1"/>
    <n v="-40156"/>
    <m/>
    <n v="-118145"/>
    <m/>
    <n v="-158301"/>
    <n v="0.48831999999999998"/>
    <n v="0.14890999999999999"/>
    <n v="0"/>
    <n v="-19608.977919999998"/>
    <n v="-57692.566399999996"/>
    <n v="-77301.544320000001"/>
    <n v="0"/>
    <n v="-5979.6299599999993"/>
    <n v="-17592.971949999999"/>
    <n v="-23572.601909999998"/>
    <x v="2"/>
    <x v="1"/>
  </r>
  <r>
    <s v="182318"/>
    <s v="CD"/>
    <s v="AA"/>
    <x v="12"/>
    <s v="CD.AA.303121"/>
    <x v="8"/>
    <s v="CD"/>
    <s v="AA"/>
    <m/>
    <x v="1"/>
    <n v="-4"/>
    <m/>
    <n v="-10"/>
    <m/>
    <n v="-14"/>
    <n v="0.48831999999999998"/>
    <n v="0.14890999999999999"/>
    <n v="0"/>
    <n v="-1.9532799999999999"/>
    <n v="-4.8831999999999995"/>
    <n v="-6.8364799999999999"/>
    <n v="0"/>
    <n v="-0.59563999999999995"/>
    <n v="-1.4890999999999999"/>
    <n v="-2.08474"/>
    <x v="2"/>
    <x v="1"/>
  </r>
  <r>
    <s v="182318"/>
    <s v="CD"/>
    <s v="AA"/>
    <x v="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0"/>
    <x v="0"/>
    <s v="CD"/>
    <s v="AA"/>
    <n v="0"/>
    <x v="1"/>
    <n v="0"/>
    <m/>
    <m/>
    <m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3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0"/>
    <x v="0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7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8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9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0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1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2"/>
    <s v="CD.AA.391121"/>
    <x v="1"/>
    <s v="CD"/>
    <s v="AA"/>
    <m/>
    <x v="1"/>
    <n v="-4"/>
    <m/>
    <n v="-13"/>
    <m/>
    <n v="-17"/>
    <n v="0.48831999999999998"/>
    <n v="0.14890999999999999"/>
    <n v="0"/>
    <n v="-1.9532799999999999"/>
    <n v="-6.34816"/>
    <n v="-8.3014399999999995"/>
    <n v="0"/>
    <n v="-0.59563999999999995"/>
    <n v="-1.9358299999999997"/>
    <n v="-2.5314699999999997"/>
    <x v="0"/>
    <x v="1"/>
  </r>
  <r>
    <s v="182318"/>
    <s v="CD"/>
    <s v="AA"/>
    <x v="13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4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5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AA"/>
    <x v="16"/>
    <s v="CD.AA.391121"/>
    <x v="1"/>
    <s v="CD"/>
    <s v="AA"/>
    <n v="0"/>
    <x v="0"/>
    <n v="0"/>
    <n v="0"/>
    <n v="0"/>
    <n v="0"/>
    <n v="0"/>
    <n v="0.48831999999999998"/>
    <n v="0.14890999999999999"/>
    <n v="0"/>
    <n v="0"/>
    <n v="0"/>
    <n v="0"/>
    <n v="0"/>
    <n v="0"/>
    <n v="0"/>
    <n v="0"/>
    <x v="0"/>
    <x v="1"/>
  </r>
  <r>
    <s v="182318"/>
    <s v="CD"/>
    <s v="WA"/>
    <x v="0"/>
    <s v="CD.WA.303121"/>
    <x v="8"/>
    <s v="CD"/>
    <s v="WA"/>
    <m/>
    <x v="1"/>
    <n v="0"/>
    <m/>
    <n v="-6591"/>
    <m/>
    <n v="-6591"/>
    <n v="0.77873999999999999"/>
    <n v="0.22126000000000001"/>
    <n v="0"/>
    <n v="0"/>
    <n v="-5132.6753399999998"/>
    <n v="-5132.6753399999998"/>
    <n v="0"/>
    <n v="0"/>
    <n v="-1458.32466"/>
    <n v="-1458.32466"/>
    <x v="2"/>
    <x v="1"/>
  </r>
  <r>
    <s v="182318"/>
    <s v="CD"/>
    <s v="WA"/>
    <x v="1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2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3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4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5"/>
    <s v="CD.WA.303121"/>
    <x v="8"/>
    <s v="CD"/>
    <s v="WA"/>
    <n v="0"/>
    <x v="0"/>
    <n v="-111.66"/>
    <n v="0"/>
    <n v="0"/>
    <n v="0"/>
    <n v="-111.66"/>
    <n v="0.77873999999999999"/>
    <n v="0.22126000000000001"/>
    <n v="0"/>
    <n v="-86.954108399999996"/>
    <n v="0"/>
    <n v="-86.954108399999996"/>
    <n v="0"/>
    <n v="-24.705891600000001"/>
    <n v="0"/>
    <n v="-24.705891600000001"/>
    <x v="2"/>
    <x v="1"/>
  </r>
  <r>
    <s v="182318"/>
    <s v="CD"/>
    <s v="WA"/>
    <x v="5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6"/>
    <s v="CD.WA.303121"/>
    <x v="8"/>
    <s v="CD"/>
    <s v="WA"/>
    <n v="-111.66"/>
    <x v="0"/>
    <n v="-193.71"/>
    <n v="0"/>
    <n v="0"/>
    <n v="0"/>
    <n v="-305.37"/>
    <n v="0.77873999999999999"/>
    <n v="0.22126000000000001"/>
    <n v="-86.954108399999996"/>
    <n v="-150.84972540000001"/>
    <n v="0"/>
    <n v="-237.80383380000001"/>
    <n v="-24.705891600000001"/>
    <n v="-42.860274600000004"/>
    <n v="0"/>
    <n v="-67.566166199999998"/>
    <x v="2"/>
    <x v="1"/>
  </r>
  <r>
    <s v="182318"/>
    <s v="CD"/>
    <s v="WA"/>
    <x v="6"/>
    <s v="CD.WA.303121"/>
    <x v="8"/>
    <s v="CD"/>
    <s v="WA"/>
    <n v="-6591"/>
    <x v="1"/>
    <n v="0"/>
    <m/>
    <m/>
    <m/>
    <n v="-6591"/>
    <n v="0.77873999999999999"/>
    <n v="0.22126000000000001"/>
    <n v="-5132.6753399999998"/>
    <n v="0"/>
    <n v="0"/>
    <n v="-5132.6753399999998"/>
    <n v="-1458.32466"/>
    <n v="0"/>
    <n v="0"/>
    <n v="-1458.32466"/>
    <x v="2"/>
    <x v="1"/>
  </r>
  <r>
    <s v="182318"/>
    <s v="CD"/>
    <s v="WA"/>
    <x v="7"/>
    <s v="CD.WA.303121"/>
    <x v="8"/>
    <s v="CD"/>
    <s v="WA"/>
    <n v="-305.37"/>
    <x v="0"/>
    <n v="-167.31"/>
    <n v="0"/>
    <n v="0"/>
    <n v="0"/>
    <n v="-472.68"/>
    <n v="0.77873999999999999"/>
    <n v="0.22126000000000001"/>
    <n v="-237.80383380000001"/>
    <n v="-130.2909894"/>
    <n v="0"/>
    <n v="-368.09482320000001"/>
    <n v="-67.566166199999998"/>
    <n v="-37.019010600000001"/>
    <n v="0"/>
    <n v="-104.58517680000001"/>
    <x v="2"/>
    <x v="1"/>
  </r>
  <r>
    <s v="182318"/>
    <s v="CD"/>
    <s v="WA"/>
    <x v="7"/>
    <s v="CD.WA.303121"/>
    <x v="8"/>
    <s v="CD"/>
    <s v="WA"/>
    <n v="-9523"/>
    <x v="1"/>
    <n v="-2932"/>
    <m/>
    <m/>
    <m/>
    <n v="-9523"/>
    <n v="0.77873999999999999"/>
    <n v="0.22126000000000001"/>
    <n v="-7415.9410200000002"/>
    <n v="-2283.26568"/>
    <n v="0"/>
    <n v="-7415.9410200000002"/>
    <n v="-2107.0589800000002"/>
    <n v="-648.73432000000003"/>
    <n v="0"/>
    <n v="-2107.0589800000002"/>
    <x v="2"/>
    <x v="1"/>
  </r>
  <r>
    <s v="182318"/>
    <s v="CD"/>
    <s v="WA"/>
    <x v="8"/>
    <s v="CD.WA.303121"/>
    <x v="8"/>
    <s v="CD"/>
    <s v="WA"/>
    <n v="-472.68"/>
    <x v="0"/>
    <n v="-103.93"/>
    <n v="0"/>
    <n v="0"/>
    <n v="0"/>
    <n v="-576.61"/>
    <n v="0.77873999999999999"/>
    <n v="0.22126000000000001"/>
    <n v="-368.09482320000001"/>
    <n v="-80.934448200000006"/>
    <n v="0"/>
    <n v="-449.02927140000003"/>
    <n v="-104.58517680000001"/>
    <n v="-22.995551800000001"/>
    <n v="0"/>
    <n v="-127.58072860000001"/>
    <x v="2"/>
    <x v="1"/>
  </r>
  <r>
    <s v="182318"/>
    <s v="CD"/>
    <s v="WA"/>
    <x v="8"/>
    <s v="CD.WA.303121"/>
    <x v="8"/>
    <s v="CD"/>
    <s v="WA"/>
    <n v="-9523"/>
    <x v="1"/>
    <n v="0"/>
    <m/>
    <m/>
    <m/>
    <n v="-9523"/>
    <n v="0.77873999999999999"/>
    <n v="0.22126000000000001"/>
    <n v="-7415.9410200000002"/>
    <n v="0"/>
    <n v="0"/>
    <n v="-7415.9410200000002"/>
    <n v="-2107.0589800000002"/>
    <n v="0"/>
    <n v="0"/>
    <n v="-2107.0589800000002"/>
    <x v="2"/>
    <x v="1"/>
  </r>
  <r>
    <s v="182318"/>
    <s v="CD"/>
    <s v="WA"/>
    <x v="9"/>
    <s v="CD.WA.303121"/>
    <x v="8"/>
    <s v="CD"/>
    <s v="WA"/>
    <n v="-576.61"/>
    <x v="0"/>
    <n v="-103.93"/>
    <n v="0"/>
    <n v="0"/>
    <n v="0"/>
    <n v="-680.54"/>
    <n v="0.77873999999999999"/>
    <n v="0.22126000000000001"/>
    <n v="-449.02927140000003"/>
    <n v="-80.934448200000006"/>
    <n v="0"/>
    <n v="-529.96371959999999"/>
    <n v="-127.58072860000001"/>
    <n v="-22.995551800000001"/>
    <n v="0"/>
    <n v="-150.5762804"/>
    <x v="2"/>
    <x v="1"/>
  </r>
  <r>
    <s v="182318"/>
    <s v="CD"/>
    <s v="WA"/>
    <x v="9"/>
    <s v="CD.WA.303121"/>
    <x v="8"/>
    <s v="CD"/>
    <s v="WA"/>
    <n v="-10989"/>
    <x v="1"/>
    <n v="-1466"/>
    <m/>
    <m/>
    <m/>
    <n v="-10989"/>
    <n v="0.77873999999999999"/>
    <n v="0.22126000000000001"/>
    <n v="-8557.5738600000004"/>
    <n v="-1141.63284"/>
    <n v="0"/>
    <n v="-8557.5738600000004"/>
    <n v="-2431.42614"/>
    <n v="-324.36716000000001"/>
    <n v="0"/>
    <n v="-2431.42614"/>
    <x v="2"/>
    <x v="1"/>
  </r>
  <r>
    <s v="182318"/>
    <s v="CD"/>
    <s v="WA"/>
    <x v="10"/>
    <s v="CD.WA.303121"/>
    <x v="8"/>
    <s v="CD"/>
    <s v="WA"/>
    <n v="-680.54"/>
    <x v="0"/>
    <n v="-103.93"/>
    <n v="0"/>
    <n v="0"/>
    <n v="0"/>
    <n v="-784.47"/>
    <n v="0.77873999999999999"/>
    <n v="0.22126000000000001"/>
    <n v="-529.96371959999999"/>
    <n v="-80.934448200000006"/>
    <n v="0"/>
    <n v="-610.89816780000001"/>
    <n v="-150.5762804"/>
    <n v="-22.995551800000001"/>
    <n v="0"/>
    <n v="-173.57183220000002"/>
    <x v="2"/>
    <x v="1"/>
  </r>
  <r>
    <s v="182318"/>
    <s v="CD"/>
    <s v="WA"/>
    <x v="10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1"/>
    <s v="CD.WA.303121"/>
    <x v="8"/>
    <s v="CD"/>
    <s v="WA"/>
    <n v="-784.47"/>
    <x v="0"/>
    <n v="-103.93"/>
    <n v="0"/>
    <n v="0"/>
    <n v="0"/>
    <n v="-888.4"/>
    <n v="0.77873999999999999"/>
    <n v="0.22126000000000001"/>
    <n v="-610.89816780000001"/>
    <n v="-80.934448200000006"/>
    <n v="0"/>
    <n v="-691.83261599999992"/>
    <n v="-173.57183220000002"/>
    <n v="-22.995551800000001"/>
    <n v="0"/>
    <n v="-196.567384"/>
    <x v="2"/>
    <x v="1"/>
  </r>
  <r>
    <s v="182318"/>
    <s v="CD"/>
    <s v="WA"/>
    <x v="11"/>
    <s v="CD.WA.303121"/>
    <x v="8"/>
    <s v="CD"/>
    <s v="WA"/>
    <n v="-10989"/>
    <x v="1"/>
    <n v="0"/>
    <m/>
    <m/>
    <m/>
    <n v="-10989"/>
    <n v="0.77873999999999999"/>
    <n v="0.22126000000000001"/>
    <n v="-8557.5738600000004"/>
    <n v="0"/>
    <n v="0"/>
    <n v="-8557.5738600000004"/>
    <n v="-2431.42614"/>
    <n v="0"/>
    <n v="0"/>
    <n v="-2431.42614"/>
    <x v="2"/>
    <x v="1"/>
  </r>
  <r>
    <s v="182318"/>
    <s v="CD"/>
    <s v="WA"/>
    <x v="12"/>
    <s v="CD.WA.303121"/>
    <x v="8"/>
    <s v="CD"/>
    <s v="WA"/>
    <n v="-888.4"/>
    <x v="0"/>
    <n v="-183.09"/>
    <n v="0"/>
    <n v="0"/>
    <n v="0"/>
    <n v="-1071.49"/>
    <n v="0.77873999999999999"/>
    <n v="0.22126000000000001"/>
    <n v="-691.83261599999992"/>
    <n v="-142.5795066"/>
    <n v="0"/>
    <n v="-834.41212259999998"/>
    <n v="-196.567384"/>
    <n v="-40.510493400000001"/>
    <n v="0"/>
    <n v="-237.07787740000001"/>
    <x v="2"/>
    <x v="1"/>
  </r>
  <r>
    <s v="182318"/>
    <s v="CD"/>
    <s v="WA"/>
    <x v="12"/>
    <s v="CD.WA.303121"/>
    <x v="8"/>
    <s v="CD"/>
    <s v="WA"/>
    <n v="-10989"/>
    <x v="1"/>
    <n v="-14284"/>
    <m/>
    <n v="-32612"/>
    <m/>
    <n v="-57885"/>
    <n v="0.77873999999999999"/>
    <n v="0.22126000000000001"/>
    <n v="-8557.5738600000004"/>
    <n v="-11123.52216"/>
    <n v="-25396.26888"/>
    <n v="-45077.3649"/>
    <n v="-2431.42614"/>
    <n v="-3160.47784"/>
    <n v="-7215.7311200000004"/>
    <n v="-12807.635100000001"/>
    <x v="2"/>
    <x v="1"/>
  </r>
  <r>
    <s v="182318"/>
    <s v="CD"/>
    <s v="WA"/>
    <x v="13"/>
    <s v="CD.WA.303121"/>
    <x v="8"/>
    <s v="CD"/>
    <s v="WA"/>
    <n v="-1071.49"/>
    <x v="0"/>
    <n v="-262.60000000000002"/>
    <n v="0"/>
    <n v="0"/>
    <n v="0"/>
    <n v="-1334.09"/>
    <n v="0.77873999999999999"/>
    <n v="0.22126000000000001"/>
    <n v="-834.41212259999998"/>
    <n v="-204.49712400000001"/>
    <n v="0"/>
    <n v="-1038.9092466"/>
    <n v="-237.07787740000001"/>
    <n v="-58.102876000000009"/>
    <n v="0"/>
    <n v="-295.18075340000001"/>
    <x v="2"/>
    <x v="1"/>
  </r>
  <r>
    <s v="182318"/>
    <s v="CD"/>
    <s v="WA"/>
    <x v="14"/>
    <s v="CD.WA.303121"/>
    <x v="8"/>
    <s v="CD"/>
    <s v="WA"/>
    <n v="-1334.09"/>
    <x v="0"/>
    <n v="-262.60000000000002"/>
    <n v="0"/>
    <n v="0"/>
    <n v="0"/>
    <n v="-1596.69"/>
    <n v="0.77873999999999999"/>
    <n v="0.22126000000000001"/>
    <n v="-1038.9092466"/>
    <n v="-204.49712400000001"/>
    <n v="0"/>
    <n v="-1243.4063705999999"/>
    <n v="-295.18075340000001"/>
    <n v="-58.102876000000009"/>
    <n v="0"/>
    <n v="-353.28362940000005"/>
    <x v="2"/>
    <x v="1"/>
  </r>
  <r>
    <s v="182318"/>
    <s v="CD"/>
    <s v="WA"/>
    <x v="15"/>
    <s v="CD.WA.303121"/>
    <x v="8"/>
    <s v="CD"/>
    <s v="WA"/>
    <n v="-1596.69"/>
    <x v="0"/>
    <n v="-223.92"/>
    <n v="0"/>
    <n v="0"/>
    <n v="0"/>
    <n v="-1820.61"/>
    <n v="0.77873999999999999"/>
    <n v="0.22126000000000001"/>
    <n v="-1243.4063705999999"/>
    <n v="-174.37546079999998"/>
    <n v="0"/>
    <n v="-1417.7818313999999"/>
    <n v="-353.28362940000005"/>
    <n v="-49.544539200000003"/>
    <n v="0"/>
    <n v="-402.82816860000003"/>
    <x v="2"/>
    <x v="1"/>
  </r>
  <r>
    <s v="182318"/>
    <s v="CD"/>
    <s v="WA"/>
    <x v="16"/>
    <s v="CD.WA.303121"/>
    <x v="8"/>
    <s v="CD"/>
    <s v="WA"/>
    <n v="-1820.61"/>
    <x v="0"/>
    <n v="-184.47"/>
    <n v="0"/>
    <n v="0"/>
    <n v="0"/>
    <n v="-2005.08"/>
    <n v="0.77873999999999999"/>
    <n v="0.22126000000000001"/>
    <n v="-1417.7818313999999"/>
    <n v="-143.65416780000001"/>
    <n v="0"/>
    <n v="-1561.4359992"/>
    <n v="-402.82816860000003"/>
    <n v="-40.815832200000003"/>
    <n v="0"/>
    <n v="-443.64400080000001"/>
    <x v="2"/>
    <x v="1"/>
  </r>
  <r>
    <s v="182318"/>
    <s v="CD"/>
    <s v="WA"/>
    <x v="5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1121"/>
    <x v="1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1121"/>
    <x v="1"/>
    <s v="CD"/>
    <s v="WA"/>
    <n v="0"/>
    <x v="0"/>
    <n v="-74.64"/>
    <n v="0"/>
    <n v="0"/>
    <n v="0"/>
    <n v="-74.64"/>
    <n v="0.77873999999999999"/>
    <n v="0.22126000000000001"/>
    <n v="0"/>
    <n v="-58.125153599999997"/>
    <n v="0"/>
    <n v="-58.125153599999997"/>
    <n v="0"/>
    <n v="-16.5148464"/>
    <n v="0"/>
    <n v="-16.5148464"/>
    <x v="0"/>
    <x v="1"/>
  </r>
  <r>
    <s v="182318"/>
    <s v="CD"/>
    <s v="WA"/>
    <x v="12"/>
    <s v="CD.WA.391121"/>
    <x v="1"/>
    <s v="CD"/>
    <s v="WA"/>
    <m/>
    <x v="1"/>
    <n v="-3092"/>
    <m/>
    <n v="-7868"/>
    <m/>
    <n v="-10960"/>
    <n v="0.77873999999999999"/>
    <n v="0.22126000000000001"/>
    <n v="0"/>
    <n v="-2407.8640799999998"/>
    <n v="-6127.1263200000003"/>
    <n v="-8534.9904000000006"/>
    <n v="0"/>
    <n v="-684.13592000000006"/>
    <n v="-1740.8736800000001"/>
    <n v="-2425.0096000000003"/>
    <x v="0"/>
    <x v="1"/>
  </r>
  <r>
    <s v="182318"/>
    <s v="CD"/>
    <s v="WA"/>
    <x v="13"/>
    <s v="CD.WA.391121"/>
    <x v="1"/>
    <s v="CD"/>
    <s v="WA"/>
    <n v="-74.64"/>
    <x v="0"/>
    <n v="-149.28"/>
    <n v="0"/>
    <n v="0"/>
    <n v="0"/>
    <n v="-223.92"/>
    <n v="0.77873999999999999"/>
    <n v="0.22126000000000001"/>
    <n v="-58.125153599999997"/>
    <n v="-116.25030719999999"/>
    <n v="0"/>
    <n v="-174.37546079999998"/>
    <n v="-16.5148464"/>
    <n v="-33.029692799999999"/>
    <n v="0"/>
    <n v="-49.544539200000003"/>
    <x v="0"/>
    <x v="1"/>
  </r>
  <r>
    <s v="182318"/>
    <s v="CD"/>
    <s v="WA"/>
    <x v="14"/>
    <s v="CD.WA.391121"/>
    <x v="1"/>
    <s v="CD"/>
    <s v="WA"/>
    <n v="-223.92"/>
    <x v="0"/>
    <n v="-149.28"/>
    <n v="0"/>
    <n v="0"/>
    <n v="0"/>
    <n v="-373.2"/>
    <n v="0.77873999999999999"/>
    <n v="0.22126000000000001"/>
    <n v="-174.37546079999998"/>
    <n v="-116.25030719999999"/>
    <n v="0"/>
    <n v="-290.62576799999999"/>
    <n v="-49.544539200000003"/>
    <n v="-33.029692799999999"/>
    <n v="0"/>
    <n v="-82.574231999999995"/>
    <x v="0"/>
    <x v="1"/>
  </r>
  <r>
    <s v="182318"/>
    <s v="CD"/>
    <s v="WA"/>
    <x v="15"/>
    <s v="CD.WA.391121"/>
    <x v="1"/>
    <s v="CD"/>
    <s v="WA"/>
    <n v="-373.2"/>
    <x v="0"/>
    <n v="-149.28"/>
    <n v="0"/>
    <n v="0"/>
    <n v="0"/>
    <n v="-522.48"/>
    <n v="0.77873999999999999"/>
    <n v="0.22126000000000001"/>
    <n v="-290.62576799999999"/>
    <n v="-116.25030719999999"/>
    <n v="0"/>
    <n v="-406.8760752"/>
    <n v="-82.574231999999995"/>
    <n v="-33.029692799999999"/>
    <n v="0"/>
    <n v="-115.60392480000002"/>
    <x v="0"/>
    <x v="1"/>
  </r>
  <r>
    <s v="182318"/>
    <s v="CD"/>
    <s v="WA"/>
    <x v="16"/>
    <s v="CD.WA.391121"/>
    <x v="1"/>
    <s v="CD"/>
    <s v="WA"/>
    <n v="-522.48"/>
    <x v="0"/>
    <n v="-149.28"/>
    <n v="0"/>
    <n v="0"/>
    <n v="0"/>
    <n v="-671.76"/>
    <n v="0.77873999999999999"/>
    <n v="0.22126000000000001"/>
    <n v="-406.8760752"/>
    <n v="-116.25030719999999"/>
    <n v="0"/>
    <n v="-523.12638240000001"/>
    <n v="-115.60392480000002"/>
    <n v="-33.029692799999999"/>
    <n v="0"/>
    <n v="-148.63361760000001"/>
    <x v="0"/>
    <x v="1"/>
  </r>
  <r>
    <s v="182318"/>
    <s v="CD"/>
    <s v="WA"/>
    <x v="5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6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7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8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9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0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1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2"/>
    <s v="CD.WA.397121"/>
    <x v="2"/>
    <s v="CD"/>
    <s v="WA"/>
    <m/>
    <x v="1"/>
    <n v="-2054"/>
    <m/>
    <n v="-5226"/>
    <m/>
    <n v="-7280"/>
    <n v="0.77873999999999999"/>
    <n v="0.22126000000000001"/>
    <n v="0"/>
    <n v="-1599.53196"/>
    <n v="-4069.69524"/>
    <n v="-5669.2272000000003"/>
    <n v="0"/>
    <n v="-454.46804000000003"/>
    <n v="-1156.30476"/>
    <n v="-1610.7728000000002"/>
    <x v="0"/>
    <x v="1"/>
  </r>
  <r>
    <s v="182318"/>
    <s v="CD"/>
    <s v="WA"/>
    <x v="13"/>
    <s v="CD.WA.397121"/>
    <x v="2"/>
    <s v="CD"/>
    <s v="WA"/>
    <n v="0"/>
    <x v="0"/>
    <n v="0"/>
    <n v="0"/>
    <n v="0"/>
    <n v="0"/>
    <n v="0"/>
    <n v="0.77873999999999999"/>
    <n v="0.22126000000000001"/>
    <n v="0"/>
    <n v="0"/>
    <n v="0"/>
    <n v="0"/>
    <n v="0"/>
    <n v="0"/>
    <n v="0"/>
    <n v="0"/>
    <x v="0"/>
    <x v="1"/>
  </r>
  <r>
    <s v="182318"/>
    <s v="CD"/>
    <s v="WA"/>
    <x v="14"/>
    <s v="CD.WA.397121"/>
    <x v="2"/>
    <s v="CD"/>
    <s v="WA"/>
    <n v="0"/>
    <x v="0"/>
    <n v="-0.97"/>
    <n v="0"/>
    <n v="0"/>
    <n v="0"/>
    <n v="-0.97"/>
    <n v="0.77873999999999999"/>
    <n v="0.22126000000000001"/>
    <n v="0"/>
    <n v="-0.75537779999999999"/>
    <n v="0"/>
    <n v="-0.75537779999999999"/>
    <n v="0"/>
    <n v="-0.21462220000000001"/>
    <n v="0"/>
    <n v="-0.21462220000000001"/>
    <x v="0"/>
    <x v="1"/>
  </r>
  <r>
    <s v="182318"/>
    <s v="CD"/>
    <s v="WA"/>
    <x v="15"/>
    <s v="CD.WA.397121"/>
    <x v="2"/>
    <s v="CD"/>
    <s v="WA"/>
    <n v="-0.97"/>
    <x v="0"/>
    <n v="-1.93"/>
    <n v="0"/>
    <n v="0"/>
    <n v="0"/>
    <n v="-2.9"/>
    <n v="0.77873999999999999"/>
    <n v="0.22126000000000001"/>
    <n v="-0.75537779999999999"/>
    <n v="-1.5029682"/>
    <n v="0"/>
    <n v="-2.258346"/>
    <n v="-0.21462220000000001"/>
    <n v="-0.42703180000000002"/>
    <n v="0"/>
    <n v="-0.64165400000000006"/>
    <x v="0"/>
    <x v="1"/>
  </r>
  <r>
    <s v="182318"/>
    <s v="CD"/>
    <s v="WA"/>
    <x v="16"/>
    <s v="CD.WA.397121"/>
    <x v="2"/>
    <s v="CD"/>
    <s v="WA"/>
    <n v="-2.9"/>
    <x v="0"/>
    <n v="-1.93"/>
    <n v="0"/>
    <n v="0"/>
    <n v="0"/>
    <n v="-4.83"/>
    <n v="0.77873999999999999"/>
    <n v="0.22126000000000001"/>
    <n v="-2.258346"/>
    <n v="-1.5029682"/>
    <n v="0"/>
    <n v="-3.7613142000000002"/>
    <n v="-0.64165400000000006"/>
    <n v="-0.42703180000000002"/>
    <n v="0"/>
    <n v="-1.0686858000000001"/>
    <x v="0"/>
    <x v="1"/>
  </r>
  <r>
    <s v="182318"/>
    <s v="ED"/>
    <s v="WA"/>
    <x v="11"/>
    <s v="ED.WA.303121"/>
    <x v="8"/>
    <s v="ED"/>
    <s v="WA"/>
    <n v="0"/>
    <x v="0"/>
    <n v="-17.899999999999999"/>
    <n v="0"/>
    <n v="0"/>
    <n v="0"/>
    <n v="-17.899999999999999"/>
    <n v="1"/>
    <m/>
    <n v="0"/>
    <n v="-17.899999999999999"/>
    <n v="0"/>
    <n v="-17.899999999999999"/>
    <n v="0"/>
    <n v="0"/>
    <n v="0"/>
    <n v="0"/>
    <x v="2"/>
    <x v="1"/>
  </r>
  <r>
    <s v="182318"/>
    <s v="ED"/>
    <s v="WA"/>
    <x v="12"/>
    <s v="ED.WA.303121"/>
    <x v="8"/>
    <s v="ED"/>
    <s v="WA"/>
    <n v="-17.899999999999999"/>
    <x v="0"/>
    <n v="-51.45"/>
    <n v="0"/>
    <n v="0"/>
    <n v="0"/>
    <n v="-69.349999999999994"/>
    <n v="1"/>
    <m/>
    <n v="-17.899999999999999"/>
    <n v="-51.45"/>
    <n v="0"/>
    <n v="-69.349999999999994"/>
    <n v="0"/>
    <n v="0"/>
    <n v="0"/>
    <n v="0"/>
    <x v="2"/>
    <x v="1"/>
  </r>
  <r>
    <s v="182318"/>
    <s v="ED"/>
    <s v="WA"/>
    <x v="12"/>
    <s v="ED.WA.303121"/>
    <x v="8"/>
    <s v="ED"/>
    <s v="WA"/>
    <n v="0"/>
    <x v="1"/>
    <n v="0"/>
    <m/>
    <m/>
    <m/>
    <n v="0"/>
    <n v="1"/>
    <m/>
    <n v="0"/>
    <n v="0"/>
    <n v="0"/>
    <n v="0"/>
    <n v="0"/>
    <n v="0"/>
    <n v="0"/>
    <n v="0"/>
    <x v="2"/>
    <x v="1"/>
  </r>
  <r>
    <s v="182318"/>
    <s v="ED"/>
    <s v="WA"/>
    <x v="13"/>
    <s v="ED.WA.303121"/>
    <x v="8"/>
    <s v="ED"/>
    <s v="WA"/>
    <n v="-69.349999999999994"/>
    <x v="0"/>
    <n v="-67.36"/>
    <n v="0"/>
    <n v="0"/>
    <n v="0"/>
    <n v="-136.71"/>
    <n v="1"/>
    <m/>
    <n v="-69.349999999999994"/>
    <n v="-67.36"/>
    <n v="0"/>
    <n v="-136.71"/>
    <n v="0"/>
    <n v="0"/>
    <n v="0"/>
    <n v="0"/>
    <x v="2"/>
    <x v="1"/>
  </r>
  <r>
    <s v="182318"/>
    <s v="ED"/>
    <s v="WA"/>
    <x v="14"/>
    <s v="ED.WA.303121"/>
    <x v="8"/>
    <s v="ED"/>
    <s v="WA"/>
    <n v="-136.71"/>
    <x v="0"/>
    <n v="-67.36"/>
    <n v="0"/>
    <n v="0"/>
    <n v="0"/>
    <n v="-204.07"/>
    <n v="1"/>
    <m/>
    <n v="-136.71"/>
    <n v="-67.36"/>
    <n v="0"/>
    <n v="-204.07"/>
    <n v="0"/>
    <n v="0"/>
    <n v="0"/>
    <n v="0"/>
    <x v="2"/>
    <x v="1"/>
  </r>
  <r>
    <s v="182318"/>
    <s v="ED"/>
    <s v="WA"/>
    <x v="15"/>
    <s v="ED.WA.303121"/>
    <x v="8"/>
    <s v="ED"/>
    <s v="WA"/>
    <n v="-204.07"/>
    <x v="0"/>
    <n v="-67.36"/>
    <n v="0"/>
    <n v="0"/>
    <n v="0"/>
    <n v="-271.43"/>
    <n v="1"/>
    <m/>
    <n v="-204.07"/>
    <n v="-67.36"/>
    <n v="0"/>
    <n v="-271.43"/>
    <n v="0"/>
    <n v="0"/>
    <n v="0"/>
    <n v="0"/>
    <x v="2"/>
    <x v="1"/>
  </r>
  <r>
    <s v="182318"/>
    <s v="ED"/>
    <s v="WA"/>
    <x v="16"/>
    <s v="ED.WA.303121"/>
    <x v="8"/>
    <s v="ED"/>
    <s v="WA"/>
    <n v="-271.43"/>
    <x v="0"/>
    <n v="-67.36"/>
    <n v="0"/>
    <n v="0"/>
    <n v="0"/>
    <n v="-338.79"/>
    <n v="1"/>
    <m/>
    <n v="-271.43"/>
    <n v="-67.36"/>
    <n v="0"/>
    <n v="-338.79"/>
    <n v="0"/>
    <n v="0"/>
    <n v="0"/>
    <n v="0"/>
    <x v="2"/>
    <x v="1"/>
  </r>
  <r>
    <s v="182318"/>
    <s v="ED"/>
    <s v="WA"/>
    <x v="5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6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7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8"/>
    <s v="ED.WA.370121"/>
    <x v="3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1"/>
    <x v="1"/>
  </r>
  <r>
    <s v="182318"/>
    <s v="ED"/>
    <s v="WA"/>
    <x v="9"/>
    <s v="ED.WA.370121"/>
    <x v="3"/>
    <s v="ED"/>
    <s v="WA"/>
    <n v="0"/>
    <x v="0"/>
    <n v="-0.38"/>
    <n v="0"/>
    <n v="0"/>
    <n v="0"/>
    <n v="-0.38"/>
    <n v="1"/>
    <m/>
    <n v="0"/>
    <n v="-0.38"/>
    <n v="0"/>
    <n v="-0.38"/>
    <n v="0"/>
    <n v="0"/>
    <n v="0"/>
    <n v="0"/>
    <x v="1"/>
    <x v="1"/>
  </r>
  <r>
    <s v="182318"/>
    <s v="ED"/>
    <s v="WA"/>
    <x v="10"/>
    <s v="ED.WA.370121"/>
    <x v="3"/>
    <s v="ED"/>
    <s v="WA"/>
    <n v="-0.38"/>
    <x v="0"/>
    <n v="-0.75"/>
    <n v="0"/>
    <n v="0"/>
    <n v="0"/>
    <n v="-1.1299999999999999"/>
    <n v="1"/>
    <m/>
    <n v="-0.38"/>
    <n v="-0.75"/>
    <n v="0"/>
    <n v="-1.1299999999999999"/>
    <n v="0"/>
    <n v="0"/>
    <n v="0"/>
    <n v="0"/>
    <x v="1"/>
    <x v="1"/>
  </r>
  <r>
    <s v="182318"/>
    <s v="ED"/>
    <s v="WA"/>
    <x v="11"/>
    <s v="ED.WA.370121"/>
    <x v="3"/>
    <s v="ED"/>
    <s v="WA"/>
    <n v="-1.1299999999999999"/>
    <x v="0"/>
    <n v="-0.75"/>
    <n v="0"/>
    <n v="0"/>
    <n v="0"/>
    <n v="-1.88"/>
    <n v="1"/>
    <m/>
    <n v="-1.1299999999999999"/>
    <n v="-0.75"/>
    <n v="0"/>
    <n v="-1.88"/>
    <n v="0"/>
    <n v="0"/>
    <n v="0"/>
    <n v="0"/>
    <x v="1"/>
    <x v="1"/>
  </r>
  <r>
    <s v="182318"/>
    <s v="ED"/>
    <s v="WA"/>
    <x v="12"/>
    <s v="ED.WA.370121"/>
    <x v="3"/>
    <s v="ED"/>
    <s v="WA"/>
    <n v="-1.88"/>
    <x v="0"/>
    <n v="-1.08"/>
    <n v="0"/>
    <n v="0"/>
    <n v="0"/>
    <n v="-2.96"/>
    <n v="1"/>
    <m/>
    <n v="-1.88"/>
    <n v="-1.08"/>
    <n v="0"/>
    <n v="-2.96"/>
    <n v="0"/>
    <n v="0"/>
    <n v="0"/>
    <n v="0"/>
    <x v="1"/>
    <x v="1"/>
  </r>
  <r>
    <s v="182318"/>
    <s v="ED"/>
    <s v="WA"/>
    <x v="12"/>
    <s v="ED.WA.370121"/>
    <x v="3"/>
    <s v="ED"/>
    <s v="WA"/>
    <m/>
    <x v="1"/>
    <n v="-1416"/>
    <m/>
    <n v="-5852"/>
    <m/>
    <n v="-7268"/>
    <n v="1"/>
    <m/>
    <n v="0"/>
    <n v="-1416"/>
    <n v="-5852"/>
    <n v="-7268"/>
    <n v="0"/>
    <n v="0"/>
    <n v="0"/>
    <n v="0"/>
    <x v="1"/>
    <x v="1"/>
  </r>
  <r>
    <s v="182318"/>
    <s v="ED"/>
    <s v="WA"/>
    <x v="13"/>
    <s v="ED.WA.370121"/>
    <x v="3"/>
    <s v="ED"/>
    <s v="WA"/>
    <n v="-2.96"/>
    <x v="0"/>
    <n v="-1.41"/>
    <n v="0"/>
    <n v="0"/>
    <n v="0"/>
    <n v="-4.37"/>
    <n v="1"/>
    <m/>
    <n v="-2.96"/>
    <n v="-1.41"/>
    <n v="0"/>
    <n v="-4.37"/>
    <n v="0"/>
    <n v="0"/>
    <n v="0"/>
    <n v="0"/>
    <x v="1"/>
    <x v="1"/>
  </r>
  <r>
    <s v="182318"/>
    <s v="ED"/>
    <s v="WA"/>
    <x v="14"/>
    <s v="ED.WA.370121"/>
    <x v="3"/>
    <s v="ED"/>
    <s v="WA"/>
    <n v="-4.37"/>
    <x v="0"/>
    <n v="-1.41"/>
    <n v="0"/>
    <n v="0"/>
    <n v="0"/>
    <n v="-5.78"/>
    <n v="1"/>
    <m/>
    <n v="-4.37"/>
    <n v="-1.41"/>
    <n v="0"/>
    <n v="-5.78"/>
    <n v="0"/>
    <n v="0"/>
    <n v="0"/>
    <n v="0"/>
    <x v="1"/>
    <x v="1"/>
  </r>
  <r>
    <s v="182318"/>
    <s v="ED"/>
    <s v="WA"/>
    <x v="15"/>
    <s v="ED.WA.370121"/>
    <x v="3"/>
    <s v="ED"/>
    <s v="WA"/>
    <n v="-5.78"/>
    <x v="0"/>
    <n v="-1.41"/>
    <n v="0"/>
    <n v="0"/>
    <n v="0"/>
    <n v="-7.19"/>
    <n v="1"/>
    <m/>
    <n v="-5.78"/>
    <n v="-1.41"/>
    <n v="0"/>
    <n v="-7.19"/>
    <n v="0"/>
    <n v="0"/>
    <n v="0"/>
    <n v="0"/>
    <x v="1"/>
    <x v="1"/>
  </r>
  <r>
    <s v="182318"/>
    <s v="ED"/>
    <s v="WA"/>
    <x v="16"/>
    <s v="ED.WA.370121"/>
    <x v="3"/>
    <s v="ED"/>
    <s v="WA"/>
    <n v="-7.19"/>
    <x v="0"/>
    <n v="-1.41"/>
    <n v="0"/>
    <n v="0"/>
    <n v="0"/>
    <n v="-8.6"/>
    <n v="1"/>
    <m/>
    <n v="-7.19"/>
    <n v="-1.41"/>
    <n v="0"/>
    <n v="-8.6"/>
    <n v="0"/>
    <n v="0"/>
    <n v="0"/>
    <n v="0"/>
    <x v="1"/>
    <x v="1"/>
  </r>
  <r>
    <s v="182318"/>
    <s v="ED"/>
    <s v="WA"/>
    <x v="5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1121"/>
    <x v="1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1121"/>
    <x v="1"/>
    <s v="ED"/>
    <s v="WA"/>
    <n v="0"/>
    <x v="0"/>
    <n v="-0.53"/>
    <n v="0"/>
    <n v="0"/>
    <n v="0"/>
    <n v="-0.53"/>
    <n v="1"/>
    <m/>
    <n v="0"/>
    <n v="-0.53"/>
    <n v="0"/>
    <n v="-0.53"/>
    <n v="0"/>
    <n v="0"/>
    <n v="0"/>
    <n v="0"/>
    <x v="0"/>
    <x v="1"/>
  </r>
  <r>
    <s v="182318"/>
    <s v="ED"/>
    <s v="WA"/>
    <x v="12"/>
    <s v="ED.WA.391121"/>
    <x v="1"/>
    <s v="ED"/>
    <s v="WA"/>
    <n v="-0.53"/>
    <x v="0"/>
    <n v="-1.51"/>
    <n v="0"/>
    <n v="0"/>
    <n v="0"/>
    <n v="-2.04"/>
    <n v="1"/>
    <m/>
    <n v="-0.53"/>
    <n v="-1.51"/>
    <n v="0"/>
    <n v="-2.04"/>
    <n v="0"/>
    <n v="0"/>
    <n v="0"/>
    <n v="0"/>
    <x v="0"/>
    <x v="1"/>
  </r>
  <r>
    <s v="182318"/>
    <s v="ED"/>
    <s v="WA"/>
    <x v="12"/>
    <s v="ED.WA.391121"/>
    <x v="1"/>
    <s v="ED"/>
    <s v="WA"/>
    <n v="0"/>
    <x v="1"/>
    <n v="0"/>
    <m/>
    <m/>
    <m/>
    <n v="0"/>
    <n v="1"/>
    <m/>
    <n v="0"/>
    <n v="0"/>
    <n v="0"/>
    <n v="0"/>
    <n v="0"/>
    <n v="0"/>
    <n v="0"/>
    <n v="0"/>
    <x v="0"/>
    <x v="1"/>
  </r>
  <r>
    <s v="182318"/>
    <s v="ED"/>
    <s v="WA"/>
    <x v="13"/>
    <s v="ED.WA.391121"/>
    <x v="1"/>
    <s v="ED"/>
    <s v="WA"/>
    <n v="-2.04"/>
    <x v="0"/>
    <n v="-1.97"/>
    <n v="0"/>
    <n v="0"/>
    <n v="0"/>
    <n v="-4.01"/>
    <n v="1"/>
    <m/>
    <n v="-2.04"/>
    <n v="-1.97"/>
    <n v="0"/>
    <n v="-4.01"/>
    <n v="0"/>
    <n v="0"/>
    <n v="0"/>
    <n v="0"/>
    <x v="0"/>
    <x v="1"/>
  </r>
  <r>
    <s v="182318"/>
    <s v="ED"/>
    <s v="WA"/>
    <x v="14"/>
    <s v="ED.WA.391121"/>
    <x v="1"/>
    <s v="ED"/>
    <s v="WA"/>
    <n v="-4.01"/>
    <x v="0"/>
    <n v="-1.97"/>
    <n v="0"/>
    <n v="0"/>
    <n v="0"/>
    <n v="-5.98"/>
    <n v="1"/>
    <m/>
    <n v="-4.01"/>
    <n v="-1.97"/>
    <n v="0"/>
    <n v="-5.98"/>
    <n v="0"/>
    <n v="0"/>
    <n v="0"/>
    <n v="0"/>
    <x v="0"/>
    <x v="1"/>
  </r>
  <r>
    <s v="182318"/>
    <s v="ED"/>
    <s v="WA"/>
    <x v="15"/>
    <s v="ED.WA.391121"/>
    <x v="1"/>
    <s v="ED"/>
    <s v="WA"/>
    <n v="-5.98"/>
    <x v="0"/>
    <n v="-1.97"/>
    <n v="0"/>
    <n v="0"/>
    <n v="0"/>
    <n v="-7.95"/>
    <n v="1"/>
    <m/>
    <n v="-5.98"/>
    <n v="-1.97"/>
    <n v="0"/>
    <n v="-7.95"/>
    <n v="0"/>
    <n v="0"/>
    <n v="0"/>
    <n v="0"/>
    <x v="0"/>
    <x v="1"/>
  </r>
  <r>
    <s v="182318"/>
    <s v="ED"/>
    <s v="WA"/>
    <x v="16"/>
    <s v="ED.WA.391121"/>
    <x v="1"/>
    <s v="ED"/>
    <s v="WA"/>
    <n v="-7.95"/>
    <x v="0"/>
    <n v="-1.97"/>
    <n v="0"/>
    <n v="0"/>
    <n v="0"/>
    <n v="-9.92"/>
    <n v="1"/>
    <m/>
    <n v="-7.95"/>
    <n v="-1.97"/>
    <n v="0"/>
    <n v="-9.92"/>
    <n v="0"/>
    <n v="0"/>
    <n v="0"/>
    <n v="0"/>
    <x v="0"/>
    <x v="1"/>
  </r>
  <r>
    <s v="182318"/>
    <s v="ED"/>
    <s v="WA"/>
    <x v="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7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8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9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0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1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2"/>
    <s v="ED.WA.395121"/>
    <x v="4"/>
    <s v="ED"/>
    <s v="WA"/>
    <m/>
    <x v="1"/>
    <n v="-6"/>
    <m/>
    <n v="-30"/>
    <m/>
    <n v="-36"/>
    <n v="1"/>
    <m/>
    <n v="0"/>
    <n v="-6"/>
    <n v="-30"/>
    <n v="-36"/>
    <n v="0"/>
    <n v="0"/>
    <n v="0"/>
    <n v="0"/>
    <x v="0"/>
    <x v="1"/>
  </r>
  <r>
    <s v="182318"/>
    <s v="ED"/>
    <s v="WA"/>
    <x v="13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4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5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ED"/>
    <s v="WA"/>
    <x v="16"/>
    <s v="ED.WA.395121"/>
    <x v="4"/>
    <s v="ED"/>
    <s v="WA"/>
    <n v="0"/>
    <x v="0"/>
    <n v="0"/>
    <n v="0"/>
    <n v="0"/>
    <n v="0"/>
    <n v="0"/>
    <n v="1"/>
    <m/>
    <n v="0"/>
    <n v="0"/>
    <n v="0"/>
    <n v="0"/>
    <n v="0"/>
    <n v="0"/>
    <n v="0"/>
    <n v="0"/>
    <x v="0"/>
    <x v="1"/>
  </r>
  <r>
    <s v="182318"/>
    <s v="GD"/>
    <s v="AA"/>
    <x v="12"/>
    <s v="GD.AA.303120"/>
    <x v="7"/>
    <s v="GD"/>
    <s v="AA"/>
    <n v="0"/>
    <x v="1"/>
    <n v="0"/>
    <m/>
    <m/>
    <m/>
    <n v="0"/>
    <m/>
    <m/>
    <n v="0"/>
    <n v="0"/>
    <n v="0"/>
    <n v="0"/>
    <n v="0"/>
    <n v="0"/>
    <n v="0"/>
    <n v="0"/>
    <x v="2"/>
    <x v="1"/>
  </r>
  <r>
    <s v="182318"/>
    <s v="GD"/>
    <s v="WA"/>
    <x v="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7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8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9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0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1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1121"/>
    <x v="5"/>
    <s v="GD"/>
    <s v="WA"/>
    <m/>
    <x v="1"/>
    <n v="-1341"/>
    <m/>
    <n v="-5625"/>
    <m/>
    <n v="-6966"/>
    <m/>
    <n v="1"/>
    <n v="0"/>
    <n v="0"/>
    <n v="0"/>
    <n v="0"/>
    <n v="0"/>
    <n v="-1341"/>
    <n v="-5625"/>
    <n v="-6966"/>
    <x v="1"/>
    <x v="1"/>
  </r>
  <r>
    <s v="182318"/>
    <s v="GD"/>
    <s v="WA"/>
    <x v="13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4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5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6"/>
    <s v="GD.WA.381121"/>
    <x v="5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1"/>
    <x v="1"/>
  </r>
  <r>
    <s v="182318"/>
    <s v="GD"/>
    <s v="WA"/>
    <x v="12"/>
    <s v="GD.WA.389421"/>
    <x v="6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5121"/>
    <x v="4"/>
    <s v="GD"/>
    <s v="WA"/>
    <m/>
    <x v="1"/>
    <n v="-14"/>
    <m/>
    <n v="-56"/>
    <m/>
    <n v="-70"/>
    <m/>
    <n v="1"/>
    <n v="0"/>
    <n v="0"/>
    <n v="0"/>
    <n v="0"/>
    <n v="0"/>
    <n v="-14"/>
    <n v="-56"/>
    <n v="-70"/>
    <x v="0"/>
    <x v="1"/>
  </r>
  <r>
    <s v="182318"/>
    <s v="GD"/>
    <s v="WA"/>
    <x v="13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5121"/>
    <x v="4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7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8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9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0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1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2"/>
    <s v="GD.WA.397121"/>
    <x v="2"/>
    <s v="GD"/>
    <s v="WA"/>
    <n v="0"/>
    <x v="1"/>
    <n v="0"/>
    <m/>
    <m/>
    <m/>
    <n v="0"/>
    <m/>
    <n v="1"/>
    <n v="0"/>
    <n v="0"/>
    <n v="0"/>
    <n v="0"/>
    <n v="0"/>
    <n v="0"/>
    <n v="0"/>
    <n v="0"/>
    <x v="0"/>
    <x v="1"/>
  </r>
  <r>
    <s v="182318"/>
    <s v="GD"/>
    <s v="WA"/>
    <x v="13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4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5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  <r>
    <s v="182318"/>
    <s v="GD"/>
    <s v="WA"/>
    <x v="16"/>
    <s v="GD.WA.397121"/>
    <x v="2"/>
    <s v="GD"/>
    <s v="WA"/>
    <n v="0"/>
    <x v="0"/>
    <n v="0"/>
    <n v="0"/>
    <n v="0"/>
    <n v="0"/>
    <n v="0"/>
    <m/>
    <n v="1"/>
    <n v="0"/>
    <n v="0"/>
    <n v="0"/>
    <n v="0"/>
    <n v="0"/>
    <n v="0"/>
    <n v="0"/>
    <n v="0"/>
    <x v="0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PivotTable1" cacheId="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U23" firstHeaderRow="1" firstDataRow="2" firstDataCol="3"/>
  <pivotFields count="30">
    <pivotField axis="axisRow" compact="0" outline="0" showAll="0">
      <items count="3">
        <item x="0"/>
        <item x="1"/>
        <item t="default"/>
      </items>
    </pivotField>
    <pivotField compact="0" outline="0" showAll="0" defaultSubtotal="0"/>
    <pivotField compact="0" outline="0" showAll="0" defaultSubtotal="0"/>
    <pivotField axis="axisCol" compact="0" outline="0" multipleItemSelectionAllowed="1" showAll="0">
      <items count="23">
        <item h="1" x="8"/>
        <item h="1" x="12"/>
        <item h="1" x="17"/>
        <item h="1" x="7"/>
        <item h="1" x="11"/>
        <item x="16"/>
        <item x="15"/>
        <item x="19"/>
        <item x="3"/>
        <item x="6"/>
        <item x="13"/>
        <item x="1"/>
        <item x="21"/>
        <item x="5"/>
        <item x="9"/>
        <item x="20"/>
        <item x="4"/>
        <item x="0"/>
        <item x="10"/>
        <item x="14"/>
        <item x="18"/>
        <item x="2"/>
        <item t="default"/>
      </items>
    </pivotField>
    <pivotField compact="0" outline="0" showAll="0"/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compact="0" numFmtId="165" outline="0" showAll="0" defaultSubtotal="0"/>
    <pivotField dataField="1" compact="0" numFmtId="165" outline="0" showAll="0" defaultSubtotal="0"/>
    <pivotField axis="axisRow" compact="0" outline="0" showAll="0" defaultSubtotal="0">
      <items count="3">
        <item x="1"/>
        <item x="2"/>
        <item x="0"/>
      </items>
    </pivotField>
  </pivotFields>
  <rowFields count="3">
    <field x="0"/>
    <field x="29"/>
    <field x="5"/>
  </rowFields>
  <rowItems count="19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8"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WA G Ending Balance" fld="2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PivotTable2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compact="0" compactData="0" gridDropZones="1" multipleFieldFilters="0">
  <location ref="A3:Q25" firstHeaderRow="1" firstDataRow="2" firstDataCol="3" rowPageCount="1" colPageCount="1"/>
  <pivotFields count="27">
    <pivotField compact="0" outline="0" showAll="0"/>
    <pivotField compact="0" outline="0" showAll="0" defaultSubtotal="0"/>
    <pivotField compact="0" outline="0" showAll="0" defaultSubtotal="0"/>
    <pivotField axis="axisCol" compact="0" outline="0" multipleItemSelectionAllowed="1" showAl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t="default"/>
      </items>
    </pivotField>
    <pivotField compact="0" outline="0" showAll="0"/>
    <pivotField axis="axisRow" compact="0" outline="0" showAll="0">
      <items count="10">
        <item x="7"/>
        <item x="8"/>
        <item x="3"/>
        <item x="5"/>
        <item x="6"/>
        <item x="0"/>
        <item x="1"/>
        <item x="4"/>
        <item x="2"/>
        <item t="default"/>
      </items>
    </pivotField>
    <pivotField compact="0" outline="0" showAll="0" defaultSubtotal="0"/>
    <pivotField compact="0" outline="0" showAll="0" defaultSubtotal="0"/>
    <pivotField compact="0" outline="0" showAll="0"/>
    <pivotField axis="axisPage" compact="0" numFmtId="3" outline="0" multipleItemSelectionAllowed="1" showAll="0">
      <items count="3">
        <item h="1" x="0"/>
        <item x="1"/>
        <item t="default"/>
      </items>
    </pivotField>
    <pivotField compact="0" outline="0" showAll="0"/>
    <pivotField compact="0" numFmtId="3" outline="0" showAll="0"/>
    <pivotField compact="0" numFmtId="3" outline="0" showAll="0"/>
    <pivotField compact="0" numFmtId="3" outline="0" showAll="0"/>
    <pivotField compact="0" outline="0" showAll="0"/>
    <pivotField compact="0" outline="0" showAll="0" defaultSubtotal="0"/>
    <pivotField compact="0" outline="0" showAll="0" defaultSubtotal="0"/>
    <pivotField compact="0" numFmtId="43" outline="0" showAll="0" defaultSubtotal="0"/>
    <pivotField dataField="1"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compact="0" numFmtId="43" outline="0" showAll="0" defaultSubtotal="0"/>
    <pivotField axis="axisRow" compact="0" outline="0" showAll="0" defaultSubtotal="0">
      <items count="3">
        <item x="1"/>
        <item x="0"/>
        <item x="2"/>
      </items>
    </pivotField>
    <pivotField axis="axisRow" compact="0" outline="0" showAll="0">
      <items count="3">
        <item x="0"/>
        <item x="1"/>
        <item t="default"/>
      </items>
    </pivotField>
  </pivotFields>
  <rowFields count="3">
    <field x="26"/>
    <field x="25"/>
    <field x="5"/>
  </rowFields>
  <rowItems count="21">
    <i>
      <x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/>
    </i>
    <i>
      <x v="1"/>
      <x/>
      <x v="2"/>
    </i>
    <i r="2">
      <x v="3"/>
    </i>
    <i r="1">
      <x v="1"/>
      <x v="4"/>
    </i>
    <i r="2">
      <x v="5"/>
    </i>
    <i r="2">
      <x v="6"/>
    </i>
    <i r="2">
      <x v="7"/>
    </i>
    <i r="2">
      <x v="8"/>
    </i>
    <i r="1">
      <x v="2"/>
      <x/>
    </i>
    <i r="2">
      <x v="1"/>
    </i>
    <i t="default">
      <x v="1"/>
    </i>
    <i t="grand">
      <x/>
    </i>
  </rowItems>
  <colFields count="1">
    <field x="3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pageFields count="1">
    <pageField fld="9" hier="-1"/>
  </pageFields>
  <dataFields count="1">
    <dataField name="Sum of WA E Depreciation Amt" fld="18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B12"/>
  <sheetViews>
    <sheetView zoomScaleNormal="100" workbookViewId="0">
      <selection activeCell="B1" sqref="B1"/>
    </sheetView>
  </sheetViews>
  <sheetFormatPr defaultRowHeight="12.9" x14ac:dyDescent="0.25"/>
  <cols>
    <col min="1" max="1" width="0.69921875" customWidth="1"/>
  </cols>
  <sheetData>
    <row r="4" spans="2:2" x14ac:dyDescent="0.25">
      <c r="B4" t="s">
        <v>134</v>
      </c>
    </row>
    <row r="6" spans="2:2" x14ac:dyDescent="0.25">
      <c r="B6" t="s">
        <v>135</v>
      </c>
    </row>
    <row r="7" spans="2:2" x14ac:dyDescent="0.25">
      <c r="B7" t="s">
        <v>136</v>
      </c>
    </row>
    <row r="9" spans="2:2" x14ac:dyDescent="0.25">
      <c r="B9" t="s">
        <v>137</v>
      </c>
    </row>
    <row r="10" spans="2:2" x14ac:dyDescent="0.25">
      <c r="B10" t="s">
        <v>138</v>
      </c>
    </row>
    <row r="12" spans="2:2" x14ac:dyDescent="0.25">
      <c r="B12" t="s">
        <v>139</v>
      </c>
    </row>
  </sheetData>
  <pageMargins left="0.7" right="0.7" top="0.75" bottom="0.75" header="0.3" footer="0.3"/>
  <pageSetup scale="96" orientation="portrait" r:id="rId1"/>
  <headerFooter>
    <oddHeader xml:space="preserve">&amp;C&amp;"Tahoma,Bold"&amp;14Instructions&amp;RExh. AIW-4
Dockets UE-200900, UG-200901, UE-200894
Page &amp;P of &amp;N
</oddHeader>
    <oddFooter>&amp;LAvista
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358"/>
  <sheetViews>
    <sheetView workbookViewId="0">
      <pane xSplit="9" ySplit="1" topLeftCell="R2" activePane="bottomRight" state="frozen"/>
      <selection pane="topRight" activeCell="J1" sqref="J1"/>
      <selection pane="bottomLeft" activeCell="A2" sqref="A2"/>
      <selection pane="bottomRight" activeCell="T29" sqref="T29:U29"/>
    </sheetView>
  </sheetViews>
  <sheetFormatPr defaultRowHeight="12.8" customHeight="1" x14ac:dyDescent="0.25"/>
  <cols>
    <col min="1" max="1" width="15" bestFit="1" customWidth="1"/>
    <col min="2" max="2" width="6.69921875" bestFit="1" customWidth="1"/>
    <col min="3" max="3" width="6.59765625" bestFit="1" customWidth="1"/>
    <col min="4" max="4" width="7.8984375" customWidth="1"/>
    <col min="5" max="5" width="16.296875" bestFit="1" customWidth="1"/>
    <col min="6" max="6" width="11.296875" style="25" bestFit="1" customWidth="1"/>
    <col min="7" max="7" width="3.8984375" bestFit="1" customWidth="1"/>
    <col min="8" max="8" width="4.09765625" bestFit="1" customWidth="1"/>
    <col min="9" max="9" width="16.296875" bestFit="1" customWidth="1"/>
    <col min="10" max="10" width="12.09765625" bestFit="1" customWidth="1"/>
    <col min="11" max="11" width="13.59765625" bestFit="1" customWidth="1"/>
    <col min="12" max="12" width="13.09765625" bestFit="1" customWidth="1"/>
    <col min="13" max="13" width="14.3984375" bestFit="1" customWidth="1"/>
    <col min="14" max="14" width="14.09765625" bestFit="1" customWidth="1"/>
    <col min="15" max="15" width="11.69921875" bestFit="1" customWidth="1"/>
    <col min="16" max="16" width="10.296875" bestFit="1" customWidth="1"/>
    <col min="17" max="17" width="11.69921875" bestFit="1" customWidth="1"/>
    <col min="18" max="18" width="13.69921875" bestFit="1" customWidth="1"/>
    <col min="19" max="19" width="14.09765625" bestFit="1" customWidth="1"/>
    <col min="20" max="21" width="8" bestFit="1" customWidth="1"/>
    <col min="22" max="22" width="22" bestFit="1" customWidth="1"/>
    <col min="23" max="23" width="11.69921875" bestFit="1" customWidth="1"/>
    <col min="24" max="24" width="15.296875" bestFit="1" customWidth="1"/>
    <col min="25" max="25" width="19.3984375" bestFit="1" customWidth="1"/>
    <col min="26" max="26" width="22.09765625" bestFit="1" customWidth="1"/>
    <col min="27" max="27" width="11.296875" bestFit="1" customWidth="1"/>
    <col min="28" max="28" width="15.3984375" bestFit="1" customWidth="1"/>
    <col min="29" max="29" width="19.59765625" bestFit="1" customWidth="1"/>
  </cols>
  <sheetData>
    <row r="1" spans="1:30" ht="12.8" customHeight="1" thickBot="1" x14ac:dyDescent="0.3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23" t="s">
        <v>3</v>
      </c>
      <c r="G1" s="1" t="s">
        <v>73</v>
      </c>
      <c r="H1" s="1" t="s">
        <v>74</v>
      </c>
      <c r="I1" s="1" t="s">
        <v>4</v>
      </c>
      <c r="J1" s="1" t="s">
        <v>84</v>
      </c>
      <c r="K1" s="1" t="s">
        <v>85</v>
      </c>
      <c r="L1" s="1" t="s">
        <v>86</v>
      </c>
      <c r="M1" s="1" t="s">
        <v>87</v>
      </c>
      <c r="N1" s="1" t="s">
        <v>88</v>
      </c>
      <c r="O1" s="1" t="s">
        <v>89</v>
      </c>
      <c r="P1" s="1" t="s">
        <v>90</v>
      </c>
      <c r="Q1" s="1" t="s">
        <v>91</v>
      </c>
      <c r="R1" s="1" t="s">
        <v>92</v>
      </c>
      <c r="S1" s="1" t="s">
        <v>5</v>
      </c>
      <c r="T1" s="16" t="s">
        <v>78</v>
      </c>
      <c r="U1" s="16" t="s">
        <v>80</v>
      </c>
      <c r="V1" s="1" t="s">
        <v>95</v>
      </c>
      <c r="W1" s="1" t="s">
        <v>106</v>
      </c>
      <c r="X1" s="1" t="s">
        <v>105</v>
      </c>
      <c r="Y1" s="1" t="s">
        <v>96</v>
      </c>
      <c r="Z1" s="1" t="s">
        <v>97</v>
      </c>
      <c r="AA1" s="1" t="s">
        <v>108</v>
      </c>
      <c r="AB1" s="1" t="s">
        <v>107</v>
      </c>
      <c r="AC1" s="1" t="s">
        <v>98</v>
      </c>
      <c r="AD1" s="16" t="s">
        <v>104</v>
      </c>
    </row>
    <row r="2" spans="1:30" ht="12.8" customHeight="1" thickBot="1" x14ac:dyDescent="0.3">
      <c r="A2" s="2" t="s">
        <v>12</v>
      </c>
      <c r="B2" s="2" t="s">
        <v>7</v>
      </c>
      <c r="C2" s="2" t="s">
        <v>13</v>
      </c>
      <c r="D2" s="2" t="s">
        <v>48</v>
      </c>
      <c r="E2" s="2" t="s">
        <v>43</v>
      </c>
      <c r="F2" s="24" t="s">
        <v>44</v>
      </c>
      <c r="G2" s="2" t="s">
        <v>7</v>
      </c>
      <c r="H2" s="2" t="s">
        <v>13</v>
      </c>
      <c r="I2" s="19"/>
      <c r="J2" s="19"/>
      <c r="K2" s="19"/>
      <c r="L2" s="19"/>
      <c r="M2" s="19"/>
      <c r="N2" s="19"/>
      <c r="O2" s="19"/>
      <c r="P2" s="19"/>
      <c r="Q2" s="19"/>
      <c r="R2" s="19">
        <f>-1237395.93-29371.59</f>
        <v>-1266767.52</v>
      </c>
      <c r="S2" s="19">
        <f>-1237395.93-29371.59</f>
        <v>-1266767.52</v>
      </c>
      <c r="T2">
        <f>AF!$N$5</f>
        <v>0.48831999999999998</v>
      </c>
      <c r="U2">
        <f>AF!$P$5</f>
        <v>0.14890999999999999</v>
      </c>
      <c r="V2" s="18">
        <f t="shared" ref="V2:V65" si="0">I2*T2</f>
        <v>0</v>
      </c>
      <c r="W2" s="18">
        <f t="shared" ref="W2:W65" si="1">N2*T2</f>
        <v>0</v>
      </c>
      <c r="X2" s="18">
        <f t="shared" ref="X2:X65" si="2">R2*T2</f>
        <v>-618587.91536640003</v>
      </c>
      <c r="Y2" s="18">
        <f t="shared" ref="Y2:Y65" si="3">S2*T2</f>
        <v>-618587.91536640003</v>
      </c>
      <c r="Z2" s="18">
        <f t="shared" ref="Z2:Z65" si="4">I2*U2</f>
        <v>0</v>
      </c>
      <c r="AA2" s="18">
        <f t="shared" ref="AA2:AA65" si="5">N2*U2</f>
        <v>0</v>
      </c>
      <c r="AB2" s="18">
        <f t="shared" ref="AB2:AB65" si="6">R2*U2</f>
        <v>-188634.35140319998</v>
      </c>
      <c r="AC2" s="18">
        <f t="shared" ref="AC2:AC65" si="7">S2*U2</f>
        <v>-188634.35140319998</v>
      </c>
      <c r="AD2" t="s">
        <v>101</v>
      </c>
    </row>
    <row r="3" spans="1:30" ht="12.8" customHeight="1" thickBot="1" x14ac:dyDescent="0.3">
      <c r="A3" s="4" t="s">
        <v>6</v>
      </c>
      <c r="B3" s="4" t="s">
        <v>7</v>
      </c>
      <c r="C3" s="4" t="s">
        <v>13</v>
      </c>
      <c r="D3" s="4" t="s">
        <v>48</v>
      </c>
      <c r="E3" s="4" t="s">
        <v>43</v>
      </c>
      <c r="F3" s="24" t="s">
        <v>44</v>
      </c>
      <c r="G3" s="4" t="s">
        <v>7</v>
      </c>
      <c r="H3" s="4" t="s">
        <v>13</v>
      </c>
      <c r="I3" s="20"/>
      <c r="J3" s="20"/>
      <c r="K3" s="20"/>
      <c r="L3" s="20"/>
      <c r="M3" s="20"/>
      <c r="N3" s="20"/>
      <c r="O3" s="20"/>
      <c r="P3" s="20"/>
      <c r="Q3" s="20"/>
      <c r="R3" s="20">
        <f>1237395.93+29371.59</f>
        <v>1266767.52</v>
      </c>
      <c r="S3" s="20">
        <f>1237395.93+29371.59</f>
        <v>1266767.52</v>
      </c>
      <c r="T3">
        <f>AF!$N$5</f>
        <v>0.48831999999999998</v>
      </c>
      <c r="U3">
        <f>AF!$P$5</f>
        <v>0.14890999999999999</v>
      </c>
      <c r="V3" s="18">
        <f t="shared" si="0"/>
        <v>0</v>
      </c>
      <c r="W3" s="18">
        <f t="shared" si="1"/>
        <v>0</v>
      </c>
      <c r="X3" s="18">
        <f t="shared" si="2"/>
        <v>618587.91536640003</v>
      </c>
      <c r="Y3" s="18">
        <f t="shared" si="3"/>
        <v>618587.91536640003</v>
      </c>
      <c r="Z3" s="18">
        <f t="shared" si="4"/>
        <v>0</v>
      </c>
      <c r="AA3" s="18">
        <f t="shared" si="5"/>
        <v>0</v>
      </c>
      <c r="AB3" s="18">
        <f t="shared" si="6"/>
        <v>188634.35140319998</v>
      </c>
      <c r="AC3" s="18">
        <f t="shared" si="7"/>
        <v>188634.35140319998</v>
      </c>
      <c r="AD3" t="s">
        <v>101</v>
      </c>
    </row>
    <row r="4" spans="1:30" ht="12.8" customHeight="1" thickBot="1" x14ac:dyDescent="0.3">
      <c r="A4" s="4" t="s">
        <v>12</v>
      </c>
      <c r="B4" s="4" t="s">
        <v>7</v>
      </c>
      <c r="C4" s="4" t="s">
        <v>13</v>
      </c>
      <c r="D4" s="4" t="s">
        <v>9</v>
      </c>
      <c r="E4" s="4" t="s">
        <v>43</v>
      </c>
      <c r="F4" s="24" t="s">
        <v>44</v>
      </c>
      <c r="G4" s="4" t="s">
        <v>7</v>
      </c>
      <c r="H4" s="4" t="s">
        <v>13</v>
      </c>
      <c r="I4" s="20">
        <v>30329509.300000001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30329509.300000001</v>
      </c>
      <c r="T4">
        <f>AF!$N$5</f>
        <v>0.48831999999999998</v>
      </c>
      <c r="U4">
        <f>AF!$P$5</f>
        <v>0.14890999999999999</v>
      </c>
      <c r="V4" s="18">
        <f t="shared" si="0"/>
        <v>14810505.981376</v>
      </c>
      <c r="W4" s="18">
        <f t="shared" si="1"/>
        <v>0</v>
      </c>
      <c r="X4" s="18">
        <f t="shared" si="2"/>
        <v>0</v>
      </c>
      <c r="Y4" s="18">
        <f t="shared" si="3"/>
        <v>14810505.981376</v>
      </c>
      <c r="Z4" s="18">
        <f t="shared" si="4"/>
        <v>4516367.2298630001</v>
      </c>
      <c r="AA4" s="18">
        <f t="shared" si="5"/>
        <v>0</v>
      </c>
      <c r="AB4" s="18">
        <f t="shared" si="6"/>
        <v>0</v>
      </c>
      <c r="AC4" s="18">
        <f t="shared" si="7"/>
        <v>4516367.2298630001</v>
      </c>
      <c r="AD4" t="s">
        <v>101</v>
      </c>
    </row>
    <row r="5" spans="1:30" ht="12.8" customHeight="1" thickBot="1" x14ac:dyDescent="0.3">
      <c r="A5" s="4" t="s">
        <v>12</v>
      </c>
      <c r="B5" s="4" t="s">
        <v>7</v>
      </c>
      <c r="C5" s="4" t="s">
        <v>13</v>
      </c>
      <c r="D5" s="4" t="s">
        <v>36</v>
      </c>
      <c r="E5" s="4" t="s">
        <v>43</v>
      </c>
      <c r="F5" s="24" t="s">
        <v>44</v>
      </c>
      <c r="G5" s="4" t="s">
        <v>7</v>
      </c>
      <c r="H5" s="4" t="s">
        <v>13</v>
      </c>
      <c r="I5" s="20">
        <v>30329509.300000001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30329509.300000001</v>
      </c>
      <c r="T5">
        <f>AF!$N$5</f>
        <v>0.48831999999999998</v>
      </c>
      <c r="U5">
        <f>AF!$P$5</f>
        <v>0.14890999999999999</v>
      </c>
      <c r="V5" s="18">
        <f t="shared" si="0"/>
        <v>14810505.981376</v>
      </c>
      <c r="W5" s="18">
        <f t="shared" si="1"/>
        <v>0</v>
      </c>
      <c r="X5" s="18">
        <f t="shared" si="2"/>
        <v>0</v>
      </c>
      <c r="Y5" s="18">
        <f t="shared" si="3"/>
        <v>14810505.981376</v>
      </c>
      <c r="Z5" s="18">
        <f t="shared" si="4"/>
        <v>4516367.2298630001</v>
      </c>
      <c r="AA5" s="18">
        <f t="shared" si="5"/>
        <v>0</v>
      </c>
      <c r="AB5" s="18">
        <f t="shared" si="6"/>
        <v>0</v>
      </c>
      <c r="AC5" s="18">
        <f t="shared" si="7"/>
        <v>4516367.2298630001</v>
      </c>
      <c r="AD5" t="s">
        <v>101</v>
      </c>
    </row>
    <row r="6" spans="1:30" ht="12.8" customHeight="1" thickBot="1" x14ac:dyDescent="0.3">
      <c r="A6" s="4" t="s">
        <v>12</v>
      </c>
      <c r="B6" s="4" t="s">
        <v>7</v>
      </c>
      <c r="C6" s="4" t="s">
        <v>13</v>
      </c>
      <c r="D6" s="4" t="s">
        <v>49</v>
      </c>
      <c r="E6" s="4" t="s">
        <v>43</v>
      </c>
      <c r="F6" s="24" t="s">
        <v>44</v>
      </c>
      <c r="G6" s="4" t="s">
        <v>7</v>
      </c>
      <c r="H6" s="4" t="s">
        <v>13</v>
      </c>
      <c r="I6" s="20">
        <v>30329509.300000001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30329509.300000001</v>
      </c>
      <c r="T6">
        <f>AF!$N$5</f>
        <v>0.48831999999999998</v>
      </c>
      <c r="U6">
        <f>AF!$P$5</f>
        <v>0.14890999999999999</v>
      </c>
      <c r="V6" s="18">
        <f t="shared" si="0"/>
        <v>14810505.981376</v>
      </c>
      <c r="W6" s="18">
        <f t="shared" si="1"/>
        <v>0</v>
      </c>
      <c r="X6" s="18">
        <f t="shared" si="2"/>
        <v>0</v>
      </c>
      <c r="Y6" s="18">
        <f t="shared" si="3"/>
        <v>14810505.981376</v>
      </c>
      <c r="Z6" s="18">
        <f t="shared" si="4"/>
        <v>4516367.2298630001</v>
      </c>
      <c r="AA6" s="18">
        <f t="shared" si="5"/>
        <v>0</v>
      </c>
      <c r="AB6" s="18">
        <f t="shared" si="6"/>
        <v>0</v>
      </c>
      <c r="AC6" s="18">
        <f t="shared" si="7"/>
        <v>4516367.2298630001</v>
      </c>
      <c r="AD6" t="s">
        <v>101</v>
      </c>
    </row>
    <row r="7" spans="1:30" ht="12.8" customHeight="1" thickBot="1" x14ac:dyDescent="0.3">
      <c r="A7" s="4" t="s">
        <v>12</v>
      </c>
      <c r="B7" s="4" t="s">
        <v>7</v>
      </c>
      <c r="C7" s="4" t="s">
        <v>13</v>
      </c>
      <c r="D7" s="4" t="s">
        <v>42</v>
      </c>
      <c r="E7" s="4" t="s">
        <v>43</v>
      </c>
      <c r="F7" s="24" t="s">
        <v>44</v>
      </c>
      <c r="G7" s="4" t="s">
        <v>7</v>
      </c>
      <c r="H7" s="4" t="s">
        <v>13</v>
      </c>
      <c r="I7" s="20">
        <v>30329509.300000001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30329509.300000001</v>
      </c>
      <c r="T7">
        <f>AF!$N$5</f>
        <v>0.48831999999999998</v>
      </c>
      <c r="U7">
        <f>AF!$P$5</f>
        <v>0.14890999999999999</v>
      </c>
      <c r="V7" s="18">
        <f t="shared" si="0"/>
        <v>14810505.981376</v>
      </c>
      <c r="W7" s="18">
        <f t="shared" si="1"/>
        <v>0</v>
      </c>
      <c r="X7" s="18">
        <f t="shared" si="2"/>
        <v>0</v>
      </c>
      <c r="Y7" s="18">
        <f t="shared" si="3"/>
        <v>14810505.981376</v>
      </c>
      <c r="Z7" s="18">
        <f t="shared" si="4"/>
        <v>4516367.2298630001</v>
      </c>
      <c r="AA7" s="18">
        <f t="shared" si="5"/>
        <v>0</v>
      </c>
      <c r="AB7" s="18">
        <f t="shared" si="6"/>
        <v>0</v>
      </c>
      <c r="AC7" s="18">
        <f t="shared" si="7"/>
        <v>4516367.2298630001</v>
      </c>
      <c r="AD7" t="s">
        <v>101</v>
      </c>
    </row>
    <row r="8" spans="1:30" ht="12.8" customHeight="1" thickBot="1" x14ac:dyDescent="0.3">
      <c r="A8" s="4" t="s">
        <v>12</v>
      </c>
      <c r="B8" s="4" t="s">
        <v>7</v>
      </c>
      <c r="C8" s="4" t="s">
        <v>13</v>
      </c>
      <c r="D8" s="4" t="s">
        <v>39</v>
      </c>
      <c r="E8" s="4" t="s">
        <v>43</v>
      </c>
      <c r="F8" s="24" t="s">
        <v>44</v>
      </c>
      <c r="G8" s="4" t="s">
        <v>7</v>
      </c>
      <c r="H8" s="4" t="s">
        <v>13</v>
      </c>
      <c r="I8" s="20">
        <v>30329509.300000001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30329509.300000001</v>
      </c>
      <c r="T8">
        <f>AF!$N$5</f>
        <v>0.48831999999999998</v>
      </c>
      <c r="U8">
        <f>AF!$P$5</f>
        <v>0.14890999999999999</v>
      </c>
      <c r="V8" s="18">
        <f t="shared" si="0"/>
        <v>14810505.981376</v>
      </c>
      <c r="W8" s="18">
        <f t="shared" si="1"/>
        <v>0</v>
      </c>
      <c r="X8" s="18">
        <f t="shared" si="2"/>
        <v>0</v>
      </c>
      <c r="Y8" s="18">
        <f t="shared" si="3"/>
        <v>14810505.981376</v>
      </c>
      <c r="Z8" s="18">
        <f t="shared" si="4"/>
        <v>4516367.2298630001</v>
      </c>
      <c r="AA8" s="18">
        <f t="shared" si="5"/>
        <v>0</v>
      </c>
      <c r="AB8" s="18">
        <f t="shared" si="6"/>
        <v>0</v>
      </c>
      <c r="AC8" s="18">
        <f t="shared" si="7"/>
        <v>4516367.2298630001</v>
      </c>
      <c r="AD8" t="s">
        <v>101</v>
      </c>
    </row>
    <row r="9" spans="1:30" ht="12.8" customHeight="1" thickBot="1" x14ac:dyDescent="0.3">
      <c r="A9" s="4" t="s">
        <v>12</v>
      </c>
      <c r="B9" s="4" t="s">
        <v>7</v>
      </c>
      <c r="C9" s="4" t="s">
        <v>13</v>
      </c>
      <c r="D9" s="4" t="s">
        <v>47</v>
      </c>
      <c r="E9" s="4" t="s">
        <v>43</v>
      </c>
      <c r="F9" s="24" t="s">
        <v>44</v>
      </c>
      <c r="G9" s="4" t="s">
        <v>7</v>
      </c>
      <c r="H9" s="4" t="s">
        <v>13</v>
      </c>
      <c r="I9" s="20">
        <v>30329509.300000001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30329509.300000001</v>
      </c>
      <c r="T9">
        <f>AF!$N$5</f>
        <v>0.48831999999999998</v>
      </c>
      <c r="U9">
        <f>AF!$P$5</f>
        <v>0.14890999999999999</v>
      </c>
      <c r="V9" s="18">
        <f t="shared" si="0"/>
        <v>14810505.981376</v>
      </c>
      <c r="W9" s="18">
        <f t="shared" si="1"/>
        <v>0</v>
      </c>
      <c r="X9" s="18">
        <f t="shared" si="2"/>
        <v>0</v>
      </c>
      <c r="Y9" s="18">
        <f t="shared" si="3"/>
        <v>14810505.981376</v>
      </c>
      <c r="Z9" s="18">
        <f t="shared" si="4"/>
        <v>4516367.2298630001</v>
      </c>
      <c r="AA9" s="18">
        <f t="shared" si="5"/>
        <v>0</v>
      </c>
      <c r="AB9" s="18">
        <f t="shared" si="6"/>
        <v>0</v>
      </c>
      <c r="AC9" s="18">
        <f t="shared" si="7"/>
        <v>4516367.2298630001</v>
      </c>
      <c r="AD9" t="s">
        <v>101</v>
      </c>
    </row>
    <row r="10" spans="1:30" ht="12.8" customHeight="1" thickBot="1" x14ac:dyDescent="0.3">
      <c r="A10" s="4" t="s">
        <v>12</v>
      </c>
      <c r="B10" s="4" t="s">
        <v>7</v>
      </c>
      <c r="C10" s="4" t="s">
        <v>13</v>
      </c>
      <c r="D10" s="4" t="s">
        <v>45</v>
      </c>
      <c r="E10" s="4" t="s">
        <v>43</v>
      </c>
      <c r="F10" s="24" t="s">
        <v>44</v>
      </c>
      <c r="G10" s="4" t="s">
        <v>7</v>
      </c>
      <c r="H10" s="4" t="s">
        <v>13</v>
      </c>
      <c r="I10" s="20">
        <v>30329509.300000001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30329509.300000001</v>
      </c>
      <c r="T10">
        <f>AF!$N$5</f>
        <v>0.48831999999999998</v>
      </c>
      <c r="U10">
        <f>AF!$P$5</f>
        <v>0.14890999999999999</v>
      </c>
      <c r="V10" s="18">
        <f t="shared" si="0"/>
        <v>14810505.981376</v>
      </c>
      <c r="W10" s="18">
        <f t="shared" si="1"/>
        <v>0</v>
      </c>
      <c r="X10" s="18">
        <f t="shared" si="2"/>
        <v>0</v>
      </c>
      <c r="Y10" s="18">
        <f t="shared" si="3"/>
        <v>14810505.981376</v>
      </c>
      <c r="Z10" s="18">
        <f t="shared" si="4"/>
        <v>4516367.2298630001</v>
      </c>
      <c r="AA10" s="18">
        <f t="shared" si="5"/>
        <v>0</v>
      </c>
      <c r="AB10" s="18">
        <f t="shared" si="6"/>
        <v>0</v>
      </c>
      <c r="AC10" s="18">
        <f t="shared" si="7"/>
        <v>4516367.2298630001</v>
      </c>
      <c r="AD10" t="s">
        <v>101</v>
      </c>
    </row>
    <row r="11" spans="1:30" ht="12.8" customHeight="1" thickBot="1" x14ac:dyDescent="0.3">
      <c r="A11" s="4" t="s">
        <v>12</v>
      </c>
      <c r="B11" s="4" t="s">
        <v>7</v>
      </c>
      <c r="C11" s="4" t="s">
        <v>13</v>
      </c>
      <c r="D11" s="4" t="s">
        <v>48</v>
      </c>
      <c r="E11" s="4" t="s">
        <v>43</v>
      </c>
      <c r="F11" s="24" t="s">
        <v>44</v>
      </c>
      <c r="G11" s="4" t="s">
        <v>7</v>
      </c>
      <c r="H11" s="4" t="s">
        <v>13</v>
      </c>
      <c r="I11" s="20">
        <v>30329509.300000001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30329509.300000001</v>
      </c>
      <c r="T11">
        <f>AF!$N$5</f>
        <v>0.48831999999999998</v>
      </c>
      <c r="U11">
        <f>AF!$P$5</f>
        <v>0.14890999999999999</v>
      </c>
      <c r="V11" s="18">
        <f t="shared" si="0"/>
        <v>14810505.981376</v>
      </c>
      <c r="W11" s="18">
        <f t="shared" si="1"/>
        <v>0</v>
      </c>
      <c r="X11" s="18">
        <f t="shared" si="2"/>
        <v>0</v>
      </c>
      <c r="Y11" s="18">
        <f t="shared" si="3"/>
        <v>14810505.981376</v>
      </c>
      <c r="Z11" s="18">
        <f t="shared" si="4"/>
        <v>4516367.2298630001</v>
      </c>
      <c r="AA11" s="18">
        <f t="shared" si="5"/>
        <v>0</v>
      </c>
      <c r="AB11" s="18">
        <f t="shared" si="6"/>
        <v>0</v>
      </c>
      <c r="AC11" s="18">
        <f t="shared" si="7"/>
        <v>4516367.2298630001</v>
      </c>
      <c r="AD11" t="s">
        <v>101</v>
      </c>
    </row>
    <row r="12" spans="1:30" ht="12.8" customHeight="1" thickBot="1" x14ac:dyDescent="0.3">
      <c r="A12" s="4" t="s">
        <v>12</v>
      </c>
      <c r="B12" s="4" t="s">
        <v>7</v>
      </c>
      <c r="C12" s="4" t="s">
        <v>13</v>
      </c>
      <c r="D12" s="4" t="s">
        <v>57</v>
      </c>
      <c r="E12" s="4" t="s">
        <v>43</v>
      </c>
      <c r="F12" s="24" t="s">
        <v>44</v>
      </c>
      <c r="G12" s="4" t="s">
        <v>7</v>
      </c>
      <c r="H12" s="4" t="s">
        <v>13</v>
      </c>
      <c r="I12" s="20">
        <v>30329509.300000001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30329509.300000001</v>
      </c>
      <c r="T12">
        <f>AF!$N$5</f>
        <v>0.48831999999999998</v>
      </c>
      <c r="U12">
        <f>AF!$P$5</f>
        <v>0.14890999999999999</v>
      </c>
      <c r="V12" s="18">
        <f t="shared" si="0"/>
        <v>14810505.981376</v>
      </c>
      <c r="W12" s="18">
        <f t="shared" si="1"/>
        <v>0</v>
      </c>
      <c r="X12" s="18">
        <f t="shared" si="2"/>
        <v>0</v>
      </c>
      <c r="Y12" s="18">
        <f t="shared" si="3"/>
        <v>14810505.981376</v>
      </c>
      <c r="Z12" s="18">
        <f t="shared" si="4"/>
        <v>4516367.2298630001</v>
      </c>
      <c r="AA12" s="18">
        <f t="shared" si="5"/>
        <v>0</v>
      </c>
      <c r="AB12" s="18">
        <f t="shared" si="6"/>
        <v>0</v>
      </c>
      <c r="AC12" s="18">
        <f t="shared" si="7"/>
        <v>4516367.2298630001</v>
      </c>
      <c r="AD12" t="s">
        <v>101</v>
      </c>
    </row>
    <row r="13" spans="1:30" ht="12.8" customHeight="1" thickBot="1" x14ac:dyDescent="0.3">
      <c r="A13" s="4" t="s">
        <v>12</v>
      </c>
      <c r="B13" s="4" t="s">
        <v>7</v>
      </c>
      <c r="C13" s="4" t="s">
        <v>13</v>
      </c>
      <c r="D13" s="4" t="s">
        <v>55</v>
      </c>
      <c r="E13" s="4" t="s">
        <v>43</v>
      </c>
      <c r="F13" s="24" t="s">
        <v>44</v>
      </c>
      <c r="G13" s="4" t="s">
        <v>7</v>
      </c>
      <c r="H13" s="4" t="s">
        <v>13</v>
      </c>
      <c r="I13" s="20">
        <v>30329509.300000001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30329509.300000001</v>
      </c>
      <c r="T13">
        <f>AF!$N$5</f>
        <v>0.48831999999999998</v>
      </c>
      <c r="U13">
        <f>AF!$P$5</f>
        <v>0.14890999999999999</v>
      </c>
      <c r="V13" s="18">
        <f t="shared" si="0"/>
        <v>14810505.981376</v>
      </c>
      <c r="W13" s="18">
        <f t="shared" si="1"/>
        <v>0</v>
      </c>
      <c r="X13" s="18">
        <f t="shared" si="2"/>
        <v>0</v>
      </c>
      <c r="Y13" s="18">
        <f t="shared" si="3"/>
        <v>14810505.981376</v>
      </c>
      <c r="Z13" s="18">
        <f t="shared" si="4"/>
        <v>4516367.2298630001</v>
      </c>
      <c r="AA13" s="18">
        <f t="shared" si="5"/>
        <v>0</v>
      </c>
      <c r="AB13" s="18">
        <f t="shared" si="6"/>
        <v>0</v>
      </c>
      <c r="AC13" s="18">
        <f t="shared" si="7"/>
        <v>4516367.2298630001</v>
      </c>
      <c r="AD13" t="s">
        <v>101</v>
      </c>
    </row>
    <row r="14" spans="1:30" ht="12.8" customHeight="1" thickBot="1" x14ac:dyDescent="0.3">
      <c r="A14" s="4" t="s">
        <v>12</v>
      </c>
      <c r="B14" s="4" t="s">
        <v>7</v>
      </c>
      <c r="C14" s="4" t="s">
        <v>13</v>
      </c>
      <c r="D14" s="4" t="s">
        <v>31</v>
      </c>
      <c r="E14" s="4" t="s">
        <v>43</v>
      </c>
      <c r="F14" s="24" t="s">
        <v>44</v>
      </c>
      <c r="G14" s="4" t="s">
        <v>7</v>
      </c>
      <c r="H14" s="4" t="s">
        <v>13</v>
      </c>
      <c r="I14" s="20">
        <v>30329509.300000001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30329509.300000001</v>
      </c>
      <c r="T14">
        <f>AF!$N$5</f>
        <v>0.48831999999999998</v>
      </c>
      <c r="U14">
        <f>AF!$P$5</f>
        <v>0.14890999999999999</v>
      </c>
      <c r="V14" s="18">
        <f t="shared" si="0"/>
        <v>14810505.981376</v>
      </c>
      <c r="W14" s="18">
        <f t="shared" si="1"/>
        <v>0</v>
      </c>
      <c r="X14" s="18">
        <f t="shared" si="2"/>
        <v>0</v>
      </c>
      <c r="Y14" s="18">
        <f t="shared" si="3"/>
        <v>14810505.981376</v>
      </c>
      <c r="Z14" s="18">
        <f t="shared" si="4"/>
        <v>4516367.2298630001</v>
      </c>
      <c r="AA14" s="18">
        <f t="shared" si="5"/>
        <v>0</v>
      </c>
      <c r="AB14" s="18">
        <f t="shared" si="6"/>
        <v>0</v>
      </c>
      <c r="AC14" s="18">
        <f t="shared" si="7"/>
        <v>4516367.2298630001</v>
      </c>
      <c r="AD14" t="s">
        <v>101</v>
      </c>
    </row>
    <row r="15" spans="1:30" ht="12.8" customHeight="1" thickBot="1" x14ac:dyDescent="0.3">
      <c r="A15" s="4" t="s">
        <v>12</v>
      </c>
      <c r="B15" s="4" t="s">
        <v>7</v>
      </c>
      <c r="C15" s="4" t="s">
        <v>13</v>
      </c>
      <c r="D15" s="4" t="s">
        <v>51</v>
      </c>
      <c r="E15" s="4" t="s">
        <v>43</v>
      </c>
      <c r="F15" s="24" t="s">
        <v>44</v>
      </c>
      <c r="G15" s="4" t="s">
        <v>7</v>
      </c>
      <c r="H15" s="4" t="s">
        <v>13</v>
      </c>
      <c r="I15" s="20">
        <v>30329509.300000001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30329509.300000001</v>
      </c>
      <c r="T15">
        <f>AF!$N$5</f>
        <v>0.48831999999999998</v>
      </c>
      <c r="U15">
        <f>AF!$P$5</f>
        <v>0.14890999999999999</v>
      </c>
      <c r="V15" s="18">
        <f t="shared" si="0"/>
        <v>14810505.981376</v>
      </c>
      <c r="W15" s="18">
        <f t="shared" si="1"/>
        <v>0</v>
      </c>
      <c r="X15" s="18">
        <f t="shared" si="2"/>
        <v>0</v>
      </c>
      <c r="Y15" s="18">
        <f t="shared" si="3"/>
        <v>14810505.981376</v>
      </c>
      <c r="Z15" s="18">
        <f t="shared" si="4"/>
        <v>4516367.2298630001</v>
      </c>
      <c r="AA15" s="18">
        <f t="shared" si="5"/>
        <v>0</v>
      </c>
      <c r="AB15" s="18">
        <f t="shared" si="6"/>
        <v>0</v>
      </c>
      <c r="AC15" s="18">
        <f t="shared" si="7"/>
        <v>4516367.2298630001</v>
      </c>
      <c r="AD15" t="s">
        <v>101</v>
      </c>
    </row>
    <row r="16" spans="1:30" ht="12.8" customHeight="1" thickBot="1" x14ac:dyDescent="0.3">
      <c r="A16" s="4" t="s">
        <v>12</v>
      </c>
      <c r="B16" s="4" t="s">
        <v>7</v>
      </c>
      <c r="C16" s="4" t="s">
        <v>13</v>
      </c>
      <c r="D16" s="4" t="s">
        <v>58</v>
      </c>
      <c r="E16" s="4" t="s">
        <v>43</v>
      </c>
      <c r="F16" s="24" t="s">
        <v>44</v>
      </c>
      <c r="G16" s="4" t="s">
        <v>7</v>
      </c>
      <c r="H16" s="4" t="s">
        <v>13</v>
      </c>
      <c r="I16" s="20">
        <v>30329509.300000001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30329509.300000001</v>
      </c>
      <c r="T16">
        <f>AF!$N$5</f>
        <v>0.48831999999999998</v>
      </c>
      <c r="U16">
        <f>AF!$P$5</f>
        <v>0.14890999999999999</v>
      </c>
      <c r="V16" s="18">
        <f t="shared" si="0"/>
        <v>14810505.981376</v>
      </c>
      <c r="W16" s="18">
        <f t="shared" si="1"/>
        <v>0</v>
      </c>
      <c r="X16" s="18">
        <f t="shared" si="2"/>
        <v>0</v>
      </c>
      <c r="Y16" s="18">
        <f t="shared" si="3"/>
        <v>14810505.981376</v>
      </c>
      <c r="Z16" s="18">
        <f t="shared" si="4"/>
        <v>4516367.2298630001</v>
      </c>
      <c r="AA16" s="18">
        <f t="shared" si="5"/>
        <v>0</v>
      </c>
      <c r="AB16" s="18">
        <f t="shared" si="6"/>
        <v>0</v>
      </c>
      <c r="AC16" s="18">
        <f t="shared" si="7"/>
        <v>4516367.2298630001</v>
      </c>
      <c r="AD16" t="s">
        <v>101</v>
      </c>
    </row>
    <row r="17" spans="1:30" ht="12.8" customHeight="1" thickBot="1" x14ac:dyDescent="0.3">
      <c r="A17" s="4" t="s">
        <v>12</v>
      </c>
      <c r="B17" s="4" t="s">
        <v>7</v>
      </c>
      <c r="C17" s="4" t="s">
        <v>13</v>
      </c>
      <c r="D17" s="4" t="s">
        <v>15</v>
      </c>
      <c r="E17" s="4" t="s">
        <v>43</v>
      </c>
      <c r="F17" s="24" t="s">
        <v>44</v>
      </c>
      <c r="G17" s="4" t="s">
        <v>7</v>
      </c>
      <c r="H17" s="4" t="s">
        <v>13</v>
      </c>
      <c r="I17" s="20">
        <v>30329509.300000001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30329509.300000001</v>
      </c>
      <c r="T17">
        <f>AF!$N$5</f>
        <v>0.48831999999999998</v>
      </c>
      <c r="U17">
        <f>AF!$P$5</f>
        <v>0.14890999999999999</v>
      </c>
      <c r="V17" s="18">
        <f t="shared" si="0"/>
        <v>14810505.981376</v>
      </c>
      <c r="W17" s="18">
        <f t="shared" si="1"/>
        <v>0</v>
      </c>
      <c r="X17" s="18">
        <f t="shared" si="2"/>
        <v>0</v>
      </c>
      <c r="Y17" s="18">
        <f t="shared" si="3"/>
        <v>14810505.981376</v>
      </c>
      <c r="Z17" s="18">
        <f t="shared" si="4"/>
        <v>4516367.2298630001</v>
      </c>
      <c r="AA17" s="18">
        <f t="shared" si="5"/>
        <v>0</v>
      </c>
      <c r="AB17" s="18">
        <f t="shared" si="6"/>
        <v>0</v>
      </c>
      <c r="AC17" s="18">
        <f t="shared" si="7"/>
        <v>4516367.2298630001</v>
      </c>
      <c r="AD17" t="s">
        <v>101</v>
      </c>
    </row>
    <row r="18" spans="1:30" ht="12.8" customHeight="1" thickBot="1" x14ac:dyDescent="0.3">
      <c r="A18" s="4" t="s">
        <v>12</v>
      </c>
      <c r="B18" s="4" t="s">
        <v>7</v>
      </c>
      <c r="C18" s="4" t="s">
        <v>13</v>
      </c>
      <c r="D18" s="4" t="s">
        <v>25</v>
      </c>
      <c r="E18" s="4" t="s">
        <v>43</v>
      </c>
      <c r="F18" s="24" t="s">
        <v>44</v>
      </c>
      <c r="G18" s="4" t="s">
        <v>7</v>
      </c>
      <c r="H18" s="4" t="s">
        <v>13</v>
      </c>
      <c r="I18" s="20">
        <v>30329509.300000001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30329509.300000001</v>
      </c>
      <c r="T18">
        <f>AF!$N$5</f>
        <v>0.48831999999999998</v>
      </c>
      <c r="U18">
        <f>AF!$P$5</f>
        <v>0.14890999999999999</v>
      </c>
      <c r="V18" s="18">
        <f t="shared" si="0"/>
        <v>14810505.981376</v>
      </c>
      <c r="W18" s="18">
        <f t="shared" si="1"/>
        <v>0</v>
      </c>
      <c r="X18" s="18">
        <f t="shared" si="2"/>
        <v>0</v>
      </c>
      <c r="Y18" s="18">
        <f t="shared" si="3"/>
        <v>14810505.981376</v>
      </c>
      <c r="Z18" s="18">
        <f t="shared" si="4"/>
        <v>4516367.2298630001</v>
      </c>
      <c r="AA18" s="18">
        <f t="shared" si="5"/>
        <v>0</v>
      </c>
      <c r="AB18" s="18">
        <f t="shared" si="6"/>
        <v>0</v>
      </c>
      <c r="AC18" s="18">
        <f t="shared" si="7"/>
        <v>4516367.2298630001</v>
      </c>
      <c r="AD18" t="s">
        <v>101</v>
      </c>
    </row>
    <row r="19" spans="1:30" ht="12.8" customHeight="1" thickBot="1" x14ac:dyDescent="0.3">
      <c r="A19" s="4" t="s">
        <v>12</v>
      </c>
      <c r="B19" s="4" t="s">
        <v>7</v>
      </c>
      <c r="C19" s="4" t="s">
        <v>13</v>
      </c>
      <c r="D19" s="4" t="s">
        <v>28</v>
      </c>
      <c r="E19" s="4" t="s">
        <v>43</v>
      </c>
      <c r="F19" s="24" t="s">
        <v>44</v>
      </c>
      <c r="G19" s="4" t="s">
        <v>7</v>
      </c>
      <c r="H19" s="4" t="s">
        <v>13</v>
      </c>
      <c r="I19" s="20">
        <v>30329509.300000001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30329509.300000001</v>
      </c>
      <c r="T19">
        <f>AF!$N$5</f>
        <v>0.48831999999999998</v>
      </c>
      <c r="U19">
        <f>AF!$P$5</f>
        <v>0.14890999999999999</v>
      </c>
      <c r="V19" s="18">
        <f t="shared" si="0"/>
        <v>14810505.981376</v>
      </c>
      <c r="W19" s="18">
        <f t="shared" si="1"/>
        <v>0</v>
      </c>
      <c r="X19" s="18">
        <f t="shared" si="2"/>
        <v>0</v>
      </c>
      <c r="Y19" s="18">
        <f t="shared" si="3"/>
        <v>14810505.981376</v>
      </c>
      <c r="Z19" s="18">
        <f t="shared" si="4"/>
        <v>4516367.2298630001</v>
      </c>
      <c r="AA19" s="18">
        <f t="shared" si="5"/>
        <v>0</v>
      </c>
      <c r="AB19" s="18">
        <f t="shared" si="6"/>
        <v>0</v>
      </c>
      <c r="AC19" s="18">
        <f t="shared" si="7"/>
        <v>4516367.2298630001</v>
      </c>
      <c r="AD19" t="s">
        <v>101</v>
      </c>
    </row>
    <row r="20" spans="1:30" ht="12.8" customHeight="1" thickBot="1" x14ac:dyDescent="0.3">
      <c r="A20" s="4" t="s">
        <v>12</v>
      </c>
      <c r="B20" s="4" t="s">
        <v>7</v>
      </c>
      <c r="C20" s="4" t="s">
        <v>13</v>
      </c>
      <c r="D20" s="4" t="s">
        <v>16</v>
      </c>
      <c r="E20" s="4" t="s">
        <v>43</v>
      </c>
      <c r="F20" s="24" t="s">
        <v>44</v>
      </c>
      <c r="G20" s="4" t="s">
        <v>7</v>
      </c>
      <c r="H20" s="4" t="s">
        <v>13</v>
      </c>
      <c r="I20" s="20">
        <v>30329509.300000001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30329509.300000001</v>
      </c>
      <c r="T20">
        <f>AF!$N$5</f>
        <v>0.48831999999999998</v>
      </c>
      <c r="U20">
        <f>AF!$P$5</f>
        <v>0.14890999999999999</v>
      </c>
      <c r="V20" s="18">
        <f t="shared" si="0"/>
        <v>14810505.981376</v>
      </c>
      <c r="W20" s="18">
        <f t="shared" si="1"/>
        <v>0</v>
      </c>
      <c r="X20" s="18">
        <f t="shared" si="2"/>
        <v>0</v>
      </c>
      <c r="Y20" s="18">
        <f t="shared" si="3"/>
        <v>14810505.981376</v>
      </c>
      <c r="Z20" s="18">
        <f t="shared" si="4"/>
        <v>4516367.2298630001</v>
      </c>
      <c r="AA20" s="18">
        <f t="shared" si="5"/>
        <v>0</v>
      </c>
      <c r="AB20" s="18">
        <f t="shared" si="6"/>
        <v>0</v>
      </c>
      <c r="AC20" s="18">
        <f t="shared" si="7"/>
        <v>4516367.2298630001</v>
      </c>
      <c r="AD20" t="s">
        <v>101</v>
      </c>
    </row>
    <row r="21" spans="1:30" ht="12.8" customHeight="1" thickBot="1" x14ac:dyDescent="0.3">
      <c r="A21" s="4" t="s">
        <v>12</v>
      </c>
      <c r="B21" s="4" t="s">
        <v>7</v>
      </c>
      <c r="C21" s="4" t="s">
        <v>13</v>
      </c>
      <c r="D21" s="4" t="s">
        <v>34</v>
      </c>
      <c r="E21" s="4" t="s">
        <v>43</v>
      </c>
      <c r="F21" s="24" t="s">
        <v>44</v>
      </c>
      <c r="G21" s="4" t="s">
        <v>7</v>
      </c>
      <c r="H21" s="4" t="s">
        <v>13</v>
      </c>
      <c r="I21" s="20">
        <v>30329509.300000001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30329509.300000001</v>
      </c>
      <c r="T21">
        <f>AF!$N$5</f>
        <v>0.48831999999999998</v>
      </c>
      <c r="U21">
        <f>AF!$P$5</f>
        <v>0.14890999999999999</v>
      </c>
      <c r="V21" s="18">
        <f t="shared" si="0"/>
        <v>14810505.981376</v>
      </c>
      <c r="W21" s="18">
        <f t="shared" si="1"/>
        <v>0</v>
      </c>
      <c r="X21" s="18">
        <f t="shared" si="2"/>
        <v>0</v>
      </c>
      <c r="Y21" s="18">
        <f t="shared" si="3"/>
        <v>14810505.981376</v>
      </c>
      <c r="Z21" s="18">
        <f t="shared" si="4"/>
        <v>4516367.2298630001</v>
      </c>
      <c r="AA21" s="18">
        <f t="shared" si="5"/>
        <v>0</v>
      </c>
      <c r="AB21" s="18">
        <f t="shared" si="6"/>
        <v>0</v>
      </c>
      <c r="AC21" s="18">
        <f t="shared" si="7"/>
        <v>4516367.2298630001</v>
      </c>
      <c r="AD21" t="s">
        <v>101</v>
      </c>
    </row>
    <row r="22" spans="1:30" ht="12.8" customHeight="1" thickBot="1" x14ac:dyDescent="0.3">
      <c r="A22" s="4" t="s">
        <v>12</v>
      </c>
      <c r="B22" s="4" t="s">
        <v>7</v>
      </c>
      <c r="C22" s="4" t="s">
        <v>13</v>
      </c>
      <c r="D22" s="4" t="s">
        <v>41</v>
      </c>
      <c r="E22" s="4" t="s">
        <v>43</v>
      </c>
      <c r="F22" s="24" t="s">
        <v>44</v>
      </c>
      <c r="G22" s="4" t="s">
        <v>7</v>
      </c>
      <c r="H22" s="4" t="s">
        <v>13</v>
      </c>
      <c r="I22" s="20">
        <v>30329509.300000001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30329509.300000001</v>
      </c>
      <c r="T22">
        <f>AF!$N$5</f>
        <v>0.48831999999999998</v>
      </c>
      <c r="U22">
        <f>AF!$P$5</f>
        <v>0.14890999999999999</v>
      </c>
      <c r="V22" s="18">
        <f t="shared" si="0"/>
        <v>14810505.981376</v>
      </c>
      <c r="W22" s="18">
        <f t="shared" si="1"/>
        <v>0</v>
      </c>
      <c r="X22" s="18">
        <f t="shared" si="2"/>
        <v>0</v>
      </c>
      <c r="Y22" s="18">
        <f t="shared" si="3"/>
        <v>14810505.981376</v>
      </c>
      <c r="Z22" s="18">
        <f t="shared" si="4"/>
        <v>4516367.2298630001</v>
      </c>
      <c r="AA22" s="18">
        <f t="shared" si="5"/>
        <v>0</v>
      </c>
      <c r="AB22" s="18">
        <f t="shared" si="6"/>
        <v>0</v>
      </c>
      <c r="AC22" s="18">
        <f t="shared" si="7"/>
        <v>4516367.2298630001</v>
      </c>
      <c r="AD22" t="s">
        <v>101</v>
      </c>
    </row>
    <row r="23" spans="1:30" ht="12.8" customHeight="1" thickBot="1" x14ac:dyDescent="0.3">
      <c r="A23" s="4" t="s">
        <v>12</v>
      </c>
      <c r="B23" s="4" t="s">
        <v>7</v>
      </c>
      <c r="C23" s="4" t="s">
        <v>13</v>
      </c>
      <c r="D23" s="4" t="s">
        <v>50</v>
      </c>
      <c r="E23" s="4" t="s">
        <v>43</v>
      </c>
      <c r="F23" s="24" t="s">
        <v>44</v>
      </c>
      <c r="G23" s="4" t="s">
        <v>7</v>
      </c>
      <c r="H23" s="4" t="s">
        <v>13</v>
      </c>
      <c r="I23" s="20">
        <v>30329509.300000001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30329509.300000001</v>
      </c>
      <c r="T23">
        <f>AF!$N$5</f>
        <v>0.48831999999999998</v>
      </c>
      <c r="U23">
        <f>AF!$P$5</f>
        <v>0.14890999999999999</v>
      </c>
      <c r="V23" s="18">
        <f t="shared" si="0"/>
        <v>14810505.981376</v>
      </c>
      <c r="W23" s="18">
        <f t="shared" si="1"/>
        <v>0</v>
      </c>
      <c r="X23" s="18">
        <f t="shared" si="2"/>
        <v>0</v>
      </c>
      <c r="Y23" s="18">
        <f t="shared" si="3"/>
        <v>14810505.981376</v>
      </c>
      <c r="Z23" s="18">
        <f t="shared" si="4"/>
        <v>4516367.2298630001</v>
      </c>
      <c r="AA23" s="18">
        <f t="shared" si="5"/>
        <v>0</v>
      </c>
      <c r="AB23" s="18">
        <f t="shared" si="6"/>
        <v>0</v>
      </c>
      <c r="AC23" s="18">
        <f t="shared" si="7"/>
        <v>4516367.2298630001</v>
      </c>
      <c r="AD23" t="s">
        <v>101</v>
      </c>
    </row>
    <row r="24" spans="1:30" ht="12.8" customHeight="1" thickBot="1" x14ac:dyDescent="0.3">
      <c r="A24" s="4" t="s">
        <v>12</v>
      </c>
      <c r="B24" s="4" t="s">
        <v>7</v>
      </c>
      <c r="C24" s="4" t="s">
        <v>13</v>
      </c>
      <c r="D24" s="4" t="s">
        <v>23</v>
      </c>
      <c r="E24" s="4" t="s">
        <v>43</v>
      </c>
      <c r="F24" s="24" t="s">
        <v>44</v>
      </c>
      <c r="G24" s="4" t="s">
        <v>7</v>
      </c>
      <c r="H24" s="4" t="s">
        <v>13</v>
      </c>
      <c r="I24" s="20">
        <v>30329509.300000001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30329509.300000001</v>
      </c>
      <c r="T24">
        <f>AF!$N$5</f>
        <v>0.48831999999999998</v>
      </c>
      <c r="U24">
        <f>AF!$P$5</f>
        <v>0.14890999999999999</v>
      </c>
      <c r="V24" s="18">
        <f t="shared" si="0"/>
        <v>14810505.981376</v>
      </c>
      <c r="W24" s="18">
        <f t="shared" si="1"/>
        <v>0</v>
      </c>
      <c r="X24" s="18">
        <f t="shared" si="2"/>
        <v>0</v>
      </c>
      <c r="Y24" s="18">
        <f t="shared" si="3"/>
        <v>14810505.981376</v>
      </c>
      <c r="Z24" s="18">
        <f t="shared" si="4"/>
        <v>4516367.2298630001</v>
      </c>
      <c r="AA24" s="18">
        <f t="shared" si="5"/>
        <v>0</v>
      </c>
      <c r="AB24" s="18">
        <f t="shared" si="6"/>
        <v>0</v>
      </c>
      <c r="AC24" s="18">
        <f t="shared" si="7"/>
        <v>4516367.2298630001</v>
      </c>
      <c r="AD24" t="s">
        <v>101</v>
      </c>
    </row>
    <row r="25" spans="1:30" ht="12.8" customHeight="1" thickBot="1" x14ac:dyDescent="0.3">
      <c r="A25" s="4" t="s">
        <v>12</v>
      </c>
      <c r="B25" s="4" t="s">
        <v>7</v>
      </c>
      <c r="C25" s="4" t="s">
        <v>13</v>
      </c>
      <c r="D25" s="4" t="s">
        <v>20</v>
      </c>
      <c r="E25" s="4" t="s">
        <v>43</v>
      </c>
      <c r="F25" s="24" t="s">
        <v>44</v>
      </c>
      <c r="G25" s="4" t="s">
        <v>7</v>
      </c>
      <c r="H25" s="4" t="s">
        <v>13</v>
      </c>
      <c r="I25" s="20">
        <v>30329509.300000001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30329509.300000001</v>
      </c>
      <c r="T25">
        <f>AF!$N$5</f>
        <v>0.48831999999999998</v>
      </c>
      <c r="U25">
        <f>AF!$P$5</f>
        <v>0.14890999999999999</v>
      </c>
      <c r="V25" s="18">
        <f t="shared" si="0"/>
        <v>14810505.981376</v>
      </c>
      <c r="W25" s="18">
        <f t="shared" si="1"/>
        <v>0</v>
      </c>
      <c r="X25" s="18">
        <f t="shared" si="2"/>
        <v>0</v>
      </c>
      <c r="Y25" s="18">
        <f t="shared" si="3"/>
        <v>14810505.981376</v>
      </c>
      <c r="Z25" s="18">
        <f t="shared" si="4"/>
        <v>4516367.2298630001</v>
      </c>
      <c r="AA25" s="18">
        <f t="shared" si="5"/>
        <v>0</v>
      </c>
      <c r="AB25" s="18">
        <f t="shared" si="6"/>
        <v>0</v>
      </c>
      <c r="AC25" s="18">
        <f t="shared" si="7"/>
        <v>4516367.2298630001</v>
      </c>
      <c r="AD25" t="s">
        <v>101</v>
      </c>
    </row>
    <row r="26" spans="1:30" ht="12.8" customHeight="1" thickBot="1" x14ac:dyDescent="0.3">
      <c r="A26" s="4" t="s">
        <v>12</v>
      </c>
      <c r="B26" s="4" t="s">
        <v>7</v>
      </c>
      <c r="C26" s="4" t="s">
        <v>13</v>
      </c>
      <c r="D26" s="4" t="s">
        <v>48</v>
      </c>
      <c r="E26" s="4" t="s">
        <v>14</v>
      </c>
      <c r="F26" s="24" t="s">
        <v>11</v>
      </c>
      <c r="G26" s="4" t="s">
        <v>7</v>
      </c>
      <c r="H26" s="4" t="s">
        <v>13</v>
      </c>
      <c r="I26" s="20"/>
      <c r="J26" s="20"/>
      <c r="K26" s="20"/>
      <c r="L26" s="20"/>
      <c r="M26" s="20"/>
      <c r="N26" s="20"/>
      <c r="O26" s="20"/>
      <c r="P26" s="20"/>
      <c r="Q26" s="20"/>
      <c r="R26" s="20">
        <v>-113.81</v>
      </c>
      <c r="S26" s="20">
        <v>-113.81</v>
      </c>
      <c r="T26">
        <f>AF!$N$5</f>
        <v>0.48831999999999998</v>
      </c>
      <c r="U26">
        <f>AF!$P$5</f>
        <v>0.14890999999999999</v>
      </c>
      <c r="V26" s="18">
        <f t="shared" si="0"/>
        <v>0</v>
      </c>
      <c r="W26" s="18">
        <f t="shared" si="1"/>
        <v>0</v>
      </c>
      <c r="X26" s="18">
        <f t="shared" si="2"/>
        <v>-55.575699199999995</v>
      </c>
      <c r="Y26" s="18">
        <f t="shared" si="3"/>
        <v>-55.575699199999995</v>
      </c>
      <c r="Z26" s="18">
        <f t="shared" si="4"/>
        <v>0</v>
      </c>
      <c r="AA26" s="18">
        <f t="shared" si="5"/>
        <v>0</v>
      </c>
      <c r="AB26" s="18">
        <f t="shared" si="6"/>
        <v>-16.947447099999998</v>
      </c>
      <c r="AC26" s="18">
        <f t="shared" si="7"/>
        <v>-16.947447099999998</v>
      </c>
      <c r="AD26" t="s">
        <v>101</v>
      </c>
    </row>
    <row r="27" spans="1:30" ht="12.8" customHeight="1" thickBot="1" x14ac:dyDescent="0.3">
      <c r="A27" s="4" t="s">
        <v>6</v>
      </c>
      <c r="B27" s="4" t="s">
        <v>7</v>
      </c>
      <c r="C27" s="4" t="s">
        <v>13</v>
      </c>
      <c r="D27" s="4" t="s">
        <v>48</v>
      </c>
      <c r="E27" s="4" t="s">
        <v>14</v>
      </c>
      <c r="F27" s="24" t="s">
        <v>11</v>
      </c>
      <c r="G27" s="4" t="s">
        <v>7</v>
      </c>
      <c r="H27" s="4" t="s">
        <v>13</v>
      </c>
      <c r="I27" s="20"/>
      <c r="J27" s="20"/>
      <c r="K27" s="20"/>
      <c r="L27" s="20"/>
      <c r="M27" s="20"/>
      <c r="N27" s="20"/>
      <c r="O27" s="20"/>
      <c r="P27" s="20"/>
      <c r="Q27" s="20"/>
      <c r="R27" s="20">
        <v>113.81</v>
      </c>
      <c r="S27" s="20">
        <v>113.81</v>
      </c>
      <c r="T27">
        <f>AF!$N$5</f>
        <v>0.48831999999999998</v>
      </c>
      <c r="U27">
        <f>AF!$P$5</f>
        <v>0.14890999999999999</v>
      </c>
      <c r="V27" s="18">
        <f t="shared" si="0"/>
        <v>0</v>
      </c>
      <c r="W27" s="18">
        <f t="shared" si="1"/>
        <v>0</v>
      </c>
      <c r="X27" s="18">
        <f t="shared" si="2"/>
        <v>55.575699199999995</v>
      </c>
      <c r="Y27" s="18">
        <f t="shared" si="3"/>
        <v>55.575699199999995</v>
      </c>
      <c r="Z27" s="18">
        <f t="shared" si="4"/>
        <v>0</v>
      </c>
      <c r="AA27" s="18">
        <f t="shared" si="5"/>
        <v>0</v>
      </c>
      <c r="AB27" s="18">
        <f t="shared" si="6"/>
        <v>16.947447099999998</v>
      </c>
      <c r="AC27" s="18">
        <f t="shared" si="7"/>
        <v>16.947447099999998</v>
      </c>
      <c r="AD27" t="s">
        <v>101</v>
      </c>
    </row>
    <row r="28" spans="1:30" ht="12.8" customHeight="1" thickBot="1" x14ac:dyDescent="0.3">
      <c r="A28" s="4" t="s">
        <v>12</v>
      </c>
      <c r="B28" s="4" t="s">
        <v>7</v>
      </c>
      <c r="C28" s="4" t="s">
        <v>8</v>
      </c>
      <c r="D28" s="4" t="s">
        <v>16</v>
      </c>
      <c r="E28" s="4" t="s">
        <v>10</v>
      </c>
      <c r="F28" s="24" t="s">
        <v>11</v>
      </c>
      <c r="G28" s="4" t="s">
        <v>7</v>
      </c>
      <c r="H28" s="4" t="s">
        <v>8</v>
      </c>
      <c r="I28" s="20"/>
      <c r="J28" s="20"/>
      <c r="K28" s="20"/>
      <c r="L28" s="20"/>
      <c r="M28" s="20"/>
      <c r="N28" s="20"/>
      <c r="O28" s="20"/>
      <c r="P28" s="20"/>
      <c r="Q28" s="20"/>
      <c r="R28" s="20">
        <v>-185000</v>
      </c>
      <c r="S28" s="20">
        <v>-185000</v>
      </c>
      <c r="T28">
        <f>AF!$N$6</f>
        <v>0.77873999999999999</v>
      </c>
      <c r="U28">
        <f>AF!$P$6</f>
        <v>0.22126000000000001</v>
      </c>
      <c r="V28" s="18">
        <f t="shared" si="0"/>
        <v>0</v>
      </c>
      <c r="W28" s="18">
        <f t="shared" si="1"/>
        <v>0</v>
      </c>
      <c r="X28" s="18">
        <f t="shared" si="2"/>
        <v>-144066.9</v>
      </c>
      <c r="Y28" s="18">
        <f t="shared" si="3"/>
        <v>-144066.9</v>
      </c>
      <c r="Z28" s="18">
        <f t="shared" si="4"/>
        <v>0</v>
      </c>
      <c r="AA28" s="18">
        <f t="shared" si="5"/>
        <v>0</v>
      </c>
      <c r="AB28" s="18">
        <f t="shared" si="6"/>
        <v>-40933.100000000006</v>
      </c>
      <c r="AC28" s="18">
        <f t="shared" si="7"/>
        <v>-40933.100000000006</v>
      </c>
      <c r="AD28" t="s">
        <v>101</v>
      </c>
    </row>
    <row r="29" spans="1:30" ht="12.8" customHeight="1" thickBot="1" x14ac:dyDescent="0.3">
      <c r="A29" s="4" t="s">
        <v>12</v>
      </c>
      <c r="B29" s="4" t="s">
        <v>7</v>
      </c>
      <c r="C29" s="4" t="s">
        <v>8</v>
      </c>
      <c r="D29" s="4" t="s">
        <v>28</v>
      </c>
      <c r="E29" s="4" t="s">
        <v>10</v>
      </c>
      <c r="F29" s="24" t="s">
        <v>11</v>
      </c>
      <c r="G29" s="4" t="s">
        <v>7</v>
      </c>
      <c r="H29" s="4" t="s">
        <v>8</v>
      </c>
      <c r="I29" s="20">
        <v>-185000</v>
      </c>
      <c r="J29" s="20"/>
      <c r="K29" s="20"/>
      <c r="L29" s="20"/>
      <c r="M29" s="20"/>
      <c r="N29" s="20"/>
      <c r="O29" s="20"/>
      <c r="P29" s="20"/>
      <c r="Q29" s="20"/>
      <c r="R29" s="20"/>
      <c r="S29" s="20">
        <v>-185000</v>
      </c>
      <c r="T29">
        <f>AF!$N$6</f>
        <v>0.77873999999999999</v>
      </c>
      <c r="U29">
        <f>AF!$P$6</f>
        <v>0.22126000000000001</v>
      </c>
      <c r="V29" s="18">
        <f t="shared" si="0"/>
        <v>-144066.9</v>
      </c>
      <c r="W29" s="18">
        <f t="shared" si="1"/>
        <v>0</v>
      </c>
      <c r="X29" s="18">
        <f t="shared" si="2"/>
        <v>0</v>
      </c>
      <c r="Y29" s="18">
        <f t="shared" si="3"/>
        <v>-144066.9</v>
      </c>
      <c r="Z29" s="18">
        <f t="shared" si="4"/>
        <v>-40933.100000000006</v>
      </c>
      <c r="AA29" s="18">
        <f t="shared" si="5"/>
        <v>0</v>
      </c>
      <c r="AB29" s="18">
        <f t="shared" si="6"/>
        <v>0</v>
      </c>
      <c r="AC29" s="18">
        <f t="shared" si="7"/>
        <v>-40933.100000000006</v>
      </c>
      <c r="AD29" t="s">
        <v>101</v>
      </c>
    </row>
    <row r="30" spans="1:30" ht="12.8" customHeight="1" thickBot="1" x14ac:dyDescent="0.3">
      <c r="A30" s="4" t="s">
        <v>12</v>
      </c>
      <c r="B30" s="4" t="s">
        <v>7</v>
      </c>
      <c r="C30" s="4" t="s">
        <v>8</v>
      </c>
      <c r="D30" s="4" t="s">
        <v>50</v>
      </c>
      <c r="E30" s="4" t="s">
        <v>10</v>
      </c>
      <c r="F30" s="24" t="s">
        <v>11</v>
      </c>
      <c r="G30" s="4" t="s">
        <v>7</v>
      </c>
      <c r="H30" s="4" t="s">
        <v>8</v>
      </c>
      <c r="I30" s="20">
        <v>-185000</v>
      </c>
      <c r="J30" s="20"/>
      <c r="K30" s="20"/>
      <c r="L30" s="20"/>
      <c r="M30" s="20"/>
      <c r="N30" s="20"/>
      <c r="O30" s="20"/>
      <c r="P30" s="20"/>
      <c r="Q30" s="20"/>
      <c r="R30" s="20"/>
      <c r="S30" s="20">
        <v>-185000</v>
      </c>
      <c r="T30">
        <f>AF!$N$6</f>
        <v>0.77873999999999999</v>
      </c>
      <c r="U30">
        <f>AF!$P$6</f>
        <v>0.22126000000000001</v>
      </c>
      <c r="V30" s="18">
        <f t="shared" si="0"/>
        <v>-144066.9</v>
      </c>
      <c r="W30" s="18">
        <f t="shared" si="1"/>
        <v>0</v>
      </c>
      <c r="X30" s="18">
        <f t="shared" si="2"/>
        <v>0</v>
      </c>
      <c r="Y30" s="18">
        <f t="shared" si="3"/>
        <v>-144066.9</v>
      </c>
      <c r="Z30" s="18">
        <f t="shared" si="4"/>
        <v>-40933.100000000006</v>
      </c>
      <c r="AA30" s="18">
        <f t="shared" si="5"/>
        <v>0</v>
      </c>
      <c r="AB30" s="18">
        <f t="shared" si="6"/>
        <v>0</v>
      </c>
      <c r="AC30" s="18">
        <f t="shared" si="7"/>
        <v>-40933.100000000006</v>
      </c>
      <c r="AD30" t="s">
        <v>101</v>
      </c>
    </row>
    <row r="31" spans="1:30" ht="12.8" customHeight="1" thickBot="1" x14ac:dyDescent="0.3">
      <c r="A31" s="4" t="s">
        <v>12</v>
      </c>
      <c r="B31" s="4" t="s">
        <v>7</v>
      </c>
      <c r="C31" s="4" t="s">
        <v>8</v>
      </c>
      <c r="D31" s="4" t="s">
        <v>49</v>
      </c>
      <c r="E31" s="4" t="s">
        <v>10</v>
      </c>
      <c r="F31" s="24" t="s">
        <v>11</v>
      </c>
      <c r="G31" s="4" t="s">
        <v>7</v>
      </c>
      <c r="H31" s="4" t="s">
        <v>8</v>
      </c>
      <c r="I31" s="20">
        <v>-185000</v>
      </c>
      <c r="J31" s="20"/>
      <c r="K31" s="20"/>
      <c r="L31" s="20"/>
      <c r="M31" s="20"/>
      <c r="N31" s="20"/>
      <c r="O31" s="20"/>
      <c r="P31" s="20"/>
      <c r="Q31" s="20"/>
      <c r="R31" s="20"/>
      <c r="S31" s="20">
        <v>-185000</v>
      </c>
      <c r="T31">
        <f>AF!$N$6</f>
        <v>0.77873999999999999</v>
      </c>
      <c r="U31">
        <f>AF!$P$6</f>
        <v>0.22126000000000001</v>
      </c>
      <c r="V31" s="18">
        <f t="shared" si="0"/>
        <v>-144066.9</v>
      </c>
      <c r="W31" s="18">
        <f t="shared" si="1"/>
        <v>0</v>
      </c>
      <c r="X31" s="18">
        <f t="shared" si="2"/>
        <v>0</v>
      </c>
      <c r="Y31" s="18">
        <f t="shared" si="3"/>
        <v>-144066.9</v>
      </c>
      <c r="Z31" s="18">
        <f t="shared" si="4"/>
        <v>-40933.100000000006</v>
      </c>
      <c r="AA31" s="18">
        <f t="shared" si="5"/>
        <v>0</v>
      </c>
      <c r="AB31" s="18">
        <f t="shared" si="6"/>
        <v>0</v>
      </c>
      <c r="AC31" s="18">
        <f t="shared" si="7"/>
        <v>-40933.100000000006</v>
      </c>
      <c r="AD31" t="s">
        <v>101</v>
      </c>
    </row>
    <row r="32" spans="1:30" ht="12.8" customHeight="1" thickBot="1" x14ac:dyDescent="0.3">
      <c r="A32" s="4" t="s">
        <v>12</v>
      </c>
      <c r="B32" s="4" t="s">
        <v>7</v>
      </c>
      <c r="C32" s="4" t="s">
        <v>8</v>
      </c>
      <c r="D32" s="4" t="s">
        <v>47</v>
      </c>
      <c r="E32" s="4" t="s">
        <v>10</v>
      </c>
      <c r="F32" s="24" t="s">
        <v>11</v>
      </c>
      <c r="G32" s="4" t="s">
        <v>7</v>
      </c>
      <c r="H32" s="4" t="s">
        <v>8</v>
      </c>
      <c r="I32" s="20">
        <v>-185000</v>
      </c>
      <c r="J32" s="20"/>
      <c r="K32" s="20"/>
      <c r="L32" s="20"/>
      <c r="M32" s="20"/>
      <c r="N32" s="20"/>
      <c r="O32" s="20"/>
      <c r="P32" s="20"/>
      <c r="Q32" s="20"/>
      <c r="R32" s="20"/>
      <c r="S32" s="20">
        <v>-185000</v>
      </c>
      <c r="T32">
        <f>AF!$N$6</f>
        <v>0.77873999999999999</v>
      </c>
      <c r="U32">
        <f>AF!$P$6</f>
        <v>0.22126000000000001</v>
      </c>
      <c r="V32" s="18">
        <f t="shared" si="0"/>
        <v>-144066.9</v>
      </c>
      <c r="W32" s="18">
        <f t="shared" si="1"/>
        <v>0</v>
      </c>
      <c r="X32" s="18">
        <f t="shared" si="2"/>
        <v>0</v>
      </c>
      <c r="Y32" s="18">
        <f t="shared" si="3"/>
        <v>-144066.9</v>
      </c>
      <c r="Z32" s="18">
        <f t="shared" si="4"/>
        <v>-40933.100000000006</v>
      </c>
      <c r="AA32" s="18">
        <f t="shared" si="5"/>
        <v>0</v>
      </c>
      <c r="AB32" s="18">
        <f t="shared" si="6"/>
        <v>0</v>
      </c>
      <c r="AC32" s="18">
        <f t="shared" si="7"/>
        <v>-40933.100000000006</v>
      </c>
      <c r="AD32" t="s">
        <v>101</v>
      </c>
    </row>
    <row r="33" spans="1:30" ht="12.8" customHeight="1" thickBot="1" x14ac:dyDescent="0.3">
      <c r="A33" s="4" t="s">
        <v>12</v>
      </c>
      <c r="B33" s="4" t="s">
        <v>7</v>
      </c>
      <c r="C33" s="4" t="s">
        <v>8</v>
      </c>
      <c r="D33" s="4" t="s">
        <v>15</v>
      </c>
      <c r="E33" s="4" t="s">
        <v>10</v>
      </c>
      <c r="F33" s="24" t="s">
        <v>11</v>
      </c>
      <c r="G33" s="4" t="s">
        <v>7</v>
      </c>
      <c r="H33" s="4" t="s">
        <v>8</v>
      </c>
      <c r="I33" s="20">
        <v>-185000</v>
      </c>
      <c r="J33" s="20"/>
      <c r="K33" s="20"/>
      <c r="L33" s="20"/>
      <c r="M33" s="20"/>
      <c r="N33" s="20"/>
      <c r="O33" s="20"/>
      <c r="P33" s="20"/>
      <c r="Q33" s="20"/>
      <c r="R33" s="20"/>
      <c r="S33" s="20">
        <v>-185000</v>
      </c>
      <c r="T33">
        <f>AF!$N$6</f>
        <v>0.77873999999999999</v>
      </c>
      <c r="U33">
        <f>AF!$P$6</f>
        <v>0.22126000000000001</v>
      </c>
      <c r="V33" s="18">
        <f t="shared" si="0"/>
        <v>-144066.9</v>
      </c>
      <c r="W33" s="18">
        <f t="shared" si="1"/>
        <v>0</v>
      </c>
      <c r="X33" s="18">
        <f t="shared" si="2"/>
        <v>0</v>
      </c>
      <c r="Y33" s="18">
        <f t="shared" si="3"/>
        <v>-144066.9</v>
      </c>
      <c r="Z33" s="18">
        <f t="shared" si="4"/>
        <v>-40933.100000000006</v>
      </c>
      <c r="AA33" s="18">
        <f t="shared" si="5"/>
        <v>0</v>
      </c>
      <c r="AB33" s="18">
        <f t="shared" si="6"/>
        <v>0</v>
      </c>
      <c r="AC33" s="18">
        <f t="shared" si="7"/>
        <v>-40933.100000000006</v>
      </c>
      <c r="AD33" t="s">
        <v>101</v>
      </c>
    </row>
    <row r="34" spans="1:30" ht="12.8" customHeight="1" thickBot="1" x14ac:dyDescent="0.3">
      <c r="A34" s="4" t="s">
        <v>12</v>
      </c>
      <c r="B34" s="4" t="s">
        <v>7</v>
      </c>
      <c r="C34" s="4" t="s">
        <v>8</v>
      </c>
      <c r="D34" s="4" t="s">
        <v>9</v>
      </c>
      <c r="E34" s="4" t="s">
        <v>10</v>
      </c>
      <c r="F34" s="24" t="s">
        <v>11</v>
      </c>
      <c r="G34" s="4" t="s">
        <v>7</v>
      </c>
      <c r="H34" s="4" t="s">
        <v>8</v>
      </c>
      <c r="I34" s="20">
        <v>-185000</v>
      </c>
      <c r="J34" s="20"/>
      <c r="K34" s="20"/>
      <c r="L34" s="20"/>
      <c r="M34" s="20"/>
      <c r="N34" s="20"/>
      <c r="O34" s="20"/>
      <c r="P34" s="20"/>
      <c r="Q34" s="20"/>
      <c r="R34" s="20"/>
      <c r="S34" s="20">
        <v>-185000</v>
      </c>
      <c r="T34">
        <f>AF!$N$6</f>
        <v>0.77873999999999999</v>
      </c>
      <c r="U34">
        <f>AF!$P$6</f>
        <v>0.22126000000000001</v>
      </c>
      <c r="V34" s="18">
        <f t="shared" si="0"/>
        <v>-144066.9</v>
      </c>
      <c r="W34" s="18">
        <f t="shared" si="1"/>
        <v>0</v>
      </c>
      <c r="X34" s="18">
        <f t="shared" si="2"/>
        <v>0</v>
      </c>
      <c r="Y34" s="18">
        <f t="shared" si="3"/>
        <v>-144066.9</v>
      </c>
      <c r="Z34" s="18">
        <f t="shared" si="4"/>
        <v>-40933.100000000006</v>
      </c>
      <c r="AA34" s="18">
        <f t="shared" si="5"/>
        <v>0</v>
      </c>
      <c r="AB34" s="18">
        <f t="shared" si="6"/>
        <v>0</v>
      </c>
      <c r="AC34" s="18">
        <f t="shared" si="7"/>
        <v>-40933.100000000006</v>
      </c>
      <c r="AD34" t="s">
        <v>101</v>
      </c>
    </row>
    <row r="35" spans="1:30" ht="12.8" customHeight="1" thickBot="1" x14ac:dyDescent="0.3">
      <c r="A35" s="4" t="s">
        <v>12</v>
      </c>
      <c r="B35" s="4" t="s">
        <v>7</v>
      </c>
      <c r="C35" s="4" t="s">
        <v>8</v>
      </c>
      <c r="D35" s="4" t="s">
        <v>20</v>
      </c>
      <c r="E35" s="4" t="s">
        <v>10</v>
      </c>
      <c r="F35" s="24" t="s">
        <v>11</v>
      </c>
      <c r="G35" s="4" t="s">
        <v>7</v>
      </c>
      <c r="H35" s="4" t="s">
        <v>8</v>
      </c>
      <c r="I35" s="20">
        <v>-185000</v>
      </c>
      <c r="J35" s="20"/>
      <c r="K35" s="20"/>
      <c r="L35" s="20"/>
      <c r="M35" s="20"/>
      <c r="N35" s="20"/>
      <c r="O35" s="20"/>
      <c r="P35" s="20"/>
      <c r="Q35" s="20"/>
      <c r="R35" s="20"/>
      <c r="S35" s="20">
        <v>-185000</v>
      </c>
      <c r="T35">
        <f>AF!$N$6</f>
        <v>0.77873999999999999</v>
      </c>
      <c r="U35">
        <f>AF!$P$6</f>
        <v>0.22126000000000001</v>
      </c>
      <c r="V35" s="18">
        <f t="shared" si="0"/>
        <v>-144066.9</v>
      </c>
      <c r="W35" s="18">
        <f t="shared" si="1"/>
        <v>0</v>
      </c>
      <c r="X35" s="18">
        <f t="shared" si="2"/>
        <v>0</v>
      </c>
      <c r="Y35" s="18">
        <f t="shared" si="3"/>
        <v>-144066.9</v>
      </c>
      <c r="Z35" s="18">
        <f t="shared" si="4"/>
        <v>-40933.100000000006</v>
      </c>
      <c r="AA35" s="18">
        <f t="shared" si="5"/>
        <v>0</v>
      </c>
      <c r="AB35" s="18">
        <f t="shared" si="6"/>
        <v>0</v>
      </c>
      <c r="AC35" s="18">
        <f t="shared" si="7"/>
        <v>-40933.100000000006</v>
      </c>
      <c r="AD35" t="s">
        <v>101</v>
      </c>
    </row>
    <row r="36" spans="1:30" ht="12.8" customHeight="1" thickBot="1" x14ac:dyDescent="0.3">
      <c r="A36" s="4" t="s">
        <v>12</v>
      </c>
      <c r="B36" s="4" t="s">
        <v>7</v>
      </c>
      <c r="C36" s="4" t="s">
        <v>8</v>
      </c>
      <c r="D36" s="4" t="s">
        <v>39</v>
      </c>
      <c r="E36" s="4" t="s">
        <v>10</v>
      </c>
      <c r="F36" s="24" t="s">
        <v>11</v>
      </c>
      <c r="G36" s="4" t="s">
        <v>7</v>
      </c>
      <c r="H36" s="4" t="s">
        <v>8</v>
      </c>
      <c r="I36" s="20">
        <v>-185000</v>
      </c>
      <c r="J36" s="20"/>
      <c r="K36" s="20"/>
      <c r="L36" s="20"/>
      <c r="M36" s="20"/>
      <c r="N36" s="20"/>
      <c r="O36" s="20"/>
      <c r="P36" s="20"/>
      <c r="Q36" s="20"/>
      <c r="R36" s="20"/>
      <c r="S36" s="20">
        <v>-185000</v>
      </c>
      <c r="T36">
        <f>AF!$N$6</f>
        <v>0.77873999999999999</v>
      </c>
      <c r="U36">
        <f>AF!$P$6</f>
        <v>0.22126000000000001</v>
      </c>
      <c r="V36" s="18">
        <f t="shared" si="0"/>
        <v>-144066.9</v>
      </c>
      <c r="W36" s="18">
        <f t="shared" si="1"/>
        <v>0</v>
      </c>
      <c r="X36" s="18">
        <f t="shared" si="2"/>
        <v>0</v>
      </c>
      <c r="Y36" s="18">
        <f t="shared" si="3"/>
        <v>-144066.9</v>
      </c>
      <c r="Z36" s="18">
        <f t="shared" si="4"/>
        <v>-40933.100000000006</v>
      </c>
      <c r="AA36" s="18">
        <f t="shared" si="5"/>
        <v>0</v>
      </c>
      <c r="AB36" s="18">
        <f t="shared" si="6"/>
        <v>0</v>
      </c>
      <c r="AC36" s="18">
        <f t="shared" si="7"/>
        <v>-40933.100000000006</v>
      </c>
      <c r="AD36" t="s">
        <v>101</v>
      </c>
    </row>
    <row r="37" spans="1:30" ht="12.8" customHeight="1" thickBot="1" x14ac:dyDescent="0.3">
      <c r="A37" s="4" t="s">
        <v>12</v>
      </c>
      <c r="B37" s="4" t="s">
        <v>7</v>
      </c>
      <c r="C37" s="4" t="s">
        <v>8</v>
      </c>
      <c r="D37" s="4" t="s">
        <v>55</v>
      </c>
      <c r="E37" s="4" t="s">
        <v>10</v>
      </c>
      <c r="F37" s="24" t="s">
        <v>11</v>
      </c>
      <c r="G37" s="4" t="s">
        <v>7</v>
      </c>
      <c r="H37" s="4" t="s">
        <v>8</v>
      </c>
      <c r="I37" s="20">
        <v>-185000</v>
      </c>
      <c r="J37" s="20"/>
      <c r="K37" s="20"/>
      <c r="L37" s="20"/>
      <c r="M37" s="20"/>
      <c r="N37" s="20"/>
      <c r="O37" s="20"/>
      <c r="P37" s="20"/>
      <c r="Q37" s="20"/>
      <c r="R37" s="20"/>
      <c r="S37" s="20">
        <v>-185000</v>
      </c>
      <c r="T37">
        <f>AF!$N$6</f>
        <v>0.77873999999999999</v>
      </c>
      <c r="U37">
        <f>AF!$P$6</f>
        <v>0.22126000000000001</v>
      </c>
      <c r="V37" s="18">
        <f t="shared" si="0"/>
        <v>-144066.9</v>
      </c>
      <c r="W37" s="18">
        <f t="shared" si="1"/>
        <v>0</v>
      </c>
      <c r="X37" s="18">
        <f t="shared" si="2"/>
        <v>0</v>
      </c>
      <c r="Y37" s="18">
        <f t="shared" si="3"/>
        <v>-144066.9</v>
      </c>
      <c r="Z37" s="18">
        <f t="shared" si="4"/>
        <v>-40933.100000000006</v>
      </c>
      <c r="AA37" s="18">
        <f t="shared" si="5"/>
        <v>0</v>
      </c>
      <c r="AB37" s="18">
        <f t="shared" si="6"/>
        <v>0</v>
      </c>
      <c r="AC37" s="18">
        <f t="shared" si="7"/>
        <v>-40933.100000000006</v>
      </c>
      <c r="AD37" t="s">
        <v>101</v>
      </c>
    </row>
    <row r="38" spans="1:30" ht="12.8" customHeight="1" thickBot="1" x14ac:dyDescent="0.3">
      <c r="A38" s="4" t="s">
        <v>12</v>
      </c>
      <c r="B38" s="4" t="s">
        <v>7</v>
      </c>
      <c r="C38" s="4" t="s">
        <v>8</v>
      </c>
      <c r="D38" s="4" t="s">
        <v>23</v>
      </c>
      <c r="E38" s="4" t="s">
        <v>10</v>
      </c>
      <c r="F38" s="24" t="s">
        <v>11</v>
      </c>
      <c r="G38" s="4" t="s">
        <v>7</v>
      </c>
      <c r="H38" s="4" t="s">
        <v>8</v>
      </c>
      <c r="I38" s="20">
        <v>-185000</v>
      </c>
      <c r="J38" s="20"/>
      <c r="K38" s="20"/>
      <c r="L38" s="20"/>
      <c r="M38" s="20"/>
      <c r="N38" s="20"/>
      <c r="O38" s="20"/>
      <c r="P38" s="20"/>
      <c r="Q38" s="20"/>
      <c r="R38" s="20"/>
      <c r="S38" s="20">
        <v>-185000</v>
      </c>
      <c r="T38">
        <f>AF!$N$6</f>
        <v>0.77873999999999999</v>
      </c>
      <c r="U38">
        <f>AF!$P$6</f>
        <v>0.22126000000000001</v>
      </c>
      <c r="V38" s="18">
        <f t="shared" si="0"/>
        <v>-144066.9</v>
      </c>
      <c r="W38" s="18">
        <f t="shared" si="1"/>
        <v>0</v>
      </c>
      <c r="X38" s="18">
        <f t="shared" si="2"/>
        <v>0</v>
      </c>
      <c r="Y38" s="18">
        <f t="shared" si="3"/>
        <v>-144066.9</v>
      </c>
      <c r="Z38" s="18">
        <f t="shared" si="4"/>
        <v>-40933.100000000006</v>
      </c>
      <c r="AA38" s="18">
        <f t="shared" si="5"/>
        <v>0</v>
      </c>
      <c r="AB38" s="18">
        <f t="shared" si="6"/>
        <v>0</v>
      </c>
      <c r="AC38" s="18">
        <f t="shared" si="7"/>
        <v>-40933.100000000006</v>
      </c>
      <c r="AD38" t="s">
        <v>101</v>
      </c>
    </row>
    <row r="39" spans="1:30" ht="13.45" thickBot="1" x14ac:dyDescent="0.3">
      <c r="A39" s="4" t="s">
        <v>12</v>
      </c>
      <c r="B39" s="4" t="s">
        <v>7</v>
      </c>
      <c r="C39" s="4" t="s">
        <v>8</v>
      </c>
      <c r="D39" s="4" t="s">
        <v>42</v>
      </c>
      <c r="E39" s="4" t="s">
        <v>10</v>
      </c>
      <c r="F39" s="24" t="s">
        <v>11</v>
      </c>
      <c r="G39" s="4" t="s">
        <v>7</v>
      </c>
      <c r="H39" s="4" t="s">
        <v>8</v>
      </c>
      <c r="I39" s="20">
        <v>-185000</v>
      </c>
      <c r="J39" s="20"/>
      <c r="K39" s="20"/>
      <c r="L39" s="20"/>
      <c r="M39" s="20"/>
      <c r="N39" s="20"/>
      <c r="O39" s="20"/>
      <c r="P39" s="20"/>
      <c r="Q39" s="20"/>
      <c r="R39" s="20"/>
      <c r="S39" s="20">
        <v>-185000</v>
      </c>
      <c r="T39">
        <f>AF!$N$6</f>
        <v>0.77873999999999999</v>
      </c>
      <c r="U39">
        <f>AF!$P$6</f>
        <v>0.22126000000000001</v>
      </c>
      <c r="V39" s="18">
        <f t="shared" si="0"/>
        <v>-144066.9</v>
      </c>
      <c r="W39" s="18">
        <f t="shared" si="1"/>
        <v>0</v>
      </c>
      <c r="X39" s="18">
        <f t="shared" si="2"/>
        <v>0</v>
      </c>
      <c r="Y39" s="18">
        <f t="shared" si="3"/>
        <v>-144066.9</v>
      </c>
      <c r="Z39" s="18">
        <f t="shared" si="4"/>
        <v>-40933.100000000006</v>
      </c>
      <c r="AA39" s="18">
        <f t="shared" si="5"/>
        <v>0</v>
      </c>
      <c r="AB39" s="18">
        <f t="shared" si="6"/>
        <v>0</v>
      </c>
      <c r="AC39" s="18">
        <f t="shared" si="7"/>
        <v>-40933.100000000006</v>
      </c>
      <c r="AD39" t="s">
        <v>101</v>
      </c>
    </row>
    <row r="40" spans="1:30" ht="13.45" thickBot="1" x14ac:dyDescent="0.3">
      <c r="A40" s="4" t="s">
        <v>12</v>
      </c>
      <c r="B40" s="4" t="s">
        <v>7</v>
      </c>
      <c r="C40" s="4" t="s">
        <v>8</v>
      </c>
      <c r="D40" s="4" t="s">
        <v>48</v>
      </c>
      <c r="E40" s="4" t="s">
        <v>10</v>
      </c>
      <c r="F40" s="24" t="s">
        <v>11</v>
      </c>
      <c r="G40" s="4" t="s">
        <v>7</v>
      </c>
      <c r="H40" s="4" t="s">
        <v>8</v>
      </c>
      <c r="I40" s="20">
        <v>-185000</v>
      </c>
      <c r="J40" s="20"/>
      <c r="K40" s="20"/>
      <c r="L40" s="20"/>
      <c r="M40" s="20"/>
      <c r="N40" s="20"/>
      <c r="O40" s="20"/>
      <c r="P40" s="20"/>
      <c r="Q40" s="20"/>
      <c r="R40" s="20">
        <f>-404345.94</f>
        <v>-404345.94</v>
      </c>
      <c r="S40" s="20">
        <f>-404345.94-185000</f>
        <v>-589345.93999999994</v>
      </c>
      <c r="T40">
        <f>AF!$N$6</f>
        <v>0.77873999999999999</v>
      </c>
      <c r="U40">
        <f>AF!$P$6</f>
        <v>0.22126000000000001</v>
      </c>
      <c r="V40" s="18">
        <f t="shared" si="0"/>
        <v>-144066.9</v>
      </c>
      <c r="W40" s="18">
        <f t="shared" si="1"/>
        <v>0</v>
      </c>
      <c r="X40" s="18">
        <f t="shared" si="2"/>
        <v>-314880.35731559998</v>
      </c>
      <c r="Y40" s="18">
        <f t="shared" si="3"/>
        <v>-458947.25731559994</v>
      </c>
      <c r="Z40" s="18">
        <f t="shared" si="4"/>
        <v>-40933.100000000006</v>
      </c>
      <c r="AA40" s="18">
        <f t="shared" si="5"/>
        <v>0</v>
      </c>
      <c r="AB40" s="18">
        <f t="shared" si="6"/>
        <v>-89465.582684400011</v>
      </c>
      <c r="AC40" s="18">
        <f t="shared" si="7"/>
        <v>-130398.68268439999</v>
      </c>
      <c r="AD40" t="s">
        <v>101</v>
      </c>
    </row>
    <row r="41" spans="1:30" ht="13.45" thickBot="1" x14ac:dyDescent="0.3">
      <c r="A41" s="4" t="s">
        <v>6</v>
      </c>
      <c r="B41" s="4" t="s">
        <v>7</v>
      </c>
      <c r="C41" s="4" t="s">
        <v>8</v>
      </c>
      <c r="D41" s="4" t="s">
        <v>16</v>
      </c>
      <c r="E41" s="4" t="s">
        <v>10</v>
      </c>
      <c r="F41" s="24" t="s">
        <v>11</v>
      </c>
      <c r="G41" s="4" t="s">
        <v>7</v>
      </c>
      <c r="H41" s="4" t="s">
        <v>8</v>
      </c>
      <c r="I41" s="20"/>
      <c r="J41" s="20"/>
      <c r="K41" s="20"/>
      <c r="L41" s="20"/>
      <c r="M41" s="20"/>
      <c r="N41" s="20"/>
      <c r="O41" s="20"/>
      <c r="P41" s="20"/>
      <c r="Q41" s="20"/>
      <c r="R41" s="20">
        <v>185000</v>
      </c>
      <c r="S41" s="20">
        <v>185000</v>
      </c>
      <c r="T41">
        <f>AF!$N$6</f>
        <v>0.77873999999999999</v>
      </c>
      <c r="U41">
        <f>AF!$P$6</f>
        <v>0.22126000000000001</v>
      </c>
      <c r="V41" s="18">
        <f t="shared" si="0"/>
        <v>0</v>
      </c>
      <c r="W41" s="18">
        <f t="shared" si="1"/>
        <v>0</v>
      </c>
      <c r="X41" s="18">
        <f t="shared" si="2"/>
        <v>144066.9</v>
      </c>
      <c r="Y41" s="18">
        <f t="shared" si="3"/>
        <v>144066.9</v>
      </c>
      <c r="Z41" s="18">
        <f t="shared" si="4"/>
        <v>0</v>
      </c>
      <c r="AA41" s="18">
        <f t="shared" si="5"/>
        <v>0</v>
      </c>
      <c r="AB41" s="18">
        <f t="shared" si="6"/>
        <v>40933.100000000006</v>
      </c>
      <c r="AC41" s="18">
        <f t="shared" si="7"/>
        <v>40933.100000000006</v>
      </c>
      <c r="AD41" t="s">
        <v>101</v>
      </c>
    </row>
    <row r="42" spans="1:30" ht="13.45" thickBot="1" x14ac:dyDescent="0.3">
      <c r="A42" s="4" t="s">
        <v>6</v>
      </c>
      <c r="B42" s="4" t="s">
        <v>7</v>
      </c>
      <c r="C42" s="4" t="s">
        <v>8</v>
      </c>
      <c r="D42" s="4" t="s">
        <v>28</v>
      </c>
      <c r="E42" s="4" t="s">
        <v>10</v>
      </c>
      <c r="F42" s="24" t="s">
        <v>11</v>
      </c>
      <c r="G42" s="4" t="s">
        <v>7</v>
      </c>
      <c r="H42" s="4" t="s">
        <v>8</v>
      </c>
      <c r="I42" s="20">
        <v>185000</v>
      </c>
      <c r="J42" s="20"/>
      <c r="K42" s="20"/>
      <c r="L42" s="20"/>
      <c r="M42" s="20"/>
      <c r="N42" s="20"/>
      <c r="O42" s="20"/>
      <c r="P42" s="20"/>
      <c r="Q42" s="20"/>
      <c r="R42" s="20"/>
      <c r="S42" s="20">
        <v>185000</v>
      </c>
      <c r="T42">
        <f>AF!$N$6</f>
        <v>0.77873999999999999</v>
      </c>
      <c r="U42">
        <f>AF!$P$6</f>
        <v>0.22126000000000001</v>
      </c>
      <c r="V42" s="18">
        <f t="shared" si="0"/>
        <v>144066.9</v>
      </c>
      <c r="W42" s="18">
        <f t="shared" si="1"/>
        <v>0</v>
      </c>
      <c r="X42" s="18">
        <f t="shared" si="2"/>
        <v>0</v>
      </c>
      <c r="Y42" s="18">
        <f t="shared" si="3"/>
        <v>144066.9</v>
      </c>
      <c r="Z42" s="18">
        <f t="shared" si="4"/>
        <v>40933.100000000006</v>
      </c>
      <c r="AA42" s="18">
        <f t="shared" si="5"/>
        <v>0</v>
      </c>
      <c r="AB42" s="18">
        <f t="shared" si="6"/>
        <v>0</v>
      </c>
      <c r="AC42" s="18">
        <f t="shared" si="7"/>
        <v>40933.100000000006</v>
      </c>
      <c r="AD42" t="s">
        <v>101</v>
      </c>
    </row>
    <row r="43" spans="1:30" ht="13.45" thickBot="1" x14ac:dyDescent="0.3">
      <c r="A43" s="4" t="s">
        <v>6</v>
      </c>
      <c r="B43" s="4" t="s">
        <v>7</v>
      </c>
      <c r="C43" s="4" t="s">
        <v>8</v>
      </c>
      <c r="D43" s="4" t="s">
        <v>50</v>
      </c>
      <c r="E43" s="4" t="s">
        <v>10</v>
      </c>
      <c r="F43" s="24" t="s">
        <v>11</v>
      </c>
      <c r="G43" s="4" t="s">
        <v>7</v>
      </c>
      <c r="H43" s="4" t="s">
        <v>8</v>
      </c>
      <c r="I43" s="20">
        <v>185000</v>
      </c>
      <c r="J43" s="20"/>
      <c r="K43" s="20"/>
      <c r="L43" s="20"/>
      <c r="M43" s="20"/>
      <c r="N43" s="20"/>
      <c r="O43" s="20"/>
      <c r="P43" s="20"/>
      <c r="Q43" s="20"/>
      <c r="R43" s="20"/>
      <c r="S43" s="20">
        <v>185000</v>
      </c>
      <c r="T43">
        <f>AF!$N$6</f>
        <v>0.77873999999999999</v>
      </c>
      <c r="U43">
        <f>AF!$P$6</f>
        <v>0.22126000000000001</v>
      </c>
      <c r="V43" s="18">
        <f t="shared" si="0"/>
        <v>144066.9</v>
      </c>
      <c r="W43" s="18">
        <f t="shared" si="1"/>
        <v>0</v>
      </c>
      <c r="X43" s="18">
        <f t="shared" si="2"/>
        <v>0</v>
      </c>
      <c r="Y43" s="18">
        <f t="shared" si="3"/>
        <v>144066.9</v>
      </c>
      <c r="Z43" s="18">
        <f t="shared" si="4"/>
        <v>40933.100000000006</v>
      </c>
      <c r="AA43" s="18">
        <f t="shared" si="5"/>
        <v>0</v>
      </c>
      <c r="AB43" s="18">
        <f t="shared" si="6"/>
        <v>0</v>
      </c>
      <c r="AC43" s="18">
        <f t="shared" si="7"/>
        <v>40933.100000000006</v>
      </c>
      <c r="AD43" t="s">
        <v>101</v>
      </c>
    </row>
    <row r="44" spans="1:30" ht="13.45" thickBot="1" x14ac:dyDescent="0.3">
      <c r="A44" s="4" t="s">
        <v>6</v>
      </c>
      <c r="B44" s="4" t="s">
        <v>7</v>
      </c>
      <c r="C44" s="4" t="s">
        <v>8</v>
      </c>
      <c r="D44" s="4" t="s">
        <v>49</v>
      </c>
      <c r="E44" s="4" t="s">
        <v>10</v>
      </c>
      <c r="F44" s="24" t="s">
        <v>11</v>
      </c>
      <c r="G44" s="4" t="s">
        <v>7</v>
      </c>
      <c r="H44" s="4" t="s">
        <v>8</v>
      </c>
      <c r="I44" s="20">
        <v>185000</v>
      </c>
      <c r="J44" s="20"/>
      <c r="K44" s="20"/>
      <c r="L44" s="20"/>
      <c r="M44" s="20"/>
      <c r="N44" s="20"/>
      <c r="O44" s="20"/>
      <c r="P44" s="20"/>
      <c r="Q44" s="20"/>
      <c r="R44" s="20"/>
      <c r="S44" s="20">
        <v>185000</v>
      </c>
      <c r="T44">
        <f>AF!$N$6</f>
        <v>0.77873999999999999</v>
      </c>
      <c r="U44">
        <f>AF!$P$6</f>
        <v>0.22126000000000001</v>
      </c>
      <c r="V44" s="18">
        <f t="shared" si="0"/>
        <v>144066.9</v>
      </c>
      <c r="W44" s="18">
        <f t="shared" si="1"/>
        <v>0</v>
      </c>
      <c r="X44" s="18">
        <f t="shared" si="2"/>
        <v>0</v>
      </c>
      <c r="Y44" s="18">
        <f t="shared" si="3"/>
        <v>144066.9</v>
      </c>
      <c r="Z44" s="18">
        <f t="shared" si="4"/>
        <v>40933.100000000006</v>
      </c>
      <c r="AA44" s="18">
        <f t="shared" si="5"/>
        <v>0</v>
      </c>
      <c r="AB44" s="18">
        <f t="shared" si="6"/>
        <v>0</v>
      </c>
      <c r="AC44" s="18">
        <f t="shared" si="7"/>
        <v>40933.100000000006</v>
      </c>
      <c r="AD44" t="s">
        <v>101</v>
      </c>
    </row>
    <row r="45" spans="1:30" ht="13.45" thickBot="1" x14ac:dyDescent="0.3">
      <c r="A45" s="4" t="s">
        <v>6</v>
      </c>
      <c r="B45" s="4" t="s">
        <v>7</v>
      </c>
      <c r="C45" s="4" t="s">
        <v>8</v>
      </c>
      <c r="D45" s="4" t="s">
        <v>47</v>
      </c>
      <c r="E45" s="4" t="s">
        <v>10</v>
      </c>
      <c r="F45" s="24" t="s">
        <v>11</v>
      </c>
      <c r="G45" s="4" t="s">
        <v>7</v>
      </c>
      <c r="H45" s="4" t="s">
        <v>8</v>
      </c>
      <c r="I45" s="20">
        <v>185000</v>
      </c>
      <c r="J45" s="20"/>
      <c r="K45" s="20"/>
      <c r="L45" s="20"/>
      <c r="M45" s="20"/>
      <c r="N45" s="20"/>
      <c r="O45" s="20"/>
      <c r="P45" s="20"/>
      <c r="Q45" s="20"/>
      <c r="R45" s="20"/>
      <c r="S45" s="20">
        <v>185000</v>
      </c>
      <c r="T45">
        <f>AF!$N$6</f>
        <v>0.77873999999999999</v>
      </c>
      <c r="U45">
        <f>AF!$P$6</f>
        <v>0.22126000000000001</v>
      </c>
      <c r="V45" s="18">
        <f t="shared" si="0"/>
        <v>144066.9</v>
      </c>
      <c r="W45" s="18">
        <f t="shared" si="1"/>
        <v>0</v>
      </c>
      <c r="X45" s="18">
        <f t="shared" si="2"/>
        <v>0</v>
      </c>
      <c r="Y45" s="18">
        <f t="shared" si="3"/>
        <v>144066.9</v>
      </c>
      <c r="Z45" s="18">
        <f t="shared" si="4"/>
        <v>40933.100000000006</v>
      </c>
      <c r="AA45" s="18">
        <f t="shared" si="5"/>
        <v>0</v>
      </c>
      <c r="AB45" s="18">
        <f t="shared" si="6"/>
        <v>0</v>
      </c>
      <c r="AC45" s="18">
        <f t="shared" si="7"/>
        <v>40933.100000000006</v>
      </c>
      <c r="AD45" t="s">
        <v>101</v>
      </c>
    </row>
    <row r="46" spans="1:30" ht="13.45" thickBot="1" x14ac:dyDescent="0.3">
      <c r="A46" s="4" t="s">
        <v>6</v>
      </c>
      <c r="B46" s="4" t="s">
        <v>7</v>
      </c>
      <c r="C46" s="4" t="s">
        <v>8</v>
      </c>
      <c r="D46" s="4" t="s">
        <v>15</v>
      </c>
      <c r="E46" s="4" t="s">
        <v>10</v>
      </c>
      <c r="F46" s="24" t="s">
        <v>11</v>
      </c>
      <c r="G46" s="4" t="s">
        <v>7</v>
      </c>
      <c r="H46" s="4" t="s">
        <v>8</v>
      </c>
      <c r="I46" s="20">
        <v>185000</v>
      </c>
      <c r="J46" s="20"/>
      <c r="K46" s="20"/>
      <c r="L46" s="20"/>
      <c r="M46" s="20"/>
      <c r="N46" s="20"/>
      <c r="O46" s="20"/>
      <c r="P46" s="20"/>
      <c r="Q46" s="20"/>
      <c r="R46" s="20"/>
      <c r="S46" s="20">
        <v>185000</v>
      </c>
      <c r="T46">
        <f>AF!$N$6</f>
        <v>0.77873999999999999</v>
      </c>
      <c r="U46">
        <f>AF!$P$6</f>
        <v>0.22126000000000001</v>
      </c>
      <c r="V46" s="18">
        <f t="shared" si="0"/>
        <v>144066.9</v>
      </c>
      <c r="W46" s="18">
        <f t="shared" si="1"/>
        <v>0</v>
      </c>
      <c r="X46" s="18">
        <f t="shared" si="2"/>
        <v>0</v>
      </c>
      <c r="Y46" s="18">
        <f t="shared" si="3"/>
        <v>144066.9</v>
      </c>
      <c r="Z46" s="18">
        <f t="shared" si="4"/>
        <v>40933.100000000006</v>
      </c>
      <c r="AA46" s="18">
        <f t="shared" si="5"/>
        <v>0</v>
      </c>
      <c r="AB46" s="18">
        <f t="shared" si="6"/>
        <v>0</v>
      </c>
      <c r="AC46" s="18">
        <f t="shared" si="7"/>
        <v>40933.100000000006</v>
      </c>
      <c r="AD46" t="s">
        <v>101</v>
      </c>
    </row>
    <row r="47" spans="1:30" ht="13.45" thickBot="1" x14ac:dyDescent="0.3">
      <c r="A47" s="4" t="s">
        <v>6</v>
      </c>
      <c r="B47" s="4" t="s">
        <v>7</v>
      </c>
      <c r="C47" s="4" t="s">
        <v>8</v>
      </c>
      <c r="D47" s="4" t="s">
        <v>9</v>
      </c>
      <c r="E47" s="4" t="s">
        <v>10</v>
      </c>
      <c r="F47" s="24" t="s">
        <v>11</v>
      </c>
      <c r="G47" s="4" t="s">
        <v>7</v>
      </c>
      <c r="H47" s="4" t="s">
        <v>8</v>
      </c>
      <c r="I47" s="20">
        <v>185000</v>
      </c>
      <c r="J47" s="20"/>
      <c r="K47" s="20"/>
      <c r="L47" s="20"/>
      <c r="M47" s="20"/>
      <c r="N47" s="20"/>
      <c r="O47" s="20"/>
      <c r="P47" s="20"/>
      <c r="Q47" s="20"/>
      <c r="R47" s="20"/>
      <c r="S47" s="20">
        <v>185000</v>
      </c>
      <c r="T47">
        <f>AF!$N$6</f>
        <v>0.77873999999999999</v>
      </c>
      <c r="U47">
        <f>AF!$P$6</f>
        <v>0.22126000000000001</v>
      </c>
      <c r="V47" s="18">
        <f t="shared" si="0"/>
        <v>144066.9</v>
      </c>
      <c r="W47" s="18">
        <f t="shared" si="1"/>
        <v>0</v>
      </c>
      <c r="X47" s="18">
        <f t="shared" si="2"/>
        <v>0</v>
      </c>
      <c r="Y47" s="18">
        <f t="shared" si="3"/>
        <v>144066.9</v>
      </c>
      <c r="Z47" s="18">
        <f t="shared" si="4"/>
        <v>40933.100000000006</v>
      </c>
      <c r="AA47" s="18">
        <f t="shared" si="5"/>
        <v>0</v>
      </c>
      <c r="AB47" s="18">
        <f t="shared" si="6"/>
        <v>0</v>
      </c>
      <c r="AC47" s="18">
        <f t="shared" si="7"/>
        <v>40933.100000000006</v>
      </c>
      <c r="AD47" t="s">
        <v>101</v>
      </c>
    </row>
    <row r="48" spans="1:30" ht="13.45" thickBot="1" x14ac:dyDescent="0.3">
      <c r="A48" s="4" t="s">
        <v>6</v>
      </c>
      <c r="B48" s="4" t="s">
        <v>7</v>
      </c>
      <c r="C48" s="4" t="s">
        <v>8</v>
      </c>
      <c r="D48" s="4" t="s">
        <v>20</v>
      </c>
      <c r="E48" s="4" t="s">
        <v>10</v>
      </c>
      <c r="F48" s="24" t="s">
        <v>11</v>
      </c>
      <c r="G48" s="4" t="s">
        <v>7</v>
      </c>
      <c r="H48" s="4" t="s">
        <v>8</v>
      </c>
      <c r="I48" s="20">
        <v>185000</v>
      </c>
      <c r="J48" s="20"/>
      <c r="K48" s="20"/>
      <c r="L48" s="20"/>
      <c r="M48" s="20"/>
      <c r="N48" s="20"/>
      <c r="O48" s="20"/>
      <c r="P48" s="20"/>
      <c r="Q48" s="20"/>
      <c r="R48" s="20"/>
      <c r="S48" s="20">
        <v>185000</v>
      </c>
      <c r="T48">
        <f>AF!$N$6</f>
        <v>0.77873999999999999</v>
      </c>
      <c r="U48">
        <f>AF!$P$6</f>
        <v>0.22126000000000001</v>
      </c>
      <c r="V48" s="18">
        <f t="shared" si="0"/>
        <v>144066.9</v>
      </c>
      <c r="W48" s="18">
        <f t="shared" si="1"/>
        <v>0</v>
      </c>
      <c r="X48" s="18">
        <f t="shared" si="2"/>
        <v>0</v>
      </c>
      <c r="Y48" s="18">
        <f t="shared" si="3"/>
        <v>144066.9</v>
      </c>
      <c r="Z48" s="18">
        <f t="shared" si="4"/>
        <v>40933.100000000006</v>
      </c>
      <c r="AA48" s="18">
        <f t="shared" si="5"/>
        <v>0</v>
      </c>
      <c r="AB48" s="18">
        <f t="shared" si="6"/>
        <v>0</v>
      </c>
      <c r="AC48" s="18">
        <f t="shared" si="7"/>
        <v>40933.100000000006</v>
      </c>
      <c r="AD48" t="s">
        <v>101</v>
      </c>
    </row>
    <row r="49" spans="1:30" ht="13.45" thickBot="1" x14ac:dyDescent="0.3">
      <c r="A49" s="4" t="s">
        <v>6</v>
      </c>
      <c r="B49" s="4" t="s">
        <v>7</v>
      </c>
      <c r="C49" s="4" t="s">
        <v>8</v>
      </c>
      <c r="D49" s="4" t="s">
        <v>39</v>
      </c>
      <c r="E49" s="4" t="s">
        <v>10</v>
      </c>
      <c r="F49" s="24" t="s">
        <v>11</v>
      </c>
      <c r="G49" s="4" t="s">
        <v>7</v>
      </c>
      <c r="H49" s="4" t="s">
        <v>8</v>
      </c>
      <c r="I49" s="20">
        <v>185000</v>
      </c>
      <c r="J49" s="20"/>
      <c r="K49" s="20"/>
      <c r="L49" s="20"/>
      <c r="M49" s="20"/>
      <c r="N49" s="20"/>
      <c r="O49" s="20"/>
      <c r="P49" s="20"/>
      <c r="Q49" s="20"/>
      <c r="R49" s="20"/>
      <c r="S49" s="20">
        <v>185000</v>
      </c>
      <c r="T49">
        <f>AF!$N$6</f>
        <v>0.77873999999999999</v>
      </c>
      <c r="U49">
        <f>AF!$P$6</f>
        <v>0.22126000000000001</v>
      </c>
      <c r="V49" s="18">
        <f t="shared" si="0"/>
        <v>144066.9</v>
      </c>
      <c r="W49" s="18">
        <f t="shared" si="1"/>
        <v>0</v>
      </c>
      <c r="X49" s="18">
        <f t="shared" si="2"/>
        <v>0</v>
      </c>
      <c r="Y49" s="18">
        <f t="shared" si="3"/>
        <v>144066.9</v>
      </c>
      <c r="Z49" s="18">
        <f t="shared" si="4"/>
        <v>40933.100000000006</v>
      </c>
      <c r="AA49" s="18">
        <f t="shared" si="5"/>
        <v>0</v>
      </c>
      <c r="AB49" s="18">
        <f t="shared" si="6"/>
        <v>0</v>
      </c>
      <c r="AC49" s="18">
        <f t="shared" si="7"/>
        <v>40933.100000000006</v>
      </c>
      <c r="AD49" t="s">
        <v>101</v>
      </c>
    </row>
    <row r="50" spans="1:30" ht="13.45" thickBot="1" x14ac:dyDescent="0.3">
      <c r="A50" s="4" t="s">
        <v>6</v>
      </c>
      <c r="B50" s="4" t="s">
        <v>7</v>
      </c>
      <c r="C50" s="4" t="s">
        <v>8</v>
      </c>
      <c r="D50" s="4" t="s">
        <v>55</v>
      </c>
      <c r="E50" s="4" t="s">
        <v>10</v>
      </c>
      <c r="F50" s="24" t="s">
        <v>11</v>
      </c>
      <c r="G50" s="4" t="s">
        <v>7</v>
      </c>
      <c r="H50" s="4" t="s">
        <v>8</v>
      </c>
      <c r="I50" s="20">
        <v>185000</v>
      </c>
      <c r="J50" s="20"/>
      <c r="K50" s="20"/>
      <c r="L50" s="20"/>
      <c r="M50" s="20"/>
      <c r="N50" s="20"/>
      <c r="O50" s="20"/>
      <c r="P50" s="20"/>
      <c r="Q50" s="20"/>
      <c r="R50" s="20"/>
      <c r="S50" s="20">
        <v>185000</v>
      </c>
      <c r="T50">
        <f>AF!$N$6</f>
        <v>0.77873999999999999</v>
      </c>
      <c r="U50">
        <f>AF!$P$6</f>
        <v>0.22126000000000001</v>
      </c>
      <c r="V50" s="18">
        <f t="shared" si="0"/>
        <v>144066.9</v>
      </c>
      <c r="W50" s="18">
        <f t="shared" si="1"/>
        <v>0</v>
      </c>
      <c r="X50" s="18">
        <f t="shared" si="2"/>
        <v>0</v>
      </c>
      <c r="Y50" s="18">
        <f t="shared" si="3"/>
        <v>144066.9</v>
      </c>
      <c r="Z50" s="18">
        <f t="shared" si="4"/>
        <v>40933.100000000006</v>
      </c>
      <c r="AA50" s="18">
        <f t="shared" si="5"/>
        <v>0</v>
      </c>
      <c r="AB50" s="18">
        <f t="shared" si="6"/>
        <v>0</v>
      </c>
      <c r="AC50" s="18">
        <f t="shared" si="7"/>
        <v>40933.100000000006</v>
      </c>
      <c r="AD50" t="s">
        <v>101</v>
      </c>
    </row>
    <row r="51" spans="1:30" ht="13.45" thickBot="1" x14ac:dyDescent="0.3">
      <c r="A51" s="4" t="s">
        <v>6</v>
      </c>
      <c r="B51" s="4" t="s">
        <v>7</v>
      </c>
      <c r="C51" s="4" t="s">
        <v>8</v>
      </c>
      <c r="D51" s="4" t="s">
        <v>23</v>
      </c>
      <c r="E51" s="4" t="s">
        <v>10</v>
      </c>
      <c r="F51" s="24" t="s">
        <v>11</v>
      </c>
      <c r="G51" s="4" t="s">
        <v>7</v>
      </c>
      <c r="H51" s="4" t="s">
        <v>8</v>
      </c>
      <c r="I51" s="20">
        <v>185000</v>
      </c>
      <c r="J51" s="20"/>
      <c r="K51" s="20"/>
      <c r="L51" s="20"/>
      <c r="M51" s="20"/>
      <c r="N51" s="20"/>
      <c r="O51" s="20"/>
      <c r="P51" s="20"/>
      <c r="Q51" s="20"/>
      <c r="R51" s="20"/>
      <c r="S51" s="20">
        <v>185000</v>
      </c>
      <c r="T51">
        <f>AF!$N$6</f>
        <v>0.77873999999999999</v>
      </c>
      <c r="U51">
        <f>AF!$P$6</f>
        <v>0.22126000000000001</v>
      </c>
      <c r="V51" s="18">
        <f t="shared" si="0"/>
        <v>144066.9</v>
      </c>
      <c r="W51" s="18">
        <f t="shared" si="1"/>
        <v>0</v>
      </c>
      <c r="X51" s="18">
        <f t="shared" si="2"/>
        <v>0</v>
      </c>
      <c r="Y51" s="18">
        <f t="shared" si="3"/>
        <v>144066.9</v>
      </c>
      <c r="Z51" s="18">
        <f t="shared" si="4"/>
        <v>40933.100000000006</v>
      </c>
      <c r="AA51" s="18">
        <f t="shared" si="5"/>
        <v>0</v>
      </c>
      <c r="AB51" s="18">
        <f t="shared" si="6"/>
        <v>0</v>
      </c>
      <c r="AC51" s="18">
        <f t="shared" si="7"/>
        <v>40933.100000000006</v>
      </c>
      <c r="AD51" t="s">
        <v>101</v>
      </c>
    </row>
    <row r="52" spans="1:30" ht="13.45" thickBot="1" x14ac:dyDescent="0.3">
      <c r="A52" s="4" t="s">
        <v>6</v>
      </c>
      <c r="B52" s="4" t="s">
        <v>7</v>
      </c>
      <c r="C52" s="4" t="s">
        <v>8</v>
      </c>
      <c r="D52" s="4" t="s">
        <v>42</v>
      </c>
      <c r="E52" s="4" t="s">
        <v>10</v>
      </c>
      <c r="F52" s="24" t="s">
        <v>11</v>
      </c>
      <c r="G52" s="4" t="s">
        <v>7</v>
      </c>
      <c r="H52" s="4" t="s">
        <v>8</v>
      </c>
      <c r="I52" s="20">
        <v>185000</v>
      </c>
      <c r="J52" s="20"/>
      <c r="K52" s="20"/>
      <c r="L52" s="20"/>
      <c r="M52" s="20"/>
      <c r="N52" s="20"/>
      <c r="O52" s="20"/>
      <c r="P52" s="20"/>
      <c r="Q52" s="20"/>
      <c r="R52" s="20"/>
      <c r="S52" s="20">
        <v>185000</v>
      </c>
      <c r="T52">
        <f>AF!$N$6</f>
        <v>0.77873999999999999</v>
      </c>
      <c r="U52">
        <f>AF!$P$6</f>
        <v>0.22126000000000001</v>
      </c>
      <c r="V52" s="18">
        <f t="shared" si="0"/>
        <v>144066.9</v>
      </c>
      <c r="W52" s="18">
        <f t="shared" si="1"/>
        <v>0</v>
      </c>
      <c r="X52" s="18">
        <f t="shared" si="2"/>
        <v>0</v>
      </c>
      <c r="Y52" s="18">
        <f t="shared" si="3"/>
        <v>144066.9</v>
      </c>
      <c r="Z52" s="18">
        <f t="shared" si="4"/>
        <v>40933.100000000006</v>
      </c>
      <c r="AA52" s="18">
        <f t="shared" si="5"/>
        <v>0</v>
      </c>
      <c r="AB52" s="18">
        <f t="shared" si="6"/>
        <v>0</v>
      </c>
      <c r="AC52" s="18">
        <f t="shared" si="7"/>
        <v>40933.100000000006</v>
      </c>
      <c r="AD52" t="s">
        <v>101</v>
      </c>
    </row>
    <row r="53" spans="1:30" ht="13.45" thickBot="1" x14ac:dyDescent="0.3">
      <c r="A53" s="4" t="s">
        <v>6</v>
      </c>
      <c r="B53" s="4" t="s">
        <v>7</v>
      </c>
      <c r="C53" s="4" t="s">
        <v>8</v>
      </c>
      <c r="D53" s="4" t="s">
        <v>48</v>
      </c>
      <c r="E53" s="4" t="s">
        <v>10</v>
      </c>
      <c r="F53" s="24" t="s">
        <v>11</v>
      </c>
      <c r="G53" s="4" t="s">
        <v>7</v>
      </c>
      <c r="H53" s="4" t="s">
        <v>8</v>
      </c>
      <c r="I53" s="20">
        <v>185000</v>
      </c>
      <c r="J53" s="20"/>
      <c r="K53" s="20"/>
      <c r="L53" s="20"/>
      <c r="M53" s="20"/>
      <c r="N53" s="20"/>
      <c r="O53" s="20"/>
      <c r="P53" s="20"/>
      <c r="Q53" s="20"/>
      <c r="R53" s="20">
        <f>589345.94-185000</f>
        <v>404345.93999999994</v>
      </c>
      <c r="S53" s="20">
        <v>589345.93999999994</v>
      </c>
      <c r="T53">
        <f>AF!$N$6</f>
        <v>0.77873999999999999</v>
      </c>
      <c r="U53">
        <f>AF!$P$6</f>
        <v>0.22126000000000001</v>
      </c>
      <c r="V53" s="18">
        <f t="shared" si="0"/>
        <v>144066.9</v>
      </c>
      <c r="W53" s="18">
        <f t="shared" si="1"/>
        <v>0</v>
      </c>
      <c r="X53" s="18">
        <f t="shared" si="2"/>
        <v>314880.35731559998</v>
      </c>
      <c r="Y53" s="18">
        <f t="shared" si="3"/>
        <v>458947.25731559994</v>
      </c>
      <c r="Z53" s="18">
        <f t="shared" si="4"/>
        <v>40933.100000000006</v>
      </c>
      <c r="AA53" s="18">
        <f t="shared" si="5"/>
        <v>0</v>
      </c>
      <c r="AB53" s="18">
        <f t="shared" si="6"/>
        <v>89465.582684399997</v>
      </c>
      <c r="AC53" s="18">
        <f t="shared" si="7"/>
        <v>130398.68268439999</v>
      </c>
      <c r="AD53" t="s">
        <v>101</v>
      </c>
    </row>
    <row r="54" spans="1:30" ht="13.45" thickBot="1" x14ac:dyDescent="0.3">
      <c r="A54" s="4" t="s">
        <v>12</v>
      </c>
      <c r="B54" s="4" t="s">
        <v>7</v>
      </c>
      <c r="C54" s="4" t="s">
        <v>13</v>
      </c>
      <c r="D54" s="4" t="s">
        <v>9</v>
      </c>
      <c r="E54" s="4" t="s">
        <v>14</v>
      </c>
      <c r="F54" s="24" t="s">
        <v>11</v>
      </c>
      <c r="G54" s="4" t="s">
        <v>7</v>
      </c>
      <c r="H54" s="4" t="s">
        <v>13</v>
      </c>
      <c r="I54" s="20">
        <v>2595534.58</v>
      </c>
      <c r="J54" s="20">
        <v>0</v>
      </c>
      <c r="K54" s="20">
        <v>0</v>
      </c>
      <c r="L54" s="20">
        <v>0</v>
      </c>
      <c r="M54" s="20">
        <v>0</v>
      </c>
      <c r="N54" s="20">
        <v>1139.31</v>
      </c>
      <c r="O54" s="20">
        <v>0</v>
      </c>
      <c r="P54" s="20">
        <v>0</v>
      </c>
      <c r="Q54" s="20">
        <v>0</v>
      </c>
      <c r="R54" s="20">
        <v>0</v>
      </c>
      <c r="S54" s="20">
        <v>2596673.89</v>
      </c>
      <c r="T54">
        <f>AF!$N$5</f>
        <v>0.48831999999999998</v>
      </c>
      <c r="U54">
        <f>AF!$P$5</f>
        <v>0.14890999999999999</v>
      </c>
      <c r="V54" s="18">
        <f t="shared" si="0"/>
        <v>1267451.4461055999</v>
      </c>
      <c r="W54" s="18">
        <f t="shared" si="1"/>
        <v>556.3478591999999</v>
      </c>
      <c r="X54" s="18">
        <f t="shared" si="2"/>
        <v>0</v>
      </c>
      <c r="Y54" s="18">
        <f t="shared" si="3"/>
        <v>1268007.7939648</v>
      </c>
      <c r="Z54" s="18">
        <f t="shared" si="4"/>
        <v>386501.05430779996</v>
      </c>
      <c r="AA54" s="18">
        <f t="shared" si="5"/>
        <v>169.65465209999996</v>
      </c>
      <c r="AB54" s="18">
        <f t="shared" si="6"/>
        <v>0</v>
      </c>
      <c r="AC54" s="18">
        <f t="shared" si="7"/>
        <v>386670.70895989996</v>
      </c>
      <c r="AD54" t="s">
        <v>101</v>
      </c>
    </row>
    <row r="55" spans="1:30" ht="13.45" thickBot="1" x14ac:dyDescent="0.3">
      <c r="A55" s="4" t="s">
        <v>12</v>
      </c>
      <c r="B55" s="4" t="s">
        <v>7</v>
      </c>
      <c r="C55" s="4" t="s">
        <v>13</v>
      </c>
      <c r="D55" s="4" t="s">
        <v>34</v>
      </c>
      <c r="E55" s="4" t="s">
        <v>14</v>
      </c>
      <c r="F55" s="24" t="s">
        <v>11</v>
      </c>
      <c r="G55" s="4" t="s">
        <v>7</v>
      </c>
      <c r="H55" s="4" t="s">
        <v>13</v>
      </c>
      <c r="I55" s="20">
        <v>1313338.3600000001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1313338.3600000001</v>
      </c>
      <c r="T55">
        <f>AF!$N$5</f>
        <v>0.48831999999999998</v>
      </c>
      <c r="U55">
        <f>AF!$P$5</f>
        <v>0.14890999999999999</v>
      </c>
      <c r="V55" s="18">
        <f t="shared" si="0"/>
        <v>641329.38795520004</v>
      </c>
      <c r="W55" s="18">
        <f t="shared" si="1"/>
        <v>0</v>
      </c>
      <c r="X55" s="18">
        <f t="shared" si="2"/>
        <v>0</v>
      </c>
      <c r="Y55" s="18">
        <f t="shared" si="3"/>
        <v>641329.38795520004</v>
      </c>
      <c r="Z55" s="18">
        <f t="shared" si="4"/>
        <v>195569.2151876</v>
      </c>
      <c r="AA55" s="18">
        <f t="shared" si="5"/>
        <v>0</v>
      </c>
      <c r="AB55" s="18">
        <f t="shared" si="6"/>
        <v>0</v>
      </c>
      <c r="AC55" s="18">
        <f t="shared" si="7"/>
        <v>195569.2151876</v>
      </c>
      <c r="AD55" t="s">
        <v>101</v>
      </c>
    </row>
    <row r="56" spans="1:30" ht="13.45" thickBot="1" x14ac:dyDescent="0.3">
      <c r="A56" s="4" t="s">
        <v>12</v>
      </c>
      <c r="B56" s="4" t="s">
        <v>7</v>
      </c>
      <c r="C56" s="4" t="s">
        <v>13</v>
      </c>
      <c r="D56" s="4" t="s">
        <v>41</v>
      </c>
      <c r="E56" s="4" t="s">
        <v>14</v>
      </c>
      <c r="F56" s="24" t="s">
        <v>11</v>
      </c>
      <c r="G56" s="4" t="s">
        <v>7</v>
      </c>
      <c r="H56" s="4" t="s">
        <v>13</v>
      </c>
      <c r="I56" s="20">
        <v>1391557.78</v>
      </c>
      <c r="J56" s="20">
        <v>0</v>
      </c>
      <c r="K56" s="20">
        <v>0</v>
      </c>
      <c r="L56" s="20">
        <v>288.48</v>
      </c>
      <c r="M56" s="20">
        <v>0</v>
      </c>
      <c r="N56" s="20">
        <v>1704.39</v>
      </c>
      <c r="O56" s="20">
        <v>0</v>
      </c>
      <c r="P56" s="20">
        <v>0</v>
      </c>
      <c r="Q56" s="20">
        <v>0</v>
      </c>
      <c r="R56" s="20">
        <v>0</v>
      </c>
      <c r="S56" s="20">
        <v>1393262.17</v>
      </c>
      <c r="T56">
        <f>AF!$N$5</f>
        <v>0.48831999999999998</v>
      </c>
      <c r="U56">
        <f>AF!$P$5</f>
        <v>0.14890999999999999</v>
      </c>
      <c r="V56" s="18">
        <f t="shared" si="0"/>
        <v>679525.49512959993</v>
      </c>
      <c r="W56" s="18">
        <f t="shared" si="1"/>
        <v>832.28772479999998</v>
      </c>
      <c r="X56" s="18">
        <f t="shared" si="2"/>
        <v>0</v>
      </c>
      <c r="Y56" s="18">
        <f t="shared" si="3"/>
        <v>680357.78285439988</v>
      </c>
      <c r="Z56" s="18">
        <f t="shared" si="4"/>
        <v>207216.86901979998</v>
      </c>
      <c r="AA56" s="18">
        <f t="shared" si="5"/>
        <v>253.8007149</v>
      </c>
      <c r="AB56" s="18">
        <f t="shared" si="6"/>
        <v>0</v>
      </c>
      <c r="AC56" s="18">
        <f t="shared" si="7"/>
        <v>207470.66973469997</v>
      </c>
      <c r="AD56" t="s">
        <v>101</v>
      </c>
    </row>
    <row r="57" spans="1:30" ht="13.45" thickBot="1" x14ac:dyDescent="0.3">
      <c r="A57" s="4" t="s">
        <v>12</v>
      </c>
      <c r="B57" s="4" t="s">
        <v>7</v>
      </c>
      <c r="C57" s="4" t="s">
        <v>13</v>
      </c>
      <c r="D57" s="4" t="s">
        <v>50</v>
      </c>
      <c r="E57" s="4" t="s">
        <v>14</v>
      </c>
      <c r="F57" s="24" t="s">
        <v>11</v>
      </c>
      <c r="G57" s="4" t="s">
        <v>7</v>
      </c>
      <c r="H57" s="4" t="s">
        <v>13</v>
      </c>
      <c r="I57" s="20">
        <v>2424311.7799999998</v>
      </c>
      <c r="J57" s="20">
        <v>0</v>
      </c>
      <c r="K57" s="20">
        <v>0</v>
      </c>
      <c r="L57" s="20">
        <v>9563.26</v>
      </c>
      <c r="M57" s="20">
        <v>0</v>
      </c>
      <c r="N57" s="20">
        <v>66181.289999999994</v>
      </c>
      <c r="O57" s="20">
        <v>0</v>
      </c>
      <c r="P57" s="20">
        <v>0</v>
      </c>
      <c r="Q57" s="20">
        <v>0</v>
      </c>
      <c r="R57" s="20">
        <v>0</v>
      </c>
      <c r="S57" s="20">
        <v>2490493.0699999998</v>
      </c>
      <c r="T57">
        <f>AF!$N$5</f>
        <v>0.48831999999999998</v>
      </c>
      <c r="U57">
        <f>AF!$P$5</f>
        <v>0.14890999999999999</v>
      </c>
      <c r="V57" s="18">
        <f t="shared" si="0"/>
        <v>1183839.9284095999</v>
      </c>
      <c r="W57" s="18">
        <f t="shared" si="1"/>
        <v>32317.647532799994</v>
      </c>
      <c r="X57" s="18">
        <f t="shared" si="2"/>
        <v>0</v>
      </c>
      <c r="Y57" s="18">
        <f t="shared" si="3"/>
        <v>1216157.5759423999</v>
      </c>
      <c r="Z57" s="18">
        <f t="shared" si="4"/>
        <v>361004.26715979993</v>
      </c>
      <c r="AA57" s="18">
        <f t="shared" si="5"/>
        <v>9855.0558938999984</v>
      </c>
      <c r="AB57" s="18">
        <f t="shared" si="6"/>
        <v>0</v>
      </c>
      <c r="AC57" s="18">
        <f t="shared" si="7"/>
        <v>370859.32305369992</v>
      </c>
      <c r="AD57" t="s">
        <v>101</v>
      </c>
    </row>
    <row r="58" spans="1:30" ht="13.45" thickBot="1" x14ac:dyDescent="0.3">
      <c r="A58" s="4" t="s">
        <v>12</v>
      </c>
      <c r="B58" s="4" t="s">
        <v>7</v>
      </c>
      <c r="C58" s="4" t="s">
        <v>13</v>
      </c>
      <c r="D58" s="4" t="s">
        <v>23</v>
      </c>
      <c r="E58" s="4" t="s">
        <v>14</v>
      </c>
      <c r="F58" s="24" t="s">
        <v>11</v>
      </c>
      <c r="G58" s="4" t="s">
        <v>7</v>
      </c>
      <c r="H58" s="4" t="s">
        <v>13</v>
      </c>
      <c r="I58" s="20">
        <v>1385767.47</v>
      </c>
      <c r="J58" s="20">
        <v>0</v>
      </c>
      <c r="K58" s="20">
        <v>0</v>
      </c>
      <c r="L58" s="20">
        <v>111.03</v>
      </c>
      <c r="M58" s="20">
        <v>0</v>
      </c>
      <c r="N58" s="20">
        <v>-774.74</v>
      </c>
      <c r="O58" s="20">
        <v>0</v>
      </c>
      <c r="P58" s="20">
        <v>0</v>
      </c>
      <c r="Q58" s="20">
        <v>0</v>
      </c>
      <c r="R58" s="20">
        <v>0</v>
      </c>
      <c r="S58" s="20">
        <v>1384992.73</v>
      </c>
      <c r="T58">
        <f>AF!$N$5</f>
        <v>0.48831999999999998</v>
      </c>
      <c r="U58">
        <f>AF!$P$5</f>
        <v>0.14890999999999999</v>
      </c>
      <c r="V58" s="18">
        <f t="shared" si="0"/>
        <v>676697.97095039999</v>
      </c>
      <c r="W58" s="18">
        <f t="shared" si="1"/>
        <v>-378.3210368</v>
      </c>
      <c r="X58" s="18">
        <f t="shared" si="2"/>
        <v>0</v>
      </c>
      <c r="Y58" s="18">
        <f t="shared" si="3"/>
        <v>676319.64991359995</v>
      </c>
      <c r="Z58" s="18">
        <f t="shared" si="4"/>
        <v>206354.63395769999</v>
      </c>
      <c r="AA58" s="18">
        <f t="shared" si="5"/>
        <v>-115.36653339999999</v>
      </c>
      <c r="AB58" s="18">
        <f t="shared" si="6"/>
        <v>0</v>
      </c>
      <c r="AC58" s="18">
        <f t="shared" si="7"/>
        <v>206239.26742429999</v>
      </c>
      <c r="AD58" t="s">
        <v>101</v>
      </c>
    </row>
    <row r="59" spans="1:30" ht="13.45" thickBot="1" x14ac:dyDescent="0.3">
      <c r="A59" s="4" t="s">
        <v>12</v>
      </c>
      <c r="B59" s="4" t="s">
        <v>7</v>
      </c>
      <c r="C59" s="4" t="s">
        <v>13</v>
      </c>
      <c r="D59" s="4" t="s">
        <v>20</v>
      </c>
      <c r="E59" s="4" t="s">
        <v>14</v>
      </c>
      <c r="F59" s="24" t="s">
        <v>11</v>
      </c>
      <c r="G59" s="4" t="s">
        <v>7</v>
      </c>
      <c r="H59" s="4" t="s">
        <v>13</v>
      </c>
      <c r="I59" s="20">
        <v>2596673.89</v>
      </c>
      <c r="J59" s="20">
        <v>0</v>
      </c>
      <c r="K59" s="20">
        <v>0</v>
      </c>
      <c r="L59" s="20">
        <v>532.29999999999995</v>
      </c>
      <c r="M59" s="20">
        <v>0</v>
      </c>
      <c r="N59" s="20">
        <v>1489.98</v>
      </c>
      <c r="O59" s="20">
        <v>0</v>
      </c>
      <c r="P59" s="20">
        <v>0</v>
      </c>
      <c r="Q59" s="20">
        <v>0</v>
      </c>
      <c r="R59" s="20">
        <v>0</v>
      </c>
      <c r="S59" s="20">
        <v>2598163.87</v>
      </c>
      <c r="T59">
        <f>AF!$N$5</f>
        <v>0.48831999999999998</v>
      </c>
      <c r="U59">
        <f>AF!$P$5</f>
        <v>0.14890999999999999</v>
      </c>
      <c r="V59" s="18">
        <f t="shared" si="0"/>
        <v>1268007.7939648</v>
      </c>
      <c r="W59" s="18">
        <f t="shared" si="1"/>
        <v>727.58703359999993</v>
      </c>
      <c r="X59" s="18">
        <f t="shared" si="2"/>
        <v>0</v>
      </c>
      <c r="Y59" s="18">
        <f t="shared" si="3"/>
        <v>1268735.3809984</v>
      </c>
      <c r="Z59" s="18">
        <f t="shared" si="4"/>
        <v>386670.70895989996</v>
      </c>
      <c r="AA59" s="18">
        <f t="shared" si="5"/>
        <v>221.87292179999997</v>
      </c>
      <c r="AB59" s="18">
        <f t="shared" si="6"/>
        <v>0</v>
      </c>
      <c r="AC59" s="18">
        <f t="shared" si="7"/>
        <v>386892.58188169997</v>
      </c>
      <c r="AD59" t="s">
        <v>101</v>
      </c>
    </row>
    <row r="60" spans="1:30" ht="13.45" thickBot="1" x14ac:dyDescent="0.3">
      <c r="A60" s="4" t="s">
        <v>12</v>
      </c>
      <c r="B60" s="4" t="s">
        <v>7</v>
      </c>
      <c r="C60" s="4" t="s">
        <v>13</v>
      </c>
      <c r="D60" s="4" t="s">
        <v>36</v>
      </c>
      <c r="E60" s="4" t="s">
        <v>14</v>
      </c>
      <c r="F60" s="24" t="s">
        <v>11</v>
      </c>
      <c r="G60" s="4" t="s">
        <v>7</v>
      </c>
      <c r="H60" s="4" t="s">
        <v>13</v>
      </c>
      <c r="I60" s="20">
        <v>1393262.17</v>
      </c>
      <c r="J60" s="20">
        <v>0</v>
      </c>
      <c r="K60" s="20">
        <v>0</v>
      </c>
      <c r="L60" s="20">
        <v>324.74</v>
      </c>
      <c r="M60" s="20">
        <v>0</v>
      </c>
      <c r="N60" s="20">
        <v>690.24</v>
      </c>
      <c r="O60" s="20">
        <v>0</v>
      </c>
      <c r="P60" s="20">
        <v>0</v>
      </c>
      <c r="Q60" s="20">
        <v>0</v>
      </c>
      <c r="R60" s="20">
        <v>0</v>
      </c>
      <c r="S60" s="20">
        <v>1393952.41</v>
      </c>
      <c r="T60">
        <f>AF!$N$5</f>
        <v>0.48831999999999998</v>
      </c>
      <c r="U60">
        <f>AF!$P$5</f>
        <v>0.14890999999999999</v>
      </c>
      <c r="V60" s="18">
        <f t="shared" si="0"/>
        <v>680357.78285439988</v>
      </c>
      <c r="W60" s="18">
        <f t="shared" si="1"/>
        <v>337.05799680000001</v>
      </c>
      <c r="X60" s="18">
        <f t="shared" si="2"/>
        <v>0</v>
      </c>
      <c r="Y60" s="18">
        <f t="shared" si="3"/>
        <v>680694.84085119993</v>
      </c>
      <c r="Z60" s="18">
        <f t="shared" si="4"/>
        <v>207470.66973469997</v>
      </c>
      <c r="AA60" s="18">
        <f t="shared" si="5"/>
        <v>102.78363839999999</v>
      </c>
      <c r="AB60" s="18">
        <f t="shared" si="6"/>
        <v>0</v>
      </c>
      <c r="AC60" s="18">
        <f t="shared" si="7"/>
        <v>207573.45337309997</v>
      </c>
      <c r="AD60" t="s">
        <v>101</v>
      </c>
    </row>
    <row r="61" spans="1:30" ht="13.45" thickBot="1" x14ac:dyDescent="0.3">
      <c r="A61" s="4" t="s">
        <v>12</v>
      </c>
      <c r="B61" s="4" t="s">
        <v>7</v>
      </c>
      <c r="C61" s="4" t="s">
        <v>13</v>
      </c>
      <c r="D61" s="4" t="s">
        <v>49</v>
      </c>
      <c r="E61" s="4" t="s">
        <v>14</v>
      </c>
      <c r="F61" s="24" t="s">
        <v>11</v>
      </c>
      <c r="G61" s="4" t="s">
        <v>7</v>
      </c>
      <c r="H61" s="4" t="s">
        <v>13</v>
      </c>
      <c r="I61" s="20">
        <v>2490493.0699999998</v>
      </c>
      <c r="J61" s="20">
        <v>0</v>
      </c>
      <c r="K61" s="20">
        <v>0</v>
      </c>
      <c r="L61" s="20">
        <v>9918.68</v>
      </c>
      <c r="M61" s="20">
        <v>0</v>
      </c>
      <c r="N61" s="20">
        <v>60374.77</v>
      </c>
      <c r="O61" s="20">
        <v>0</v>
      </c>
      <c r="P61" s="20">
        <v>0</v>
      </c>
      <c r="Q61" s="20">
        <v>0</v>
      </c>
      <c r="R61" s="20">
        <v>0</v>
      </c>
      <c r="S61" s="20">
        <v>2550867.84</v>
      </c>
      <c r="T61">
        <f>AF!$N$5</f>
        <v>0.48831999999999998</v>
      </c>
      <c r="U61">
        <f>AF!$P$5</f>
        <v>0.14890999999999999</v>
      </c>
      <c r="V61" s="18">
        <f t="shared" si="0"/>
        <v>1216157.5759423999</v>
      </c>
      <c r="W61" s="18">
        <f t="shared" si="1"/>
        <v>29482.207686399997</v>
      </c>
      <c r="X61" s="18">
        <f t="shared" si="2"/>
        <v>0</v>
      </c>
      <c r="Y61" s="18">
        <f t="shared" si="3"/>
        <v>1245639.7836288</v>
      </c>
      <c r="Z61" s="18">
        <f t="shared" si="4"/>
        <v>370859.32305369992</v>
      </c>
      <c r="AA61" s="18">
        <f t="shared" si="5"/>
        <v>8990.4070006999991</v>
      </c>
      <c r="AB61" s="18">
        <f t="shared" si="6"/>
        <v>0</v>
      </c>
      <c r="AC61" s="18">
        <f t="shared" si="7"/>
        <v>379849.73005439993</v>
      </c>
      <c r="AD61" t="s">
        <v>101</v>
      </c>
    </row>
    <row r="62" spans="1:30" ht="13.45" thickBot="1" x14ac:dyDescent="0.3">
      <c r="A62" s="4" t="s">
        <v>12</v>
      </c>
      <c r="B62" s="4" t="s">
        <v>7</v>
      </c>
      <c r="C62" s="4" t="s">
        <v>13</v>
      </c>
      <c r="D62" s="4" t="s">
        <v>42</v>
      </c>
      <c r="E62" s="4" t="s">
        <v>14</v>
      </c>
      <c r="F62" s="24" t="s">
        <v>11</v>
      </c>
      <c r="G62" s="4" t="s">
        <v>7</v>
      </c>
      <c r="H62" s="4" t="s">
        <v>13</v>
      </c>
      <c r="I62" s="20">
        <v>1384992.73</v>
      </c>
      <c r="J62" s="20">
        <v>0</v>
      </c>
      <c r="K62" s="20">
        <v>0</v>
      </c>
      <c r="L62" s="20">
        <v>901.84</v>
      </c>
      <c r="M62" s="20">
        <v>0</v>
      </c>
      <c r="N62" s="20">
        <v>2503.98</v>
      </c>
      <c r="O62" s="20">
        <v>0</v>
      </c>
      <c r="P62" s="20">
        <v>0</v>
      </c>
      <c r="Q62" s="20">
        <v>0</v>
      </c>
      <c r="R62" s="20">
        <v>0</v>
      </c>
      <c r="S62" s="20">
        <v>1387496.71</v>
      </c>
      <c r="T62">
        <f>AF!$N$5</f>
        <v>0.48831999999999998</v>
      </c>
      <c r="U62">
        <f>AF!$P$5</f>
        <v>0.14890999999999999</v>
      </c>
      <c r="V62" s="18">
        <f t="shared" si="0"/>
        <v>676319.64991359995</v>
      </c>
      <c r="W62" s="18">
        <f t="shared" si="1"/>
        <v>1222.7435135999999</v>
      </c>
      <c r="X62" s="18">
        <f t="shared" si="2"/>
        <v>0</v>
      </c>
      <c r="Y62" s="18">
        <f t="shared" si="3"/>
        <v>677542.39342719992</v>
      </c>
      <c r="Z62" s="18">
        <f t="shared" si="4"/>
        <v>206239.26742429999</v>
      </c>
      <c r="AA62" s="18">
        <f t="shared" si="5"/>
        <v>372.86766179999995</v>
      </c>
      <c r="AB62" s="18">
        <f t="shared" si="6"/>
        <v>0</v>
      </c>
      <c r="AC62" s="18">
        <f t="shared" si="7"/>
        <v>206612.13508609997</v>
      </c>
      <c r="AD62" t="s">
        <v>101</v>
      </c>
    </row>
    <row r="63" spans="1:30" ht="13.45" thickBot="1" x14ac:dyDescent="0.3">
      <c r="A63" s="4" t="s">
        <v>12</v>
      </c>
      <c r="B63" s="4" t="s">
        <v>7</v>
      </c>
      <c r="C63" s="4" t="s">
        <v>13</v>
      </c>
      <c r="D63" s="4" t="s">
        <v>39</v>
      </c>
      <c r="E63" s="4" t="s">
        <v>14</v>
      </c>
      <c r="F63" s="24" t="s">
        <v>11</v>
      </c>
      <c r="G63" s="4" t="s">
        <v>7</v>
      </c>
      <c r="H63" s="4" t="s">
        <v>13</v>
      </c>
      <c r="I63" s="20">
        <v>2598163.87</v>
      </c>
      <c r="J63" s="20">
        <v>0</v>
      </c>
      <c r="K63" s="20">
        <v>0</v>
      </c>
      <c r="L63" s="20">
        <v>192.8</v>
      </c>
      <c r="M63" s="20">
        <v>0</v>
      </c>
      <c r="N63" s="20">
        <v>2128.79</v>
      </c>
      <c r="O63" s="20">
        <v>0</v>
      </c>
      <c r="P63" s="20">
        <v>0</v>
      </c>
      <c r="Q63" s="20">
        <v>0</v>
      </c>
      <c r="R63" s="20">
        <v>-1218770.43</v>
      </c>
      <c r="S63" s="20">
        <v>1381522.23</v>
      </c>
      <c r="T63">
        <f>AF!$N$5</f>
        <v>0.48831999999999998</v>
      </c>
      <c r="U63">
        <f>AF!$P$5</f>
        <v>0.14890999999999999</v>
      </c>
      <c r="V63" s="18">
        <f t="shared" si="0"/>
        <v>1268735.3809984</v>
      </c>
      <c r="W63" s="18">
        <f t="shared" si="1"/>
        <v>1039.5307327999999</v>
      </c>
      <c r="X63" s="18">
        <f t="shared" si="2"/>
        <v>-595149.97637759999</v>
      </c>
      <c r="Y63" s="18">
        <f t="shared" si="3"/>
        <v>674624.93535359995</v>
      </c>
      <c r="Z63" s="18">
        <f t="shared" si="4"/>
        <v>386892.58188169997</v>
      </c>
      <c r="AA63" s="18">
        <f t="shared" si="5"/>
        <v>316.99811889999995</v>
      </c>
      <c r="AB63" s="18">
        <f t="shared" si="6"/>
        <v>-181487.10473129997</v>
      </c>
      <c r="AC63" s="18">
        <f t="shared" si="7"/>
        <v>205722.47526929999</v>
      </c>
      <c r="AD63" t="s">
        <v>101</v>
      </c>
    </row>
    <row r="64" spans="1:30" ht="13.45" thickBot="1" x14ac:dyDescent="0.3">
      <c r="A64" s="4" t="s">
        <v>12</v>
      </c>
      <c r="B64" s="4" t="s">
        <v>7</v>
      </c>
      <c r="C64" s="4" t="s">
        <v>13</v>
      </c>
      <c r="D64" s="4" t="s">
        <v>45</v>
      </c>
      <c r="E64" s="4" t="s">
        <v>14</v>
      </c>
      <c r="F64" s="24" t="s">
        <v>11</v>
      </c>
      <c r="G64" s="4" t="s">
        <v>7</v>
      </c>
      <c r="H64" s="4" t="s">
        <v>13</v>
      </c>
      <c r="I64" s="20">
        <v>1313338.3600000001</v>
      </c>
      <c r="J64" s="20">
        <v>531.41</v>
      </c>
      <c r="K64" s="20">
        <v>917.57</v>
      </c>
      <c r="L64" s="20">
        <v>2325.65</v>
      </c>
      <c r="M64" s="20">
        <v>0</v>
      </c>
      <c r="N64" s="20">
        <v>47462.46</v>
      </c>
      <c r="O64" s="20">
        <v>0</v>
      </c>
      <c r="P64" s="20">
        <v>0</v>
      </c>
      <c r="Q64" s="20">
        <v>0</v>
      </c>
      <c r="R64" s="20">
        <v>0</v>
      </c>
      <c r="S64" s="20">
        <v>1360800.82</v>
      </c>
      <c r="T64">
        <f>AF!$N$5</f>
        <v>0.48831999999999998</v>
      </c>
      <c r="U64">
        <f>AF!$P$5</f>
        <v>0.14890999999999999</v>
      </c>
      <c r="V64" s="18">
        <f t="shared" si="0"/>
        <v>641329.38795520004</v>
      </c>
      <c r="W64" s="18">
        <f t="shared" si="1"/>
        <v>23176.868467199998</v>
      </c>
      <c r="X64" s="18">
        <f t="shared" si="2"/>
        <v>0</v>
      </c>
      <c r="Y64" s="18">
        <f t="shared" si="3"/>
        <v>664506.25642240001</v>
      </c>
      <c r="Z64" s="18">
        <f t="shared" si="4"/>
        <v>195569.2151876</v>
      </c>
      <c r="AA64" s="18">
        <f t="shared" si="5"/>
        <v>7067.6349185999989</v>
      </c>
      <c r="AB64" s="18">
        <f t="shared" si="6"/>
        <v>0</v>
      </c>
      <c r="AC64" s="18">
        <f t="shared" si="7"/>
        <v>202636.8501062</v>
      </c>
      <c r="AD64" t="s">
        <v>101</v>
      </c>
    </row>
    <row r="65" spans="1:30" ht="13.45" thickBot="1" x14ac:dyDescent="0.3">
      <c r="A65" s="4" t="s">
        <v>12</v>
      </c>
      <c r="B65" s="4" t="s">
        <v>7</v>
      </c>
      <c r="C65" s="4" t="s">
        <v>13</v>
      </c>
      <c r="D65" s="4" t="s">
        <v>47</v>
      </c>
      <c r="E65" s="4" t="s">
        <v>14</v>
      </c>
      <c r="F65" s="24" t="s">
        <v>11</v>
      </c>
      <c r="G65" s="4" t="s">
        <v>7</v>
      </c>
      <c r="H65" s="4" t="s">
        <v>13</v>
      </c>
      <c r="I65" s="20">
        <v>2550867.84</v>
      </c>
      <c r="J65" s="20">
        <v>0</v>
      </c>
      <c r="K65" s="20">
        <v>0</v>
      </c>
      <c r="L65" s="20">
        <v>8832.06</v>
      </c>
      <c r="M65" s="20">
        <v>0</v>
      </c>
      <c r="N65" s="20">
        <v>17222.14</v>
      </c>
      <c r="O65" s="20">
        <v>0</v>
      </c>
      <c r="P65" s="20">
        <v>0</v>
      </c>
      <c r="Q65" s="20">
        <v>0</v>
      </c>
      <c r="R65" s="20">
        <v>0</v>
      </c>
      <c r="S65" s="20">
        <v>2568089.98</v>
      </c>
      <c r="T65">
        <f>AF!$N$5</f>
        <v>0.48831999999999998</v>
      </c>
      <c r="U65">
        <f>AF!$P$5</f>
        <v>0.14890999999999999</v>
      </c>
      <c r="V65" s="18">
        <f t="shared" si="0"/>
        <v>1245639.7836288</v>
      </c>
      <c r="W65" s="18">
        <f t="shared" si="1"/>
        <v>8409.9154048</v>
      </c>
      <c r="X65" s="18">
        <f t="shared" si="2"/>
        <v>0</v>
      </c>
      <c r="Y65" s="18">
        <f t="shared" si="3"/>
        <v>1254049.6990336</v>
      </c>
      <c r="Z65" s="18">
        <f t="shared" si="4"/>
        <v>379849.73005439993</v>
      </c>
      <c r="AA65" s="18">
        <f t="shared" si="5"/>
        <v>2564.5488673999998</v>
      </c>
      <c r="AB65" s="18">
        <f t="shared" si="6"/>
        <v>0</v>
      </c>
      <c r="AC65" s="18">
        <f t="shared" si="7"/>
        <v>382414.27892179997</v>
      </c>
      <c r="AD65" t="s">
        <v>101</v>
      </c>
    </row>
    <row r="66" spans="1:30" ht="13.45" thickBot="1" x14ac:dyDescent="0.3">
      <c r="A66" s="4" t="s">
        <v>12</v>
      </c>
      <c r="B66" s="4" t="s">
        <v>7</v>
      </c>
      <c r="C66" s="4" t="s">
        <v>13</v>
      </c>
      <c r="D66" s="4" t="s">
        <v>48</v>
      </c>
      <c r="E66" s="4" t="s">
        <v>14</v>
      </c>
      <c r="F66" s="24" t="s">
        <v>11</v>
      </c>
      <c r="G66" s="4" t="s">
        <v>7</v>
      </c>
      <c r="H66" s="4" t="s">
        <v>13</v>
      </c>
      <c r="I66" s="20">
        <v>1387496.71</v>
      </c>
      <c r="J66" s="20">
        <v>0</v>
      </c>
      <c r="K66" s="20">
        <v>0</v>
      </c>
      <c r="L66" s="20">
        <v>270.39999999999998</v>
      </c>
      <c r="M66" s="20">
        <v>0</v>
      </c>
      <c r="N66" s="20">
        <v>1627.13</v>
      </c>
      <c r="O66" s="20">
        <v>0</v>
      </c>
      <c r="P66" s="20">
        <v>0</v>
      </c>
      <c r="Q66" s="20">
        <v>0</v>
      </c>
      <c r="R66" s="20">
        <v>0</v>
      </c>
      <c r="S66" s="20">
        <v>1389123.84</v>
      </c>
      <c r="T66">
        <f>AF!$N$5</f>
        <v>0.48831999999999998</v>
      </c>
      <c r="U66">
        <f>AF!$P$5</f>
        <v>0.14890999999999999</v>
      </c>
      <c r="V66" s="18">
        <f t="shared" ref="V66:V129" si="8">I66*T66</f>
        <v>677542.39342719992</v>
      </c>
      <c r="W66" s="18">
        <f t="shared" ref="W66:W129" si="9">N66*T66</f>
        <v>794.5601216</v>
      </c>
      <c r="X66" s="18">
        <f t="shared" ref="X66:X129" si="10">R66*T66</f>
        <v>0</v>
      </c>
      <c r="Y66" s="18">
        <f t="shared" ref="Y66:Y129" si="11">S66*T66</f>
        <v>678336.95354879997</v>
      </c>
      <c r="Z66" s="18">
        <f t="shared" ref="Z66:Z129" si="12">I66*U66</f>
        <v>206612.13508609997</v>
      </c>
      <c r="AA66" s="18">
        <f t="shared" ref="AA66:AA129" si="13">N66*U66</f>
        <v>242.29592829999999</v>
      </c>
      <c r="AB66" s="18">
        <f t="shared" ref="AB66:AB129" si="14">R66*U66</f>
        <v>0</v>
      </c>
      <c r="AC66" s="18">
        <f t="shared" ref="AC66:AC129" si="15">S66*U66</f>
        <v>206854.4310144</v>
      </c>
      <c r="AD66" t="s">
        <v>101</v>
      </c>
    </row>
    <row r="67" spans="1:30" ht="13.45" thickBot="1" x14ac:dyDescent="0.3">
      <c r="A67" s="4" t="s">
        <v>12</v>
      </c>
      <c r="B67" s="4" t="s">
        <v>7</v>
      </c>
      <c r="C67" s="4" t="s">
        <v>13</v>
      </c>
      <c r="D67" s="4" t="s">
        <v>57</v>
      </c>
      <c r="E67" s="4" t="s">
        <v>14</v>
      </c>
      <c r="F67" s="24" t="s">
        <v>11</v>
      </c>
      <c r="G67" s="4" t="s">
        <v>7</v>
      </c>
      <c r="H67" s="4" t="s">
        <v>13</v>
      </c>
      <c r="I67" s="20">
        <v>1313338.3600000001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1313338.3600000001</v>
      </c>
      <c r="T67">
        <f>AF!$N$5</f>
        <v>0.48831999999999998</v>
      </c>
      <c r="U67">
        <f>AF!$P$5</f>
        <v>0.14890999999999999</v>
      </c>
      <c r="V67" s="18">
        <f t="shared" si="8"/>
        <v>641329.38795520004</v>
      </c>
      <c r="W67" s="18">
        <f t="shared" si="9"/>
        <v>0</v>
      </c>
      <c r="X67" s="18">
        <f t="shared" si="10"/>
        <v>0</v>
      </c>
      <c r="Y67" s="18">
        <f t="shared" si="11"/>
        <v>641329.38795520004</v>
      </c>
      <c r="Z67" s="18">
        <f t="shared" si="12"/>
        <v>195569.2151876</v>
      </c>
      <c r="AA67" s="18">
        <f t="shared" si="13"/>
        <v>0</v>
      </c>
      <c r="AB67" s="18">
        <f t="shared" si="14"/>
        <v>0</v>
      </c>
      <c r="AC67" s="18">
        <f t="shared" si="15"/>
        <v>195569.2151876</v>
      </c>
      <c r="AD67" t="s">
        <v>101</v>
      </c>
    </row>
    <row r="68" spans="1:30" ht="13.45" thickBot="1" x14ac:dyDescent="0.3">
      <c r="A68" s="4" t="s">
        <v>12</v>
      </c>
      <c r="B68" s="4" t="s">
        <v>7</v>
      </c>
      <c r="C68" s="4" t="s">
        <v>13</v>
      </c>
      <c r="D68" s="4" t="s">
        <v>55</v>
      </c>
      <c r="E68" s="4" t="s">
        <v>14</v>
      </c>
      <c r="F68" s="24" t="s">
        <v>11</v>
      </c>
      <c r="G68" s="4" t="s">
        <v>7</v>
      </c>
      <c r="H68" s="4" t="s">
        <v>13</v>
      </c>
      <c r="I68" s="20">
        <v>1381522.23</v>
      </c>
      <c r="J68" s="20">
        <v>0</v>
      </c>
      <c r="K68" s="20">
        <v>0</v>
      </c>
      <c r="L68" s="20">
        <v>58.38</v>
      </c>
      <c r="M68" s="20">
        <v>0</v>
      </c>
      <c r="N68" s="20">
        <v>4245.24</v>
      </c>
      <c r="O68" s="20">
        <v>0</v>
      </c>
      <c r="P68" s="20">
        <v>0</v>
      </c>
      <c r="Q68" s="20">
        <v>0</v>
      </c>
      <c r="R68" s="20">
        <v>0</v>
      </c>
      <c r="S68" s="20">
        <v>1385767.47</v>
      </c>
      <c r="T68">
        <f>AF!$N$5</f>
        <v>0.48831999999999998</v>
      </c>
      <c r="U68">
        <f>AF!$P$5</f>
        <v>0.14890999999999999</v>
      </c>
      <c r="V68" s="18">
        <f t="shared" si="8"/>
        <v>674624.93535359995</v>
      </c>
      <c r="W68" s="18">
        <f t="shared" si="9"/>
        <v>2073.0355967999999</v>
      </c>
      <c r="X68" s="18">
        <f t="shared" si="10"/>
        <v>0</v>
      </c>
      <c r="Y68" s="18">
        <f t="shared" si="11"/>
        <v>676697.97095039999</v>
      </c>
      <c r="Z68" s="18">
        <f t="shared" si="12"/>
        <v>205722.47526929999</v>
      </c>
      <c r="AA68" s="18">
        <f t="shared" si="13"/>
        <v>632.15868839999996</v>
      </c>
      <c r="AB68" s="18">
        <f t="shared" si="14"/>
        <v>0</v>
      </c>
      <c r="AC68" s="18">
        <f t="shared" si="15"/>
        <v>206354.63395769999</v>
      </c>
      <c r="AD68" t="s">
        <v>101</v>
      </c>
    </row>
    <row r="69" spans="1:30" ht="13.45" thickBot="1" x14ac:dyDescent="0.3">
      <c r="A69" s="4" t="s">
        <v>12</v>
      </c>
      <c r="B69" s="4" t="s">
        <v>7</v>
      </c>
      <c r="C69" s="4" t="s">
        <v>13</v>
      </c>
      <c r="D69" s="4" t="s">
        <v>31</v>
      </c>
      <c r="E69" s="4" t="s">
        <v>14</v>
      </c>
      <c r="F69" s="24" t="s">
        <v>11</v>
      </c>
      <c r="G69" s="4" t="s">
        <v>7</v>
      </c>
      <c r="H69" s="4" t="s">
        <v>13</v>
      </c>
      <c r="I69" s="20">
        <v>1389123.84</v>
      </c>
      <c r="J69" s="20">
        <v>0</v>
      </c>
      <c r="K69" s="20">
        <v>0</v>
      </c>
      <c r="L69" s="20">
        <v>285.02</v>
      </c>
      <c r="M69" s="20">
        <v>0</v>
      </c>
      <c r="N69" s="20">
        <v>574.69000000000005</v>
      </c>
      <c r="O69" s="20">
        <v>0</v>
      </c>
      <c r="P69" s="20">
        <v>0</v>
      </c>
      <c r="Q69" s="20">
        <v>0</v>
      </c>
      <c r="R69" s="20">
        <v>0</v>
      </c>
      <c r="S69" s="20">
        <v>1389698.53</v>
      </c>
      <c r="T69">
        <f>AF!$N$5</f>
        <v>0.48831999999999998</v>
      </c>
      <c r="U69">
        <f>AF!$P$5</f>
        <v>0.14890999999999999</v>
      </c>
      <c r="V69" s="18">
        <f t="shared" si="8"/>
        <v>678336.95354879997</v>
      </c>
      <c r="W69" s="18">
        <f t="shared" si="9"/>
        <v>280.63262080000004</v>
      </c>
      <c r="X69" s="18">
        <f t="shared" si="10"/>
        <v>0</v>
      </c>
      <c r="Y69" s="18">
        <f t="shared" si="11"/>
        <v>678617.58616960002</v>
      </c>
      <c r="Z69" s="18">
        <f t="shared" si="12"/>
        <v>206854.4310144</v>
      </c>
      <c r="AA69" s="18">
        <f t="shared" si="13"/>
        <v>85.577087899999995</v>
      </c>
      <c r="AB69" s="18">
        <f t="shared" si="14"/>
        <v>0</v>
      </c>
      <c r="AC69" s="18">
        <f t="shared" si="15"/>
        <v>206940.00810229999</v>
      </c>
      <c r="AD69" t="s">
        <v>101</v>
      </c>
    </row>
    <row r="70" spans="1:30" ht="13.45" thickBot="1" x14ac:dyDescent="0.3">
      <c r="A70" s="4" t="s">
        <v>12</v>
      </c>
      <c r="B70" s="4" t="s">
        <v>7</v>
      </c>
      <c r="C70" s="4" t="s">
        <v>13</v>
      </c>
      <c r="D70" s="4" t="s">
        <v>51</v>
      </c>
      <c r="E70" s="4" t="s">
        <v>14</v>
      </c>
      <c r="F70" s="24" t="s">
        <v>11</v>
      </c>
      <c r="G70" s="4" t="s">
        <v>7</v>
      </c>
      <c r="H70" s="4" t="s">
        <v>13</v>
      </c>
      <c r="I70" s="20">
        <v>1360800.82</v>
      </c>
      <c r="J70" s="20">
        <v>4109.04</v>
      </c>
      <c r="K70" s="20">
        <v>7075.08</v>
      </c>
      <c r="L70" s="20">
        <v>119202.33</v>
      </c>
      <c r="M70" s="20">
        <v>0</v>
      </c>
      <c r="N70" s="20">
        <v>790571.54</v>
      </c>
      <c r="O70" s="20">
        <v>0</v>
      </c>
      <c r="P70" s="20">
        <v>0</v>
      </c>
      <c r="Q70" s="20">
        <v>0</v>
      </c>
      <c r="R70" s="20">
        <v>0</v>
      </c>
      <c r="S70" s="20">
        <v>2151372.36</v>
      </c>
      <c r="T70">
        <f>AF!$N$5</f>
        <v>0.48831999999999998</v>
      </c>
      <c r="U70">
        <f>AF!$P$5</f>
        <v>0.14890999999999999</v>
      </c>
      <c r="V70" s="18">
        <f t="shared" si="8"/>
        <v>664506.25642240001</v>
      </c>
      <c r="W70" s="18">
        <f t="shared" si="9"/>
        <v>386051.89441279997</v>
      </c>
      <c r="X70" s="18">
        <f t="shared" si="10"/>
        <v>0</v>
      </c>
      <c r="Y70" s="18">
        <f t="shared" si="11"/>
        <v>1050558.1508352</v>
      </c>
      <c r="Z70" s="18">
        <f t="shared" si="12"/>
        <v>202636.8501062</v>
      </c>
      <c r="AA70" s="18">
        <f t="shared" si="13"/>
        <v>117724.00802139999</v>
      </c>
      <c r="AB70" s="18">
        <f t="shared" si="14"/>
        <v>0</v>
      </c>
      <c r="AC70" s="18">
        <f t="shared" si="15"/>
        <v>320360.85812759993</v>
      </c>
      <c r="AD70" t="s">
        <v>101</v>
      </c>
    </row>
    <row r="71" spans="1:30" ht="13.45" thickBot="1" x14ac:dyDescent="0.3">
      <c r="A71" s="4" t="s">
        <v>12</v>
      </c>
      <c r="B71" s="4" t="s">
        <v>7</v>
      </c>
      <c r="C71" s="4" t="s">
        <v>13</v>
      </c>
      <c r="D71" s="4" t="s">
        <v>15</v>
      </c>
      <c r="E71" s="4" t="s">
        <v>14</v>
      </c>
      <c r="F71" s="24" t="s">
        <v>11</v>
      </c>
      <c r="G71" s="4" t="s">
        <v>7</v>
      </c>
      <c r="H71" s="4" t="s">
        <v>13</v>
      </c>
      <c r="I71" s="20">
        <v>2568089.98</v>
      </c>
      <c r="J71" s="20">
        <v>0</v>
      </c>
      <c r="K71" s="20">
        <v>0</v>
      </c>
      <c r="L71" s="20">
        <v>4168.6099999999997</v>
      </c>
      <c r="M71" s="20">
        <v>0</v>
      </c>
      <c r="N71" s="20">
        <v>27444.6</v>
      </c>
      <c r="O71" s="20">
        <v>0</v>
      </c>
      <c r="P71" s="20">
        <v>0</v>
      </c>
      <c r="Q71" s="20">
        <v>0</v>
      </c>
      <c r="R71" s="20">
        <v>0</v>
      </c>
      <c r="S71" s="20">
        <v>2595534.58</v>
      </c>
      <c r="T71">
        <f>AF!$N$5</f>
        <v>0.48831999999999998</v>
      </c>
      <c r="U71">
        <f>AF!$P$5</f>
        <v>0.14890999999999999</v>
      </c>
      <c r="V71" s="18">
        <f t="shared" si="8"/>
        <v>1254049.6990336</v>
      </c>
      <c r="W71" s="18">
        <f t="shared" si="9"/>
        <v>13401.747071999998</v>
      </c>
      <c r="X71" s="18">
        <f t="shared" si="10"/>
        <v>0</v>
      </c>
      <c r="Y71" s="18">
        <f t="shared" si="11"/>
        <v>1267451.4461055999</v>
      </c>
      <c r="Z71" s="18">
        <f t="shared" si="12"/>
        <v>382414.27892179997</v>
      </c>
      <c r="AA71" s="18">
        <f t="shared" si="13"/>
        <v>4086.7753859999993</v>
      </c>
      <c r="AB71" s="18">
        <f t="shared" si="14"/>
        <v>0</v>
      </c>
      <c r="AC71" s="18">
        <f t="shared" si="15"/>
        <v>386501.05430779996</v>
      </c>
      <c r="AD71" t="s">
        <v>101</v>
      </c>
    </row>
    <row r="72" spans="1:30" ht="13.45" thickBot="1" x14ac:dyDescent="0.3">
      <c r="A72" s="4" t="s">
        <v>12</v>
      </c>
      <c r="B72" s="4" t="s">
        <v>7</v>
      </c>
      <c r="C72" s="4" t="s">
        <v>13</v>
      </c>
      <c r="D72" s="4" t="s">
        <v>58</v>
      </c>
      <c r="E72" s="4" t="s">
        <v>14</v>
      </c>
      <c r="F72" s="24" t="s">
        <v>11</v>
      </c>
      <c r="G72" s="4" t="s">
        <v>7</v>
      </c>
      <c r="H72" s="4" t="s">
        <v>13</v>
      </c>
      <c r="I72" s="20">
        <v>1313338.3600000001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1313338.3600000001</v>
      </c>
      <c r="T72">
        <f>AF!$N$5</f>
        <v>0.48831999999999998</v>
      </c>
      <c r="U72">
        <f>AF!$P$5</f>
        <v>0.14890999999999999</v>
      </c>
      <c r="V72" s="18">
        <f t="shared" si="8"/>
        <v>641329.38795520004</v>
      </c>
      <c r="W72" s="18">
        <f t="shared" si="9"/>
        <v>0</v>
      </c>
      <c r="X72" s="18">
        <f t="shared" si="10"/>
        <v>0</v>
      </c>
      <c r="Y72" s="18">
        <f t="shared" si="11"/>
        <v>641329.38795520004</v>
      </c>
      <c r="Z72" s="18">
        <f t="shared" si="12"/>
        <v>195569.2151876</v>
      </c>
      <c r="AA72" s="18">
        <f t="shared" si="13"/>
        <v>0</v>
      </c>
      <c r="AB72" s="18">
        <f t="shared" si="14"/>
        <v>0</v>
      </c>
      <c r="AC72" s="18">
        <f t="shared" si="15"/>
        <v>195569.2151876</v>
      </c>
      <c r="AD72" t="s">
        <v>101</v>
      </c>
    </row>
    <row r="73" spans="1:30" ht="13.45" thickBot="1" x14ac:dyDescent="0.3">
      <c r="A73" s="4" t="s">
        <v>12</v>
      </c>
      <c r="B73" s="4" t="s">
        <v>7</v>
      </c>
      <c r="C73" s="4" t="s">
        <v>13</v>
      </c>
      <c r="D73" s="4" t="s">
        <v>25</v>
      </c>
      <c r="E73" s="4" t="s">
        <v>14</v>
      </c>
      <c r="F73" s="24" t="s">
        <v>11</v>
      </c>
      <c r="G73" s="4" t="s">
        <v>7</v>
      </c>
      <c r="H73" s="4" t="s">
        <v>13</v>
      </c>
      <c r="I73" s="20">
        <v>1389698.53</v>
      </c>
      <c r="J73" s="20">
        <v>0</v>
      </c>
      <c r="K73" s="20">
        <v>0</v>
      </c>
      <c r="L73" s="20">
        <v>232.46</v>
      </c>
      <c r="M73" s="20">
        <v>0</v>
      </c>
      <c r="N73" s="20">
        <v>1859.25</v>
      </c>
      <c r="O73" s="20">
        <v>0</v>
      </c>
      <c r="P73" s="20">
        <v>0</v>
      </c>
      <c r="Q73" s="20">
        <v>0</v>
      </c>
      <c r="R73" s="20">
        <v>0</v>
      </c>
      <c r="S73" s="20">
        <v>1391557.78</v>
      </c>
      <c r="T73">
        <f>AF!$N$5</f>
        <v>0.48831999999999998</v>
      </c>
      <c r="U73">
        <f>AF!$P$5</f>
        <v>0.14890999999999999</v>
      </c>
      <c r="V73" s="18">
        <f t="shared" si="8"/>
        <v>678617.58616960002</v>
      </c>
      <c r="W73" s="18">
        <f t="shared" si="9"/>
        <v>907.90895999999998</v>
      </c>
      <c r="X73" s="18">
        <f t="shared" si="10"/>
        <v>0</v>
      </c>
      <c r="Y73" s="18">
        <f t="shared" si="11"/>
        <v>679525.49512959993</v>
      </c>
      <c r="Z73" s="18">
        <f t="shared" si="12"/>
        <v>206940.00810229999</v>
      </c>
      <c r="AA73" s="18">
        <f t="shared" si="13"/>
        <v>276.86091749999997</v>
      </c>
      <c r="AB73" s="18">
        <f t="shared" si="14"/>
        <v>0</v>
      </c>
      <c r="AC73" s="18">
        <f t="shared" si="15"/>
        <v>207216.86901979998</v>
      </c>
      <c r="AD73" t="s">
        <v>101</v>
      </c>
    </row>
    <row r="74" spans="1:30" ht="13.45" thickBot="1" x14ac:dyDescent="0.3">
      <c r="A74" s="4" t="s">
        <v>12</v>
      </c>
      <c r="B74" s="4" t="s">
        <v>7</v>
      </c>
      <c r="C74" s="4" t="s">
        <v>13</v>
      </c>
      <c r="D74" s="4" t="s">
        <v>28</v>
      </c>
      <c r="E74" s="4" t="s">
        <v>14</v>
      </c>
      <c r="F74" s="24" t="s">
        <v>11</v>
      </c>
      <c r="G74" s="4" t="s">
        <v>7</v>
      </c>
      <c r="H74" s="4" t="s">
        <v>13</v>
      </c>
      <c r="I74" s="20">
        <v>2394830.87</v>
      </c>
      <c r="J74" s="20">
        <v>0</v>
      </c>
      <c r="K74" s="20">
        <v>0</v>
      </c>
      <c r="L74" s="20">
        <v>11979.54</v>
      </c>
      <c r="M74" s="20">
        <v>0</v>
      </c>
      <c r="N74" s="20">
        <v>29480.91</v>
      </c>
      <c r="O74" s="20">
        <v>0</v>
      </c>
      <c r="P74" s="20">
        <v>0</v>
      </c>
      <c r="Q74" s="20">
        <v>0</v>
      </c>
      <c r="R74" s="20">
        <v>0</v>
      </c>
      <c r="S74" s="20">
        <v>2424311.7799999998</v>
      </c>
      <c r="T74">
        <f>AF!$N$5</f>
        <v>0.48831999999999998</v>
      </c>
      <c r="U74">
        <f>AF!$P$5</f>
        <v>0.14890999999999999</v>
      </c>
      <c r="V74" s="18">
        <f t="shared" si="8"/>
        <v>1169443.8104383999</v>
      </c>
      <c r="W74" s="18">
        <f t="shared" si="9"/>
        <v>14396.117971199999</v>
      </c>
      <c r="X74" s="18">
        <f t="shared" si="10"/>
        <v>0</v>
      </c>
      <c r="Y74" s="18">
        <f t="shared" si="11"/>
        <v>1183839.9284095999</v>
      </c>
      <c r="Z74" s="18">
        <f t="shared" si="12"/>
        <v>356614.26485169999</v>
      </c>
      <c r="AA74" s="18">
        <f t="shared" si="13"/>
        <v>4390.0023080999999</v>
      </c>
      <c r="AB74" s="18">
        <f t="shared" si="14"/>
        <v>0</v>
      </c>
      <c r="AC74" s="18">
        <f t="shared" si="15"/>
        <v>361004.26715979993</v>
      </c>
      <c r="AD74" t="s">
        <v>101</v>
      </c>
    </row>
    <row r="75" spans="1:30" ht="13.45" thickBot="1" x14ac:dyDescent="0.3">
      <c r="A75" s="4" t="s">
        <v>12</v>
      </c>
      <c r="B75" s="4" t="s">
        <v>7</v>
      </c>
      <c r="C75" s="4" t="s">
        <v>13</v>
      </c>
      <c r="D75" s="4" t="s">
        <v>16</v>
      </c>
      <c r="E75" s="4" t="s">
        <v>14</v>
      </c>
      <c r="F75" s="24" t="s">
        <v>11</v>
      </c>
      <c r="G75" s="4" t="s">
        <v>7</v>
      </c>
      <c r="H75" s="4" t="s">
        <v>13</v>
      </c>
      <c r="I75" s="20">
        <v>2151372.36</v>
      </c>
      <c r="J75" s="20">
        <v>0</v>
      </c>
      <c r="K75" s="20">
        <v>0</v>
      </c>
      <c r="L75" s="20">
        <v>11339.49</v>
      </c>
      <c r="M75" s="20">
        <v>0</v>
      </c>
      <c r="N75" s="20">
        <v>243458.51</v>
      </c>
      <c r="O75" s="20">
        <v>0</v>
      </c>
      <c r="P75" s="20">
        <v>0</v>
      </c>
      <c r="Q75" s="20">
        <v>0</v>
      </c>
      <c r="R75" s="20">
        <v>0</v>
      </c>
      <c r="S75" s="20">
        <v>2394830.87</v>
      </c>
      <c r="T75">
        <f>AF!$N$5</f>
        <v>0.48831999999999998</v>
      </c>
      <c r="U75">
        <f>AF!$P$5</f>
        <v>0.14890999999999999</v>
      </c>
      <c r="V75" s="18">
        <f t="shared" si="8"/>
        <v>1050558.1508352</v>
      </c>
      <c r="W75" s="18">
        <f t="shared" si="9"/>
        <v>118885.65960319999</v>
      </c>
      <c r="X75" s="18">
        <f t="shared" si="10"/>
        <v>0</v>
      </c>
      <c r="Y75" s="18">
        <f t="shared" si="11"/>
        <v>1169443.8104383999</v>
      </c>
      <c r="Z75" s="18">
        <f t="shared" si="12"/>
        <v>320360.85812759993</v>
      </c>
      <c r="AA75" s="18">
        <f t="shared" si="13"/>
        <v>36253.406724100001</v>
      </c>
      <c r="AB75" s="18">
        <f t="shared" si="14"/>
        <v>0</v>
      </c>
      <c r="AC75" s="18">
        <f t="shared" si="15"/>
        <v>356614.26485169999</v>
      </c>
      <c r="AD75" t="s">
        <v>101</v>
      </c>
    </row>
    <row r="76" spans="1:30" ht="13.45" thickBot="1" x14ac:dyDescent="0.3">
      <c r="A76" s="4" t="s">
        <v>6</v>
      </c>
      <c r="B76" s="4" t="s">
        <v>7</v>
      </c>
      <c r="C76" s="4" t="s">
        <v>8</v>
      </c>
      <c r="D76" s="4" t="s">
        <v>9</v>
      </c>
      <c r="E76" s="4" t="s">
        <v>10</v>
      </c>
      <c r="F76" s="24" t="s">
        <v>11</v>
      </c>
      <c r="G76" s="4" t="s">
        <v>7</v>
      </c>
      <c r="H76" s="4" t="s">
        <v>8</v>
      </c>
      <c r="I76" s="20">
        <v>13397.56</v>
      </c>
      <c r="J76" s="20">
        <v>0</v>
      </c>
      <c r="K76" s="20">
        <v>0</v>
      </c>
      <c r="L76" s="20">
        <v>0</v>
      </c>
      <c r="M76" s="20">
        <v>0</v>
      </c>
      <c r="N76" s="20">
        <v>-3531.99</v>
      </c>
      <c r="O76" s="20">
        <v>0</v>
      </c>
      <c r="P76" s="20">
        <v>0</v>
      </c>
      <c r="Q76" s="20">
        <v>0</v>
      </c>
      <c r="R76" s="20">
        <v>0</v>
      </c>
      <c r="S76" s="20">
        <v>9865.57</v>
      </c>
      <c r="T76">
        <f>AF!$N$6</f>
        <v>0.77873999999999999</v>
      </c>
      <c r="U76">
        <f>AF!$P$6</f>
        <v>0.22126000000000001</v>
      </c>
      <c r="V76" s="18">
        <f t="shared" si="8"/>
        <v>10433.215874399999</v>
      </c>
      <c r="W76" s="18">
        <f t="shared" si="9"/>
        <v>-2750.5018925999998</v>
      </c>
      <c r="X76" s="18">
        <f t="shared" si="10"/>
        <v>0</v>
      </c>
      <c r="Y76" s="18">
        <f t="shared" si="11"/>
        <v>7682.7139817999996</v>
      </c>
      <c r="Z76" s="18">
        <f t="shared" si="12"/>
        <v>2964.3441256000001</v>
      </c>
      <c r="AA76" s="18">
        <f t="shared" si="13"/>
        <v>-781.48810739999999</v>
      </c>
      <c r="AB76" s="18">
        <f t="shared" si="14"/>
        <v>0</v>
      </c>
      <c r="AC76" s="18">
        <f t="shared" si="15"/>
        <v>2182.8560182000001</v>
      </c>
      <c r="AD76" t="s">
        <v>101</v>
      </c>
    </row>
    <row r="77" spans="1:30" ht="13.45" thickBot="1" x14ac:dyDescent="0.3">
      <c r="A77" s="4" t="s">
        <v>6</v>
      </c>
      <c r="B77" s="4" t="s">
        <v>7</v>
      </c>
      <c r="C77" s="4" t="s">
        <v>8</v>
      </c>
      <c r="D77" s="4" t="s">
        <v>15</v>
      </c>
      <c r="E77" s="4" t="s">
        <v>10</v>
      </c>
      <c r="F77" s="24" t="s">
        <v>11</v>
      </c>
      <c r="G77" s="4" t="s">
        <v>7</v>
      </c>
      <c r="H77" s="4" t="s">
        <v>8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13397.56</v>
      </c>
      <c r="O77" s="20">
        <v>0</v>
      </c>
      <c r="P77" s="20">
        <v>0</v>
      </c>
      <c r="Q77" s="20">
        <v>0</v>
      </c>
      <c r="R77" s="20">
        <v>0</v>
      </c>
      <c r="S77" s="20">
        <v>13397.56</v>
      </c>
      <c r="T77">
        <f>AF!$N$6</f>
        <v>0.77873999999999999</v>
      </c>
      <c r="U77">
        <f>AF!$P$6</f>
        <v>0.22126000000000001</v>
      </c>
      <c r="V77" s="18">
        <f t="shared" si="8"/>
        <v>0</v>
      </c>
      <c r="W77" s="18">
        <f t="shared" si="9"/>
        <v>10433.215874399999</v>
      </c>
      <c r="X77" s="18">
        <f t="shared" si="10"/>
        <v>0</v>
      </c>
      <c r="Y77" s="18">
        <f t="shared" si="11"/>
        <v>10433.215874399999</v>
      </c>
      <c r="Z77" s="18">
        <f t="shared" si="12"/>
        <v>0</v>
      </c>
      <c r="AA77" s="18">
        <f t="shared" si="13"/>
        <v>2964.3441256000001</v>
      </c>
      <c r="AB77" s="18">
        <f t="shared" si="14"/>
        <v>0</v>
      </c>
      <c r="AC77" s="18">
        <f t="shared" si="15"/>
        <v>2964.3441256000001</v>
      </c>
      <c r="AD77" t="s">
        <v>101</v>
      </c>
    </row>
    <row r="78" spans="1:30" ht="13.45" thickBot="1" x14ac:dyDescent="0.3">
      <c r="A78" s="4" t="s">
        <v>12</v>
      </c>
      <c r="B78" s="4" t="s">
        <v>7</v>
      </c>
      <c r="C78" s="4" t="s">
        <v>8</v>
      </c>
      <c r="D78" s="4" t="s">
        <v>28</v>
      </c>
      <c r="E78" s="4" t="s">
        <v>10</v>
      </c>
      <c r="F78" s="24" t="s">
        <v>11</v>
      </c>
      <c r="G78" s="4" t="s">
        <v>7</v>
      </c>
      <c r="H78" s="4" t="s">
        <v>8</v>
      </c>
      <c r="I78" s="20">
        <v>15346182.9</v>
      </c>
      <c r="J78" s="20">
        <v>50288.37</v>
      </c>
      <c r="K78" s="20">
        <v>87447.4</v>
      </c>
      <c r="L78" s="20">
        <v>224158.6</v>
      </c>
      <c r="M78" s="20">
        <v>0</v>
      </c>
      <c r="N78" s="20">
        <v>1204110</v>
      </c>
      <c r="O78" s="20">
        <v>0</v>
      </c>
      <c r="P78" s="20">
        <v>0</v>
      </c>
      <c r="Q78" s="20">
        <v>0</v>
      </c>
      <c r="R78" s="20">
        <v>0</v>
      </c>
      <c r="S78" s="20">
        <v>16550292.9</v>
      </c>
      <c r="T78">
        <f>AF!$N$6</f>
        <v>0.77873999999999999</v>
      </c>
      <c r="U78">
        <f>AF!$P$6</f>
        <v>0.22126000000000001</v>
      </c>
      <c r="V78" s="18">
        <f t="shared" si="8"/>
        <v>11950686.471546</v>
      </c>
      <c r="W78" s="18">
        <f t="shared" si="9"/>
        <v>937688.62139999995</v>
      </c>
      <c r="X78" s="18">
        <f t="shared" si="10"/>
        <v>0</v>
      </c>
      <c r="Y78" s="18">
        <f t="shared" si="11"/>
        <v>12888375.092946</v>
      </c>
      <c r="Z78" s="18">
        <f t="shared" si="12"/>
        <v>3395496.4284540005</v>
      </c>
      <c r="AA78" s="18">
        <f t="shared" si="13"/>
        <v>266421.3786</v>
      </c>
      <c r="AB78" s="18">
        <f t="shared" si="14"/>
        <v>0</v>
      </c>
      <c r="AC78" s="18">
        <f t="shared" si="15"/>
        <v>3661917.8070540004</v>
      </c>
      <c r="AD78" t="s">
        <v>101</v>
      </c>
    </row>
    <row r="79" spans="1:30" ht="13.45" thickBot="1" x14ac:dyDescent="0.3">
      <c r="A79" s="4" t="s">
        <v>12</v>
      </c>
      <c r="B79" s="4" t="s">
        <v>7</v>
      </c>
      <c r="C79" s="4" t="s">
        <v>8</v>
      </c>
      <c r="D79" s="4" t="s">
        <v>16</v>
      </c>
      <c r="E79" s="4" t="s">
        <v>10</v>
      </c>
      <c r="F79" s="24" t="s">
        <v>11</v>
      </c>
      <c r="G79" s="4" t="s">
        <v>7</v>
      </c>
      <c r="H79" s="4" t="s">
        <v>8</v>
      </c>
      <c r="I79" s="20">
        <v>15307882.84</v>
      </c>
      <c r="J79" s="20">
        <v>0</v>
      </c>
      <c r="K79" s="20">
        <v>0</v>
      </c>
      <c r="L79" s="20">
        <v>2197.77</v>
      </c>
      <c r="M79" s="20">
        <v>0</v>
      </c>
      <c r="N79" s="20">
        <v>38300.06</v>
      </c>
      <c r="O79" s="20">
        <v>0</v>
      </c>
      <c r="P79" s="20">
        <v>0</v>
      </c>
      <c r="Q79" s="20">
        <v>0</v>
      </c>
      <c r="R79" s="20">
        <v>0</v>
      </c>
      <c r="S79" s="20">
        <v>15346182.9</v>
      </c>
      <c r="T79">
        <f>AF!$N$6</f>
        <v>0.77873999999999999</v>
      </c>
      <c r="U79">
        <f>AF!$P$6</f>
        <v>0.22126000000000001</v>
      </c>
      <c r="V79" s="18">
        <f t="shared" si="8"/>
        <v>11920860.6828216</v>
      </c>
      <c r="W79" s="18">
        <f t="shared" si="9"/>
        <v>29825.788724399998</v>
      </c>
      <c r="X79" s="18">
        <f t="shared" si="10"/>
        <v>0</v>
      </c>
      <c r="Y79" s="18">
        <f t="shared" si="11"/>
        <v>11950686.471546</v>
      </c>
      <c r="Z79" s="18">
        <f t="shared" si="12"/>
        <v>3387022.1571784001</v>
      </c>
      <c r="AA79" s="18">
        <f t="shared" si="13"/>
        <v>8474.2712756000001</v>
      </c>
      <c r="AB79" s="18">
        <f t="shared" si="14"/>
        <v>0</v>
      </c>
      <c r="AC79" s="18">
        <f t="shared" si="15"/>
        <v>3395496.4284540005</v>
      </c>
      <c r="AD79" t="s">
        <v>101</v>
      </c>
    </row>
    <row r="80" spans="1:30" ht="13.45" thickBot="1" x14ac:dyDescent="0.3">
      <c r="A80" s="4" t="s">
        <v>12</v>
      </c>
      <c r="B80" s="4" t="s">
        <v>7</v>
      </c>
      <c r="C80" s="4" t="s">
        <v>8</v>
      </c>
      <c r="D80" s="4" t="s">
        <v>34</v>
      </c>
      <c r="E80" s="4" t="s">
        <v>10</v>
      </c>
      <c r="F80" s="24" t="s">
        <v>11</v>
      </c>
      <c r="G80" s="4" t="s">
        <v>7</v>
      </c>
      <c r="H80" s="4" t="s">
        <v>8</v>
      </c>
      <c r="I80" s="20">
        <v>0</v>
      </c>
      <c r="J80" s="20">
        <v>374221.45</v>
      </c>
      <c r="K80" s="20">
        <v>652043.75</v>
      </c>
      <c r="L80" s="20">
        <v>1240813.56</v>
      </c>
      <c r="M80" s="20">
        <v>0</v>
      </c>
      <c r="N80" s="20">
        <v>14443514.49</v>
      </c>
      <c r="O80" s="20">
        <v>0</v>
      </c>
      <c r="P80" s="20">
        <v>0</v>
      </c>
      <c r="Q80" s="20">
        <v>0</v>
      </c>
      <c r="R80" s="20">
        <v>0</v>
      </c>
      <c r="S80" s="20">
        <v>14443514.49</v>
      </c>
      <c r="T80">
        <f>AF!$N$6</f>
        <v>0.77873999999999999</v>
      </c>
      <c r="U80">
        <f>AF!$P$6</f>
        <v>0.22126000000000001</v>
      </c>
      <c r="V80" s="18">
        <f t="shared" si="8"/>
        <v>0</v>
      </c>
      <c r="W80" s="18">
        <f t="shared" si="9"/>
        <v>11247742.4739426</v>
      </c>
      <c r="X80" s="18">
        <f t="shared" si="10"/>
        <v>0</v>
      </c>
      <c r="Y80" s="18">
        <f t="shared" si="11"/>
        <v>11247742.4739426</v>
      </c>
      <c r="Z80" s="18">
        <f t="shared" si="12"/>
        <v>0</v>
      </c>
      <c r="AA80" s="18">
        <f t="shared" si="13"/>
        <v>3195772.0160574</v>
      </c>
      <c r="AB80" s="18">
        <f t="shared" si="14"/>
        <v>0</v>
      </c>
      <c r="AC80" s="18">
        <f t="shared" si="15"/>
        <v>3195772.0160574</v>
      </c>
      <c r="AD80" t="s">
        <v>101</v>
      </c>
    </row>
    <row r="81" spans="1:30" ht="13.45" thickBot="1" x14ac:dyDescent="0.3">
      <c r="A81" s="4" t="s">
        <v>6</v>
      </c>
      <c r="B81" s="4" t="s">
        <v>7</v>
      </c>
      <c r="C81" s="4" t="s">
        <v>8</v>
      </c>
      <c r="D81" s="4" t="s">
        <v>25</v>
      </c>
      <c r="E81" s="4" t="s">
        <v>10</v>
      </c>
      <c r="F81" s="24" t="s">
        <v>11</v>
      </c>
      <c r="G81" s="4" t="s">
        <v>7</v>
      </c>
      <c r="H81" s="4" t="s">
        <v>8</v>
      </c>
      <c r="I81" s="20">
        <v>15701.13</v>
      </c>
      <c r="J81" s="20">
        <v>0</v>
      </c>
      <c r="K81" s="20">
        <v>0</v>
      </c>
      <c r="L81" s="20">
        <v>0</v>
      </c>
      <c r="M81" s="20">
        <v>0</v>
      </c>
      <c r="N81" s="20">
        <v>0</v>
      </c>
      <c r="O81" s="20">
        <v>0</v>
      </c>
      <c r="P81" s="20">
        <v>0</v>
      </c>
      <c r="Q81" s="20">
        <v>0</v>
      </c>
      <c r="R81" s="20">
        <v>0</v>
      </c>
      <c r="S81" s="20">
        <v>15701.13</v>
      </c>
      <c r="T81">
        <f>AF!$N$6</f>
        <v>0.77873999999999999</v>
      </c>
      <c r="U81">
        <f>AF!$P$6</f>
        <v>0.22126000000000001</v>
      </c>
      <c r="V81" s="18">
        <f t="shared" si="8"/>
        <v>12227.097976199999</v>
      </c>
      <c r="W81" s="18">
        <f t="shared" si="9"/>
        <v>0</v>
      </c>
      <c r="X81" s="18">
        <f t="shared" si="10"/>
        <v>0</v>
      </c>
      <c r="Y81" s="18">
        <f t="shared" si="11"/>
        <v>12227.097976199999</v>
      </c>
      <c r="Z81" s="18">
        <f t="shared" si="12"/>
        <v>3474.0320237999999</v>
      </c>
      <c r="AA81" s="18">
        <f t="shared" si="13"/>
        <v>0</v>
      </c>
      <c r="AB81" s="18">
        <f t="shared" si="14"/>
        <v>0</v>
      </c>
      <c r="AC81" s="18">
        <f t="shared" si="15"/>
        <v>3474.0320237999999</v>
      </c>
      <c r="AD81" t="s">
        <v>101</v>
      </c>
    </row>
    <row r="82" spans="1:30" ht="13.45" thickBot="1" x14ac:dyDescent="0.3">
      <c r="A82" s="4" t="s">
        <v>12</v>
      </c>
      <c r="B82" s="4" t="s">
        <v>7</v>
      </c>
      <c r="C82" s="4" t="s">
        <v>8</v>
      </c>
      <c r="D82" s="4" t="s">
        <v>41</v>
      </c>
      <c r="E82" s="4" t="s">
        <v>10</v>
      </c>
      <c r="F82" s="24" t="s">
        <v>11</v>
      </c>
      <c r="G82" s="4" t="s">
        <v>7</v>
      </c>
      <c r="H82" s="4" t="s">
        <v>8</v>
      </c>
      <c r="I82" s="20">
        <v>19295648.960000001</v>
      </c>
      <c r="J82" s="20">
        <v>-9484.01</v>
      </c>
      <c r="K82" s="20">
        <v>-12053.33</v>
      </c>
      <c r="L82" s="20">
        <v>-178041.03</v>
      </c>
      <c r="M82" s="20">
        <v>0</v>
      </c>
      <c r="N82" s="20">
        <v>-460070.35</v>
      </c>
      <c r="O82" s="20">
        <v>0</v>
      </c>
      <c r="P82" s="20">
        <v>0</v>
      </c>
      <c r="Q82" s="20">
        <v>0</v>
      </c>
      <c r="R82" s="20">
        <v>0</v>
      </c>
      <c r="S82" s="20">
        <v>18835578.609999999</v>
      </c>
      <c r="T82">
        <f>AF!$N$6</f>
        <v>0.77873999999999999</v>
      </c>
      <c r="U82">
        <f>AF!$P$6</f>
        <v>0.22126000000000001</v>
      </c>
      <c r="V82" s="18">
        <f t="shared" si="8"/>
        <v>15026293.671110401</v>
      </c>
      <c r="W82" s="18">
        <f t="shared" si="9"/>
        <v>-358275.18435899995</v>
      </c>
      <c r="X82" s="18">
        <f t="shared" si="10"/>
        <v>0</v>
      </c>
      <c r="Y82" s="18">
        <f t="shared" si="11"/>
        <v>14668018.4867514</v>
      </c>
      <c r="Z82" s="18">
        <f t="shared" si="12"/>
        <v>4269355.2888896009</v>
      </c>
      <c r="AA82" s="18">
        <f t="shared" si="13"/>
        <v>-101795.165641</v>
      </c>
      <c r="AB82" s="18">
        <f t="shared" si="14"/>
        <v>0</v>
      </c>
      <c r="AC82" s="18">
        <f t="shared" si="15"/>
        <v>4167560.1232485999</v>
      </c>
      <c r="AD82" t="s">
        <v>101</v>
      </c>
    </row>
    <row r="83" spans="1:30" ht="13.45" thickBot="1" x14ac:dyDescent="0.3">
      <c r="A83" s="4" t="s">
        <v>12</v>
      </c>
      <c r="B83" s="4" t="s">
        <v>7</v>
      </c>
      <c r="C83" s="4" t="s">
        <v>8</v>
      </c>
      <c r="D83" s="4" t="s">
        <v>50</v>
      </c>
      <c r="E83" s="4" t="s">
        <v>10</v>
      </c>
      <c r="F83" s="24" t="s">
        <v>11</v>
      </c>
      <c r="G83" s="4" t="s">
        <v>7</v>
      </c>
      <c r="H83" s="4" t="s">
        <v>8</v>
      </c>
      <c r="I83" s="20">
        <v>16550292.9</v>
      </c>
      <c r="J83" s="20">
        <v>6466.23</v>
      </c>
      <c r="K83" s="20">
        <v>10610.94</v>
      </c>
      <c r="L83" s="20">
        <v>410001.79</v>
      </c>
      <c r="M83" s="20">
        <v>0</v>
      </c>
      <c r="N83" s="20">
        <v>1553181.63</v>
      </c>
      <c r="O83" s="20">
        <v>0</v>
      </c>
      <c r="P83" s="20">
        <v>0</v>
      </c>
      <c r="Q83" s="20">
        <v>0</v>
      </c>
      <c r="R83" s="20">
        <v>0</v>
      </c>
      <c r="S83" s="20">
        <v>18103474.530000001</v>
      </c>
      <c r="T83">
        <f>AF!$N$6</f>
        <v>0.77873999999999999</v>
      </c>
      <c r="U83">
        <f>AF!$P$6</f>
        <v>0.22126000000000001</v>
      </c>
      <c r="V83" s="18">
        <f t="shared" si="8"/>
        <v>12888375.092946</v>
      </c>
      <c r="W83" s="18">
        <f t="shared" si="9"/>
        <v>1209524.6625462</v>
      </c>
      <c r="X83" s="18">
        <f t="shared" si="10"/>
        <v>0</v>
      </c>
      <c r="Y83" s="18">
        <f t="shared" si="11"/>
        <v>14097899.755492201</v>
      </c>
      <c r="Z83" s="18">
        <f t="shared" si="12"/>
        <v>3661917.8070540004</v>
      </c>
      <c r="AA83" s="18">
        <f t="shared" si="13"/>
        <v>343656.96745379997</v>
      </c>
      <c r="AB83" s="18">
        <f t="shared" si="14"/>
        <v>0</v>
      </c>
      <c r="AC83" s="18">
        <f t="shared" si="15"/>
        <v>4005574.7745078006</v>
      </c>
      <c r="AD83" t="s">
        <v>101</v>
      </c>
    </row>
    <row r="84" spans="1:30" ht="13.45" thickBot="1" x14ac:dyDescent="0.3">
      <c r="A84" s="4" t="s">
        <v>12</v>
      </c>
      <c r="B84" s="4" t="s">
        <v>7</v>
      </c>
      <c r="C84" s="4" t="s">
        <v>8</v>
      </c>
      <c r="D84" s="4" t="s">
        <v>23</v>
      </c>
      <c r="E84" s="4" t="s">
        <v>10</v>
      </c>
      <c r="F84" s="24" t="s">
        <v>11</v>
      </c>
      <c r="G84" s="4" t="s">
        <v>7</v>
      </c>
      <c r="H84" s="4" t="s">
        <v>8</v>
      </c>
      <c r="I84" s="20">
        <v>19106146.440000001</v>
      </c>
      <c r="J84" s="20">
        <v>0</v>
      </c>
      <c r="K84" s="20">
        <v>0</v>
      </c>
      <c r="L84" s="20">
        <v>0</v>
      </c>
      <c r="M84" s="20">
        <v>0</v>
      </c>
      <c r="N84" s="20">
        <v>0</v>
      </c>
      <c r="O84" s="20">
        <v>0</v>
      </c>
      <c r="P84" s="20">
        <v>0</v>
      </c>
      <c r="Q84" s="20">
        <v>0</v>
      </c>
      <c r="R84" s="20">
        <v>0</v>
      </c>
      <c r="S84" s="20">
        <v>19106146.440000001</v>
      </c>
      <c r="T84">
        <f>AF!$N$6</f>
        <v>0.77873999999999999</v>
      </c>
      <c r="U84">
        <f>AF!$P$6</f>
        <v>0.22126000000000001</v>
      </c>
      <c r="V84" s="18">
        <f t="shared" si="8"/>
        <v>14878720.478685601</v>
      </c>
      <c r="W84" s="18">
        <f t="shared" si="9"/>
        <v>0</v>
      </c>
      <c r="X84" s="18">
        <f t="shared" si="10"/>
        <v>0</v>
      </c>
      <c r="Y84" s="18">
        <f t="shared" si="11"/>
        <v>14878720.478685601</v>
      </c>
      <c r="Z84" s="18">
        <f t="shared" si="12"/>
        <v>4227425.9613144007</v>
      </c>
      <c r="AA84" s="18">
        <f t="shared" si="13"/>
        <v>0</v>
      </c>
      <c r="AB84" s="18">
        <f t="shared" si="14"/>
        <v>0</v>
      </c>
      <c r="AC84" s="18">
        <f t="shared" si="15"/>
        <v>4227425.9613144007</v>
      </c>
      <c r="AD84" t="s">
        <v>101</v>
      </c>
    </row>
    <row r="85" spans="1:30" ht="13.45" thickBot="1" x14ac:dyDescent="0.3">
      <c r="A85" s="4" t="s">
        <v>12</v>
      </c>
      <c r="B85" s="4" t="s">
        <v>7</v>
      </c>
      <c r="C85" s="4" t="s">
        <v>8</v>
      </c>
      <c r="D85" s="4" t="s">
        <v>20</v>
      </c>
      <c r="E85" s="4" t="s">
        <v>10</v>
      </c>
      <c r="F85" s="24" t="s">
        <v>11</v>
      </c>
      <c r="G85" s="4" t="s">
        <v>7</v>
      </c>
      <c r="H85" s="4" t="s">
        <v>8</v>
      </c>
      <c r="I85" s="20">
        <v>19101672.09</v>
      </c>
      <c r="J85" s="20">
        <v>0</v>
      </c>
      <c r="K85" s="20">
        <v>0</v>
      </c>
      <c r="L85" s="20">
        <v>38.36</v>
      </c>
      <c r="M85" s="20">
        <v>0</v>
      </c>
      <c r="N85" s="20">
        <v>84.83</v>
      </c>
      <c r="O85" s="20">
        <v>0</v>
      </c>
      <c r="P85" s="20">
        <v>0</v>
      </c>
      <c r="Q85" s="20">
        <v>0</v>
      </c>
      <c r="R85" s="20">
        <v>0</v>
      </c>
      <c r="S85" s="20">
        <v>19101756.920000002</v>
      </c>
      <c r="T85">
        <f>AF!$N$6</f>
        <v>0.77873999999999999</v>
      </c>
      <c r="U85">
        <f>AF!$P$6</f>
        <v>0.22126000000000001</v>
      </c>
      <c r="V85" s="18">
        <f t="shared" si="8"/>
        <v>14875236.1233666</v>
      </c>
      <c r="W85" s="18">
        <f t="shared" si="9"/>
        <v>66.0605142</v>
      </c>
      <c r="X85" s="18">
        <f t="shared" si="10"/>
        <v>0</v>
      </c>
      <c r="Y85" s="18">
        <f t="shared" si="11"/>
        <v>14875302.1838808</v>
      </c>
      <c r="Z85" s="18">
        <f t="shared" si="12"/>
        <v>4226435.9666333999</v>
      </c>
      <c r="AA85" s="18">
        <f t="shared" si="13"/>
        <v>18.769485800000002</v>
      </c>
      <c r="AB85" s="18">
        <f t="shared" si="14"/>
        <v>0</v>
      </c>
      <c r="AC85" s="18">
        <f t="shared" si="15"/>
        <v>4226454.7361192005</v>
      </c>
      <c r="AD85" t="s">
        <v>101</v>
      </c>
    </row>
    <row r="86" spans="1:30" ht="13.45" thickBot="1" x14ac:dyDescent="0.3">
      <c r="A86" s="4" t="s">
        <v>6</v>
      </c>
      <c r="B86" s="4" t="s">
        <v>7</v>
      </c>
      <c r="C86" s="4" t="s">
        <v>8</v>
      </c>
      <c r="D86" s="4" t="s">
        <v>41</v>
      </c>
      <c r="E86" s="4" t="s">
        <v>10</v>
      </c>
      <c r="F86" s="24" t="s">
        <v>11</v>
      </c>
      <c r="G86" s="4" t="s">
        <v>7</v>
      </c>
      <c r="H86" s="4" t="s">
        <v>8</v>
      </c>
      <c r="I86" s="20">
        <v>15701.13</v>
      </c>
      <c r="J86" s="20">
        <v>0</v>
      </c>
      <c r="K86" s="20">
        <v>0</v>
      </c>
      <c r="L86" s="20">
        <v>0</v>
      </c>
      <c r="M86" s="20">
        <v>0</v>
      </c>
      <c r="N86" s="20">
        <v>-3905.84</v>
      </c>
      <c r="O86" s="20">
        <v>0</v>
      </c>
      <c r="P86" s="20">
        <v>0</v>
      </c>
      <c r="Q86" s="20">
        <v>0</v>
      </c>
      <c r="R86" s="20">
        <v>0</v>
      </c>
      <c r="S86" s="20">
        <v>11795.29</v>
      </c>
      <c r="T86">
        <f>AF!$N$6</f>
        <v>0.77873999999999999</v>
      </c>
      <c r="U86">
        <f>AF!$P$6</f>
        <v>0.22126000000000001</v>
      </c>
      <c r="V86" s="18">
        <f t="shared" si="8"/>
        <v>12227.097976199999</v>
      </c>
      <c r="W86" s="18">
        <f t="shared" si="9"/>
        <v>-3041.6338415999999</v>
      </c>
      <c r="X86" s="18">
        <f t="shared" si="10"/>
        <v>0</v>
      </c>
      <c r="Y86" s="18">
        <f t="shared" si="11"/>
        <v>9185.4641346000008</v>
      </c>
      <c r="Z86" s="18">
        <f t="shared" si="12"/>
        <v>3474.0320237999999</v>
      </c>
      <c r="AA86" s="18">
        <f t="shared" si="13"/>
        <v>-864.20615840000005</v>
      </c>
      <c r="AB86" s="18">
        <f t="shared" si="14"/>
        <v>0</v>
      </c>
      <c r="AC86" s="18">
        <f t="shared" si="15"/>
        <v>2609.8258654000001</v>
      </c>
      <c r="AD86" t="s">
        <v>101</v>
      </c>
    </row>
    <row r="87" spans="1:30" ht="13.45" thickBot="1" x14ac:dyDescent="0.3">
      <c r="A87" s="4" t="s">
        <v>12</v>
      </c>
      <c r="B87" s="4" t="s">
        <v>7</v>
      </c>
      <c r="C87" s="4" t="s">
        <v>8</v>
      </c>
      <c r="D87" s="4" t="s">
        <v>36</v>
      </c>
      <c r="E87" s="4" t="s">
        <v>10</v>
      </c>
      <c r="F87" s="24" t="s">
        <v>11</v>
      </c>
      <c r="G87" s="4" t="s">
        <v>7</v>
      </c>
      <c r="H87" s="4" t="s">
        <v>8</v>
      </c>
      <c r="I87" s="20">
        <v>18835578.609999999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18835578.609999999</v>
      </c>
      <c r="T87">
        <f>AF!$N$6</f>
        <v>0.77873999999999999</v>
      </c>
      <c r="U87">
        <f>AF!$P$6</f>
        <v>0.22126000000000001</v>
      </c>
      <c r="V87" s="18">
        <f t="shared" si="8"/>
        <v>14668018.4867514</v>
      </c>
      <c r="W87" s="18">
        <f t="shared" si="9"/>
        <v>0</v>
      </c>
      <c r="X87" s="18">
        <f t="shared" si="10"/>
        <v>0</v>
      </c>
      <c r="Y87" s="18">
        <f t="shared" si="11"/>
        <v>14668018.4867514</v>
      </c>
      <c r="Z87" s="18">
        <f t="shared" si="12"/>
        <v>4167560.1232485999</v>
      </c>
      <c r="AA87" s="18">
        <f t="shared" si="13"/>
        <v>0</v>
      </c>
      <c r="AB87" s="18">
        <f t="shared" si="14"/>
        <v>0</v>
      </c>
      <c r="AC87" s="18">
        <f t="shared" si="15"/>
        <v>4167560.1232485999</v>
      </c>
      <c r="AD87" t="s">
        <v>101</v>
      </c>
    </row>
    <row r="88" spans="1:30" ht="13.45" thickBot="1" x14ac:dyDescent="0.3">
      <c r="A88" s="4" t="s">
        <v>6</v>
      </c>
      <c r="B88" s="4" t="s">
        <v>7</v>
      </c>
      <c r="C88" s="4" t="s">
        <v>8</v>
      </c>
      <c r="D88" s="4" t="s">
        <v>20</v>
      </c>
      <c r="E88" s="4" t="s">
        <v>10</v>
      </c>
      <c r="F88" s="24" t="s">
        <v>11</v>
      </c>
      <c r="G88" s="4" t="s">
        <v>7</v>
      </c>
      <c r="H88" s="4" t="s">
        <v>8</v>
      </c>
      <c r="I88" s="20">
        <v>9865.57</v>
      </c>
      <c r="J88" s="20">
        <v>0</v>
      </c>
      <c r="K88" s="20">
        <v>0</v>
      </c>
      <c r="L88" s="20">
        <v>0</v>
      </c>
      <c r="M88" s="20">
        <v>0</v>
      </c>
      <c r="N88" s="20">
        <v>-3441.79</v>
      </c>
      <c r="O88" s="20">
        <v>0</v>
      </c>
      <c r="P88" s="20">
        <v>0</v>
      </c>
      <c r="Q88" s="20">
        <v>0</v>
      </c>
      <c r="R88" s="20">
        <v>0</v>
      </c>
      <c r="S88" s="20">
        <v>6423.78</v>
      </c>
      <c r="T88">
        <f>AF!$N$6</f>
        <v>0.77873999999999999</v>
      </c>
      <c r="U88">
        <f>AF!$P$6</f>
        <v>0.22126000000000001</v>
      </c>
      <c r="V88" s="18">
        <f t="shared" si="8"/>
        <v>7682.7139817999996</v>
      </c>
      <c r="W88" s="18">
        <f t="shared" si="9"/>
        <v>-2680.2595446</v>
      </c>
      <c r="X88" s="18">
        <f t="shared" si="10"/>
        <v>0</v>
      </c>
      <c r="Y88" s="18">
        <f t="shared" si="11"/>
        <v>5002.4544372</v>
      </c>
      <c r="Z88" s="18">
        <f t="shared" si="12"/>
        <v>2182.8560182000001</v>
      </c>
      <c r="AA88" s="18">
        <f t="shared" si="13"/>
        <v>-761.53045540000005</v>
      </c>
      <c r="AB88" s="18">
        <f t="shared" si="14"/>
        <v>0</v>
      </c>
      <c r="AC88" s="18">
        <f t="shared" si="15"/>
        <v>1421.3255627999999</v>
      </c>
      <c r="AD88" t="s">
        <v>101</v>
      </c>
    </row>
    <row r="89" spans="1:30" ht="13.45" thickBot="1" x14ac:dyDescent="0.3">
      <c r="A89" s="4" t="s">
        <v>6</v>
      </c>
      <c r="B89" s="4" t="s">
        <v>7</v>
      </c>
      <c r="C89" s="4" t="s">
        <v>8</v>
      </c>
      <c r="D89" s="4" t="s">
        <v>23</v>
      </c>
      <c r="E89" s="4" t="s">
        <v>10</v>
      </c>
      <c r="F89" s="24" t="s">
        <v>11</v>
      </c>
      <c r="G89" s="4" t="s">
        <v>7</v>
      </c>
      <c r="H89" s="4" t="s">
        <v>8</v>
      </c>
      <c r="I89" s="20">
        <v>6423.78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6423.78</v>
      </c>
      <c r="T89">
        <f>AF!$N$6</f>
        <v>0.77873999999999999</v>
      </c>
      <c r="U89">
        <f>AF!$P$6</f>
        <v>0.22126000000000001</v>
      </c>
      <c r="V89" s="18">
        <f t="shared" si="8"/>
        <v>5002.4544372</v>
      </c>
      <c r="W89" s="18">
        <f t="shared" si="9"/>
        <v>0</v>
      </c>
      <c r="X89" s="18">
        <f t="shared" si="10"/>
        <v>0</v>
      </c>
      <c r="Y89" s="18">
        <f t="shared" si="11"/>
        <v>5002.4544372</v>
      </c>
      <c r="Z89" s="18">
        <f t="shared" si="12"/>
        <v>1421.3255627999999</v>
      </c>
      <c r="AA89" s="18">
        <f t="shared" si="13"/>
        <v>0</v>
      </c>
      <c r="AB89" s="18">
        <f t="shared" si="14"/>
        <v>0</v>
      </c>
      <c r="AC89" s="18">
        <f t="shared" si="15"/>
        <v>1421.3255627999999</v>
      </c>
      <c r="AD89" t="s">
        <v>101</v>
      </c>
    </row>
    <row r="90" spans="1:30" ht="13.45" thickBot="1" x14ac:dyDescent="0.3">
      <c r="A90" s="4" t="s">
        <v>12</v>
      </c>
      <c r="B90" s="4" t="s">
        <v>7</v>
      </c>
      <c r="C90" s="4" t="s">
        <v>8</v>
      </c>
      <c r="D90" s="4" t="s">
        <v>49</v>
      </c>
      <c r="E90" s="4" t="s">
        <v>10</v>
      </c>
      <c r="F90" s="24" t="s">
        <v>11</v>
      </c>
      <c r="G90" s="4" t="s">
        <v>7</v>
      </c>
      <c r="H90" s="4" t="s">
        <v>8</v>
      </c>
      <c r="I90" s="20">
        <v>18103474.530000001</v>
      </c>
      <c r="J90" s="20">
        <v>9439.41</v>
      </c>
      <c r="K90" s="20">
        <v>16003.76</v>
      </c>
      <c r="L90" s="20">
        <v>239110.87</v>
      </c>
      <c r="M90" s="20">
        <v>0</v>
      </c>
      <c r="N90" s="20">
        <v>797575.44</v>
      </c>
      <c r="O90" s="20">
        <v>0</v>
      </c>
      <c r="P90" s="20">
        <v>0</v>
      </c>
      <c r="Q90" s="20">
        <v>0</v>
      </c>
      <c r="R90" s="20">
        <v>0</v>
      </c>
      <c r="S90" s="20">
        <v>18901049.969999999</v>
      </c>
      <c r="T90">
        <f>AF!$N$6</f>
        <v>0.77873999999999999</v>
      </c>
      <c r="U90">
        <f>AF!$P$6</f>
        <v>0.22126000000000001</v>
      </c>
      <c r="V90" s="18">
        <f t="shared" si="8"/>
        <v>14097899.755492201</v>
      </c>
      <c r="W90" s="18">
        <f t="shared" si="9"/>
        <v>621103.89814559999</v>
      </c>
      <c r="X90" s="18">
        <f t="shared" si="10"/>
        <v>0</v>
      </c>
      <c r="Y90" s="18">
        <f t="shared" si="11"/>
        <v>14719003.653637799</v>
      </c>
      <c r="Z90" s="18">
        <f t="shared" si="12"/>
        <v>4005574.7745078006</v>
      </c>
      <c r="AA90" s="18">
        <f t="shared" si="13"/>
        <v>176471.54185439998</v>
      </c>
      <c r="AB90" s="18">
        <f t="shared" si="14"/>
        <v>0</v>
      </c>
      <c r="AC90" s="18">
        <f t="shared" si="15"/>
        <v>4182046.3163621998</v>
      </c>
      <c r="AD90" t="s">
        <v>101</v>
      </c>
    </row>
    <row r="91" spans="1:30" ht="13.45" thickBot="1" x14ac:dyDescent="0.3">
      <c r="A91" s="4" t="s">
        <v>12</v>
      </c>
      <c r="B91" s="4" t="s">
        <v>7</v>
      </c>
      <c r="C91" s="4" t="s">
        <v>8</v>
      </c>
      <c r="D91" s="4" t="s">
        <v>42</v>
      </c>
      <c r="E91" s="4" t="s">
        <v>10</v>
      </c>
      <c r="F91" s="24" t="s">
        <v>11</v>
      </c>
      <c r="G91" s="4" t="s">
        <v>7</v>
      </c>
      <c r="H91" s="4" t="s">
        <v>8</v>
      </c>
      <c r="I91" s="20">
        <v>19106146.440000001</v>
      </c>
      <c r="J91" s="20">
        <v>0</v>
      </c>
      <c r="K91" s="20">
        <v>0</v>
      </c>
      <c r="L91" s="20">
        <v>0</v>
      </c>
      <c r="M91" s="20">
        <v>0</v>
      </c>
      <c r="N91" s="20">
        <v>31.28</v>
      </c>
      <c r="O91" s="20">
        <v>0</v>
      </c>
      <c r="P91" s="20">
        <v>0</v>
      </c>
      <c r="Q91" s="20">
        <v>0</v>
      </c>
      <c r="R91" s="20">
        <v>0</v>
      </c>
      <c r="S91" s="20">
        <v>19106177.719999999</v>
      </c>
      <c r="T91">
        <f>AF!$N$6</f>
        <v>0.77873999999999999</v>
      </c>
      <c r="U91">
        <f>AF!$P$6</f>
        <v>0.22126000000000001</v>
      </c>
      <c r="V91" s="18">
        <f t="shared" si="8"/>
        <v>14878720.478685601</v>
      </c>
      <c r="W91" s="18">
        <f t="shared" si="9"/>
        <v>24.358987200000001</v>
      </c>
      <c r="X91" s="18">
        <f t="shared" si="10"/>
        <v>0</v>
      </c>
      <c r="Y91" s="18">
        <f t="shared" si="11"/>
        <v>14878744.837672798</v>
      </c>
      <c r="Z91" s="18">
        <f t="shared" si="12"/>
        <v>4227425.9613144007</v>
      </c>
      <c r="AA91" s="18">
        <f t="shared" si="13"/>
        <v>6.9210128000000006</v>
      </c>
      <c r="AB91" s="18">
        <f t="shared" si="14"/>
        <v>0</v>
      </c>
      <c r="AC91" s="18">
        <f t="shared" si="15"/>
        <v>4227432.8823271999</v>
      </c>
      <c r="AD91" t="s">
        <v>101</v>
      </c>
    </row>
    <row r="92" spans="1:30" ht="13.45" thickBot="1" x14ac:dyDescent="0.3">
      <c r="A92" s="4" t="s">
        <v>12</v>
      </c>
      <c r="B92" s="4" t="s">
        <v>7</v>
      </c>
      <c r="C92" s="4" t="s">
        <v>8</v>
      </c>
      <c r="D92" s="4" t="s">
        <v>39</v>
      </c>
      <c r="E92" s="4" t="s">
        <v>10</v>
      </c>
      <c r="F92" s="24" t="s">
        <v>11</v>
      </c>
      <c r="G92" s="4" t="s">
        <v>7</v>
      </c>
      <c r="H92" s="4" t="s">
        <v>8</v>
      </c>
      <c r="I92" s="20">
        <v>19101756.920000002</v>
      </c>
      <c r="J92" s="20">
        <v>0</v>
      </c>
      <c r="K92" s="20">
        <v>0</v>
      </c>
      <c r="L92" s="20">
        <v>277.56</v>
      </c>
      <c r="M92" s="20">
        <v>0</v>
      </c>
      <c r="N92" s="20">
        <v>4389.5200000000004</v>
      </c>
      <c r="O92" s="20">
        <v>0</v>
      </c>
      <c r="P92" s="20">
        <v>0</v>
      </c>
      <c r="Q92" s="20">
        <v>0</v>
      </c>
      <c r="R92" s="20">
        <v>0</v>
      </c>
      <c r="S92" s="20">
        <v>19106146.440000001</v>
      </c>
      <c r="T92">
        <f>AF!$N$6</f>
        <v>0.77873999999999999</v>
      </c>
      <c r="U92">
        <f>AF!$P$6</f>
        <v>0.22126000000000001</v>
      </c>
      <c r="V92" s="18">
        <f t="shared" si="8"/>
        <v>14875302.1838808</v>
      </c>
      <c r="W92" s="18">
        <f t="shared" si="9"/>
        <v>3418.2948048000003</v>
      </c>
      <c r="X92" s="18">
        <f t="shared" si="10"/>
        <v>0</v>
      </c>
      <c r="Y92" s="18">
        <f t="shared" si="11"/>
        <v>14878720.478685601</v>
      </c>
      <c r="Z92" s="18">
        <f t="shared" si="12"/>
        <v>4226454.7361192005</v>
      </c>
      <c r="AA92" s="18">
        <f t="shared" si="13"/>
        <v>971.22519520000014</v>
      </c>
      <c r="AB92" s="18">
        <f t="shared" si="14"/>
        <v>0</v>
      </c>
      <c r="AC92" s="18">
        <f t="shared" si="15"/>
        <v>4227425.9613144007</v>
      </c>
      <c r="AD92" t="s">
        <v>101</v>
      </c>
    </row>
    <row r="93" spans="1:30" ht="13.45" thickBot="1" x14ac:dyDescent="0.3">
      <c r="A93" s="4" t="s">
        <v>6</v>
      </c>
      <c r="B93" s="4" t="s">
        <v>7</v>
      </c>
      <c r="C93" s="4" t="s">
        <v>8</v>
      </c>
      <c r="D93" s="4" t="s">
        <v>36</v>
      </c>
      <c r="E93" s="4" t="s">
        <v>10</v>
      </c>
      <c r="F93" s="24" t="s">
        <v>11</v>
      </c>
      <c r="G93" s="4" t="s">
        <v>7</v>
      </c>
      <c r="H93" s="4" t="s">
        <v>8</v>
      </c>
      <c r="I93" s="20">
        <v>11795.29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20">
        <v>0</v>
      </c>
      <c r="Q93" s="20">
        <v>0</v>
      </c>
      <c r="R93" s="20">
        <v>0</v>
      </c>
      <c r="S93" s="20">
        <v>11795.29</v>
      </c>
      <c r="T93">
        <f>AF!$N$6</f>
        <v>0.77873999999999999</v>
      </c>
      <c r="U93">
        <f>AF!$P$6</f>
        <v>0.22126000000000001</v>
      </c>
      <c r="V93" s="18">
        <f t="shared" si="8"/>
        <v>9185.4641346000008</v>
      </c>
      <c r="W93" s="18">
        <f t="shared" si="9"/>
        <v>0</v>
      </c>
      <c r="X93" s="18">
        <f t="shared" si="10"/>
        <v>0</v>
      </c>
      <c r="Y93" s="18">
        <f t="shared" si="11"/>
        <v>9185.4641346000008</v>
      </c>
      <c r="Z93" s="18">
        <f t="shared" si="12"/>
        <v>2609.8258654000001</v>
      </c>
      <c r="AA93" s="18">
        <f t="shared" si="13"/>
        <v>0</v>
      </c>
      <c r="AB93" s="18">
        <f t="shared" si="14"/>
        <v>0</v>
      </c>
      <c r="AC93" s="18">
        <f t="shared" si="15"/>
        <v>2609.8258654000001</v>
      </c>
      <c r="AD93" t="s">
        <v>101</v>
      </c>
    </row>
    <row r="94" spans="1:30" ht="13.45" thickBot="1" x14ac:dyDescent="0.3">
      <c r="A94" s="4" t="s">
        <v>6</v>
      </c>
      <c r="B94" s="4" t="s">
        <v>7</v>
      </c>
      <c r="C94" s="4" t="s">
        <v>8</v>
      </c>
      <c r="D94" s="4" t="s">
        <v>39</v>
      </c>
      <c r="E94" s="4" t="s">
        <v>10</v>
      </c>
      <c r="F94" s="24" t="s">
        <v>11</v>
      </c>
      <c r="G94" s="4" t="s">
        <v>7</v>
      </c>
      <c r="H94" s="4" t="s">
        <v>8</v>
      </c>
      <c r="I94" s="20">
        <v>6423.78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20">
        <v>0</v>
      </c>
      <c r="Q94" s="20">
        <v>0</v>
      </c>
      <c r="R94" s="20">
        <v>0</v>
      </c>
      <c r="S94" s="20">
        <v>6423.78</v>
      </c>
      <c r="T94">
        <f>AF!$N$6</f>
        <v>0.77873999999999999</v>
      </c>
      <c r="U94">
        <f>AF!$P$6</f>
        <v>0.22126000000000001</v>
      </c>
      <c r="V94" s="18">
        <f t="shared" si="8"/>
        <v>5002.4544372</v>
      </c>
      <c r="W94" s="18">
        <f t="shared" si="9"/>
        <v>0</v>
      </c>
      <c r="X94" s="18">
        <f t="shared" si="10"/>
        <v>0</v>
      </c>
      <c r="Y94" s="18">
        <f t="shared" si="11"/>
        <v>5002.4544372</v>
      </c>
      <c r="Z94" s="18">
        <f t="shared" si="12"/>
        <v>1421.3255627999999</v>
      </c>
      <c r="AA94" s="18">
        <f t="shared" si="13"/>
        <v>0</v>
      </c>
      <c r="AB94" s="18">
        <f t="shared" si="14"/>
        <v>0</v>
      </c>
      <c r="AC94" s="18">
        <f t="shared" si="15"/>
        <v>1421.3255627999999</v>
      </c>
      <c r="AD94" t="s">
        <v>101</v>
      </c>
    </row>
    <row r="95" spans="1:30" ht="13.45" thickBot="1" x14ac:dyDescent="0.3">
      <c r="A95" s="4" t="s">
        <v>12</v>
      </c>
      <c r="B95" s="4" t="s">
        <v>7</v>
      </c>
      <c r="C95" s="4" t="s">
        <v>8</v>
      </c>
      <c r="D95" s="4" t="s">
        <v>45</v>
      </c>
      <c r="E95" s="4" t="s">
        <v>10</v>
      </c>
      <c r="F95" s="24" t="s">
        <v>11</v>
      </c>
      <c r="G95" s="4" t="s">
        <v>7</v>
      </c>
      <c r="H95" s="4" t="s">
        <v>8</v>
      </c>
      <c r="I95" s="20">
        <v>14443514.49</v>
      </c>
      <c r="J95" s="20">
        <v>0</v>
      </c>
      <c r="K95" s="20">
        <v>0</v>
      </c>
      <c r="L95" s="20">
        <v>64167.29</v>
      </c>
      <c r="M95" s="20">
        <v>0</v>
      </c>
      <c r="N95" s="20">
        <v>458047.41</v>
      </c>
      <c r="O95" s="20">
        <v>0</v>
      </c>
      <c r="P95" s="20">
        <v>0</v>
      </c>
      <c r="Q95" s="20">
        <v>0</v>
      </c>
      <c r="R95" s="20">
        <v>0</v>
      </c>
      <c r="S95" s="20">
        <v>14901561.9</v>
      </c>
      <c r="T95">
        <f>AF!$N$6</f>
        <v>0.77873999999999999</v>
      </c>
      <c r="U95">
        <f>AF!$P$6</f>
        <v>0.22126000000000001</v>
      </c>
      <c r="V95" s="18">
        <f t="shared" si="8"/>
        <v>11247742.4739426</v>
      </c>
      <c r="W95" s="18">
        <f t="shared" si="9"/>
        <v>356699.84006339998</v>
      </c>
      <c r="X95" s="18">
        <f t="shared" si="10"/>
        <v>0</v>
      </c>
      <c r="Y95" s="18">
        <f t="shared" si="11"/>
        <v>11604442.314006001</v>
      </c>
      <c r="Z95" s="18">
        <f t="shared" si="12"/>
        <v>3195772.0160574</v>
      </c>
      <c r="AA95" s="18">
        <f t="shared" si="13"/>
        <v>101347.5699366</v>
      </c>
      <c r="AB95" s="18">
        <f t="shared" si="14"/>
        <v>0</v>
      </c>
      <c r="AC95" s="18">
        <f t="shared" si="15"/>
        <v>3297119.5859940001</v>
      </c>
      <c r="AD95" t="s">
        <v>101</v>
      </c>
    </row>
    <row r="96" spans="1:30" ht="13.45" thickBot="1" x14ac:dyDescent="0.3">
      <c r="A96" s="4" t="s">
        <v>6</v>
      </c>
      <c r="B96" s="4" t="s">
        <v>7</v>
      </c>
      <c r="C96" s="4" t="s">
        <v>8</v>
      </c>
      <c r="D96" s="4" t="s">
        <v>42</v>
      </c>
      <c r="E96" s="4" t="s">
        <v>10</v>
      </c>
      <c r="F96" s="24" t="s">
        <v>11</v>
      </c>
      <c r="G96" s="4" t="s">
        <v>7</v>
      </c>
      <c r="H96" s="4" t="s">
        <v>8</v>
      </c>
      <c r="I96" s="20">
        <v>6423.78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6423.78</v>
      </c>
      <c r="T96">
        <f>AF!$N$6</f>
        <v>0.77873999999999999</v>
      </c>
      <c r="U96">
        <f>AF!$P$6</f>
        <v>0.22126000000000001</v>
      </c>
      <c r="V96" s="18">
        <f t="shared" si="8"/>
        <v>5002.4544372</v>
      </c>
      <c r="W96" s="18">
        <f t="shared" si="9"/>
        <v>0</v>
      </c>
      <c r="X96" s="18">
        <f t="shared" si="10"/>
        <v>0</v>
      </c>
      <c r="Y96" s="18">
        <f t="shared" si="11"/>
        <v>5002.4544372</v>
      </c>
      <c r="Z96" s="18">
        <f t="shared" si="12"/>
        <v>1421.3255627999999</v>
      </c>
      <c r="AA96" s="18">
        <f t="shared" si="13"/>
        <v>0</v>
      </c>
      <c r="AB96" s="18">
        <f t="shared" si="14"/>
        <v>0</v>
      </c>
      <c r="AC96" s="18">
        <f t="shared" si="15"/>
        <v>1421.3255627999999</v>
      </c>
      <c r="AD96" t="s">
        <v>101</v>
      </c>
    </row>
    <row r="97" spans="1:30" ht="13.45" thickBot="1" x14ac:dyDescent="0.3">
      <c r="A97" s="4" t="s">
        <v>12</v>
      </c>
      <c r="B97" s="4" t="s">
        <v>7</v>
      </c>
      <c r="C97" s="4" t="s">
        <v>8</v>
      </c>
      <c r="D97" s="4" t="s">
        <v>47</v>
      </c>
      <c r="E97" s="4" t="s">
        <v>10</v>
      </c>
      <c r="F97" s="24" t="s">
        <v>11</v>
      </c>
      <c r="G97" s="4" t="s">
        <v>7</v>
      </c>
      <c r="H97" s="4" t="s">
        <v>8</v>
      </c>
      <c r="I97" s="20">
        <v>18901049.969999999</v>
      </c>
      <c r="J97" s="20">
        <v>0</v>
      </c>
      <c r="K97" s="20">
        <v>0</v>
      </c>
      <c r="L97" s="20">
        <v>31506.31</v>
      </c>
      <c r="M97" s="20">
        <v>0</v>
      </c>
      <c r="N97" s="20">
        <v>67011.929999999993</v>
      </c>
      <c r="O97" s="20">
        <v>0</v>
      </c>
      <c r="P97" s="20">
        <v>0</v>
      </c>
      <c r="Q97" s="20">
        <v>0</v>
      </c>
      <c r="R97" s="20">
        <v>0</v>
      </c>
      <c r="S97" s="20">
        <v>18968061.899999999</v>
      </c>
      <c r="T97">
        <f>AF!$N$6</f>
        <v>0.77873999999999999</v>
      </c>
      <c r="U97">
        <f>AF!$P$6</f>
        <v>0.22126000000000001</v>
      </c>
      <c r="V97" s="18">
        <f t="shared" si="8"/>
        <v>14719003.653637799</v>
      </c>
      <c r="W97" s="18">
        <f t="shared" si="9"/>
        <v>52184.87036819999</v>
      </c>
      <c r="X97" s="18">
        <f t="shared" si="10"/>
        <v>0</v>
      </c>
      <c r="Y97" s="18">
        <f t="shared" si="11"/>
        <v>14771188.524005998</v>
      </c>
      <c r="Z97" s="18">
        <f t="shared" si="12"/>
        <v>4182046.3163621998</v>
      </c>
      <c r="AA97" s="18">
        <f t="shared" si="13"/>
        <v>14827.059631799999</v>
      </c>
      <c r="AB97" s="18">
        <f t="shared" si="14"/>
        <v>0</v>
      </c>
      <c r="AC97" s="18">
        <f t="shared" si="15"/>
        <v>4196873.3759939997</v>
      </c>
      <c r="AD97" t="s">
        <v>101</v>
      </c>
    </row>
    <row r="98" spans="1:30" ht="13.45" thickBot="1" x14ac:dyDescent="0.3">
      <c r="A98" s="4" t="s">
        <v>12</v>
      </c>
      <c r="B98" s="4" t="s">
        <v>7</v>
      </c>
      <c r="C98" s="4" t="s">
        <v>8</v>
      </c>
      <c r="D98" s="4" t="s">
        <v>48</v>
      </c>
      <c r="E98" s="4" t="s">
        <v>10</v>
      </c>
      <c r="F98" s="24" t="s">
        <v>11</v>
      </c>
      <c r="G98" s="4" t="s">
        <v>7</v>
      </c>
      <c r="H98" s="4" t="s">
        <v>8</v>
      </c>
      <c r="I98" s="20">
        <v>19106177.719999999</v>
      </c>
      <c r="J98" s="20">
        <v>1240.0899999999999</v>
      </c>
      <c r="K98" s="20">
        <v>-5114.3900000000003</v>
      </c>
      <c r="L98" s="20">
        <v>17839.61</v>
      </c>
      <c r="M98" s="20">
        <v>0</v>
      </c>
      <c r="N98" s="20">
        <v>189347.14</v>
      </c>
      <c r="O98" s="20">
        <v>0</v>
      </c>
      <c r="P98" s="20">
        <v>0</v>
      </c>
      <c r="Q98" s="20">
        <v>0</v>
      </c>
      <c r="R98" s="20">
        <v>0</v>
      </c>
      <c r="S98" s="20">
        <v>19295524.859999999</v>
      </c>
      <c r="T98">
        <f>AF!$N$6</f>
        <v>0.77873999999999999</v>
      </c>
      <c r="U98">
        <f>AF!$P$6</f>
        <v>0.22126000000000001</v>
      </c>
      <c r="V98" s="18">
        <f t="shared" si="8"/>
        <v>14878744.837672798</v>
      </c>
      <c r="W98" s="18">
        <f t="shared" si="9"/>
        <v>147452.1918036</v>
      </c>
      <c r="X98" s="18">
        <f t="shared" si="10"/>
        <v>0</v>
      </c>
      <c r="Y98" s="18">
        <f t="shared" si="11"/>
        <v>15026197.029476399</v>
      </c>
      <c r="Z98" s="18">
        <f t="shared" si="12"/>
        <v>4227432.8823271999</v>
      </c>
      <c r="AA98" s="18">
        <f t="shared" si="13"/>
        <v>41894.948196400008</v>
      </c>
      <c r="AB98" s="18">
        <f t="shared" si="14"/>
        <v>0</v>
      </c>
      <c r="AC98" s="18">
        <f t="shared" si="15"/>
        <v>4269327.8305235999</v>
      </c>
      <c r="AD98" t="s">
        <v>101</v>
      </c>
    </row>
    <row r="99" spans="1:30" ht="13.45" thickBot="1" x14ac:dyDescent="0.3">
      <c r="A99" s="4" t="s">
        <v>12</v>
      </c>
      <c r="B99" s="4" t="s">
        <v>7</v>
      </c>
      <c r="C99" s="4" t="s">
        <v>8</v>
      </c>
      <c r="D99" s="4" t="s">
        <v>55</v>
      </c>
      <c r="E99" s="4" t="s">
        <v>10</v>
      </c>
      <c r="F99" s="24" t="s">
        <v>11</v>
      </c>
      <c r="G99" s="4" t="s">
        <v>7</v>
      </c>
      <c r="H99" s="4" t="s">
        <v>8</v>
      </c>
      <c r="I99" s="20">
        <v>19106146.440000001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20">
        <v>0</v>
      </c>
      <c r="Q99" s="20">
        <v>0</v>
      </c>
      <c r="R99" s="20">
        <v>0</v>
      </c>
      <c r="S99" s="20">
        <v>19106146.440000001</v>
      </c>
      <c r="T99">
        <f>AF!$N$6</f>
        <v>0.77873999999999999</v>
      </c>
      <c r="U99">
        <f>AF!$P$6</f>
        <v>0.22126000000000001</v>
      </c>
      <c r="V99" s="18">
        <f t="shared" si="8"/>
        <v>14878720.478685601</v>
      </c>
      <c r="W99" s="18">
        <f t="shared" si="9"/>
        <v>0</v>
      </c>
      <c r="X99" s="18">
        <f t="shared" si="10"/>
        <v>0</v>
      </c>
      <c r="Y99" s="18">
        <f t="shared" si="11"/>
        <v>14878720.478685601</v>
      </c>
      <c r="Z99" s="18">
        <f t="shared" si="12"/>
        <v>4227425.9613144007</v>
      </c>
      <c r="AA99" s="18">
        <f t="shared" si="13"/>
        <v>0</v>
      </c>
      <c r="AB99" s="18">
        <f t="shared" si="14"/>
        <v>0</v>
      </c>
      <c r="AC99" s="18">
        <f t="shared" si="15"/>
        <v>4227425.9613144007</v>
      </c>
      <c r="AD99" t="s">
        <v>101</v>
      </c>
    </row>
    <row r="100" spans="1:30" ht="13.45" thickBot="1" x14ac:dyDescent="0.3">
      <c r="A100" s="4" t="s">
        <v>12</v>
      </c>
      <c r="B100" s="4" t="s">
        <v>7</v>
      </c>
      <c r="C100" s="4" t="s">
        <v>8</v>
      </c>
      <c r="D100" s="4" t="s">
        <v>31</v>
      </c>
      <c r="E100" s="4" t="s">
        <v>10</v>
      </c>
      <c r="F100" s="24" t="s">
        <v>11</v>
      </c>
      <c r="G100" s="4" t="s">
        <v>7</v>
      </c>
      <c r="H100" s="4" t="s">
        <v>8</v>
      </c>
      <c r="I100" s="20">
        <v>19295524.859999999</v>
      </c>
      <c r="J100" s="20">
        <v>0</v>
      </c>
      <c r="K100" s="20">
        <v>0</v>
      </c>
      <c r="L100" s="20">
        <v>80.92</v>
      </c>
      <c r="M100" s="20">
        <v>0</v>
      </c>
      <c r="N100" s="20">
        <v>48.78</v>
      </c>
      <c r="O100" s="20">
        <v>0</v>
      </c>
      <c r="P100" s="20">
        <v>0</v>
      </c>
      <c r="Q100" s="20">
        <v>0</v>
      </c>
      <c r="R100" s="20">
        <v>0</v>
      </c>
      <c r="S100" s="20">
        <v>19295573.640000001</v>
      </c>
      <c r="T100">
        <f>AF!$N$6</f>
        <v>0.77873999999999999</v>
      </c>
      <c r="U100">
        <f>AF!$P$6</f>
        <v>0.22126000000000001</v>
      </c>
      <c r="V100" s="18">
        <f t="shared" si="8"/>
        <v>15026197.029476399</v>
      </c>
      <c r="W100" s="18">
        <f t="shared" si="9"/>
        <v>37.9869372</v>
      </c>
      <c r="X100" s="18">
        <f t="shared" si="10"/>
        <v>0</v>
      </c>
      <c r="Y100" s="18">
        <f t="shared" si="11"/>
        <v>15026235.016413601</v>
      </c>
      <c r="Z100" s="18">
        <f t="shared" si="12"/>
        <v>4269327.8305235999</v>
      </c>
      <c r="AA100" s="18">
        <f t="shared" si="13"/>
        <v>10.793062800000001</v>
      </c>
      <c r="AB100" s="18">
        <f t="shared" si="14"/>
        <v>0</v>
      </c>
      <c r="AC100" s="18">
        <f t="shared" si="15"/>
        <v>4269338.6235864004</v>
      </c>
      <c r="AD100" t="s">
        <v>101</v>
      </c>
    </row>
    <row r="101" spans="1:30" ht="13.45" thickBot="1" x14ac:dyDescent="0.3">
      <c r="A101" s="4" t="s">
        <v>12</v>
      </c>
      <c r="B101" s="4" t="s">
        <v>7</v>
      </c>
      <c r="C101" s="4" t="s">
        <v>8</v>
      </c>
      <c r="D101" s="4" t="s">
        <v>9</v>
      </c>
      <c r="E101" s="4" t="s">
        <v>10</v>
      </c>
      <c r="F101" s="24" t="s">
        <v>11</v>
      </c>
      <c r="G101" s="4" t="s">
        <v>7</v>
      </c>
      <c r="H101" s="4" t="s">
        <v>8</v>
      </c>
      <c r="I101" s="20">
        <v>19091578.34</v>
      </c>
      <c r="J101" s="20">
        <v>0</v>
      </c>
      <c r="K101" s="20">
        <v>0</v>
      </c>
      <c r="L101" s="20">
        <v>824.42</v>
      </c>
      <c r="M101" s="20">
        <v>0</v>
      </c>
      <c r="N101" s="20">
        <v>10093.75</v>
      </c>
      <c r="O101" s="20">
        <v>0</v>
      </c>
      <c r="P101" s="20">
        <v>0</v>
      </c>
      <c r="Q101" s="20">
        <v>0</v>
      </c>
      <c r="R101" s="20">
        <v>0</v>
      </c>
      <c r="S101" s="20">
        <v>19101672.09</v>
      </c>
      <c r="T101">
        <f>AF!$N$6</f>
        <v>0.77873999999999999</v>
      </c>
      <c r="U101">
        <f>AF!$P$6</f>
        <v>0.22126000000000001</v>
      </c>
      <c r="V101" s="18">
        <f t="shared" si="8"/>
        <v>14867375.7164916</v>
      </c>
      <c r="W101" s="18">
        <f t="shared" si="9"/>
        <v>7860.4068749999997</v>
      </c>
      <c r="X101" s="18">
        <f t="shared" si="10"/>
        <v>0</v>
      </c>
      <c r="Y101" s="18">
        <f t="shared" si="11"/>
        <v>14875236.1233666</v>
      </c>
      <c r="Z101" s="18">
        <f t="shared" si="12"/>
        <v>4224202.6235084003</v>
      </c>
      <c r="AA101" s="18">
        <f t="shared" si="13"/>
        <v>2233.3431250000003</v>
      </c>
      <c r="AB101" s="18">
        <f t="shared" si="14"/>
        <v>0</v>
      </c>
      <c r="AC101" s="18">
        <f t="shared" si="15"/>
        <v>4226435.9666333999</v>
      </c>
      <c r="AD101" t="s">
        <v>101</v>
      </c>
    </row>
    <row r="102" spans="1:30" ht="13.45" thickBot="1" x14ac:dyDescent="0.3">
      <c r="A102" s="4" t="s">
        <v>6</v>
      </c>
      <c r="B102" s="4" t="s">
        <v>7</v>
      </c>
      <c r="C102" s="4" t="s">
        <v>8</v>
      </c>
      <c r="D102" s="4" t="s">
        <v>55</v>
      </c>
      <c r="E102" s="4" t="s">
        <v>10</v>
      </c>
      <c r="F102" s="24" t="s">
        <v>11</v>
      </c>
      <c r="G102" s="4" t="s">
        <v>7</v>
      </c>
      <c r="H102" s="4" t="s">
        <v>8</v>
      </c>
      <c r="I102" s="20">
        <v>6423.78</v>
      </c>
      <c r="J102" s="20">
        <v>0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6423.78</v>
      </c>
      <c r="T102">
        <f>AF!$N$6</f>
        <v>0.77873999999999999</v>
      </c>
      <c r="U102">
        <f>AF!$P$6</f>
        <v>0.22126000000000001</v>
      </c>
      <c r="V102" s="18">
        <f t="shared" si="8"/>
        <v>5002.4544372</v>
      </c>
      <c r="W102" s="18">
        <f t="shared" si="9"/>
        <v>0</v>
      </c>
      <c r="X102" s="18">
        <f t="shared" si="10"/>
        <v>0</v>
      </c>
      <c r="Y102" s="18">
        <f t="shared" si="11"/>
        <v>5002.4544372</v>
      </c>
      <c r="Z102" s="18">
        <f t="shared" si="12"/>
        <v>1421.3255627999999</v>
      </c>
      <c r="AA102" s="18">
        <f t="shared" si="13"/>
        <v>0</v>
      </c>
      <c r="AB102" s="18">
        <f t="shared" si="14"/>
        <v>0</v>
      </c>
      <c r="AC102" s="18">
        <f t="shared" si="15"/>
        <v>1421.3255627999999</v>
      </c>
      <c r="AD102" t="s">
        <v>101</v>
      </c>
    </row>
    <row r="103" spans="1:30" ht="13.45" thickBot="1" x14ac:dyDescent="0.3">
      <c r="A103" s="4" t="s">
        <v>12</v>
      </c>
      <c r="B103" s="4" t="s">
        <v>7</v>
      </c>
      <c r="C103" s="4" t="s">
        <v>8</v>
      </c>
      <c r="D103" s="4" t="s">
        <v>51</v>
      </c>
      <c r="E103" s="4" t="s">
        <v>10</v>
      </c>
      <c r="F103" s="24" t="s">
        <v>11</v>
      </c>
      <c r="G103" s="4" t="s">
        <v>7</v>
      </c>
      <c r="H103" s="4" t="s">
        <v>8</v>
      </c>
      <c r="I103" s="20">
        <v>14901561.9</v>
      </c>
      <c r="J103" s="20">
        <v>0</v>
      </c>
      <c r="K103" s="20">
        <v>0</v>
      </c>
      <c r="L103" s="20">
        <v>11141.5</v>
      </c>
      <c r="M103" s="20">
        <v>0</v>
      </c>
      <c r="N103" s="20">
        <v>406320.94</v>
      </c>
      <c r="O103" s="20">
        <v>0</v>
      </c>
      <c r="P103" s="20">
        <v>0</v>
      </c>
      <c r="Q103" s="20">
        <v>0</v>
      </c>
      <c r="R103" s="20">
        <v>0</v>
      </c>
      <c r="S103" s="20">
        <v>15307882.84</v>
      </c>
      <c r="T103">
        <f>AF!$N$6</f>
        <v>0.77873999999999999</v>
      </c>
      <c r="U103">
        <f>AF!$P$6</f>
        <v>0.22126000000000001</v>
      </c>
      <c r="V103" s="18">
        <f t="shared" si="8"/>
        <v>11604442.314006001</v>
      </c>
      <c r="W103" s="18">
        <f t="shared" si="9"/>
        <v>316418.3688156</v>
      </c>
      <c r="X103" s="18">
        <f t="shared" si="10"/>
        <v>0</v>
      </c>
      <c r="Y103" s="18">
        <f t="shared" si="11"/>
        <v>11920860.6828216</v>
      </c>
      <c r="Z103" s="18">
        <f t="shared" si="12"/>
        <v>3297119.5859940001</v>
      </c>
      <c r="AA103" s="18">
        <f t="shared" si="13"/>
        <v>89902.571184400003</v>
      </c>
      <c r="AB103" s="18">
        <f t="shared" si="14"/>
        <v>0</v>
      </c>
      <c r="AC103" s="18">
        <f t="shared" si="15"/>
        <v>3387022.1571784001</v>
      </c>
      <c r="AD103" t="s">
        <v>101</v>
      </c>
    </row>
    <row r="104" spans="1:30" ht="13.45" thickBot="1" x14ac:dyDescent="0.3">
      <c r="A104" s="4" t="s">
        <v>6</v>
      </c>
      <c r="B104" s="4" t="s">
        <v>7</v>
      </c>
      <c r="C104" s="4" t="s">
        <v>8</v>
      </c>
      <c r="D104" s="4" t="s">
        <v>48</v>
      </c>
      <c r="E104" s="4" t="s">
        <v>10</v>
      </c>
      <c r="F104" s="24" t="s">
        <v>11</v>
      </c>
      <c r="G104" s="4" t="s">
        <v>7</v>
      </c>
      <c r="H104" s="4" t="s">
        <v>8</v>
      </c>
      <c r="I104" s="20">
        <v>6423.78</v>
      </c>
      <c r="J104" s="20">
        <v>0</v>
      </c>
      <c r="K104" s="20">
        <v>0</v>
      </c>
      <c r="L104" s="20">
        <v>0</v>
      </c>
      <c r="M104" s="20">
        <v>0</v>
      </c>
      <c r="N104" s="20">
        <v>9277.35</v>
      </c>
      <c r="O104" s="20">
        <v>0</v>
      </c>
      <c r="P104" s="20">
        <v>0</v>
      </c>
      <c r="Q104" s="20">
        <v>0</v>
      </c>
      <c r="R104" s="20">
        <v>0</v>
      </c>
      <c r="S104" s="20">
        <v>15701.13</v>
      </c>
      <c r="T104">
        <f>AF!$N$6</f>
        <v>0.77873999999999999</v>
      </c>
      <c r="U104">
        <f>AF!$P$6</f>
        <v>0.22126000000000001</v>
      </c>
      <c r="V104" s="18">
        <f t="shared" si="8"/>
        <v>5002.4544372</v>
      </c>
      <c r="W104" s="18">
        <f t="shared" si="9"/>
        <v>7224.6435390000006</v>
      </c>
      <c r="X104" s="18">
        <f t="shared" si="10"/>
        <v>0</v>
      </c>
      <c r="Y104" s="18">
        <f t="shared" si="11"/>
        <v>12227.097976199999</v>
      </c>
      <c r="Z104" s="18">
        <f t="shared" si="12"/>
        <v>1421.3255627999999</v>
      </c>
      <c r="AA104" s="18">
        <f t="shared" si="13"/>
        <v>2052.7064610000002</v>
      </c>
      <c r="AB104" s="18">
        <f t="shared" si="14"/>
        <v>0</v>
      </c>
      <c r="AC104" s="18">
        <f t="shared" si="15"/>
        <v>3474.0320237999999</v>
      </c>
      <c r="AD104" t="s">
        <v>101</v>
      </c>
    </row>
    <row r="105" spans="1:30" ht="13.45" thickBot="1" x14ac:dyDescent="0.3">
      <c r="A105" s="4" t="s">
        <v>12</v>
      </c>
      <c r="B105" s="4" t="s">
        <v>7</v>
      </c>
      <c r="C105" s="4" t="s">
        <v>8</v>
      </c>
      <c r="D105" s="4" t="s">
        <v>15</v>
      </c>
      <c r="E105" s="4" t="s">
        <v>10</v>
      </c>
      <c r="F105" s="24" t="s">
        <v>11</v>
      </c>
      <c r="G105" s="4" t="s">
        <v>7</v>
      </c>
      <c r="H105" s="4" t="s">
        <v>8</v>
      </c>
      <c r="I105" s="20">
        <v>18968061.899999999</v>
      </c>
      <c r="J105" s="20">
        <v>1000.64</v>
      </c>
      <c r="K105" s="20">
        <v>-7699.42</v>
      </c>
      <c r="L105" s="20">
        <v>5525.13</v>
      </c>
      <c r="M105" s="20">
        <v>0</v>
      </c>
      <c r="N105" s="20">
        <v>123516.44</v>
      </c>
      <c r="O105" s="20">
        <v>0</v>
      </c>
      <c r="P105" s="20">
        <v>0</v>
      </c>
      <c r="Q105" s="20">
        <v>0</v>
      </c>
      <c r="R105" s="20">
        <v>0</v>
      </c>
      <c r="S105" s="20">
        <v>19091578.34</v>
      </c>
      <c r="T105">
        <f>AF!$N$6</f>
        <v>0.77873999999999999</v>
      </c>
      <c r="U105">
        <f>AF!$P$6</f>
        <v>0.22126000000000001</v>
      </c>
      <c r="V105" s="18">
        <f t="shared" si="8"/>
        <v>14771188.524005998</v>
      </c>
      <c r="W105" s="18">
        <f t="shared" si="9"/>
        <v>96187.192485599997</v>
      </c>
      <c r="X105" s="18">
        <f t="shared" si="10"/>
        <v>0</v>
      </c>
      <c r="Y105" s="18">
        <f t="shared" si="11"/>
        <v>14867375.7164916</v>
      </c>
      <c r="Z105" s="18">
        <f t="shared" si="12"/>
        <v>4196873.3759939997</v>
      </c>
      <c r="AA105" s="18">
        <f t="shared" si="13"/>
        <v>27329.247514400002</v>
      </c>
      <c r="AB105" s="18">
        <f t="shared" si="14"/>
        <v>0</v>
      </c>
      <c r="AC105" s="18">
        <f t="shared" si="15"/>
        <v>4224202.6235084003</v>
      </c>
      <c r="AD105" t="s">
        <v>101</v>
      </c>
    </row>
    <row r="106" spans="1:30" ht="13.45" thickBot="1" x14ac:dyDescent="0.3">
      <c r="A106" s="4" t="s">
        <v>6</v>
      </c>
      <c r="B106" s="4" t="s">
        <v>7</v>
      </c>
      <c r="C106" s="4" t="s">
        <v>8</v>
      </c>
      <c r="D106" s="4" t="s">
        <v>31</v>
      </c>
      <c r="E106" s="4" t="s">
        <v>10</v>
      </c>
      <c r="F106" s="24" t="s">
        <v>11</v>
      </c>
      <c r="G106" s="4" t="s">
        <v>7</v>
      </c>
      <c r="H106" s="4" t="s">
        <v>8</v>
      </c>
      <c r="I106" s="20">
        <v>15701.13</v>
      </c>
      <c r="J106" s="20">
        <v>0</v>
      </c>
      <c r="K106" s="20">
        <v>0</v>
      </c>
      <c r="L106" s="20">
        <v>0</v>
      </c>
      <c r="M106" s="20">
        <v>0</v>
      </c>
      <c r="N106" s="20">
        <v>0</v>
      </c>
      <c r="O106" s="20">
        <v>0</v>
      </c>
      <c r="P106" s="20">
        <v>0</v>
      </c>
      <c r="Q106" s="20">
        <v>0</v>
      </c>
      <c r="R106" s="20">
        <v>0</v>
      </c>
      <c r="S106" s="20">
        <v>15701.13</v>
      </c>
      <c r="T106">
        <f>AF!$N$6</f>
        <v>0.77873999999999999</v>
      </c>
      <c r="U106">
        <f>AF!$P$6</f>
        <v>0.22126000000000001</v>
      </c>
      <c r="V106" s="18">
        <f t="shared" si="8"/>
        <v>12227.097976199999</v>
      </c>
      <c r="W106" s="18">
        <f t="shared" si="9"/>
        <v>0</v>
      </c>
      <c r="X106" s="18">
        <f t="shared" si="10"/>
        <v>0</v>
      </c>
      <c r="Y106" s="18">
        <f t="shared" si="11"/>
        <v>12227.097976199999</v>
      </c>
      <c r="Z106" s="18">
        <f t="shared" si="12"/>
        <v>3474.0320237999999</v>
      </c>
      <c r="AA106" s="18">
        <f t="shared" si="13"/>
        <v>0</v>
      </c>
      <c r="AB106" s="18">
        <f t="shared" si="14"/>
        <v>0</v>
      </c>
      <c r="AC106" s="18">
        <f t="shared" si="15"/>
        <v>3474.0320237999999</v>
      </c>
      <c r="AD106" t="s">
        <v>101</v>
      </c>
    </row>
    <row r="107" spans="1:30" ht="13.45" thickBot="1" x14ac:dyDescent="0.3">
      <c r="A107" s="4" t="s">
        <v>12</v>
      </c>
      <c r="B107" s="4" t="s">
        <v>7</v>
      </c>
      <c r="C107" s="4" t="s">
        <v>8</v>
      </c>
      <c r="D107" s="4" t="s">
        <v>25</v>
      </c>
      <c r="E107" s="4" t="s">
        <v>10</v>
      </c>
      <c r="F107" s="24" t="s">
        <v>11</v>
      </c>
      <c r="G107" s="4" t="s">
        <v>7</v>
      </c>
      <c r="H107" s="4" t="s">
        <v>8</v>
      </c>
      <c r="I107" s="20">
        <v>19295573.640000001</v>
      </c>
      <c r="J107" s="20">
        <v>0</v>
      </c>
      <c r="K107" s="20">
        <v>0</v>
      </c>
      <c r="L107" s="20">
        <v>0</v>
      </c>
      <c r="M107" s="20">
        <v>0</v>
      </c>
      <c r="N107" s="20">
        <v>75.319999999999993</v>
      </c>
      <c r="O107" s="20">
        <v>0</v>
      </c>
      <c r="P107" s="20">
        <v>0</v>
      </c>
      <c r="Q107" s="20">
        <v>0</v>
      </c>
      <c r="R107" s="20">
        <v>0</v>
      </c>
      <c r="S107" s="20">
        <v>19295648.960000001</v>
      </c>
      <c r="T107">
        <f>AF!$N$6</f>
        <v>0.77873999999999999</v>
      </c>
      <c r="U107">
        <f>AF!$P$6</f>
        <v>0.22126000000000001</v>
      </c>
      <c r="V107" s="18">
        <f t="shared" si="8"/>
        <v>15026235.016413601</v>
      </c>
      <c r="W107" s="18">
        <f t="shared" si="9"/>
        <v>58.654696799999996</v>
      </c>
      <c r="X107" s="18">
        <f t="shared" si="10"/>
        <v>0</v>
      </c>
      <c r="Y107" s="18">
        <f t="shared" si="11"/>
        <v>15026293.671110401</v>
      </c>
      <c r="Z107" s="18">
        <f t="shared" si="12"/>
        <v>4269338.6235864004</v>
      </c>
      <c r="AA107" s="18">
        <f t="shared" si="13"/>
        <v>16.6653032</v>
      </c>
      <c r="AB107" s="18">
        <f t="shared" si="14"/>
        <v>0</v>
      </c>
      <c r="AC107" s="18">
        <f t="shared" si="15"/>
        <v>4269355.2888896009</v>
      </c>
      <c r="AD107" t="s">
        <v>101</v>
      </c>
    </row>
    <row r="108" spans="1:30" ht="13.45" thickBot="1" x14ac:dyDescent="0.3">
      <c r="A108" s="4" t="s">
        <v>6</v>
      </c>
      <c r="B108" s="4" t="s">
        <v>24</v>
      </c>
      <c r="C108" s="4" t="s">
        <v>8</v>
      </c>
      <c r="D108" s="4" t="s">
        <v>41</v>
      </c>
      <c r="E108" s="4" t="s">
        <v>54</v>
      </c>
      <c r="F108" s="24" t="s">
        <v>11</v>
      </c>
      <c r="G108" s="4" t="s">
        <v>24</v>
      </c>
      <c r="H108" s="4" t="s">
        <v>8</v>
      </c>
      <c r="I108" s="20">
        <v>4009.73</v>
      </c>
      <c r="J108" s="20">
        <v>0</v>
      </c>
      <c r="K108" s="20">
        <v>0</v>
      </c>
      <c r="L108" s="20">
        <v>0</v>
      </c>
      <c r="M108" s="20">
        <v>0</v>
      </c>
      <c r="N108" s="20">
        <v>0</v>
      </c>
      <c r="O108" s="20">
        <v>0</v>
      </c>
      <c r="P108" s="20">
        <v>0</v>
      </c>
      <c r="Q108" s="20">
        <v>0</v>
      </c>
      <c r="R108" s="20">
        <v>0</v>
      </c>
      <c r="S108" s="20">
        <v>4009.73</v>
      </c>
      <c r="T108" s="17">
        <v>1</v>
      </c>
      <c r="V108" s="18">
        <f t="shared" si="8"/>
        <v>4009.73</v>
      </c>
      <c r="W108" s="18">
        <f t="shared" si="9"/>
        <v>0</v>
      </c>
      <c r="X108" s="18">
        <f t="shared" si="10"/>
        <v>0</v>
      </c>
      <c r="Y108" s="18">
        <f t="shared" si="11"/>
        <v>4009.73</v>
      </c>
      <c r="Z108" s="18">
        <f t="shared" si="12"/>
        <v>0</v>
      </c>
      <c r="AA108" s="18">
        <f t="shared" si="13"/>
        <v>0</v>
      </c>
      <c r="AB108" s="18">
        <f t="shared" si="14"/>
        <v>0</v>
      </c>
      <c r="AC108" s="18">
        <f t="shared" si="15"/>
        <v>0</v>
      </c>
      <c r="AD108" t="s">
        <v>101</v>
      </c>
    </row>
    <row r="109" spans="1:30" ht="13.45" thickBot="1" x14ac:dyDescent="0.3">
      <c r="A109" s="4" t="s">
        <v>12</v>
      </c>
      <c r="B109" s="4" t="s">
        <v>24</v>
      </c>
      <c r="C109" s="4" t="s">
        <v>8</v>
      </c>
      <c r="D109" s="4" t="s">
        <v>42</v>
      </c>
      <c r="E109" s="4" t="s">
        <v>54</v>
      </c>
      <c r="F109" s="24" t="s">
        <v>11</v>
      </c>
      <c r="G109" s="4" t="s">
        <v>24</v>
      </c>
      <c r="H109" s="4" t="s">
        <v>8</v>
      </c>
      <c r="I109" s="20">
        <v>0</v>
      </c>
      <c r="J109" s="20">
        <v>2816.63</v>
      </c>
      <c r="K109" s="20">
        <v>1594.64</v>
      </c>
      <c r="L109" s="20">
        <v>71450.429999999993</v>
      </c>
      <c r="M109" s="20">
        <v>0</v>
      </c>
      <c r="N109" s="20">
        <v>364142.17</v>
      </c>
      <c r="O109" s="20">
        <v>0</v>
      </c>
      <c r="P109" s="20">
        <v>0</v>
      </c>
      <c r="Q109" s="20">
        <v>0</v>
      </c>
      <c r="R109" s="20">
        <v>0</v>
      </c>
      <c r="S109" s="20">
        <v>364142.17</v>
      </c>
      <c r="T109" s="17">
        <v>1</v>
      </c>
      <c r="V109" s="18">
        <f t="shared" si="8"/>
        <v>0</v>
      </c>
      <c r="W109" s="18">
        <f t="shared" si="9"/>
        <v>364142.17</v>
      </c>
      <c r="X109" s="18">
        <f t="shared" si="10"/>
        <v>0</v>
      </c>
      <c r="Y109" s="18">
        <f t="shared" si="11"/>
        <v>364142.17</v>
      </c>
      <c r="Z109" s="18">
        <f t="shared" si="12"/>
        <v>0</v>
      </c>
      <c r="AA109" s="18">
        <f t="shared" si="13"/>
        <v>0</v>
      </c>
      <c r="AB109" s="18">
        <f t="shared" si="14"/>
        <v>0</v>
      </c>
      <c r="AC109" s="18">
        <f t="shared" si="15"/>
        <v>0</v>
      </c>
      <c r="AD109" t="s">
        <v>101</v>
      </c>
    </row>
    <row r="110" spans="1:30" ht="13.45" thickBot="1" x14ac:dyDescent="0.3">
      <c r="A110" s="4" t="s">
        <v>12</v>
      </c>
      <c r="B110" s="4" t="s">
        <v>24</v>
      </c>
      <c r="C110" s="4" t="s">
        <v>8</v>
      </c>
      <c r="D110" s="4" t="s">
        <v>41</v>
      </c>
      <c r="E110" s="4" t="s">
        <v>54</v>
      </c>
      <c r="F110" s="24" t="s">
        <v>11</v>
      </c>
      <c r="G110" s="4" t="s">
        <v>24</v>
      </c>
      <c r="H110" s="4" t="s">
        <v>8</v>
      </c>
      <c r="I110" s="20">
        <v>933377.66</v>
      </c>
      <c r="J110" s="20">
        <v>0</v>
      </c>
      <c r="K110" s="20">
        <v>0</v>
      </c>
      <c r="L110" s="20">
        <v>8967.2900000000009</v>
      </c>
      <c r="M110" s="20">
        <v>0</v>
      </c>
      <c r="N110" s="20">
        <v>53624.35</v>
      </c>
      <c r="O110" s="20">
        <v>0</v>
      </c>
      <c r="P110" s="20">
        <v>0</v>
      </c>
      <c r="Q110" s="20">
        <v>0</v>
      </c>
      <c r="R110" s="20">
        <v>0</v>
      </c>
      <c r="S110" s="20">
        <v>987002.01</v>
      </c>
      <c r="T110" s="17">
        <v>1</v>
      </c>
      <c r="V110" s="18">
        <f t="shared" si="8"/>
        <v>933377.66</v>
      </c>
      <c r="W110" s="18">
        <f t="shared" si="9"/>
        <v>53624.35</v>
      </c>
      <c r="X110" s="18">
        <f t="shared" si="10"/>
        <v>0</v>
      </c>
      <c r="Y110" s="18">
        <f t="shared" si="11"/>
        <v>987002.01</v>
      </c>
      <c r="Z110" s="18">
        <f t="shared" si="12"/>
        <v>0</v>
      </c>
      <c r="AA110" s="18">
        <f t="shared" si="13"/>
        <v>0</v>
      </c>
      <c r="AB110" s="18">
        <f t="shared" si="14"/>
        <v>0</v>
      </c>
      <c r="AC110" s="18">
        <f t="shared" si="15"/>
        <v>0</v>
      </c>
      <c r="AD110" t="s">
        <v>101</v>
      </c>
    </row>
    <row r="111" spans="1:30" ht="13.45" thickBot="1" x14ac:dyDescent="0.3">
      <c r="A111" s="4" t="s">
        <v>6</v>
      </c>
      <c r="B111" s="4" t="s">
        <v>24</v>
      </c>
      <c r="C111" s="4" t="s">
        <v>8</v>
      </c>
      <c r="D111" s="4" t="s">
        <v>36</v>
      </c>
      <c r="E111" s="4" t="s">
        <v>54</v>
      </c>
      <c r="F111" s="24" t="s">
        <v>11</v>
      </c>
      <c r="G111" s="4" t="s">
        <v>24</v>
      </c>
      <c r="H111" s="4" t="s">
        <v>8</v>
      </c>
      <c r="I111" s="20">
        <v>4009.73</v>
      </c>
      <c r="J111" s="20">
        <v>0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4009.73</v>
      </c>
      <c r="T111" s="17">
        <v>1</v>
      </c>
      <c r="V111" s="18">
        <f t="shared" si="8"/>
        <v>4009.73</v>
      </c>
      <c r="W111" s="18">
        <f t="shared" si="9"/>
        <v>0</v>
      </c>
      <c r="X111" s="18">
        <f t="shared" si="10"/>
        <v>0</v>
      </c>
      <c r="Y111" s="18">
        <f t="shared" si="11"/>
        <v>4009.73</v>
      </c>
      <c r="Z111" s="18">
        <f t="shared" si="12"/>
        <v>0</v>
      </c>
      <c r="AA111" s="18">
        <f t="shared" si="13"/>
        <v>0</v>
      </c>
      <c r="AB111" s="18">
        <f t="shared" si="14"/>
        <v>0</v>
      </c>
      <c r="AC111" s="18">
        <f t="shared" si="15"/>
        <v>0</v>
      </c>
      <c r="AD111" t="s">
        <v>101</v>
      </c>
    </row>
    <row r="112" spans="1:30" ht="13.45" thickBot="1" x14ac:dyDescent="0.3">
      <c r="A112" s="4" t="s">
        <v>12</v>
      </c>
      <c r="B112" s="4" t="s">
        <v>24</v>
      </c>
      <c r="C112" s="4" t="s">
        <v>8</v>
      </c>
      <c r="D112" s="4" t="s">
        <v>31</v>
      </c>
      <c r="E112" s="4" t="s">
        <v>54</v>
      </c>
      <c r="F112" s="24" t="s">
        <v>11</v>
      </c>
      <c r="G112" s="4" t="s">
        <v>24</v>
      </c>
      <c r="H112" s="4" t="s">
        <v>8</v>
      </c>
      <c r="I112" s="20">
        <v>776271.85</v>
      </c>
      <c r="J112" s="20">
        <v>0</v>
      </c>
      <c r="K112" s="20">
        <v>0</v>
      </c>
      <c r="L112" s="20">
        <v>7646.7</v>
      </c>
      <c r="M112" s="20">
        <v>0</v>
      </c>
      <c r="N112" s="20">
        <v>29393.42</v>
      </c>
      <c r="O112" s="20">
        <v>0</v>
      </c>
      <c r="P112" s="20">
        <v>0</v>
      </c>
      <c r="Q112" s="20">
        <v>0</v>
      </c>
      <c r="R112" s="20">
        <v>0</v>
      </c>
      <c r="S112" s="20">
        <v>805665.27</v>
      </c>
      <c r="T112" s="17">
        <v>1</v>
      </c>
      <c r="V112" s="18">
        <f t="shared" si="8"/>
        <v>776271.85</v>
      </c>
      <c r="W112" s="18">
        <f t="shared" si="9"/>
        <v>29393.42</v>
      </c>
      <c r="X112" s="18">
        <f t="shared" si="10"/>
        <v>0</v>
      </c>
      <c r="Y112" s="18">
        <f t="shared" si="11"/>
        <v>805665.27</v>
      </c>
      <c r="Z112" s="18">
        <f t="shared" si="12"/>
        <v>0</v>
      </c>
      <c r="AA112" s="18">
        <f t="shared" si="13"/>
        <v>0</v>
      </c>
      <c r="AB112" s="18">
        <f t="shared" si="14"/>
        <v>0</v>
      </c>
      <c r="AC112" s="18">
        <f t="shared" si="15"/>
        <v>0</v>
      </c>
      <c r="AD112" t="s">
        <v>101</v>
      </c>
    </row>
    <row r="113" spans="1:30" ht="13.45" thickBot="1" x14ac:dyDescent="0.3">
      <c r="A113" s="4" t="s">
        <v>6</v>
      </c>
      <c r="B113" s="4" t="s">
        <v>24</v>
      </c>
      <c r="C113" s="4" t="s">
        <v>8</v>
      </c>
      <c r="D113" s="4" t="s">
        <v>42</v>
      </c>
      <c r="E113" s="4" t="s">
        <v>54</v>
      </c>
      <c r="F113" s="24" t="s">
        <v>11</v>
      </c>
      <c r="G113" s="4" t="s">
        <v>24</v>
      </c>
      <c r="H113" s="4" t="s">
        <v>8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2148.1999999999998</v>
      </c>
      <c r="O113" s="20">
        <v>0</v>
      </c>
      <c r="P113" s="20">
        <v>0</v>
      </c>
      <c r="Q113" s="20">
        <v>0</v>
      </c>
      <c r="R113" s="20">
        <v>0</v>
      </c>
      <c r="S113" s="20">
        <v>2148.1999999999998</v>
      </c>
      <c r="T113" s="17">
        <v>1</v>
      </c>
      <c r="V113" s="18">
        <f t="shared" si="8"/>
        <v>0</v>
      </c>
      <c r="W113" s="18">
        <f t="shared" si="9"/>
        <v>2148.1999999999998</v>
      </c>
      <c r="X113" s="18">
        <f t="shared" si="10"/>
        <v>0</v>
      </c>
      <c r="Y113" s="18">
        <f t="shared" si="11"/>
        <v>2148.1999999999998</v>
      </c>
      <c r="Z113" s="18">
        <f t="shared" si="12"/>
        <v>0</v>
      </c>
      <c r="AA113" s="18">
        <f t="shared" si="13"/>
        <v>0</v>
      </c>
      <c r="AB113" s="18">
        <f t="shared" si="14"/>
        <v>0</v>
      </c>
      <c r="AC113" s="18">
        <f t="shared" si="15"/>
        <v>0</v>
      </c>
      <c r="AD113" t="s">
        <v>101</v>
      </c>
    </row>
    <row r="114" spans="1:30" ht="13.45" thickBot="1" x14ac:dyDescent="0.3">
      <c r="A114" s="4" t="s">
        <v>12</v>
      </c>
      <c r="B114" s="4" t="s">
        <v>24</v>
      </c>
      <c r="C114" s="4" t="s">
        <v>8</v>
      </c>
      <c r="D114" s="4" t="s">
        <v>48</v>
      </c>
      <c r="E114" s="4" t="s">
        <v>54</v>
      </c>
      <c r="F114" s="24" t="s">
        <v>11</v>
      </c>
      <c r="G114" s="4" t="s">
        <v>24</v>
      </c>
      <c r="H114" s="4" t="s">
        <v>8</v>
      </c>
      <c r="I114" s="20">
        <v>364142.17</v>
      </c>
      <c r="J114" s="20">
        <v>-266.89</v>
      </c>
      <c r="K114" s="20">
        <v>-1594.64</v>
      </c>
      <c r="L114" s="20">
        <v>10035.450000000001</v>
      </c>
      <c r="M114" s="20">
        <v>0</v>
      </c>
      <c r="N114" s="20">
        <v>412129.68</v>
      </c>
      <c r="O114" s="20">
        <v>0</v>
      </c>
      <c r="P114" s="20">
        <v>0</v>
      </c>
      <c r="Q114" s="20">
        <v>0</v>
      </c>
      <c r="R114" s="20">
        <v>0</v>
      </c>
      <c r="S114" s="20">
        <v>776271.85</v>
      </c>
      <c r="T114" s="17">
        <v>1</v>
      </c>
      <c r="V114" s="18">
        <f t="shared" si="8"/>
        <v>364142.17</v>
      </c>
      <c r="W114" s="18">
        <f t="shared" si="9"/>
        <v>412129.68</v>
      </c>
      <c r="X114" s="18">
        <f t="shared" si="10"/>
        <v>0</v>
      </c>
      <c r="Y114" s="18">
        <f t="shared" si="11"/>
        <v>776271.85</v>
      </c>
      <c r="Z114" s="18">
        <f t="shared" si="12"/>
        <v>0</v>
      </c>
      <c r="AA114" s="18">
        <f t="shared" si="13"/>
        <v>0</v>
      </c>
      <c r="AB114" s="18">
        <f t="shared" si="14"/>
        <v>0</v>
      </c>
      <c r="AC114" s="18">
        <f t="shared" si="15"/>
        <v>0</v>
      </c>
      <c r="AD114" t="s">
        <v>101</v>
      </c>
    </row>
    <row r="115" spans="1:30" ht="13.45" thickBot="1" x14ac:dyDescent="0.3">
      <c r="A115" s="4" t="s">
        <v>6</v>
      </c>
      <c r="B115" s="4" t="s">
        <v>24</v>
      </c>
      <c r="C115" s="4" t="s">
        <v>8</v>
      </c>
      <c r="D115" s="4" t="s">
        <v>48</v>
      </c>
      <c r="E115" s="4" t="s">
        <v>54</v>
      </c>
      <c r="F115" s="24" t="s">
        <v>11</v>
      </c>
      <c r="G115" s="4" t="s">
        <v>24</v>
      </c>
      <c r="H115" s="4" t="s">
        <v>8</v>
      </c>
      <c r="I115" s="20">
        <v>2148.1999999999998</v>
      </c>
      <c r="J115" s="20">
        <v>0</v>
      </c>
      <c r="K115" s="20">
        <v>0</v>
      </c>
      <c r="L115" s="20">
        <v>0</v>
      </c>
      <c r="M115" s="20">
        <v>0</v>
      </c>
      <c r="N115" s="20">
        <v>1861.53</v>
      </c>
      <c r="O115" s="20">
        <v>0</v>
      </c>
      <c r="P115" s="20">
        <v>0</v>
      </c>
      <c r="Q115" s="20">
        <v>0</v>
      </c>
      <c r="R115" s="20">
        <v>0</v>
      </c>
      <c r="S115" s="20">
        <v>4009.73</v>
      </c>
      <c r="T115" s="17">
        <v>1</v>
      </c>
      <c r="V115" s="18">
        <f t="shared" si="8"/>
        <v>2148.1999999999998</v>
      </c>
      <c r="W115" s="18">
        <f t="shared" si="9"/>
        <v>1861.53</v>
      </c>
      <c r="X115" s="18">
        <f t="shared" si="10"/>
        <v>0</v>
      </c>
      <c r="Y115" s="18">
        <f t="shared" si="11"/>
        <v>4009.73</v>
      </c>
      <c r="Z115" s="18">
        <f t="shared" si="12"/>
        <v>0</v>
      </c>
      <c r="AA115" s="18">
        <f t="shared" si="13"/>
        <v>0</v>
      </c>
      <c r="AB115" s="18">
        <f t="shared" si="14"/>
        <v>0</v>
      </c>
      <c r="AC115" s="18">
        <f t="shared" si="15"/>
        <v>0</v>
      </c>
      <c r="AD115" t="s">
        <v>101</v>
      </c>
    </row>
    <row r="116" spans="1:30" ht="13.45" thickBot="1" x14ac:dyDescent="0.3">
      <c r="A116" s="4" t="s">
        <v>6</v>
      </c>
      <c r="B116" s="4" t="s">
        <v>24</v>
      </c>
      <c r="C116" s="4" t="s">
        <v>8</v>
      </c>
      <c r="D116" s="4" t="s">
        <v>31</v>
      </c>
      <c r="E116" s="4" t="s">
        <v>54</v>
      </c>
      <c r="F116" s="24" t="s">
        <v>11</v>
      </c>
      <c r="G116" s="4" t="s">
        <v>24</v>
      </c>
      <c r="H116" s="4" t="s">
        <v>8</v>
      </c>
      <c r="I116" s="20">
        <v>4009.73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4009.73</v>
      </c>
      <c r="T116" s="17">
        <v>1</v>
      </c>
      <c r="V116" s="18">
        <f t="shared" si="8"/>
        <v>4009.73</v>
      </c>
      <c r="W116" s="18">
        <f t="shared" si="9"/>
        <v>0</v>
      </c>
      <c r="X116" s="18">
        <f t="shared" si="10"/>
        <v>0</v>
      </c>
      <c r="Y116" s="18">
        <f t="shared" si="11"/>
        <v>4009.73</v>
      </c>
      <c r="Z116" s="18">
        <f t="shared" si="12"/>
        <v>0</v>
      </c>
      <c r="AA116" s="18">
        <f t="shared" si="13"/>
        <v>0</v>
      </c>
      <c r="AB116" s="18">
        <f t="shared" si="14"/>
        <v>0</v>
      </c>
      <c r="AC116" s="18">
        <f t="shared" si="15"/>
        <v>0</v>
      </c>
      <c r="AD116" t="s">
        <v>101</v>
      </c>
    </row>
    <row r="117" spans="1:30" ht="13.45" thickBot="1" x14ac:dyDescent="0.3">
      <c r="A117" s="4" t="s">
        <v>12</v>
      </c>
      <c r="B117" s="4" t="s">
        <v>24</v>
      </c>
      <c r="C117" s="4" t="s">
        <v>8</v>
      </c>
      <c r="D117" s="4" t="s">
        <v>36</v>
      </c>
      <c r="E117" s="4" t="s">
        <v>54</v>
      </c>
      <c r="F117" s="24" t="s">
        <v>11</v>
      </c>
      <c r="G117" s="4" t="s">
        <v>24</v>
      </c>
      <c r="H117" s="4" t="s">
        <v>8</v>
      </c>
      <c r="I117" s="20">
        <v>987002.01</v>
      </c>
      <c r="J117" s="20">
        <v>0</v>
      </c>
      <c r="K117" s="20">
        <v>0</v>
      </c>
      <c r="L117" s="20">
        <v>1357.84</v>
      </c>
      <c r="M117" s="20">
        <v>0</v>
      </c>
      <c r="N117" s="20">
        <v>3234.87</v>
      </c>
      <c r="O117" s="20">
        <v>0</v>
      </c>
      <c r="P117" s="20">
        <v>0</v>
      </c>
      <c r="Q117" s="20">
        <v>0</v>
      </c>
      <c r="R117" s="20">
        <v>0</v>
      </c>
      <c r="S117" s="20">
        <v>990236.88</v>
      </c>
      <c r="T117" s="17">
        <v>1</v>
      </c>
      <c r="V117" s="18">
        <f t="shared" si="8"/>
        <v>987002.01</v>
      </c>
      <c r="W117" s="18">
        <f t="shared" si="9"/>
        <v>3234.87</v>
      </c>
      <c r="X117" s="18">
        <f t="shared" si="10"/>
        <v>0</v>
      </c>
      <c r="Y117" s="18">
        <f t="shared" si="11"/>
        <v>990236.88</v>
      </c>
      <c r="Z117" s="18">
        <f t="shared" si="12"/>
        <v>0</v>
      </c>
      <c r="AA117" s="18">
        <f t="shared" si="13"/>
        <v>0</v>
      </c>
      <c r="AB117" s="18">
        <f t="shared" si="14"/>
        <v>0</v>
      </c>
      <c r="AC117" s="18">
        <f t="shared" si="15"/>
        <v>0</v>
      </c>
      <c r="AD117" t="s">
        <v>101</v>
      </c>
    </row>
    <row r="118" spans="1:30" ht="13.45" thickBot="1" x14ac:dyDescent="0.3">
      <c r="A118" s="4" t="s">
        <v>12</v>
      </c>
      <c r="B118" s="4" t="s">
        <v>24</v>
      </c>
      <c r="C118" s="4" t="s">
        <v>8</v>
      </c>
      <c r="D118" s="4" t="s">
        <v>25</v>
      </c>
      <c r="E118" s="4" t="s">
        <v>54</v>
      </c>
      <c r="F118" s="24" t="s">
        <v>11</v>
      </c>
      <c r="G118" s="4" t="s">
        <v>24</v>
      </c>
      <c r="H118" s="4" t="s">
        <v>8</v>
      </c>
      <c r="I118" s="20">
        <v>805665.27</v>
      </c>
      <c r="J118" s="20">
        <v>0</v>
      </c>
      <c r="K118" s="20">
        <v>0</v>
      </c>
      <c r="L118" s="20">
        <v>8070.22</v>
      </c>
      <c r="M118" s="20">
        <v>0</v>
      </c>
      <c r="N118" s="20">
        <v>127712.39</v>
      </c>
      <c r="O118" s="20">
        <v>0</v>
      </c>
      <c r="P118" s="20">
        <v>0</v>
      </c>
      <c r="Q118" s="20">
        <v>0</v>
      </c>
      <c r="R118" s="20">
        <v>0</v>
      </c>
      <c r="S118" s="20">
        <v>933377.66</v>
      </c>
      <c r="T118" s="17">
        <v>1</v>
      </c>
      <c r="V118" s="18">
        <f t="shared" si="8"/>
        <v>805665.27</v>
      </c>
      <c r="W118" s="18">
        <f t="shared" si="9"/>
        <v>127712.39</v>
      </c>
      <c r="X118" s="18">
        <f t="shared" si="10"/>
        <v>0</v>
      </c>
      <c r="Y118" s="18">
        <f t="shared" si="11"/>
        <v>933377.66</v>
      </c>
      <c r="Z118" s="18">
        <f t="shared" si="12"/>
        <v>0</v>
      </c>
      <c r="AA118" s="18">
        <f t="shared" si="13"/>
        <v>0</v>
      </c>
      <c r="AB118" s="18">
        <f t="shared" si="14"/>
        <v>0</v>
      </c>
      <c r="AC118" s="18">
        <f t="shared" si="15"/>
        <v>0</v>
      </c>
      <c r="AD118" t="s">
        <v>101</v>
      </c>
    </row>
    <row r="119" spans="1:30" ht="13.45" thickBot="1" x14ac:dyDescent="0.3">
      <c r="A119" s="4" t="s">
        <v>6</v>
      </c>
      <c r="B119" s="4" t="s">
        <v>24</v>
      </c>
      <c r="C119" s="4" t="s">
        <v>8</v>
      </c>
      <c r="D119" s="4" t="s">
        <v>25</v>
      </c>
      <c r="E119" s="4" t="s">
        <v>54</v>
      </c>
      <c r="F119" s="24" t="s">
        <v>11</v>
      </c>
      <c r="G119" s="4" t="s">
        <v>24</v>
      </c>
      <c r="H119" s="4" t="s">
        <v>8</v>
      </c>
      <c r="I119" s="20">
        <v>4009.73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4009.73</v>
      </c>
      <c r="T119" s="17">
        <v>1</v>
      </c>
      <c r="V119" s="18">
        <f t="shared" si="8"/>
        <v>4009.73</v>
      </c>
      <c r="W119" s="18">
        <f t="shared" si="9"/>
        <v>0</v>
      </c>
      <c r="X119" s="18">
        <f t="shared" si="10"/>
        <v>0</v>
      </c>
      <c r="Y119" s="18">
        <f t="shared" si="11"/>
        <v>4009.73</v>
      </c>
      <c r="Z119" s="18">
        <f t="shared" si="12"/>
        <v>0</v>
      </c>
      <c r="AA119" s="18">
        <f t="shared" si="13"/>
        <v>0</v>
      </c>
      <c r="AB119" s="18">
        <f t="shared" si="14"/>
        <v>0</v>
      </c>
      <c r="AC119" s="18">
        <f t="shared" si="15"/>
        <v>0</v>
      </c>
      <c r="AD119" t="s">
        <v>101</v>
      </c>
    </row>
    <row r="120" spans="1:30" ht="13.45" thickBot="1" x14ac:dyDescent="0.3">
      <c r="A120" s="4" t="s">
        <v>12</v>
      </c>
      <c r="B120" s="4" t="s">
        <v>24</v>
      </c>
      <c r="C120" s="4" t="s">
        <v>8</v>
      </c>
      <c r="D120" s="4" t="s">
        <v>48</v>
      </c>
      <c r="E120" s="4" t="s">
        <v>26</v>
      </c>
      <c r="F120" s="24" t="s">
        <v>27</v>
      </c>
      <c r="G120" s="4" t="s">
        <v>24</v>
      </c>
      <c r="H120" s="4" t="s">
        <v>8</v>
      </c>
      <c r="I120" s="20"/>
      <c r="J120" s="20"/>
      <c r="K120" s="20"/>
      <c r="L120" s="20"/>
      <c r="M120" s="20"/>
      <c r="N120" s="20"/>
      <c r="O120" s="20"/>
      <c r="P120" s="20"/>
      <c r="Q120" s="20"/>
      <c r="R120" s="20">
        <v>-44657.760000000002</v>
      </c>
      <c r="S120" s="20">
        <v>-44657.760000000002</v>
      </c>
      <c r="T120" s="17">
        <v>1</v>
      </c>
      <c r="V120" s="18">
        <f t="shared" si="8"/>
        <v>0</v>
      </c>
      <c r="W120" s="18">
        <f t="shared" si="9"/>
        <v>0</v>
      </c>
      <c r="X120" s="18">
        <f t="shared" si="10"/>
        <v>-44657.760000000002</v>
      </c>
      <c r="Y120" s="18">
        <f t="shared" si="11"/>
        <v>-44657.760000000002</v>
      </c>
      <c r="Z120" s="18">
        <f t="shared" si="12"/>
        <v>0</v>
      </c>
      <c r="AA120" s="18">
        <f t="shared" si="13"/>
        <v>0</v>
      </c>
      <c r="AB120" s="18">
        <f t="shared" si="14"/>
        <v>0</v>
      </c>
      <c r="AC120" s="18">
        <f t="shared" si="15"/>
        <v>0</v>
      </c>
      <c r="AD120" t="s">
        <v>102</v>
      </c>
    </row>
    <row r="121" spans="1:30" ht="13.45" thickBot="1" x14ac:dyDescent="0.3">
      <c r="A121" s="4" t="s">
        <v>6</v>
      </c>
      <c r="B121" s="4" t="s">
        <v>24</v>
      </c>
      <c r="C121" s="4" t="s">
        <v>8</v>
      </c>
      <c r="D121" s="4" t="s">
        <v>48</v>
      </c>
      <c r="E121" s="4" t="s">
        <v>26</v>
      </c>
      <c r="F121" s="24" t="s">
        <v>27</v>
      </c>
      <c r="G121" s="4" t="s">
        <v>24</v>
      </c>
      <c r="H121" s="4" t="s">
        <v>8</v>
      </c>
      <c r="I121" s="20"/>
      <c r="J121" s="20"/>
      <c r="K121" s="20"/>
      <c r="L121" s="20"/>
      <c r="M121" s="20"/>
      <c r="N121" s="20"/>
      <c r="O121" s="20"/>
      <c r="P121" s="20"/>
      <c r="Q121" s="20"/>
      <c r="R121" s="20">
        <v>44657.760000000002</v>
      </c>
      <c r="S121" s="20">
        <v>44657.760000000002</v>
      </c>
      <c r="T121" s="17">
        <v>1</v>
      </c>
      <c r="V121" s="18">
        <f t="shared" si="8"/>
        <v>0</v>
      </c>
      <c r="W121" s="18">
        <f t="shared" si="9"/>
        <v>0</v>
      </c>
      <c r="X121" s="18">
        <f t="shared" si="10"/>
        <v>44657.760000000002</v>
      </c>
      <c r="Y121" s="18">
        <f t="shared" si="11"/>
        <v>44657.760000000002</v>
      </c>
      <c r="Z121" s="18">
        <f t="shared" si="12"/>
        <v>0</v>
      </c>
      <c r="AA121" s="18">
        <f t="shared" si="13"/>
        <v>0</v>
      </c>
      <c r="AB121" s="18">
        <f t="shared" si="14"/>
        <v>0</v>
      </c>
      <c r="AC121" s="18">
        <f t="shared" si="15"/>
        <v>0</v>
      </c>
      <c r="AD121" t="s">
        <v>102</v>
      </c>
    </row>
    <row r="122" spans="1:30" ht="13.45" thickBot="1" x14ac:dyDescent="0.3">
      <c r="A122" s="4" t="s">
        <v>6</v>
      </c>
      <c r="B122" s="4" t="s">
        <v>24</v>
      </c>
      <c r="C122" s="4" t="s">
        <v>8</v>
      </c>
      <c r="D122" s="4" t="s">
        <v>25</v>
      </c>
      <c r="E122" s="4" t="s">
        <v>26</v>
      </c>
      <c r="F122" s="24" t="s">
        <v>27</v>
      </c>
      <c r="G122" s="4" t="s">
        <v>24</v>
      </c>
      <c r="H122" s="4" t="s">
        <v>8</v>
      </c>
      <c r="I122" s="20">
        <v>253.44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253.44</v>
      </c>
      <c r="T122" s="17">
        <v>1</v>
      </c>
      <c r="V122" s="18">
        <f t="shared" si="8"/>
        <v>253.44</v>
      </c>
      <c r="W122" s="18">
        <f t="shared" si="9"/>
        <v>0</v>
      </c>
      <c r="X122" s="18">
        <f t="shared" si="10"/>
        <v>0</v>
      </c>
      <c r="Y122" s="18">
        <f t="shared" si="11"/>
        <v>253.44</v>
      </c>
      <c r="Z122" s="18">
        <f t="shared" si="12"/>
        <v>0</v>
      </c>
      <c r="AA122" s="18">
        <f t="shared" si="13"/>
        <v>0</v>
      </c>
      <c r="AB122" s="18">
        <f t="shared" si="14"/>
        <v>0</v>
      </c>
      <c r="AC122" s="18">
        <f t="shared" si="15"/>
        <v>0</v>
      </c>
      <c r="AD122" t="s">
        <v>102</v>
      </c>
    </row>
    <row r="123" spans="1:30" ht="13.45" thickBot="1" x14ac:dyDescent="0.3">
      <c r="A123" s="4" t="s">
        <v>12</v>
      </c>
      <c r="B123" s="4" t="s">
        <v>24</v>
      </c>
      <c r="C123" s="4" t="s">
        <v>8</v>
      </c>
      <c r="D123" s="4" t="s">
        <v>47</v>
      </c>
      <c r="E123" s="4" t="s">
        <v>26</v>
      </c>
      <c r="F123" s="24" t="s">
        <v>27</v>
      </c>
      <c r="G123" s="4" t="s">
        <v>24</v>
      </c>
      <c r="H123" s="4" t="s">
        <v>8</v>
      </c>
      <c r="I123" s="20">
        <v>12859452.369999999</v>
      </c>
      <c r="J123" s="20">
        <v>0</v>
      </c>
      <c r="K123" s="20">
        <v>0</v>
      </c>
      <c r="L123" s="20">
        <v>56361.85</v>
      </c>
      <c r="M123" s="20">
        <v>0</v>
      </c>
      <c r="N123" s="20">
        <v>269223.37</v>
      </c>
      <c r="O123" s="20">
        <v>0</v>
      </c>
      <c r="P123" s="20">
        <v>0</v>
      </c>
      <c r="Q123" s="20">
        <v>0</v>
      </c>
      <c r="R123" s="20">
        <v>0</v>
      </c>
      <c r="S123" s="20">
        <v>13128675.74</v>
      </c>
      <c r="T123" s="17">
        <v>1</v>
      </c>
      <c r="V123" s="18">
        <f t="shared" si="8"/>
        <v>12859452.369999999</v>
      </c>
      <c r="W123" s="18">
        <f t="shared" si="9"/>
        <v>269223.37</v>
      </c>
      <c r="X123" s="18">
        <f t="shared" si="10"/>
        <v>0</v>
      </c>
      <c r="Y123" s="18">
        <f t="shared" si="11"/>
        <v>13128675.74</v>
      </c>
      <c r="Z123" s="18">
        <f t="shared" si="12"/>
        <v>0</v>
      </c>
      <c r="AA123" s="18">
        <f t="shared" si="13"/>
        <v>0</v>
      </c>
      <c r="AB123" s="18">
        <f t="shared" si="14"/>
        <v>0</v>
      </c>
      <c r="AC123" s="18">
        <f t="shared" si="15"/>
        <v>0</v>
      </c>
      <c r="AD123" t="s">
        <v>102</v>
      </c>
    </row>
    <row r="124" spans="1:30" ht="13.45" thickBot="1" x14ac:dyDescent="0.3">
      <c r="A124" s="4" t="s">
        <v>12</v>
      </c>
      <c r="B124" s="4" t="s">
        <v>24</v>
      </c>
      <c r="C124" s="4" t="s">
        <v>8</v>
      </c>
      <c r="D124" s="4" t="s">
        <v>45</v>
      </c>
      <c r="E124" s="4" t="s">
        <v>26</v>
      </c>
      <c r="F124" s="24" t="s">
        <v>27</v>
      </c>
      <c r="G124" s="4" t="s">
        <v>24</v>
      </c>
      <c r="H124" s="4" t="s">
        <v>8</v>
      </c>
      <c r="I124" s="20">
        <v>2304449.25</v>
      </c>
      <c r="J124" s="20">
        <v>0</v>
      </c>
      <c r="K124" s="20">
        <v>0</v>
      </c>
      <c r="L124" s="20">
        <v>300310.28000000003</v>
      </c>
      <c r="M124" s="20">
        <v>0</v>
      </c>
      <c r="N124" s="20">
        <v>1018782.8</v>
      </c>
      <c r="O124" s="20">
        <v>0</v>
      </c>
      <c r="P124" s="20">
        <v>0</v>
      </c>
      <c r="Q124" s="20">
        <v>0</v>
      </c>
      <c r="R124" s="20">
        <v>0</v>
      </c>
      <c r="S124" s="20">
        <v>3323232.05</v>
      </c>
      <c r="T124" s="17">
        <v>1</v>
      </c>
      <c r="V124" s="18">
        <f t="shared" si="8"/>
        <v>2304449.25</v>
      </c>
      <c r="W124" s="18">
        <f t="shared" si="9"/>
        <v>1018782.8</v>
      </c>
      <c r="X124" s="18">
        <f t="shared" si="10"/>
        <v>0</v>
      </c>
      <c r="Y124" s="18">
        <f t="shared" si="11"/>
        <v>3323232.05</v>
      </c>
      <c r="Z124" s="18">
        <f t="shared" si="12"/>
        <v>0</v>
      </c>
      <c r="AA124" s="18">
        <f t="shared" si="13"/>
        <v>0</v>
      </c>
      <c r="AB124" s="18">
        <f t="shared" si="14"/>
        <v>0</v>
      </c>
      <c r="AC124" s="18">
        <f t="shared" si="15"/>
        <v>0</v>
      </c>
      <c r="AD124" t="s">
        <v>102</v>
      </c>
    </row>
    <row r="125" spans="1:30" ht="13.45" thickBot="1" x14ac:dyDescent="0.3">
      <c r="A125" s="4" t="s">
        <v>6</v>
      </c>
      <c r="B125" s="4" t="s">
        <v>24</v>
      </c>
      <c r="C125" s="4" t="s">
        <v>8</v>
      </c>
      <c r="D125" s="4" t="s">
        <v>42</v>
      </c>
      <c r="E125" s="4" t="s">
        <v>26</v>
      </c>
      <c r="F125" s="24" t="s">
        <v>27</v>
      </c>
      <c r="G125" s="4" t="s">
        <v>24</v>
      </c>
      <c r="H125" s="4" t="s">
        <v>8</v>
      </c>
      <c r="I125" s="20">
        <v>135.66999999999999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135.66999999999999</v>
      </c>
      <c r="T125" s="17">
        <v>1</v>
      </c>
      <c r="V125" s="18">
        <f t="shared" si="8"/>
        <v>135.66999999999999</v>
      </c>
      <c r="W125" s="18">
        <f t="shared" si="9"/>
        <v>0</v>
      </c>
      <c r="X125" s="18">
        <f t="shared" si="10"/>
        <v>0</v>
      </c>
      <c r="Y125" s="18">
        <f t="shared" si="11"/>
        <v>135.66999999999999</v>
      </c>
      <c r="Z125" s="18">
        <f t="shared" si="12"/>
        <v>0</v>
      </c>
      <c r="AA125" s="18">
        <f t="shared" si="13"/>
        <v>0</v>
      </c>
      <c r="AB125" s="18">
        <f t="shared" si="14"/>
        <v>0</v>
      </c>
      <c r="AC125" s="18">
        <f t="shared" si="15"/>
        <v>0</v>
      </c>
      <c r="AD125" t="s">
        <v>102</v>
      </c>
    </row>
    <row r="126" spans="1:30" ht="13.45" thickBot="1" x14ac:dyDescent="0.3">
      <c r="A126" s="4" t="s">
        <v>12</v>
      </c>
      <c r="B126" s="4" t="s">
        <v>24</v>
      </c>
      <c r="C126" s="4" t="s">
        <v>8</v>
      </c>
      <c r="D126" s="4" t="s">
        <v>55</v>
      </c>
      <c r="E126" s="4" t="s">
        <v>26</v>
      </c>
      <c r="F126" s="24" t="s">
        <v>27</v>
      </c>
      <c r="G126" s="4" t="s">
        <v>24</v>
      </c>
      <c r="H126" s="4" t="s">
        <v>8</v>
      </c>
      <c r="I126" s="20">
        <v>22785605.579999998</v>
      </c>
      <c r="J126" s="20">
        <v>178.19</v>
      </c>
      <c r="K126" s="20">
        <v>100.89</v>
      </c>
      <c r="L126" s="20">
        <v>186142.53</v>
      </c>
      <c r="M126" s="20">
        <v>0</v>
      </c>
      <c r="N126" s="20">
        <v>2746925.58</v>
      </c>
      <c r="O126" s="20">
        <v>0</v>
      </c>
      <c r="P126" s="20">
        <v>0</v>
      </c>
      <c r="Q126" s="20">
        <v>0</v>
      </c>
      <c r="R126" s="20">
        <v>0</v>
      </c>
      <c r="S126" s="20">
        <v>25532531.16</v>
      </c>
      <c r="T126" s="17">
        <v>1</v>
      </c>
      <c r="V126" s="18">
        <f t="shared" si="8"/>
        <v>22785605.579999998</v>
      </c>
      <c r="W126" s="18">
        <f t="shared" si="9"/>
        <v>2746925.58</v>
      </c>
      <c r="X126" s="18">
        <f t="shared" si="10"/>
        <v>0</v>
      </c>
      <c r="Y126" s="18">
        <f t="shared" si="11"/>
        <v>25532531.16</v>
      </c>
      <c r="Z126" s="18">
        <f t="shared" si="12"/>
        <v>0</v>
      </c>
      <c r="AA126" s="18">
        <f t="shared" si="13"/>
        <v>0</v>
      </c>
      <c r="AB126" s="18">
        <f t="shared" si="14"/>
        <v>0</v>
      </c>
      <c r="AC126" s="18">
        <f t="shared" si="15"/>
        <v>0</v>
      </c>
      <c r="AD126" t="s">
        <v>102</v>
      </c>
    </row>
    <row r="127" spans="1:30" ht="13.45" thickBot="1" x14ac:dyDescent="0.3">
      <c r="A127" s="4" t="s">
        <v>12</v>
      </c>
      <c r="B127" s="4" t="s">
        <v>24</v>
      </c>
      <c r="C127" s="4" t="s">
        <v>8</v>
      </c>
      <c r="D127" s="4" t="s">
        <v>48</v>
      </c>
      <c r="E127" s="4" t="s">
        <v>26</v>
      </c>
      <c r="F127" s="24" t="s">
        <v>27</v>
      </c>
      <c r="G127" s="4" t="s">
        <v>24</v>
      </c>
      <c r="H127" s="4" t="s">
        <v>8</v>
      </c>
      <c r="I127" s="20">
        <v>32518815.170000002</v>
      </c>
      <c r="J127" s="20">
        <v>-16.88</v>
      </c>
      <c r="K127" s="20">
        <v>-100.89</v>
      </c>
      <c r="L127" s="20">
        <v>140681.43</v>
      </c>
      <c r="M127" s="20">
        <v>0</v>
      </c>
      <c r="N127" s="20">
        <v>4264058.58</v>
      </c>
      <c r="O127" s="20">
        <v>0</v>
      </c>
      <c r="P127" s="20">
        <v>0</v>
      </c>
      <c r="Q127" s="20">
        <v>0</v>
      </c>
      <c r="R127" s="20">
        <v>0</v>
      </c>
      <c r="S127" s="20">
        <v>36782873.75</v>
      </c>
      <c r="T127" s="17">
        <v>1</v>
      </c>
      <c r="V127" s="18">
        <f t="shared" si="8"/>
        <v>32518815.170000002</v>
      </c>
      <c r="W127" s="18">
        <f t="shared" si="9"/>
        <v>4264058.58</v>
      </c>
      <c r="X127" s="18">
        <f t="shared" si="10"/>
        <v>0</v>
      </c>
      <c r="Y127" s="18">
        <f t="shared" si="11"/>
        <v>36782873.75</v>
      </c>
      <c r="Z127" s="18">
        <f t="shared" si="12"/>
        <v>0</v>
      </c>
      <c r="AA127" s="18">
        <f t="shared" si="13"/>
        <v>0</v>
      </c>
      <c r="AB127" s="18">
        <f t="shared" si="14"/>
        <v>0</v>
      </c>
      <c r="AC127" s="18">
        <f t="shared" si="15"/>
        <v>0</v>
      </c>
      <c r="AD127" t="s">
        <v>102</v>
      </c>
    </row>
    <row r="128" spans="1:30" ht="13.45" thickBot="1" x14ac:dyDescent="0.3">
      <c r="A128" s="4" t="s">
        <v>6</v>
      </c>
      <c r="B128" s="4" t="s">
        <v>24</v>
      </c>
      <c r="C128" s="4" t="s">
        <v>8</v>
      </c>
      <c r="D128" s="4" t="s">
        <v>55</v>
      </c>
      <c r="E128" s="4" t="s">
        <v>26</v>
      </c>
      <c r="F128" s="24" t="s">
        <v>27</v>
      </c>
      <c r="G128" s="4" t="s">
        <v>24</v>
      </c>
      <c r="H128" s="4" t="s">
        <v>8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135.66999999999999</v>
      </c>
      <c r="O128" s="20">
        <v>0</v>
      </c>
      <c r="P128" s="20">
        <v>0</v>
      </c>
      <c r="Q128" s="20">
        <v>0</v>
      </c>
      <c r="R128" s="20">
        <v>0</v>
      </c>
      <c r="S128" s="20">
        <v>135.66999999999999</v>
      </c>
      <c r="T128" s="17">
        <v>1</v>
      </c>
      <c r="V128" s="18">
        <f t="shared" si="8"/>
        <v>0</v>
      </c>
      <c r="W128" s="18">
        <f t="shared" si="9"/>
        <v>135.66999999999999</v>
      </c>
      <c r="X128" s="18">
        <f t="shared" si="10"/>
        <v>0</v>
      </c>
      <c r="Y128" s="18">
        <f t="shared" si="11"/>
        <v>135.66999999999999</v>
      </c>
      <c r="Z128" s="18">
        <f t="shared" si="12"/>
        <v>0</v>
      </c>
      <c r="AA128" s="18">
        <f t="shared" si="13"/>
        <v>0</v>
      </c>
      <c r="AB128" s="18">
        <f t="shared" si="14"/>
        <v>0</v>
      </c>
      <c r="AC128" s="18">
        <f t="shared" si="15"/>
        <v>0</v>
      </c>
      <c r="AD128" t="s">
        <v>102</v>
      </c>
    </row>
    <row r="129" spans="1:30" ht="13.45" thickBot="1" x14ac:dyDescent="0.3">
      <c r="A129" s="4" t="s">
        <v>12</v>
      </c>
      <c r="B129" s="4" t="s">
        <v>24</v>
      </c>
      <c r="C129" s="4" t="s">
        <v>8</v>
      </c>
      <c r="D129" s="4" t="s">
        <v>31</v>
      </c>
      <c r="E129" s="4" t="s">
        <v>26</v>
      </c>
      <c r="F129" s="24" t="s">
        <v>27</v>
      </c>
      <c r="G129" s="4" t="s">
        <v>24</v>
      </c>
      <c r="H129" s="4" t="s">
        <v>8</v>
      </c>
      <c r="I129" s="20">
        <v>36782873.75</v>
      </c>
      <c r="J129" s="20">
        <v>0</v>
      </c>
      <c r="K129" s="20">
        <v>0</v>
      </c>
      <c r="L129" s="20">
        <v>177903.61</v>
      </c>
      <c r="M129" s="20">
        <v>0</v>
      </c>
      <c r="N129" s="20">
        <v>2393355</v>
      </c>
      <c r="O129" s="20">
        <v>0</v>
      </c>
      <c r="P129" s="20">
        <v>0</v>
      </c>
      <c r="Q129" s="20">
        <v>0</v>
      </c>
      <c r="R129" s="20">
        <v>0</v>
      </c>
      <c r="S129" s="20">
        <v>39176228.75</v>
      </c>
      <c r="T129" s="17">
        <v>1</v>
      </c>
      <c r="V129" s="18">
        <f t="shared" si="8"/>
        <v>36782873.75</v>
      </c>
      <c r="W129" s="18">
        <f t="shared" si="9"/>
        <v>2393355</v>
      </c>
      <c r="X129" s="18">
        <f t="shared" si="10"/>
        <v>0</v>
      </c>
      <c r="Y129" s="18">
        <f t="shared" si="11"/>
        <v>39176228.75</v>
      </c>
      <c r="Z129" s="18">
        <f t="shared" si="12"/>
        <v>0</v>
      </c>
      <c r="AA129" s="18">
        <f t="shared" si="13"/>
        <v>0</v>
      </c>
      <c r="AB129" s="18">
        <f t="shared" si="14"/>
        <v>0</v>
      </c>
      <c r="AC129" s="18">
        <f t="shared" si="15"/>
        <v>0</v>
      </c>
      <c r="AD129" t="s">
        <v>102</v>
      </c>
    </row>
    <row r="130" spans="1:30" ht="13.45" thickBot="1" x14ac:dyDescent="0.3">
      <c r="A130" s="4" t="s">
        <v>12</v>
      </c>
      <c r="B130" s="4" t="s">
        <v>24</v>
      </c>
      <c r="C130" s="4" t="s">
        <v>8</v>
      </c>
      <c r="D130" s="4" t="s">
        <v>15</v>
      </c>
      <c r="E130" s="4" t="s">
        <v>26</v>
      </c>
      <c r="F130" s="24" t="s">
        <v>27</v>
      </c>
      <c r="G130" s="4" t="s">
        <v>24</v>
      </c>
      <c r="H130" s="4" t="s">
        <v>8</v>
      </c>
      <c r="I130" s="20">
        <v>13128675.74</v>
      </c>
      <c r="J130" s="20">
        <v>0</v>
      </c>
      <c r="K130" s="20">
        <v>0</v>
      </c>
      <c r="L130" s="20">
        <v>223192.63</v>
      </c>
      <c r="M130" s="20">
        <v>0</v>
      </c>
      <c r="N130" s="20">
        <v>3433706.76</v>
      </c>
      <c r="O130" s="20">
        <v>0</v>
      </c>
      <c r="P130" s="20">
        <v>0</v>
      </c>
      <c r="Q130" s="20">
        <v>0</v>
      </c>
      <c r="R130" s="20">
        <v>0</v>
      </c>
      <c r="S130" s="20">
        <v>16562382.5</v>
      </c>
      <c r="T130" s="17">
        <v>1</v>
      </c>
      <c r="V130" s="18">
        <f t="shared" ref="V130:V193" si="16">I130*T130</f>
        <v>13128675.74</v>
      </c>
      <c r="W130" s="18">
        <f t="shared" ref="W130:W193" si="17">N130*T130</f>
        <v>3433706.76</v>
      </c>
      <c r="X130" s="18">
        <f t="shared" ref="X130:X193" si="18">R130*T130</f>
        <v>0</v>
      </c>
      <c r="Y130" s="18">
        <f t="shared" ref="Y130:Y193" si="19">S130*T130</f>
        <v>16562382.5</v>
      </c>
      <c r="Z130" s="18">
        <f t="shared" ref="Z130:Z193" si="20">I130*U130</f>
        <v>0</v>
      </c>
      <c r="AA130" s="18">
        <f t="shared" ref="AA130:AA193" si="21">N130*U130</f>
        <v>0</v>
      </c>
      <c r="AB130" s="18">
        <f t="shared" ref="AB130:AB193" si="22">R130*U130</f>
        <v>0</v>
      </c>
      <c r="AC130" s="18">
        <f t="shared" ref="AC130:AC193" si="23">S130*U130</f>
        <v>0</v>
      </c>
      <c r="AD130" t="s">
        <v>102</v>
      </c>
    </row>
    <row r="131" spans="1:30" ht="13.45" thickBot="1" x14ac:dyDescent="0.3">
      <c r="A131" s="4" t="s">
        <v>12</v>
      </c>
      <c r="B131" s="4" t="s">
        <v>24</v>
      </c>
      <c r="C131" s="4" t="s">
        <v>8</v>
      </c>
      <c r="D131" s="4" t="s">
        <v>51</v>
      </c>
      <c r="E131" s="4" t="s">
        <v>26</v>
      </c>
      <c r="F131" s="24" t="s">
        <v>27</v>
      </c>
      <c r="G131" s="4" t="s">
        <v>24</v>
      </c>
      <c r="H131" s="4" t="s">
        <v>8</v>
      </c>
      <c r="I131" s="20">
        <v>3323232.05</v>
      </c>
      <c r="J131" s="20">
        <v>0</v>
      </c>
      <c r="K131" s="20">
        <v>0</v>
      </c>
      <c r="L131" s="20">
        <v>42622.78</v>
      </c>
      <c r="M131" s="20">
        <v>0</v>
      </c>
      <c r="N131" s="20">
        <v>121907.56</v>
      </c>
      <c r="O131" s="20">
        <v>0</v>
      </c>
      <c r="P131" s="20">
        <v>0</v>
      </c>
      <c r="Q131" s="20">
        <v>0</v>
      </c>
      <c r="R131" s="20">
        <v>0</v>
      </c>
      <c r="S131" s="20">
        <v>3445139.61</v>
      </c>
      <c r="T131" s="17">
        <v>1</v>
      </c>
      <c r="V131" s="18">
        <f t="shared" si="16"/>
        <v>3323232.05</v>
      </c>
      <c r="W131" s="18">
        <f t="shared" si="17"/>
        <v>121907.56</v>
      </c>
      <c r="X131" s="18">
        <f t="shared" si="18"/>
        <v>0</v>
      </c>
      <c r="Y131" s="18">
        <f t="shared" si="19"/>
        <v>3445139.61</v>
      </c>
      <c r="Z131" s="18">
        <f t="shared" si="20"/>
        <v>0</v>
      </c>
      <c r="AA131" s="18">
        <f t="shared" si="21"/>
        <v>0</v>
      </c>
      <c r="AB131" s="18">
        <f t="shared" si="22"/>
        <v>0</v>
      </c>
      <c r="AC131" s="18">
        <f t="shared" si="23"/>
        <v>0</v>
      </c>
      <c r="AD131" t="s">
        <v>102</v>
      </c>
    </row>
    <row r="132" spans="1:30" ht="13.45" thickBot="1" x14ac:dyDescent="0.3">
      <c r="A132" s="4" t="s">
        <v>6</v>
      </c>
      <c r="B132" s="4" t="s">
        <v>24</v>
      </c>
      <c r="C132" s="4" t="s">
        <v>8</v>
      </c>
      <c r="D132" s="4" t="s">
        <v>48</v>
      </c>
      <c r="E132" s="4" t="s">
        <v>26</v>
      </c>
      <c r="F132" s="24" t="s">
        <v>27</v>
      </c>
      <c r="G132" s="4" t="s">
        <v>24</v>
      </c>
      <c r="H132" s="4" t="s">
        <v>8</v>
      </c>
      <c r="I132" s="20">
        <v>135.66999999999999</v>
      </c>
      <c r="J132" s="20">
        <v>0</v>
      </c>
      <c r="K132" s="20">
        <v>0</v>
      </c>
      <c r="L132" s="20">
        <v>0</v>
      </c>
      <c r="M132" s="20">
        <v>0</v>
      </c>
      <c r="N132" s="20">
        <v>117.77</v>
      </c>
      <c r="O132" s="20">
        <v>0</v>
      </c>
      <c r="P132" s="20">
        <v>0</v>
      </c>
      <c r="Q132" s="20">
        <v>0</v>
      </c>
      <c r="R132" s="20">
        <v>0</v>
      </c>
      <c r="S132" s="20">
        <v>253.44</v>
      </c>
      <c r="T132" s="17">
        <v>1</v>
      </c>
      <c r="V132" s="18">
        <f t="shared" si="16"/>
        <v>135.66999999999999</v>
      </c>
      <c r="W132" s="18">
        <f t="shared" si="17"/>
        <v>117.77</v>
      </c>
      <c r="X132" s="18">
        <f t="shared" si="18"/>
        <v>0</v>
      </c>
      <c r="Y132" s="18">
        <f t="shared" si="19"/>
        <v>253.44</v>
      </c>
      <c r="Z132" s="18">
        <f t="shared" si="20"/>
        <v>0</v>
      </c>
      <c r="AA132" s="18">
        <f t="shared" si="21"/>
        <v>0</v>
      </c>
      <c r="AB132" s="18">
        <f t="shared" si="22"/>
        <v>0</v>
      </c>
      <c r="AC132" s="18">
        <f t="shared" si="23"/>
        <v>0</v>
      </c>
      <c r="AD132" t="s">
        <v>102</v>
      </c>
    </row>
    <row r="133" spans="1:30" ht="13.45" thickBot="1" x14ac:dyDescent="0.3">
      <c r="A133" s="4" t="s">
        <v>6</v>
      </c>
      <c r="B133" s="4" t="s">
        <v>24</v>
      </c>
      <c r="C133" s="4" t="s">
        <v>8</v>
      </c>
      <c r="D133" s="4" t="s">
        <v>41</v>
      </c>
      <c r="E133" s="4" t="s">
        <v>26</v>
      </c>
      <c r="F133" s="24" t="s">
        <v>27</v>
      </c>
      <c r="G133" s="4" t="s">
        <v>24</v>
      </c>
      <c r="H133" s="4" t="s">
        <v>8</v>
      </c>
      <c r="I133" s="20">
        <v>253.44</v>
      </c>
      <c r="J133" s="20">
        <v>0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253.44</v>
      </c>
      <c r="T133" s="17">
        <v>1</v>
      </c>
      <c r="V133" s="18">
        <f t="shared" si="16"/>
        <v>253.44</v>
      </c>
      <c r="W133" s="18">
        <f t="shared" si="17"/>
        <v>0</v>
      </c>
      <c r="X133" s="18">
        <f t="shared" si="18"/>
        <v>0</v>
      </c>
      <c r="Y133" s="18">
        <f t="shared" si="19"/>
        <v>253.44</v>
      </c>
      <c r="Z133" s="18">
        <f t="shared" si="20"/>
        <v>0</v>
      </c>
      <c r="AA133" s="18">
        <f t="shared" si="21"/>
        <v>0</v>
      </c>
      <c r="AB133" s="18">
        <f t="shared" si="22"/>
        <v>0</v>
      </c>
      <c r="AC133" s="18">
        <f t="shared" si="23"/>
        <v>0</v>
      </c>
      <c r="AD133" t="s">
        <v>102</v>
      </c>
    </row>
    <row r="134" spans="1:30" ht="13.45" thickBot="1" x14ac:dyDescent="0.3">
      <c r="A134" s="4" t="s">
        <v>6</v>
      </c>
      <c r="B134" s="4" t="s">
        <v>24</v>
      </c>
      <c r="C134" s="4" t="s">
        <v>8</v>
      </c>
      <c r="D134" s="4" t="s">
        <v>31</v>
      </c>
      <c r="E134" s="4" t="s">
        <v>26</v>
      </c>
      <c r="F134" s="24" t="s">
        <v>27</v>
      </c>
      <c r="G134" s="4" t="s">
        <v>24</v>
      </c>
      <c r="H134" s="4" t="s">
        <v>8</v>
      </c>
      <c r="I134" s="20">
        <v>253.44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253.44</v>
      </c>
      <c r="T134" s="17">
        <v>1</v>
      </c>
      <c r="V134" s="18">
        <f t="shared" si="16"/>
        <v>253.44</v>
      </c>
      <c r="W134" s="18">
        <f t="shared" si="17"/>
        <v>0</v>
      </c>
      <c r="X134" s="18">
        <f t="shared" si="18"/>
        <v>0</v>
      </c>
      <c r="Y134" s="18">
        <f t="shared" si="19"/>
        <v>253.44</v>
      </c>
      <c r="Z134" s="18">
        <f t="shared" si="20"/>
        <v>0</v>
      </c>
      <c r="AA134" s="18">
        <f t="shared" si="21"/>
        <v>0</v>
      </c>
      <c r="AB134" s="18">
        <f t="shared" si="22"/>
        <v>0</v>
      </c>
      <c r="AC134" s="18">
        <f t="shared" si="23"/>
        <v>0</v>
      </c>
      <c r="AD134" t="s">
        <v>102</v>
      </c>
    </row>
    <row r="135" spans="1:30" ht="13.45" thickBot="1" x14ac:dyDescent="0.3">
      <c r="A135" s="4" t="s">
        <v>12</v>
      </c>
      <c r="B135" s="4" t="s">
        <v>24</v>
      </c>
      <c r="C135" s="4" t="s">
        <v>8</v>
      </c>
      <c r="D135" s="4" t="s">
        <v>28</v>
      </c>
      <c r="E135" s="4" t="s">
        <v>26</v>
      </c>
      <c r="F135" s="24" t="s">
        <v>27</v>
      </c>
      <c r="G135" s="4" t="s">
        <v>24</v>
      </c>
      <c r="H135" s="4" t="s">
        <v>8</v>
      </c>
      <c r="I135" s="20">
        <v>6420363.7300000004</v>
      </c>
      <c r="J135" s="20">
        <v>0</v>
      </c>
      <c r="K135" s="20">
        <v>0</v>
      </c>
      <c r="L135" s="20">
        <v>179966.06</v>
      </c>
      <c r="M135" s="20">
        <v>0</v>
      </c>
      <c r="N135" s="20">
        <v>1720342.18</v>
      </c>
      <c r="O135" s="20">
        <v>0</v>
      </c>
      <c r="P135" s="20">
        <v>0</v>
      </c>
      <c r="Q135" s="20">
        <v>0</v>
      </c>
      <c r="R135" s="20">
        <v>0</v>
      </c>
      <c r="S135" s="20">
        <v>8140705.9100000001</v>
      </c>
      <c r="T135" s="17">
        <v>1</v>
      </c>
      <c r="V135" s="18">
        <f t="shared" si="16"/>
        <v>6420363.7300000004</v>
      </c>
      <c r="W135" s="18">
        <f t="shared" si="17"/>
        <v>1720342.18</v>
      </c>
      <c r="X135" s="18">
        <f t="shared" si="18"/>
        <v>0</v>
      </c>
      <c r="Y135" s="18">
        <f t="shared" si="19"/>
        <v>8140705.9100000001</v>
      </c>
      <c r="Z135" s="18">
        <f t="shared" si="20"/>
        <v>0</v>
      </c>
      <c r="AA135" s="18">
        <f t="shared" si="21"/>
        <v>0</v>
      </c>
      <c r="AB135" s="18">
        <f t="shared" si="22"/>
        <v>0</v>
      </c>
      <c r="AC135" s="18">
        <f t="shared" si="23"/>
        <v>0</v>
      </c>
      <c r="AD135" t="s">
        <v>102</v>
      </c>
    </row>
    <row r="136" spans="1:30" ht="13.45" thickBot="1" x14ac:dyDescent="0.3">
      <c r="A136" s="4" t="s">
        <v>12</v>
      </c>
      <c r="B136" s="4" t="s">
        <v>24</v>
      </c>
      <c r="C136" s="4" t="s">
        <v>8</v>
      </c>
      <c r="D136" s="4" t="s">
        <v>25</v>
      </c>
      <c r="E136" s="4" t="s">
        <v>26</v>
      </c>
      <c r="F136" s="24" t="s">
        <v>27</v>
      </c>
      <c r="G136" s="4" t="s">
        <v>24</v>
      </c>
      <c r="H136" s="4" t="s">
        <v>8</v>
      </c>
      <c r="I136" s="20">
        <v>39176228.75</v>
      </c>
      <c r="J136" s="20">
        <v>0</v>
      </c>
      <c r="K136" s="20">
        <v>0</v>
      </c>
      <c r="L136" s="20">
        <v>205688.24</v>
      </c>
      <c r="M136" s="20">
        <v>0</v>
      </c>
      <c r="N136" s="20">
        <v>2751247.51</v>
      </c>
      <c r="O136" s="20">
        <v>0</v>
      </c>
      <c r="P136" s="20">
        <v>0</v>
      </c>
      <c r="Q136" s="20">
        <v>0</v>
      </c>
      <c r="R136" s="20">
        <v>0</v>
      </c>
      <c r="S136" s="20">
        <v>41927476.259999998</v>
      </c>
      <c r="T136" s="17">
        <v>1</v>
      </c>
      <c r="V136" s="18">
        <f t="shared" si="16"/>
        <v>39176228.75</v>
      </c>
      <c r="W136" s="18">
        <f t="shared" si="17"/>
        <v>2751247.51</v>
      </c>
      <c r="X136" s="18">
        <f t="shared" si="18"/>
        <v>0</v>
      </c>
      <c r="Y136" s="18">
        <f t="shared" si="19"/>
        <v>41927476.259999998</v>
      </c>
      <c r="Z136" s="18">
        <f t="shared" si="20"/>
        <v>0</v>
      </c>
      <c r="AA136" s="18">
        <f t="shared" si="21"/>
        <v>0</v>
      </c>
      <c r="AB136" s="18">
        <f t="shared" si="22"/>
        <v>0</v>
      </c>
      <c r="AC136" s="18">
        <f t="shared" si="23"/>
        <v>0</v>
      </c>
      <c r="AD136" t="s">
        <v>102</v>
      </c>
    </row>
    <row r="137" spans="1:30" ht="13.45" thickBot="1" x14ac:dyDescent="0.3">
      <c r="A137" s="4" t="s">
        <v>12</v>
      </c>
      <c r="B137" s="4" t="s">
        <v>24</v>
      </c>
      <c r="C137" s="4" t="s">
        <v>8</v>
      </c>
      <c r="D137" s="4" t="s">
        <v>9</v>
      </c>
      <c r="E137" s="4" t="s">
        <v>26</v>
      </c>
      <c r="F137" s="24" t="s">
        <v>27</v>
      </c>
      <c r="G137" s="4" t="s">
        <v>24</v>
      </c>
      <c r="H137" s="4" t="s">
        <v>8</v>
      </c>
      <c r="I137" s="20">
        <v>16562382.5</v>
      </c>
      <c r="J137" s="20">
        <v>0</v>
      </c>
      <c r="K137" s="20">
        <v>0</v>
      </c>
      <c r="L137" s="20">
        <v>68687.789999999994</v>
      </c>
      <c r="M137" s="20">
        <v>0</v>
      </c>
      <c r="N137" s="20">
        <v>1132264.77</v>
      </c>
      <c r="O137" s="20">
        <v>0</v>
      </c>
      <c r="P137" s="20">
        <v>0</v>
      </c>
      <c r="Q137" s="20">
        <v>0</v>
      </c>
      <c r="R137" s="20">
        <v>0</v>
      </c>
      <c r="S137" s="20">
        <v>17694647.27</v>
      </c>
      <c r="T137" s="17">
        <v>1</v>
      </c>
      <c r="V137" s="18">
        <f t="shared" si="16"/>
        <v>16562382.5</v>
      </c>
      <c r="W137" s="18">
        <f t="shared" si="17"/>
        <v>1132264.77</v>
      </c>
      <c r="X137" s="18">
        <f t="shared" si="18"/>
        <v>0</v>
      </c>
      <c r="Y137" s="18">
        <f t="shared" si="19"/>
        <v>17694647.27</v>
      </c>
      <c r="Z137" s="18">
        <f t="shared" si="20"/>
        <v>0</v>
      </c>
      <c r="AA137" s="18">
        <f t="shared" si="21"/>
        <v>0</v>
      </c>
      <c r="AB137" s="18">
        <f t="shared" si="22"/>
        <v>0</v>
      </c>
      <c r="AC137" s="18">
        <f t="shared" si="23"/>
        <v>0</v>
      </c>
      <c r="AD137" t="s">
        <v>102</v>
      </c>
    </row>
    <row r="138" spans="1:30" ht="13.45" thickBot="1" x14ac:dyDescent="0.3">
      <c r="A138" s="4" t="s">
        <v>12</v>
      </c>
      <c r="B138" s="4" t="s">
        <v>24</v>
      </c>
      <c r="C138" s="4" t="s">
        <v>8</v>
      </c>
      <c r="D138" s="4" t="s">
        <v>34</v>
      </c>
      <c r="E138" s="4" t="s">
        <v>26</v>
      </c>
      <c r="F138" s="24" t="s">
        <v>27</v>
      </c>
      <c r="G138" s="4" t="s">
        <v>24</v>
      </c>
      <c r="H138" s="4" t="s">
        <v>8</v>
      </c>
      <c r="I138" s="20">
        <v>0</v>
      </c>
      <c r="J138" s="20">
        <v>45784.78</v>
      </c>
      <c r="K138" s="20">
        <v>79795.23</v>
      </c>
      <c r="L138" s="20">
        <v>456895.93</v>
      </c>
      <c r="M138" s="20">
        <v>0</v>
      </c>
      <c r="N138" s="20">
        <v>2304449.25</v>
      </c>
      <c r="O138" s="20">
        <v>0</v>
      </c>
      <c r="P138" s="20">
        <v>0</v>
      </c>
      <c r="Q138" s="20">
        <v>0</v>
      </c>
      <c r="R138" s="20">
        <v>0</v>
      </c>
      <c r="S138" s="20">
        <v>2304449.25</v>
      </c>
      <c r="T138" s="17">
        <v>1</v>
      </c>
      <c r="V138" s="18">
        <f t="shared" si="16"/>
        <v>0</v>
      </c>
      <c r="W138" s="18">
        <f t="shared" si="17"/>
        <v>2304449.25</v>
      </c>
      <c r="X138" s="18">
        <f t="shared" si="18"/>
        <v>0</v>
      </c>
      <c r="Y138" s="18">
        <f t="shared" si="19"/>
        <v>2304449.25</v>
      </c>
      <c r="Z138" s="18">
        <f t="shared" si="20"/>
        <v>0</v>
      </c>
      <c r="AA138" s="18">
        <f t="shared" si="21"/>
        <v>0</v>
      </c>
      <c r="AB138" s="18">
        <f t="shared" si="22"/>
        <v>0</v>
      </c>
      <c r="AC138" s="18">
        <f t="shared" si="23"/>
        <v>0</v>
      </c>
      <c r="AD138" t="s">
        <v>102</v>
      </c>
    </row>
    <row r="139" spans="1:30" ht="13.45" thickBot="1" x14ac:dyDescent="0.3">
      <c r="A139" s="4" t="s">
        <v>12</v>
      </c>
      <c r="B139" s="4" t="s">
        <v>24</v>
      </c>
      <c r="C139" s="4" t="s">
        <v>8</v>
      </c>
      <c r="D139" s="4" t="s">
        <v>16</v>
      </c>
      <c r="E139" s="4" t="s">
        <v>26</v>
      </c>
      <c r="F139" s="24" t="s">
        <v>27</v>
      </c>
      <c r="G139" s="4" t="s">
        <v>24</v>
      </c>
      <c r="H139" s="4" t="s">
        <v>8</v>
      </c>
      <c r="I139" s="20">
        <v>3445139.61</v>
      </c>
      <c r="J139" s="20">
        <v>0</v>
      </c>
      <c r="K139" s="20">
        <v>0</v>
      </c>
      <c r="L139" s="20">
        <v>215573.62</v>
      </c>
      <c r="M139" s="20">
        <v>0</v>
      </c>
      <c r="N139" s="20">
        <v>2975224.12</v>
      </c>
      <c r="O139" s="20">
        <v>0</v>
      </c>
      <c r="P139" s="20">
        <v>0</v>
      </c>
      <c r="Q139" s="20">
        <v>0</v>
      </c>
      <c r="R139" s="20">
        <v>0</v>
      </c>
      <c r="S139" s="20">
        <v>6420363.7300000004</v>
      </c>
      <c r="T139" s="17">
        <v>1</v>
      </c>
      <c r="V139" s="18">
        <f t="shared" si="16"/>
        <v>3445139.61</v>
      </c>
      <c r="W139" s="18">
        <f t="shared" si="17"/>
        <v>2975224.12</v>
      </c>
      <c r="X139" s="18">
        <f t="shared" si="18"/>
        <v>0</v>
      </c>
      <c r="Y139" s="18">
        <f t="shared" si="19"/>
        <v>6420363.7300000004</v>
      </c>
      <c r="Z139" s="18">
        <f t="shared" si="20"/>
        <v>0</v>
      </c>
      <c r="AA139" s="18">
        <f t="shared" si="21"/>
        <v>0</v>
      </c>
      <c r="AB139" s="18">
        <f t="shared" si="22"/>
        <v>0</v>
      </c>
      <c r="AC139" s="18">
        <f t="shared" si="23"/>
        <v>0</v>
      </c>
      <c r="AD139" t="s">
        <v>102</v>
      </c>
    </row>
    <row r="140" spans="1:30" ht="13.45" thickBot="1" x14ac:dyDescent="0.3">
      <c r="A140" s="4" t="s">
        <v>6</v>
      </c>
      <c r="B140" s="4" t="s">
        <v>24</v>
      </c>
      <c r="C140" s="4" t="s">
        <v>8</v>
      </c>
      <c r="D140" s="4" t="s">
        <v>36</v>
      </c>
      <c r="E140" s="4" t="s">
        <v>26</v>
      </c>
      <c r="F140" s="24" t="s">
        <v>27</v>
      </c>
      <c r="G140" s="4" t="s">
        <v>24</v>
      </c>
      <c r="H140" s="4" t="s">
        <v>8</v>
      </c>
      <c r="I140" s="20">
        <v>253.44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253.44</v>
      </c>
      <c r="T140" s="17">
        <v>1</v>
      </c>
      <c r="V140" s="18">
        <f t="shared" si="16"/>
        <v>253.44</v>
      </c>
      <c r="W140" s="18">
        <f t="shared" si="17"/>
        <v>0</v>
      </c>
      <c r="X140" s="18">
        <f t="shared" si="18"/>
        <v>0</v>
      </c>
      <c r="Y140" s="18">
        <f t="shared" si="19"/>
        <v>253.44</v>
      </c>
      <c r="Z140" s="18">
        <f t="shared" si="20"/>
        <v>0</v>
      </c>
      <c r="AA140" s="18">
        <f t="shared" si="21"/>
        <v>0</v>
      </c>
      <c r="AB140" s="18">
        <f t="shared" si="22"/>
        <v>0</v>
      </c>
      <c r="AC140" s="18">
        <f t="shared" si="23"/>
        <v>0</v>
      </c>
      <c r="AD140" t="s">
        <v>102</v>
      </c>
    </row>
    <row r="141" spans="1:30" ht="13.45" thickBot="1" x14ac:dyDescent="0.3">
      <c r="A141" s="4" t="s">
        <v>12</v>
      </c>
      <c r="B141" s="4" t="s">
        <v>24</v>
      </c>
      <c r="C141" s="4" t="s">
        <v>8</v>
      </c>
      <c r="D141" s="4" t="s">
        <v>50</v>
      </c>
      <c r="E141" s="4" t="s">
        <v>26</v>
      </c>
      <c r="F141" s="24" t="s">
        <v>27</v>
      </c>
      <c r="G141" s="4" t="s">
        <v>24</v>
      </c>
      <c r="H141" s="4" t="s">
        <v>8</v>
      </c>
      <c r="I141" s="20">
        <v>8140705.9100000001</v>
      </c>
      <c r="J141" s="20">
        <v>0</v>
      </c>
      <c r="K141" s="20">
        <v>0</v>
      </c>
      <c r="L141" s="20">
        <v>-65342.28</v>
      </c>
      <c r="M141" s="20">
        <v>0</v>
      </c>
      <c r="N141" s="20">
        <v>1926994.25</v>
      </c>
      <c r="O141" s="20">
        <v>0</v>
      </c>
      <c r="P141" s="20">
        <v>0</v>
      </c>
      <c r="Q141" s="20">
        <v>0</v>
      </c>
      <c r="R141" s="20">
        <v>0</v>
      </c>
      <c r="S141" s="20">
        <v>10067700.16</v>
      </c>
      <c r="T141" s="17">
        <v>1</v>
      </c>
      <c r="V141" s="18">
        <f t="shared" si="16"/>
        <v>8140705.9100000001</v>
      </c>
      <c r="W141" s="18">
        <f t="shared" si="17"/>
        <v>1926994.25</v>
      </c>
      <c r="X141" s="18">
        <f t="shared" si="18"/>
        <v>0</v>
      </c>
      <c r="Y141" s="18">
        <f t="shared" si="19"/>
        <v>10067700.16</v>
      </c>
      <c r="Z141" s="18">
        <f t="shared" si="20"/>
        <v>0</v>
      </c>
      <c r="AA141" s="18">
        <f t="shared" si="21"/>
        <v>0</v>
      </c>
      <c r="AB141" s="18">
        <f t="shared" si="22"/>
        <v>0</v>
      </c>
      <c r="AC141" s="18">
        <f t="shared" si="23"/>
        <v>0</v>
      </c>
      <c r="AD141" t="s">
        <v>102</v>
      </c>
    </row>
    <row r="142" spans="1:30" ht="13.45" thickBot="1" x14ac:dyDescent="0.3">
      <c r="A142" s="4" t="s">
        <v>12</v>
      </c>
      <c r="B142" s="4" t="s">
        <v>24</v>
      </c>
      <c r="C142" s="4" t="s">
        <v>8</v>
      </c>
      <c r="D142" s="4" t="s">
        <v>41</v>
      </c>
      <c r="E142" s="4" t="s">
        <v>26</v>
      </c>
      <c r="F142" s="24" t="s">
        <v>27</v>
      </c>
      <c r="G142" s="4" t="s">
        <v>24</v>
      </c>
      <c r="H142" s="4" t="s">
        <v>8</v>
      </c>
      <c r="I142" s="20">
        <v>41927476.259999998</v>
      </c>
      <c r="J142" s="20">
        <v>0</v>
      </c>
      <c r="K142" s="20">
        <v>0</v>
      </c>
      <c r="L142" s="20">
        <v>183865.63</v>
      </c>
      <c r="M142" s="20">
        <v>0</v>
      </c>
      <c r="N142" s="20">
        <v>3182818.55</v>
      </c>
      <c r="O142" s="20">
        <v>0</v>
      </c>
      <c r="P142" s="20">
        <v>0</v>
      </c>
      <c r="Q142" s="20">
        <v>0</v>
      </c>
      <c r="R142" s="20">
        <v>0</v>
      </c>
      <c r="S142" s="20">
        <v>45110294.810000002</v>
      </c>
      <c r="T142" s="17">
        <v>1</v>
      </c>
      <c r="V142" s="18">
        <f t="shared" si="16"/>
        <v>41927476.259999998</v>
      </c>
      <c r="W142" s="18">
        <f t="shared" si="17"/>
        <v>3182818.55</v>
      </c>
      <c r="X142" s="18">
        <f t="shared" si="18"/>
        <v>0</v>
      </c>
      <c r="Y142" s="18">
        <f t="shared" si="19"/>
        <v>45110294.810000002</v>
      </c>
      <c r="Z142" s="18">
        <f t="shared" si="20"/>
        <v>0</v>
      </c>
      <c r="AA142" s="18">
        <f t="shared" si="21"/>
        <v>0</v>
      </c>
      <c r="AB142" s="18">
        <f t="shared" si="22"/>
        <v>0</v>
      </c>
      <c r="AC142" s="18">
        <f t="shared" si="23"/>
        <v>0</v>
      </c>
      <c r="AD142" t="s">
        <v>102</v>
      </c>
    </row>
    <row r="143" spans="1:30" ht="13.45" thickBot="1" x14ac:dyDescent="0.3">
      <c r="A143" s="4" t="s">
        <v>12</v>
      </c>
      <c r="B143" s="4" t="s">
        <v>24</v>
      </c>
      <c r="C143" s="4" t="s">
        <v>8</v>
      </c>
      <c r="D143" s="4" t="s">
        <v>20</v>
      </c>
      <c r="E143" s="4" t="s">
        <v>26</v>
      </c>
      <c r="F143" s="24" t="s">
        <v>27</v>
      </c>
      <c r="G143" s="4" t="s">
        <v>24</v>
      </c>
      <c r="H143" s="4" t="s">
        <v>8</v>
      </c>
      <c r="I143" s="20">
        <v>17694647.27</v>
      </c>
      <c r="J143" s="20">
        <v>0</v>
      </c>
      <c r="K143" s="20">
        <v>0</v>
      </c>
      <c r="L143" s="20">
        <v>134146.51</v>
      </c>
      <c r="M143" s="20">
        <v>0</v>
      </c>
      <c r="N143" s="20">
        <v>1484406.74</v>
      </c>
      <c r="O143" s="20">
        <v>0</v>
      </c>
      <c r="P143" s="20">
        <v>0</v>
      </c>
      <c r="Q143" s="20">
        <v>0</v>
      </c>
      <c r="R143" s="20">
        <v>0</v>
      </c>
      <c r="S143" s="20">
        <v>19179054.010000002</v>
      </c>
      <c r="T143" s="17">
        <v>1</v>
      </c>
      <c r="V143" s="18">
        <f t="shared" si="16"/>
        <v>17694647.27</v>
      </c>
      <c r="W143" s="18">
        <f t="shared" si="17"/>
        <v>1484406.74</v>
      </c>
      <c r="X143" s="18">
        <f t="shared" si="18"/>
        <v>0</v>
      </c>
      <c r="Y143" s="18">
        <f t="shared" si="19"/>
        <v>19179054.010000002</v>
      </c>
      <c r="Z143" s="18">
        <f t="shared" si="20"/>
        <v>0</v>
      </c>
      <c r="AA143" s="18">
        <f t="shared" si="21"/>
        <v>0</v>
      </c>
      <c r="AB143" s="18">
        <f t="shared" si="22"/>
        <v>0</v>
      </c>
      <c r="AC143" s="18">
        <f t="shared" si="23"/>
        <v>0</v>
      </c>
      <c r="AD143" t="s">
        <v>102</v>
      </c>
    </row>
    <row r="144" spans="1:30" ht="13.45" thickBot="1" x14ac:dyDescent="0.3">
      <c r="A144" s="4" t="s">
        <v>12</v>
      </c>
      <c r="B144" s="4" t="s">
        <v>24</v>
      </c>
      <c r="C144" s="4" t="s">
        <v>8</v>
      </c>
      <c r="D144" s="4" t="s">
        <v>23</v>
      </c>
      <c r="E144" s="4" t="s">
        <v>26</v>
      </c>
      <c r="F144" s="24" t="s">
        <v>27</v>
      </c>
      <c r="G144" s="4" t="s">
        <v>24</v>
      </c>
      <c r="H144" s="4" t="s">
        <v>8</v>
      </c>
      <c r="I144" s="20">
        <v>25532531.16</v>
      </c>
      <c r="J144" s="20">
        <v>0</v>
      </c>
      <c r="K144" s="20">
        <v>0</v>
      </c>
      <c r="L144" s="20">
        <v>302377.8</v>
      </c>
      <c r="M144" s="20">
        <v>0</v>
      </c>
      <c r="N144" s="20">
        <v>4167321.82</v>
      </c>
      <c r="O144" s="20">
        <v>0</v>
      </c>
      <c r="P144" s="20">
        <v>0</v>
      </c>
      <c r="Q144" s="20">
        <v>0</v>
      </c>
      <c r="R144" s="20">
        <v>0</v>
      </c>
      <c r="S144" s="20">
        <v>29699852.98</v>
      </c>
      <c r="T144" s="17">
        <v>1</v>
      </c>
      <c r="V144" s="18">
        <f t="shared" si="16"/>
        <v>25532531.16</v>
      </c>
      <c r="W144" s="18">
        <f t="shared" si="17"/>
        <v>4167321.82</v>
      </c>
      <c r="X144" s="18">
        <f t="shared" si="18"/>
        <v>0</v>
      </c>
      <c r="Y144" s="18">
        <f t="shared" si="19"/>
        <v>29699852.98</v>
      </c>
      <c r="Z144" s="18">
        <f t="shared" si="20"/>
        <v>0</v>
      </c>
      <c r="AA144" s="18">
        <f t="shared" si="21"/>
        <v>0</v>
      </c>
      <c r="AB144" s="18">
        <f t="shared" si="22"/>
        <v>0</v>
      </c>
      <c r="AC144" s="18">
        <f t="shared" si="23"/>
        <v>0</v>
      </c>
      <c r="AD144" t="s">
        <v>102</v>
      </c>
    </row>
    <row r="145" spans="1:30" ht="13.45" thickBot="1" x14ac:dyDescent="0.3">
      <c r="A145" s="4" t="s">
        <v>12</v>
      </c>
      <c r="B145" s="4" t="s">
        <v>24</v>
      </c>
      <c r="C145" s="4" t="s">
        <v>8</v>
      </c>
      <c r="D145" s="4" t="s">
        <v>49</v>
      </c>
      <c r="E145" s="4" t="s">
        <v>26</v>
      </c>
      <c r="F145" s="24" t="s">
        <v>27</v>
      </c>
      <c r="G145" s="4" t="s">
        <v>24</v>
      </c>
      <c r="H145" s="4" t="s">
        <v>8</v>
      </c>
      <c r="I145" s="20">
        <v>10067700.16</v>
      </c>
      <c r="J145" s="20">
        <v>0</v>
      </c>
      <c r="K145" s="20">
        <v>0</v>
      </c>
      <c r="L145" s="20">
        <v>153674.5</v>
      </c>
      <c r="M145" s="20">
        <v>0</v>
      </c>
      <c r="N145" s="20">
        <v>2791752.21</v>
      </c>
      <c r="O145" s="20">
        <v>0</v>
      </c>
      <c r="P145" s="20">
        <v>0</v>
      </c>
      <c r="Q145" s="20">
        <v>0</v>
      </c>
      <c r="R145" s="20">
        <v>0</v>
      </c>
      <c r="S145" s="20">
        <v>12859452.369999999</v>
      </c>
      <c r="T145" s="17">
        <v>1</v>
      </c>
      <c r="V145" s="18">
        <f t="shared" si="16"/>
        <v>10067700.16</v>
      </c>
      <c r="W145" s="18">
        <f t="shared" si="17"/>
        <v>2791752.21</v>
      </c>
      <c r="X145" s="18">
        <f t="shared" si="18"/>
        <v>0</v>
      </c>
      <c r="Y145" s="18">
        <f t="shared" si="19"/>
        <v>12859452.369999999</v>
      </c>
      <c r="Z145" s="18">
        <f t="shared" si="20"/>
        <v>0</v>
      </c>
      <c r="AA145" s="18">
        <f t="shared" si="21"/>
        <v>0</v>
      </c>
      <c r="AB145" s="18">
        <f t="shared" si="22"/>
        <v>0</v>
      </c>
      <c r="AC145" s="18">
        <f t="shared" si="23"/>
        <v>0</v>
      </c>
      <c r="AD145" t="s">
        <v>102</v>
      </c>
    </row>
    <row r="146" spans="1:30" ht="13.45" thickBot="1" x14ac:dyDescent="0.3">
      <c r="A146" s="4" t="s">
        <v>12</v>
      </c>
      <c r="B146" s="4" t="s">
        <v>24</v>
      </c>
      <c r="C146" s="4" t="s">
        <v>8</v>
      </c>
      <c r="D146" s="4" t="s">
        <v>36</v>
      </c>
      <c r="E146" s="4" t="s">
        <v>26</v>
      </c>
      <c r="F146" s="24" t="s">
        <v>27</v>
      </c>
      <c r="G146" s="4" t="s">
        <v>24</v>
      </c>
      <c r="H146" s="4" t="s">
        <v>8</v>
      </c>
      <c r="I146" s="20">
        <v>45110294.810000002</v>
      </c>
      <c r="J146" s="20">
        <v>0</v>
      </c>
      <c r="K146" s="20">
        <v>0</v>
      </c>
      <c r="L146" s="20">
        <v>104716.4</v>
      </c>
      <c r="M146" s="20">
        <v>0</v>
      </c>
      <c r="N146" s="20">
        <v>638752.25</v>
      </c>
      <c r="O146" s="20">
        <v>0</v>
      </c>
      <c r="P146" s="20">
        <v>0</v>
      </c>
      <c r="Q146" s="20">
        <v>0</v>
      </c>
      <c r="R146" s="20">
        <v>0</v>
      </c>
      <c r="S146" s="20">
        <v>45749047.060000002</v>
      </c>
      <c r="T146" s="17">
        <v>1</v>
      </c>
      <c r="V146" s="18">
        <f t="shared" si="16"/>
        <v>45110294.810000002</v>
      </c>
      <c r="W146" s="18">
        <f t="shared" si="17"/>
        <v>638752.25</v>
      </c>
      <c r="X146" s="18">
        <f t="shared" si="18"/>
        <v>0</v>
      </c>
      <c r="Y146" s="18">
        <f t="shared" si="19"/>
        <v>45749047.060000002</v>
      </c>
      <c r="Z146" s="18">
        <f t="shared" si="20"/>
        <v>0</v>
      </c>
      <c r="AA146" s="18">
        <f t="shared" si="21"/>
        <v>0</v>
      </c>
      <c r="AB146" s="18">
        <f t="shared" si="22"/>
        <v>0</v>
      </c>
      <c r="AC146" s="18">
        <f t="shared" si="23"/>
        <v>0</v>
      </c>
      <c r="AD146" t="s">
        <v>102</v>
      </c>
    </row>
    <row r="147" spans="1:30" ht="13.45" thickBot="1" x14ac:dyDescent="0.3">
      <c r="A147" s="4" t="s">
        <v>6</v>
      </c>
      <c r="B147" s="4" t="s">
        <v>24</v>
      </c>
      <c r="C147" s="4" t="s">
        <v>8</v>
      </c>
      <c r="D147" s="4" t="s">
        <v>23</v>
      </c>
      <c r="E147" s="4" t="s">
        <v>26</v>
      </c>
      <c r="F147" s="24" t="s">
        <v>27</v>
      </c>
      <c r="G147" s="4" t="s">
        <v>24</v>
      </c>
      <c r="H147" s="4" t="s">
        <v>8</v>
      </c>
      <c r="I147" s="20">
        <v>135.66999999999999</v>
      </c>
      <c r="J147" s="20">
        <v>0</v>
      </c>
      <c r="K147" s="20">
        <v>0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135.66999999999999</v>
      </c>
      <c r="T147" s="17">
        <v>1</v>
      </c>
      <c r="V147" s="18">
        <f t="shared" si="16"/>
        <v>135.66999999999999</v>
      </c>
      <c r="W147" s="18">
        <f t="shared" si="17"/>
        <v>0</v>
      </c>
      <c r="X147" s="18">
        <f t="shared" si="18"/>
        <v>0</v>
      </c>
      <c r="Y147" s="18">
        <f t="shared" si="19"/>
        <v>135.66999999999999</v>
      </c>
      <c r="Z147" s="18">
        <f t="shared" si="20"/>
        <v>0</v>
      </c>
      <c r="AA147" s="18">
        <f t="shared" si="21"/>
        <v>0</v>
      </c>
      <c r="AB147" s="18">
        <f t="shared" si="22"/>
        <v>0</v>
      </c>
      <c r="AC147" s="18">
        <f t="shared" si="23"/>
        <v>0</v>
      </c>
      <c r="AD147" t="s">
        <v>102</v>
      </c>
    </row>
    <row r="148" spans="1:30" ht="13.45" thickBot="1" x14ac:dyDescent="0.3">
      <c r="A148" s="4" t="s">
        <v>12</v>
      </c>
      <c r="B148" s="4" t="s">
        <v>24</v>
      </c>
      <c r="C148" s="4" t="s">
        <v>8</v>
      </c>
      <c r="D148" s="4" t="s">
        <v>39</v>
      </c>
      <c r="E148" s="4" t="s">
        <v>26</v>
      </c>
      <c r="F148" s="24" t="s">
        <v>27</v>
      </c>
      <c r="G148" s="4" t="s">
        <v>24</v>
      </c>
      <c r="H148" s="4" t="s">
        <v>8</v>
      </c>
      <c r="I148" s="20">
        <v>19179054.010000002</v>
      </c>
      <c r="J148" s="20">
        <v>0</v>
      </c>
      <c r="K148" s="20">
        <v>0</v>
      </c>
      <c r="L148" s="20">
        <v>245663.15</v>
      </c>
      <c r="M148" s="20">
        <v>0</v>
      </c>
      <c r="N148" s="20">
        <v>3606551.57</v>
      </c>
      <c r="O148" s="20">
        <v>0</v>
      </c>
      <c r="P148" s="20">
        <v>0</v>
      </c>
      <c r="Q148" s="20">
        <v>0</v>
      </c>
      <c r="R148" s="20">
        <v>0</v>
      </c>
      <c r="S148" s="20">
        <v>22785605.579999998</v>
      </c>
      <c r="T148" s="17">
        <v>1</v>
      </c>
      <c r="V148" s="18">
        <f t="shared" si="16"/>
        <v>19179054.010000002</v>
      </c>
      <c r="W148" s="18">
        <f t="shared" si="17"/>
        <v>3606551.57</v>
      </c>
      <c r="X148" s="18">
        <f t="shared" si="18"/>
        <v>0</v>
      </c>
      <c r="Y148" s="18">
        <f t="shared" si="19"/>
        <v>22785605.579999998</v>
      </c>
      <c r="Z148" s="18">
        <f t="shared" si="20"/>
        <v>0</v>
      </c>
      <c r="AA148" s="18">
        <f t="shared" si="21"/>
        <v>0</v>
      </c>
      <c r="AB148" s="18">
        <f t="shared" si="22"/>
        <v>0</v>
      </c>
      <c r="AC148" s="18">
        <f t="shared" si="23"/>
        <v>0</v>
      </c>
      <c r="AD148" t="s">
        <v>102</v>
      </c>
    </row>
    <row r="149" spans="1:30" ht="13.45" thickBot="1" x14ac:dyDescent="0.3">
      <c r="A149" s="4" t="s">
        <v>12</v>
      </c>
      <c r="B149" s="4" t="s">
        <v>24</v>
      </c>
      <c r="C149" s="4" t="s">
        <v>8</v>
      </c>
      <c r="D149" s="4" t="s">
        <v>42</v>
      </c>
      <c r="E149" s="4" t="s">
        <v>26</v>
      </c>
      <c r="F149" s="24" t="s">
        <v>27</v>
      </c>
      <c r="G149" s="4" t="s">
        <v>24</v>
      </c>
      <c r="H149" s="4" t="s">
        <v>8</v>
      </c>
      <c r="I149" s="20">
        <v>29699852.98</v>
      </c>
      <c r="J149" s="20">
        <v>0</v>
      </c>
      <c r="K149" s="20">
        <v>0</v>
      </c>
      <c r="L149" s="20">
        <v>203103.38</v>
      </c>
      <c r="M149" s="20">
        <v>0</v>
      </c>
      <c r="N149" s="20">
        <v>2818962.19</v>
      </c>
      <c r="O149" s="20">
        <v>0</v>
      </c>
      <c r="P149" s="20">
        <v>0</v>
      </c>
      <c r="Q149" s="20">
        <v>0</v>
      </c>
      <c r="R149" s="20">
        <v>0</v>
      </c>
      <c r="S149" s="20">
        <v>32518815.170000002</v>
      </c>
      <c r="T149" s="17">
        <v>1</v>
      </c>
      <c r="V149" s="18">
        <f t="shared" si="16"/>
        <v>29699852.98</v>
      </c>
      <c r="W149" s="18">
        <f t="shared" si="17"/>
        <v>2818962.19</v>
      </c>
      <c r="X149" s="18">
        <f t="shared" si="18"/>
        <v>0</v>
      </c>
      <c r="Y149" s="18">
        <f t="shared" si="19"/>
        <v>32518815.170000002</v>
      </c>
      <c r="Z149" s="18">
        <f t="shared" si="20"/>
        <v>0</v>
      </c>
      <c r="AA149" s="18">
        <f t="shared" si="21"/>
        <v>0</v>
      </c>
      <c r="AB149" s="18">
        <f t="shared" si="22"/>
        <v>0</v>
      </c>
      <c r="AC149" s="18">
        <f t="shared" si="23"/>
        <v>0</v>
      </c>
      <c r="AD149" t="s">
        <v>102</v>
      </c>
    </row>
    <row r="150" spans="1:30" ht="13.45" thickBot="1" x14ac:dyDescent="0.3">
      <c r="A150" s="4" t="s">
        <v>12</v>
      </c>
      <c r="B150" s="4" t="s">
        <v>19</v>
      </c>
      <c r="C150" s="4" t="s">
        <v>8</v>
      </c>
      <c r="D150" s="4" t="s">
        <v>48</v>
      </c>
      <c r="E150" s="4" t="s">
        <v>52</v>
      </c>
      <c r="F150" s="24" t="s">
        <v>53</v>
      </c>
      <c r="G150" s="4" t="s">
        <v>19</v>
      </c>
      <c r="H150" s="4" t="s">
        <v>8</v>
      </c>
      <c r="I150" s="20"/>
      <c r="J150" s="20"/>
      <c r="K150" s="20"/>
      <c r="L150" s="20"/>
      <c r="M150" s="20"/>
      <c r="N150" s="20"/>
      <c r="O150" s="20"/>
      <c r="P150" s="20"/>
      <c r="Q150" s="20"/>
      <c r="R150" s="20">
        <v>-42309.84</v>
      </c>
      <c r="S150" s="20">
        <v>-42309.84</v>
      </c>
      <c r="U150" s="17">
        <v>1</v>
      </c>
      <c r="V150" s="18">
        <f t="shared" si="16"/>
        <v>0</v>
      </c>
      <c r="W150" s="18">
        <f t="shared" si="17"/>
        <v>0</v>
      </c>
      <c r="X150" s="18">
        <f t="shared" si="18"/>
        <v>0</v>
      </c>
      <c r="Y150" s="18">
        <f t="shared" si="19"/>
        <v>0</v>
      </c>
      <c r="Z150" s="18">
        <f t="shared" si="20"/>
        <v>0</v>
      </c>
      <c r="AA150" s="18">
        <f t="shared" si="21"/>
        <v>0</v>
      </c>
      <c r="AB150" s="18">
        <f t="shared" si="22"/>
        <v>-42309.84</v>
      </c>
      <c r="AC150" s="18">
        <f t="shared" si="23"/>
        <v>-42309.84</v>
      </c>
      <c r="AD150" t="s">
        <v>102</v>
      </c>
    </row>
    <row r="151" spans="1:30" ht="13.45" thickBot="1" x14ac:dyDescent="0.3">
      <c r="A151" s="4" t="s">
        <v>6</v>
      </c>
      <c r="B151" s="4" t="s">
        <v>19</v>
      </c>
      <c r="C151" s="4" t="s">
        <v>8</v>
      </c>
      <c r="D151" s="4" t="s">
        <v>48</v>
      </c>
      <c r="E151" s="4" t="s">
        <v>52</v>
      </c>
      <c r="F151" s="24" t="s">
        <v>53</v>
      </c>
      <c r="G151" s="4" t="s">
        <v>19</v>
      </c>
      <c r="H151" s="4" t="s">
        <v>8</v>
      </c>
      <c r="I151" s="20"/>
      <c r="J151" s="20"/>
      <c r="K151" s="20"/>
      <c r="L151" s="20"/>
      <c r="M151" s="20"/>
      <c r="N151" s="20"/>
      <c r="O151" s="20"/>
      <c r="P151" s="20"/>
      <c r="Q151" s="20"/>
      <c r="R151" s="20">
        <v>42309.84</v>
      </c>
      <c r="S151" s="20">
        <v>42309.84</v>
      </c>
      <c r="U151" s="17">
        <v>1</v>
      </c>
      <c r="V151" s="18">
        <f t="shared" si="16"/>
        <v>0</v>
      </c>
      <c r="W151" s="18">
        <f t="shared" si="17"/>
        <v>0</v>
      </c>
      <c r="X151" s="18">
        <f t="shared" si="18"/>
        <v>0</v>
      </c>
      <c r="Y151" s="18">
        <f t="shared" si="19"/>
        <v>0</v>
      </c>
      <c r="Z151" s="18">
        <f t="shared" si="20"/>
        <v>0</v>
      </c>
      <c r="AA151" s="18">
        <f t="shared" si="21"/>
        <v>0</v>
      </c>
      <c r="AB151" s="18">
        <f t="shared" si="22"/>
        <v>42309.84</v>
      </c>
      <c r="AC151" s="18">
        <f t="shared" si="23"/>
        <v>42309.84</v>
      </c>
      <c r="AD151" t="s">
        <v>102</v>
      </c>
    </row>
    <row r="152" spans="1:30" ht="13.45" thickBot="1" x14ac:dyDescent="0.3">
      <c r="A152" s="4" t="s">
        <v>12</v>
      </c>
      <c r="B152" s="4" t="s">
        <v>19</v>
      </c>
      <c r="C152" s="4" t="s">
        <v>8</v>
      </c>
      <c r="D152" s="4" t="s">
        <v>49</v>
      </c>
      <c r="E152" s="4" t="s">
        <v>52</v>
      </c>
      <c r="F152" s="24" t="s">
        <v>53</v>
      </c>
      <c r="G152" s="4" t="s">
        <v>19</v>
      </c>
      <c r="H152" s="4" t="s">
        <v>8</v>
      </c>
      <c r="I152" s="20">
        <v>5225870.8499999996</v>
      </c>
      <c r="J152" s="20">
        <v>0</v>
      </c>
      <c r="K152" s="20">
        <v>0</v>
      </c>
      <c r="L152" s="20">
        <v>119261.24</v>
      </c>
      <c r="M152" s="20">
        <v>0</v>
      </c>
      <c r="N152" s="20">
        <v>1758734.87</v>
      </c>
      <c r="O152" s="20">
        <v>0</v>
      </c>
      <c r="P152" s="20">
        <v>0</v>
      </c>
      <c r="Q152" s="20">
        <v>0</v>
      </c>
      <c r="R152" s="20">
        <v>0</v>
      </c>
      <c r="S152" s="20">
        <v>6984605.7199999997</v>
      </c>
      <c r="U152" s="17">
        <v>1</v>
      </c>
      <c r="V152" s="18">
        <f t="shared" si="16"/>
        <v>0</v>
      </c>
      <c r="W152" s="18">
        <f t="shared" si="17"/>
        <v>0</v>
      </c>
      <c r="X152" s="18">
        <f t="shared" si="18"/>
        <v>0</v>
      </c>
      <c r="Y152" s="18">
        <f t="shared" si="19"/>
        <v>0</v>
      </c>
      <c r="Z152" s="18">
        <f t="shared" si="20"/>
        <v>5225870.8499999996</v>
      </c>
      <c r="AA152" s="18">
        <f t="shared" si="21"/>
        <v>1758734.87</v>
      </c>
      <c r="AB152" s="18">
        <f t="shared" si="22"/>
        <v>0</v>
      </c>
      <c r="AC152" s="18">
        <f t="shared" si="23"/>
        <v>6984605.7199999997</v>
      </c>
      <c r="AD152" t="s">
        <v>102</v>
      </c>
    </row>
    <row r="153" spans="1:30" ht="13.45" thickBot="1" x14ac:dyDescent="0.3">
      <c r="A153" s="4" t="s">
        <v>12</v>
      </c>
      <c r="B153" s="4" t="s">
        <v>19</v>
      </c>
      <c r="C153" s="4" t="s">
        <v>8</v>
      </c>
      <c r="D153" s="4" t="s">
        <v>36</v>
      </c>
      <c r="E153" s="4" t="s">
        <v>52</v>
      </c>
      <c r="F153" s="24" t="s">
        <v>53</v>
      </c>
      <c r="G153" s="4" t="s">
        <v>19</v>
      </c>
      <c r="H153" s="4" t="s">
        <v>8</v>
      </c>
      <c r="I153" s="20">
        <v>19788783.120000001</v>
      </c>
      <c r="J153" s="20">
        <v>0</v>
      </c>
      <c r="K153" s="20">
        <v>0</v>
      </c>
      <c r="L153" s="20">
        <v>43750.44</v>
      </c>
      <c r="M153" s="20">
        <v>0</v>
      </c>
      <c r="N153" s="20">
        <v>124760.55</v>
      </c>
      <c r="O153" s="20">
        <v>0</v>
      </c>
      <c r="P153" s="20">
        <v>0</v>
      </c>
      <c r="Q153" s="20">
        <v>0</v>
      </c>
      <c r="R153" s="20">
        <v>0</v>
      </c>
      <c r="S153" s="20">
        <v>19913543.670000002</v>
      </c>
      <c r="U153" s="17">
        <v>1</v>
      </c>
      <c r="V153" s="18">
        <f t="shared" si="16"/>
        <v>0</v>
      </c>
      <c r="W153" s="18">
        <f t="shared" si="17"/>
        <v>0</v>
      </c>
      <c r="X153" s="18">
        <f t="shared" si="18"/>
        <v>0</v>
      </c>
      <c r="Y153" s="18">
        <f t="shared" si="19"/>
        <v>0</v>
      </c>
      <c r="Z153" s="18">
        <f t="shared" si="20"/>
        <v>19788783.120000001</v>
      </c>
      <c r="AA153" s="18">
        <f t="shared" si="21"/>
        <v>124760.55</v>
      </c>
      <c r="AB153" s="18">
        <f t="shared" si="22"/>
        <v>0</v>
      </c>
      <c r="AC153" s="18">
        <f t="shared" si="23"/>
        <v>19913543.670000002</v>
      </c>
      <c r="AD153" t="s">
        <v>102</v>
      </c>
    </row>
    <row r="154" spans="1:30" ht="13.45" thickBot="1" x14ac:dyDescent="0.3">
      <c r="A154" s="4" t="s">
        <v>12</v>
      </c>
      <c r="B154" s="4" t="s">
        <v>19</v>
      </c>
      <c r="C154" s="4" t="s">
        <v>8</v>
      </c>
      <c r="D154" s="4" t="s">
        <v>39</v>
      </c>
      <c r="E154" s="4" t="s">
        <v>52</v>
      </c>
      <c r="F154" s="24" t="s">
        <v>53</v>
      </c>
      <c r="G154" s="4" t="s">
        <v>19</v>
      </c>
      <c r="H154" s="4" t="s">
        <v>8</v>
      </c>
      <c r="I154" s="20">
        <v>11379896.310000001</v>
      </c>
      <c r="J154" s="20">
        <v>0</v>
      </c>
      <c r="K154" s="20">
        <v>0</v>
      </c>
      <c r="L154" s="20">
        <v>65207.92</v>
      </c>
      <c r="M154" s="20">
        <v>0</v>
      </c>
      <c r="N154" s="20">
        <v>1213193.6599999999</v>
      </c>
      <c r="O154" s="20">
        <v>0</v>
      </c>
      <c r="P154" s="20">
        <v>0</v>
      </c>
      <c r="Q154" s="20">
        <v>0</v>
      </c>
      <c r="R154" s="20">
        <v>0</v>
      </c>
      <c r="S154" s="20">
        <v>12593089.970000001</v>
      </c>
      <c r="U154" s="17">
        <v>1</v>
      </c>
      <c r="V154" s="18">
        <f t="shared" si="16"/>
        <v>0</v>
      </c>
      <c r="W154" s="18">
        <f t="shared" si="17"/>
        <v>0</v>
      </c>
      <c r="X154" s="18">
        <f t="shared" si="18"/>
        <v>0</v>
      </c>
      <c r="Y154" s="18">
        <f t="shared" si="19"/>
        <v>0</v>
      </c>
      <c r="Z154" s="18">
        <f t="shared" si="20"/>
        <v>11379896.310000001</v>
      </c>
      <c r="AA154" s="18">
        <f t="shared" si="21"/>
        <v>1213193.6599999999</v>
      </c>
      <c r="AB154" s="18">
        <f t="shared" si="22"/>
        <v>0</v>
      </c>
      <c r="AC154" s="18">
        <f t="shared" si="23"/>
        <v>12593089.970000001</v>
      </c>
      <c r="AD154" t="s">
        <v>102</v>
      </c>
    </row>
    <row r="155" spans="1:30" ht="13.45" thickBot="1" x14ac:dyDescent="0.3">
      <c r="A155" s="4" t="s">
        <v>12</v>
      </c>
      <c r="B155" s="4" t="s">
        <v>19</v>
      </c>
      <c r="C155" s="4" t="s">
        <v>8</v>
      </c>
      <c r="D155" s="4" t="s">
        <v>42</v>
      </c>
      <c r="E155" s="4" t="s">
        <v>52</v>
      </c>
      <c r="F155" s="24" t="s">
        <v>53</v>
      </c>
      <c r="G155" s="4" t="s">
        <v>19</v>
      </c>
      <c r="H155" s="4" t="s">
        <v>8</v>
      </c>
      <c r="I155" s="20">
        <v>13713394.42</v>
      </c>
      <c r="J155" s="20">
        <v>0</v>
      </c>
      <c r="K155" s="20">
        <v>0</v>
      </c>
      <c r="L155" s="20">
        <v>61853.08</v>
      </c>
      <c r="M155" s="20">
        <v>0</v>
      </c>
      <c r="N155" s="20">
        <v>901035.58</v>
      </c>
      <c r="O155" s="20">
        <v>0</v>
      </c>
      <c r="P155" s="20">
        <v>0</v>
      </c>
      <c r="Q155" s="20">
        <v>0</v>
      </c>
      <c r="R155" s="20">
        <v>0</v>
      </c>
      <c r="S155" s="20">
        <v>14614430</v>
      </c>
      <c r="U155" s="17">
        <v>1</v>
      </c>
      <c r="V155" s="18">
        <f t="shared" si="16"/>
        <v>0</v>
      </c>
      <c r="W155" s="18">
        <f t="shared" si="17"/>
        <v>0</v>
      </c>
      <c r="X155" s="18">
        <f t="shared" si="18"/>
        <v>0</v>
      </c>
      <c r="Y155" s="18">
        <f t="shared" si="19"/>
        <v>0</v>
      </c>
      <c r="Z155" s="18">
        <f t="shared" si="20"/>
        <v>13713394.42</v>
      </c>
      <c r="AA155" s="18">
        <f t="shared" si="21"/>
        <v>901035.58</v>
      </c>
      <c r="AB155" s="18">
        <f t="shared" si="22"/>
        <v>0</v>
      </c>
      <c r="AC155" s="18">
        <f t="shared" si="23"/>
        <v>14614430</v>
      </c>
      <c r="AD155" t="s">
        <v>102</v>
      </c>
    </row>
    <row r="156" spans="1:30" ht="13.45" thickBot="1" x14ac:dyDescent="0.3">
      <c r="A156" s="4" t="s">
        <v>12</v>
      </c>
      <c r="B156" s="4" t="s">
        <v>19</v>
      </c>
      <c r="C156" s="4" t="s">
        <v>8</v>
      </c>
      <c r="D156" s="4" t="s">
        <v>47</v>
      </c>
      <c r="E156" s="4" t="s">
        <v>52</v>
      </c>
      <c r="F156" s="24" t="s">
        <v>53</v>
      </c>
      <c r="G156" s="4" t="s">
        <v>19</v>
      </c>
      <c r="H156" s="4" t="s">
        <v>8</v>
      </c>
      <c r="I156" s="20">
        <v>6984605.7199999997</v>
      </c>
      <c r="J156" s="20">
        <v>0</v>
      </c>
      <c r="K156" s="20">
        <v>0</v>
      </c>
      <c r="L156" s="20">
        <v>53330.68</v>
      </c>
      <c r="M156" s="20">
        <v>0</v>
      </c>
      <c r="N156" s="20">
        <v>671143.16</v>
      </c>
      <c r="O156" s="20">
        <v>0</v>
      </c>
      <c r="P156" s="20">
        <v>0</v>
      </c>
      <c r="Q156" s="20">
        <v>0</v>
      </c>
      <c r="R156" s="20">
        <v>0</v>
      </c>
      <c r="S156" s="20">
        <v>7655748.8799999999</v>
      </c>
      <c r="U156" s="17">
        <v>1</v>
      </c>
      <c r="V156" s="18">
        <f t="shared" si="16"/>
        <v>0</v>
      </c>
      <c r="W156" s="18">
        <f t="shared" si="17"/>
        <v>0</v>
      </c>
      <c r="X156" s="18">
        <f t="shared" si="18"/>
        <v>0</v>
      </c>
      <c r="Y156" s="18">
        <f t="shared" si="19"/>
        <v>0</v>
      </c>
      <c r="Z156" s="18">
        <f t="shared" si="20"/>
        <v>6984605.7199999997</v>
      </c>
      <c r="AA156" s="18">
        <f t="shared" si="21"/>
        <v>671143.16</v>
      </c>
      <c r="AB156" s="18">
        <f t="shared" si="22"/>
        <v>0</v>
      </c>
      <c r="AC156" s="18">
        <f t="shared" si="23"/>
        <v>7655748.8799999999</v>
      </c>
      <c r="AD156" t="s">
        <v>102</v>
      </c>
    </row>
    <row r="157" spans="1:30" ht="13.45" thickBot="1" x14ac:dyDescent="0.3">
      <c r="A157" s="4" t="s">
        <v>12</v>
      </c>
      <c r="B157" s="4" t="s">
        <v>19</v>
      </c>
      <c r="C157" s="4" t="s">
        <v>8</v>
      </c>
      <c r="D157" s="4" t="s">
        <v>45</v>
      </c>
      <c r="E157" s="4" t="s">
        <v>52</v>
      </c>
      <c r="F157" s="24" t="s">
        <v>53</v>
      </c>
      <c r="G157" s="4" t="s">
        <v>19</v>
      </c>
      <c r="H157" s="4" t="s">
        <v>8</v>
      </c>
      <c r="I157" s="20">
        <v>1489961.24</v>
      </c>
      <c r="J157" s="20">
        <v>0</v>
      </c>
      <c r="K157" s="20">
        <v>0</v>
      </c>
      <c r="L157" s="20">
        <v>25107.56</v>
      </c>
      <c r="M157" s="20">
        <v>0</v>
      </c>
      <c r="N157" s="20">
        <v>118087.52</v>
      </c>
      <c r="O157" s="20">
        <v>0</v>
      </c>
      <c r="P157" s="20">
        <v>0</v>
      </c>
      <c r="Q157" s="20">
        <v>0</v>
      </c>
      <c r="R157" s="20">
        <v>0</v>
      </c>
      <c r="S157" s="20">
        <v>1608048.76</v>
      </c>
      <c r="U157" s="17">
        <v>1</v>
      </c>
      <c r="V157" s="18">
        <f t="shared" si="16"/>
        <v>0</v>
      </c>
      <c r="W157" s="18">
        <f t="shared" si="17"/>
        <v>0</v>
      </c>
      <c r="X157" s="18">
        <f t="shared" si="18"/>
        <v>0</v>
      </c>
      <c r="Y157" s="18">
        <f t="shared" si="19"/>
        <v>0</v>
      </c>
      <c r="Z157" s="18">
        <f t="shared" si="20"/>
        <v>1489961.24</v>
      </c>
      <c r="AA157" s="18">
        <f t="shared" si="21"/>
        <v>118087.52</v>
      </c>
      <c r="AB157" s="18">
        <f t="shared" si="22"/>
        <v>0</v>
      </c>
      <c r="AC157" s="18">
        <f t="shared" si="23"/>
        <v>1608048.76</v>
      </c>
      <c r="AD157" t="s">
        <v>102</v>
      </c>
    </row>
    <row r="158" spans="1:30" ht="13.45" thickBot="1" x14ac:dyDescent="0.3">
      <c r="A158" s="4" t="s">
        <v>12</v>
      </c>
      <c r="B158" s="4" t="s">
        <v>19</v>
      </c>
      <c r="C158" s="4" t="s">
        <v>8</v>
      </c>
      <c r="D158" s="4" t="s">
        <v>55</v>
      </c>
      <c r="E158" s="4" t="s">
        <v>52</v>
      </c>
      <c r="F158" s="24" t="s">
        <v>53</v>
      </c>
      <c r="G158" s="4" t="s">
        <v>19</v>
      </c>
      <c r="H158" s="4" t="s">
        <v>8</v>
      </c>
      <c r="I158" s="20">
        <v>12593089.970000001</v>
      </c>
      <c r="J158" s="20">
        <v>0</v>
      </c>
      <c r="K158" s="20">
        <v>0</v>
      </c>
      <c r="L158" s="20">
        <v>63192.02</v>
      </c>
      <c r="M158" s="20">
        <v>0</v>
      </c>
      <c r="N158" s="20">
        <v>1150258.76</v>
      </c>
      <c r="O158" s="20">
        <v>0</v>
      </c>
      <c r="P158" s="20">
        <v>0</v>
      </c>
      <c r="Q158" s="20">
        <v>0</v>
      </c>
      <c r="R158" s="20">
        <v>0</v>
      </c>
      <c r="S158" s="20">
        <v>13743348.73</v>
      </c>
      <c r="U158" s="17">
        <v>1</v>
      </c>
      <c r="V158" s="18">
        <f t="shared" si="16"/>
        <v>0</v>
      </c>
      <c r="W158" s="18">
        <f t="shared" si="17"/>
        <v>0</v>
      </c>
      <c r="X158" s="18">
        <f t="shared" si="18"/>
        <v>0</v>
      </c>
      <c r="Y158" s="18">
        <f t="shared" si="19"/>
        <v>0</v>
      </c>
      <c r="Z158" s="18">
        <f t="shared" si="20"/>
        <v>12593089.970000001</v>
      </c>
      <c r="AA158" s="18">
        <f t="shared" si="21"/>
        <v>1150258.76</v>
      </c>
      <c r="AB158" s="18">
        <f t="shared" si="22"/>
        <v>0</v>
      </c>
      <c r="AC158" s="18">
        <f t="shared" si="23"/>
        <v>13743348.73</v>
      </c>
      <c r="AD158" t="s">
        <v>102</v>
      </c>
    </row>
    <row r="159" spans="1:30" ht="13.45" thickBot="1" x14ac:dyDescent="0.3">
      <c r="A159" s="4" t="s">
        <v>12</v>
      </c>
      <c r="B159" s="4" t="s">
        <v>19</v>
      </c>
      <c r="C159" s="4" t="s">
        <v>8</v>
      </c>
      <c r="D159" s="4" t="s">
        <v>48</v>
      </c>
      <c r="E159" s="4" t="s">
        <v>52</v>
      </c>
      <c r="F159" s="24" t="s">
        <v>53</v>
      </c>
      <c r="G159" s="4" t="s">
        <v>19</v>
      </c>
      <c r="H159" s="4" t="s">
        <v>8</v>
      </c>
      <c r="I159" s="20">
        <v>14614430</v>
      </c>
      <c r="J159" s="20">
        <v>0</v>
      </c>
      <c r="K159" s="20">
        <v>0</v>
      </c>
      <c r="L159" s="20">
        <v>82962.009999999995</v>
      </c>
      <c r="M159" s="20">
        <v>0</v>
      </c>
      <c r="N159" s="20">
        <v>2907871.74</v>
      </c>
      <c r="O159" s="20">
        <v>0</v>
      </c>
      <c r="P159" s="20">
        <v>0</v>
      </c>
      <c r="Q159" s="20">
        <v>0</v>
      </c>
      <c r="R159" s="20">
        <v>0</v>
      </c>
      <c r="S159" s="20">
        <v>17522301.739999998</v>
      </c>
      <c r="U159" s="17">
        <v>1</v>
      </c>
      <c r="V159" s="18">
        <f t="shared" si="16"/>
        <v>0</v>
      </c>
      <c r="W159" s="18">
        <f t="shared" si="17"/>
        <v>0</v>
      </c>
      <c r="X159" s="18">
        <f t="shared" si="18"/>
        <v>0</v>
      </c>
      <c r="Y159" s="18">
        <f t="shared" si="19"/>
        <v>0</v>
      </c>
      <c r="Z159" s="18">
        <f t="shared" si="20"/>
        <v>14614430</v>
      </c>
      <c r="AA159" s="18">
        <f t="shared" si="21"/>
        <v>2907871.74</v>
      </c>
      <c r="AB159" s="18">
        <f t="shared" si="22"/>
        <v>0</v>
      </c>
      <c r="AC159" s="18">
        <f t="shared" si="23"/>
        <v>17522301.739999998</v>
      </c>
      <c r="AD159" t="s">
        <v>102</v>
      </c>
    </row>
    <row r="160" spans="1:30" ht="13.45" thickBot="1" x14ac:dyDescent="0.3">
      <c r="A160" s="4" t="s">
        <v>12</v>
      </c>
      <c r="B160" s="4" t="s">
        <v>19</v>
      </c>
      <c r="C160" s="4" t="s">
        <v>8</v>
      </c>
      <c r="D160" s="4" t="s">
        <v>31</v>
      </c>
      <c r="E160" s="4" t="s">
        <v>52</v>
      </c>
      <c r="F160" s="24" t="s">
        <v>53</v>
      </c>
      <c r="G160" s="4" t="s">
        <v>19</v>
      </c>
      <c r="H160" s="4" t="s">
        <v>8</v>
      </c>
      <c r="I160" s="20">
        <v>17522301.739999998</v>
      </c>
      <c r="J160" s="20">
        <v>0</v>
      </c>
      <c r="K160" s="20">
        <v>0</v>
      </c>
      <c r="L160" s="20">
        <v>45186.84</v>
      </c>
      <c r="M160" s="20">
        <v>0</v>
      </c>
      <c r="N160" s="20">
        <v>537142.55000000005</v>
      </c>
      <c r="O160" s="20">
        <v>0</v>
      </c>
      <c r="P160" s="20">
        <v>0</v>
      </c>
      <c r="Q160" s="20">
        <v>0</v>
      </c>
      <c r="R160" s="20">
        <v>0</v>
      </c>
      <c r="S160" s="20">
        <v>18059444.289999999</v>
      </c>
      <c r="U160" s="17">
        <v>1</v>
      </c>
      <c r="V160" s="18">
        <f t="shared" si="16"/>
        <v>0</v>
      </c>
      <c r="W160" s="18">
        <f t="shared" si="17"/>
        <v>0</v>
      </c>
      <c r="X160" s="18">
        <f t="shared" si="18"/>
        <v>0</v>
      </c>
      <c r="Y160" s="18">
        <f t="shared" si="19"/>
        <v>0</v>
      </c>
      <c r="Z160" s="18">
        <f t="shared" si="20"/>
        <v>17522301.739999998</v>
      </c>
      <c r="AA160" s="18">
        <f t="shared" si="21"/>
        <v>537142.55000000005</v>
      </c>
      <c r="AB160" s="18">
        <f t="shared" si="22"/>
        <v>0</v>
      </c>
      <c r="AC160" s="18">
        <f t="shared" si="23"/>
        <v>18059444.289999999</v>
      </c>
      <c r="AD160" t="s">
        <v>102</v>
      </c>
    </row>
    <row r="161" spans="1:30" ht="13.45" thickBot="1" x14ac:dyDescent="0.3">
      <c r="A161" s="4" t="s">
        <v>12</v>
      </c>
      <c r="B161" s="4" t="s">
        <v>19</v>
      </c>
      <c r="C161" s="4" t="s">
        <v>8</v>
      </c>
      <c r="D161" s="4" t="s">
        <v>15</v>
      </c>
      <c r="E161" s="4" t="s">
        <v>52</v>
      </c>
      <c r="F161" s="24" t="s">
        <v>53</v>
      </c>
      <c r="G161" s="4" t="s">
        <v>19</v>
      </c>
      <c r="H161" s="4" t="s">
        <v>8</v>
      </c>
      <c r="I161" s="20">
        <v>7655748.8799999999</v>
      </c>
      <c r="J161" s="20">
        <v>0</v>
      </c>
      <c r="K161" s="20">
        <v>0</v>
      </c>
      <c r="L161" s="20">
        <v>64512.76</v>
      </c>
      <c r="M161" s="20">
        <v>0</v>
      </c>
      <c r="N161" s="20">
        <v>905991.55</v>
      </c>
      <c r="O161" s="20">
        <v>0</v>
      </c>
      <c r="P161" s="20">
        <v>0</v>
      </c>
      <c r="Q161" s="20">
        <v>0</v>
      </c>
      <c r="R161" s="20">
        <v>0</v>
      </c>
      <c r="S161" s="20">
        <v>8561740.4299999997</v>
      </c>
      <c r="U161" s="17">
        <v>1</v>
      </c>
      <c r="V161" s="18">
        <f t="shared" si="16"/>
        <v>0</v>
      </c>
      <c r="W161" s="18">
        <f t="shared" si="17"/>
        <v>0</v>
      </c>
      <c r="X161" s="18">
        <f t="shared" si="18"/>
        <v>0</v>
      </c>
      <c r="Y161" s="18">
        <f t="shared" si="19"/>
        <v>0</v>
      </c>
      <c r="Z161" s="18">
        <f t="shared" si="20"/>
        <v>7655748.8799999999</v>
      </c>
      <c r="AA161" s="18">
        <f t="shared" si="21"/>
        <v>905991.55</v>
      </c>
      <c r="AB161" s="18">
        <f t="shared" si="22"/>
        <v>0</v>
      </c>
      <c r="AC161" s="18">
        <f t="shared" si="23"/>
        <v>8561740.4299999997</v>
      </c>
      <c r="AD161" t="s">
        <v>102</v>
      </c>
    </row>
    <row r="162" spans="1:30" ht="13.45" thickBot="1" x14ac:dyDescent="0.3">
      <c r="A162" s="4" t="s">
        <v>12</v>
      </c>
      <c r="B162" s="4" t="s">
        <v>19</v>
      </c>
      <c r="C162" s="4" t="s">
        <v>8</v>
      </c>
      <c r="D162" s="4" t="s">
        <v>51</v>
      </c>
      <c r="E162" s="4" t="s">
        <v>52</v>
      </c>
      <c r="F162" s="24" t="s">
        <v>53</v>
      </c>
      <c r="G162" s="4" t="s">
        <v>19</v>
      </c>
      <c r="H162" s="4" t="s">
        <v>8</v>
      </c>
      <c r="I162" s="20">
        <v>1608048.76</v>
      </c>
      <c r="J162" s="20">
        <v>0</v>
      </c>
      <c r="K162" s="20">
        <v>0</v>
      </c>
      <c r="L162" s="20">
        <v>33031.730000000003</v>
      </c>
      <c r="M162" s="20">
        <v>0</v>
      </c>
      <c r="N162" s="20">
        <v>107513.15</v>
      </c>
      <c r="O162" s="20">
        <v>0</v>
      </c>
      <c r="P162" s="20">
        <v>0</v>
      </c>
      <c r="Q162" s="20">
        <v>0</v>
      </c>
      <c r="R162" s="20">
        <v>0</v>
      </c>
      <c r="S162" s="20">
        <v>1715561.91</v>
      </c>
      <c r="U162" s="17">
        <v>1</v>
      </c>
      <c r="V162" s="18">
        <f t="shared" si="16"/>
        <v>0</v>
      </c>
      <c r="W162" s="18">
        <f t="shared" si="17"/>
        <v>0</v>
      </c>
      <c r="X162" s="18">
        <f t="shared" si="18"/>
        <v>0</v>
      </c>
      <c r="Y162" s="18">
        <f t="shared" si="19"/>
        <v>0</v>
      </c>
      <c r="Z162" s="18">
        <f t="shared" si="20"/>
        <v>1608048.76</v>
      </c>
      <c r="AA162" s="18">
        <f t="shared" si="21"/>
        <v>107513.15</v>
      </c>
      <c r="AB162" s="18">
        <f t="shared" si="22"/>
        <v>0</v>
      </c>
      <c r="AC162" s="18">
        <f t="shared" si="23"/>
        <v>1715561.91</v>
      </c>
      <c r="AD162" t="s">
        <v>102</v>
      </c>
    </row>
    <row r="163" spans="1:30" ht="13.45" thickBot="1" x14ac:dyDescent="0.3">
      <c r="A163" s="4" t="s">
        <v>12</v>
      </c>
      <c r="B163" s="4" t="s">
        <v>19</v>
      </c>
      <c r="C163" s="4" t="s">
        <v>8</v>
      </c>
      <c r="D163" s="4" t="s">
        <v>28</v>
      </c>
      <c r="E163" s="4" t="s">
        <v>52</v>
      </c>
      <c r="F163" s="24" t="s">
        <v>53</v>
      </c>
      <c r="G163" s="4" t="s">
        <v>19</v>
      </c>
      <c r="H163" s="4" t="s">
        <v>8</v>
      </c>
      <c r="I163" s="20">
        <v>4076143.95</v>
      </c>
      <c r="J163" s="20">
        <v>0</v>
      </c>
      <c r="K163" s="20">
        <v>0</v>
      </c>
      <c r="L163" s="20">
        <v>32476.15</v>
      </c>
      <c r="M163" s="20">
        <v>0</v>
      </c>
      <c r="N163" s="20">
        <v>228118.07</v>
      </c>
      <c r="O163" s="20">
        <v>0</v>
      </c>
      <c r="P163" s="20">
        <v>0</v>
      </c>
      <c r="Q163" s="20">
        <v>0</v>
      </c>
      <c r="R163" s="20">
        <v>0</v>
      </c>
      <c r="S163" s="20">
        <v>4304262.0199999996</v>
      </c>
      <c r="U163" s="17">
        <v>1</v>
      </c>
      <c r="V163" s="18">
        <f t="shared" si="16"/>
        <v>0</v>
      </c>
      <c r="W163" s="18">
        <f t="shared" si="17"/>
        <v>0</v>
      </c>
      <c r="X163" s="18">
        <f t="shared" si="18"/>
        <v>0</v>
      </c>
      <c r="Y163" s="18">
        <f t="shared" si="19"/>
        <v>0</v>
      </c>
      <c r="Z163" s="18">
        <f t="shared" si="20"/>
        <v>4076143.95</v>
      </c>
      <c r="AA163" s="18">
        <f t="shared" si="21"/>
        <v>228118.07</v>
      </c>
      <c r="AB163" s="18">
        <f t="shared" si="22"/>
        <v>0</v>
      </c>
      <c r="AC163" s="18">
        <f t="shared" si="23"/>
        <v>4304262.0199999996</v>
      </c>
      <c r="AD163" t="s">
        <v>102</v>
      </c>
    </row>
    <row r="164" spans="1:30" ht="13.45" thickBot="1" x14ac:dyDescent="0.3">
      <c r="A164" s="4" t="s">
        <v>12</v>
      </c>
      <c r="B164" s="4" t="s">
        <v>19</v>
      </c>
      <c r="C164" s="4" t="s">
        <v>8</v>
      </c>
      <c r="D164" s="4" t="s">
        <v>25</v>
      </c>
      <c r="E164" s="4" t="s">
        <v>52</v>
      </c>
      <c r="F164" s="24" t="s">
        <v>53</v>
      </c>
      <c r="G164" s="4" t="s">
        <v>19</v>
      </c>
      <c r="H164" s="4" t="s">
        <v>8</v>
      </c>
      <c r="I164" s="20">
        <v>18059444.289999999</v>
      </c>
      <c r="J164" s="20">
        <v>0</v>
      </c>
      <c r="K164" s="20">
        <v>0</v>
      </c>
      <c r="L164" s="20">
        <v>48222.53</v>
      </c>
      <c r="M164" s="20">
        <v>0</v>
      </c>
      <c r="N164" s="20">
        <v>670778.81999999995</v>
      </c>
      <c r="O164" s="20">
        <v>0</v>
      </c>
      <c r="P164" s="20">
        <v>0</v>
      </c>
      <c r="Q164" s="20">
        <v>0</v>
      </c>
      <c r="R164" s="20">
        <v>0</v>
      </c>
      <c r="S164" s="20">
        <v>18730223.109999999</v>
      </c>
      <c r="U164" s="17">
        <v>1</v>
      </c>
      <c r="V164" s="18">
        <f t="shared" si="16"/>
        <v>0</v>
      </c>
      <c r="W164" s="18">
        <f t="shared" si="17"/>
        <v>0</v>
      </c>
      <c r="X164" s="18">
        <f t="shared" si="18"/>
        <v>0</v>
      </c>
      <c r="Y164" s="18">
        <f t="shared" si="19"/>
        <v>0</v>
      </c>
      <c r="Z164" s="18">
        <f t="shared" si="20"/>
        <v>18059444.289999999</v>
      </c>
      <c r="AA164" s="18">
        <f t="shared" si="21"/>
        <v>670778.81999999995</v>
      </c>
      <c r="AB164" s="18">
        <f t="shared" si="22"/>
        <v>0</v>
      </c>
      <c r="AC164" s="18">
        <f t="shared" si="23"/>
        <v>18730223.109999999</v>
      </c>
      <c r="AD164" t="s">
        <v>102</v>
      </c>
    </row>
    <row r="165" spans="1:30" ht="13.45" thickBot="1" x14ac:dyDescent="0.3">
      <c r="A165" s="4" t="s">
        <v>12</v>
      </c>
      <c r="B165" s="4" t="s">
        <v>19</v>
      </c>
      <c r="C165" s="4" t="s">
        <v>8</v>
      </c>
      <c r="D165" s="4" t="s">
        <v>9</v>
      </c>
      <c r="E165" s="4" t="s">
        <v>52</v>
      </c>
      <c r="F165" s="24" t="s">
        <v>53</v>
      </c>
      <c r="G165" s="4" t="s">
        <v>19</v>
      </c>
      <c r="H165" s="4" t="s">
        <v>8</v>
      </c>
      <c r="I165" s="20">
        <v>8561740.4299999997</v>
      </c>
      <c r="J165" s="20">
        <v>0</v>
      </c>
      <c r="K165" s="20">
        <v>0</v>
      </c>
      <c r="L165" s="20">
        <v>136941.78</v>
      </c>
      <c r="M165" s="20">
        <v>0</v>
      </c>
      <c r="N165" s="20">
        <v>2314681.5499999998</v>
      </c>
      <c r="O165" s="20">
        <v>0</v>
      </c>
      <c r="P165" s="20">
        <v>0</v>
      </c>
      <c r="Q165" s="20">
        <v>0</v>
      </c>
      <c r="R165" s="20">
        <v>0</v>
      </c>
      <c r="S165" s="20">
        <v>10876421.98</v>
      </c>
      <c r="U165" s="17">
        <v>1</v>
      </c>
      <c r="V165" s="18">
        <f t="shared" si="16"/>
        <v>0</v>
      </c>
      <c r="W165" s="18">
        <f t="shared" si="17"/>
        <v>0</v>
      </c>
      <c r="X165" s="18">
        <f t="shared" si="18"/>
        <v>0</v>
      </c>
      <c r="Y165" s="18">
        <f t="shared" si="19"/>
        <v>0</v>
      </c>
      <c r="Z165" s="18">
        <f t="shared" si="20"/>
        <v>8561740.4299999997</v>
      </c>
      <c r="AA165" s="18">
        <f t="shared" si="21"/>
        <v>2314681.5499999998</v>
      </c>
      <c r="AB165" s="18">
        <f t="shared" si="22"/>
        <v>0</v>
      </c>
      <c r="AC165" s="18">
        <f t="shared" si="23"/>
        <v>10876421.98</v>
      </c>
      <c r="AD165" t="s">
        <v>102</v>
      </c>
    </row>
    <row r="166" spans="1:30" ht="13.45" thickBot="1" x14ac:dyDescent="0.3">
      <c r="A166" s="4" t="s">
        <v>12</v>
      </c>
      <c r="B166" s="4" t="s">
        <v>19</v>
      </c>
      <c r="C166" s="4" t="s">
        <v>8</v>
      </c>
      <c r="D166" s="4" t="s">
        <v>34</v>
      </c>
      <c r="E166" s="4" t="s">
        <v>52</v>
      </c>
      <c r="F166" s="24" t="s">
        <v>53</v>
      </c>
      <c r="G166" s="4" t="s">
        <v>19</v>
      </c>
      <c r="H166" s="4" t="s">
        <v>8</v>
      </c>
      <c r="I166" s="20">
        <v>0</v>
      </c>
      <c r="J166" s="20">
        <v>34510.870000000003</v>
      </c>
      <c r="K166" s="20">
        <v>60167.95</v>
      </c>
      <c r="L166" s="20">
        <v>338607.34</v>
      </c>
      <c r="M166" s="20">
        <v>0</v>
      </c>
      <c r="N166" s="20">
        <v>1489961.24</v>
      </c>
      <c r="O166" s="20">
        <v>0</v>
      </c>
      <c r="P166" s="20">
        <v>0</v>
      </c>
      <c r="Q166" s="20">
        <v>0</v>
      </c>
      <c r="R166" s="20">
        <v>0</v>
      </c>
      <c r="S166" s="20">
        <v>1489961.24</v>
      </c>
      <c r="U166" s="17">
        <v>1</v>
      </c>
      <c r="V166" s="18">
        <f t="shared" si="16"/>
        <v>0</v>
      </c>
      <c r="W166" s="18">
        <f t="shared" si="17"/>
        <v>0</v>
      </c>
      <c r="X166" s="18">
        <f t="shared" si="18"/>
        <v>0</v>
      </c>
      <c r="Y166" s="18">
        <f t="shared" si="19"/>
        <v>0</v>
      </c>
      <c r="Z166" s="18">
        <f t="shared" si="20"/>
        <v>0</v>
      </c>
      <c r="AA166" s="18">
        <f t="shared" si="21"/>
        <v>1489961.24</v>
      </c>
      <c r="AB166" s="18">
        <f t="shared" si="22"/>
        <v>0</v>
      </c>
      <c r="AC166" s="18">
        <f t="shared" si="23"/>
        <v>1489961.24</v>
      </c>
      <c r="AD166" t="s">
        <v>102</v>
      </c>
    </row>
    <row r="167" spans="1:30" ht="13.45" thickBot="1" x14ac:dyDescent="0.3">
      <c r="A167" s="4" t="s">
        <v>12</v>
      </c>
      <c r="B167" s="4" t="s">
        <v>19</v>
      </c>
      <c r="C167" s="4" t="s">
        <v>8</v>
      </c>
      <c r="D167" s="4" t="s">
        <v>16</v>
      </c>
      <c r="E167" s="4" t="s">
        <v>52</v>
      </c>
      <c r="F167" s="24" t="s">
        <v>53</v>
      </c>
      <c r="G167" s="4" t="s">
        <v>19</v>
      </c>
      <c r="H167" s="4" t="s">
        <v>8</v>
      </c>
      <c r="I167" s="20">
        <v>1715561.91</v>
      </c>
      <c r="J167" s="20">
        <v>0</v>
      </c>
      <c r="K167" s="20">
        <v>0</v>
      </c>
      <c r="L167" s="20">
        <v>256325.15</v>
      </c>
      <c r="M167" s="20">
        <v>0</v>
      </c>
      <c r="N167" s="20">
        <v>2360582.04</v>
      </c>
      <c r="O167" s="20">
        <v>0</v>
      </c>
      <c r="P167" s="20">
        <v>0</v>
      </c>
      <c r="Q167" s="20">
        <v>0</v>
      </c>
      <c r="R167" s="20">
        <v>0</v>
      </c>
      <c r="S167" s="20">
        <v>4076143.95</v>
      </c>
      <c r="U167" s="17">
        <v>1</v>
      </c>
      <c r="V167" s="18">
        <f t="shared" si="16"/>
        <v>0</v>
      </c>
      <c r="W167" s="18">
        <f t="shared" si="17"/>
        <v>0</v>
      </c>
      <c r="X167" s="18">
        <f t="shared" si="18"/>
        <v>0</v>
      </c>
      <c r="Y167" s="18">
        <f t="shared" si="19"/>
        <v>0</v>
      </c>
      <c r="Z167" s="18">
        <f t="shared" si="20"/>
        <v>1715561.91</v>
      </c>
      <c r="AA167" s="18">
        <f t="shared" si="21"/>
        <v>2360582.04</v>
      </c>
      <c r="AB167" s="18">
        <f t="shared" si="22"/>
        <v>0</v>
      </c>
      <c r="AC167" s="18">
        <f t="shared" si="23"/>
        <v>4076143.95</v>
      </c>
      <c r="AD167" t="s">
        <v>102</v>
      </c>
    </row>
    <row r="168" spans="1:30" ht="13.45" thickBot="1" x14ac:dyDescent="0.3">
      <c r="A168" s="4" t="s">
        <v>12</v>
      </c>
      <c r="B168" s="4" t="s">
        <v>19</v>
      </c>
      <c r="C168" s="4" t="s">
        <v>8</v>
      </c>
      <c r="D168" s="4" t="s">
        <v>50</v>
      </c>
      <c r="E168" s="4" t="s">
        <v>52</v>
      </c>
      <c r="F168" s="24" t="s">
        <v>53</v>
      </c>
      <c r="G168" s="4" t="s">
        <v>19</v>
      </c>
      <c r="H168" s="4" t="s">
        <v>8</v>
      </c>
      <c r="I168" s="20">
        <v>4304262.0199999996</v>
      </c>
      <c r="J168" s="20">
        <v>0</v>
      </c>
      <c r="K168" s="20">
        <v>0</v>
      </c>
      <c r="L168" s="20">
        <v>63308.29</v>
      </c>
      <c r="M168" s="20">
        <v>0</v>
      </c>
      <c r="N168" s="20">
        <v>921608.83</v>
      </c>
      <c r="O168" s="20">
        <v>0</v>
      </c>
      <c r="P168" s="20">
        <v>0</v>
      </c>
      <c r="Q168" s="20">
        <v>0</v>
      </c>
      <c r="R168" s="20">
        <v>0</v>
      </c>
      <c r="S168" s="20">
        <v>5225870.8499999996</v>
      </c>
      <c r="U168" s="17">
        <v>1</v>
      </c>
      <c r="V168" s="18">
        <f t="shared" si="16"/>
        <v>0</v>
      </c>
      <c r="W168" s="18">
        <f t="shared" si="17"/>
        <v>0</v>
      </c>
      <c r="X168" s="18">
        <f t="shared" si="18"/>
        <v>0</v>
      </c>
      <c r="Y168" s="18">
        <f t="shared" si="19"/>
        <v>0</v>
      </c>
      <c r="Z168" s="18">
        <f t="shared" si="20"/>
        <v>4304262.0199999996</v>
      </c>
      <c r="AA168" s="18">
        <f t="shared" si="21"/>
        <v>921608.83</v>
      </c>
      <c r="AB168" s="18">
        <f t="shared" si="22"/>
        <v>0</v>
      </c>
      <c r="AC168" s="18">
        <f t="shared" si="23"/>
        <v>5225870.8499999996</v>
      </c>
      <c r="AD168" t="s">
        <v>102</v>
      </c>
    </row>
    <row r="169" spans="1:30" ht="13.45" thickBot="1" x14ac:dyDescent="0.3">
      <c r="A169" s="4" t="s">
        <v>12</v>
      </c>
      <c r="B169" s="4" t="s">
        <v>19</v>
      </c>
      <c r="C169" s="4" t="s">
        <v>8</v>
      </c>
      <c r="D169" s="4" t="s">
        <v>41</v>
      </c>
      <c r="E169" s="4" t="s">
        <v>52</v>
      </c>
      <c r="F169" s="24" t="s">
        <v>53</v>
      </c>
      <c r="G169" s="4" t="s">
        <v>19</v>
      </c>
      <c r="H169" s="4" t="s">
        <v>8</v>
      </c>
      <c r="I169" s="20">
        <v>18730223.109999999</v>
      </c>
      <c r="J169" s="20">
        <v>0</v>
      </c>
      <c r="K169" s="20">
        <v>0</v>
      </c>
      <c r="L169" s="20">
        <v>49381.79</v>
      </c>
      <c r="M169" s="20">
        <v>0</v>
      </c>
      <c r="N169" s="20">
        <v>1058560.01</v>
      </c>
      <c r="O169" s="20">
        <v>0</v>
      </c>
      <c r="P169" s="20">
        <v>0</v>
      </c>
      <c r="Q169" s="20">
        <v>0</v>
      </c>
      <c r="R169" s="20">
        <v>0</v>
      </c>
      <c r="S169" s="20">
        <v>19788783.120000001</v>
      </c>
      <c r="U169" s="17">
        <v>1</v>
      </c>
      <c r="V169" s="18">
        <f t="shared" si="16"/>
        <v>0</v>
      </c>
      <c r="W169" s="18">
        <f t="shared" si="17"/>
        <v>0</v>
      </c>
      <c r="X169" s="18">
        <f t="shared" si="18"/>
        <v>0</v>
      </c>
      <c r="Y169" s="18">
        <f t="shared" si="19"/>
        <v>0</v>
      </c>
      <c r="Z169" s="18">
        <f t="shared" si="20"/>
        <v>18730223.109999999</v>
      </c>
      <c r="AA169" s="18">
        <f t="shared" si="21"/>
        <v>1058560.01</v>
      </c>
      <c r="AB169" s="18">
        <f t="shared" si="22"/>
        <v>0</v>
      </c>
      <c r="AC169" s="18">
        <f t="shared" si="23"/>
        <v>19788783.120000001</v>
      </c>
      <c r="AD169" t="s">
        <v>102</v>
      </c>
    </row>
    <row r="170" spans="1:30" ht="13.45" thickBot="1" x14ac:dyDescent="0.3">
      <c r="A170" s="4" t="s">
        <v>12</v>
      </c>
      <c r="B170" s="4" t="s">
        <v>19</v>
      </c>
      <c r="C170" s="4" t="s">
        <v>8</v>
      </c>
      <c r="D170" s="4" t="s">
        <v>20</v>
      </c>
      <c r="E170" s="4" t="s">
        <v>52</v>
      </c>
      <c r="F170" s="24" t="s">
        <v>53</v>
      </c>
      <c r="G170" s="4" t="s">
        <v>19</v>
      </c>
      <c r="H170" s="4" t="s">
        <v>8</v>
      </c>
      <c r="I170" s="20">
        <v>10876421.98</v>
      </c>
      <c r="J170" s="20">
        <v>0</v>
      </c>
      <c r="K170" s="20">
        <v>0</v>
      </c>
      <c r="L170" s="20">
        <v>51051.86</v>
      </c>
      <c r="M170" s="20">
        <v>0</v>
      </c>
      <c r="N170" s="20">
        <v>503474.33</v>
      </c>
      <c r="O170" s="20">
        <v>0</v>
      </c>
      <c r="P170" s="20">
        <v>0</v>
      </c>
      <c r="Q170" s="20">
        <v>0</v>
      </c>
      <c r="R170" s="20">
        <v>0</v>
      </c>
      <c r="S170" s="20">
        <v>11379896.310000001</v>
      </c>
      <c r="U170" s="17">
        <v>1</v>
      </c>
      <c r="V170" s="18">
        <f t="shared" si="16"/>
        <v>0</v>
      </c>
      <c r="W170" s="18">
        <f t="shared" si="17"/>
        <v>0</v>
      </c>
      <c r="X170" s="18">
        <f t="shared" si="18"/>
        <v>0</v>
      </c>
      <c r="Y170" s="18">
        <f t="shared" si="19"/>
        <v>0</v>
      </c>
      <c r="Z170" s="18">
        <f t="shared" si="20"/>
        <v>10876421.98</v>
      </c>
      <c r="AA170" s="18">
        <f t="shared" si="21"/>
        <v>503474.33</v>
      </c>
      <c r="AB170" s="18">
        <f t="shared" si="22"/>
        <v>0</v>
      </c>
      <c r="AC170" s="18">
        <f t="shared" si="23"/>
        <v>11379896.310000001</v>
      </c>
      <c r="AD170" t="s">
        <v>102</v>
      </c>
    </row>
    <row r="171" spans="1:30" ht="13.45" thickBot="1" x14ac:dyDescent="0.3">
      <c r="A171" s="4" t="s">
        <v>12</v>
      </c>
      <c r="B171" s="4" t="s">
        <v>19</v>
      </c>
      <c r="C171" s="4" t="s">
        <v>8</v>
      </c>
      <c r="D171" s="4" t="s">
        <v>23</v>
      </c>
      <c r="E171" s="4" t="s">
        <v>52</v>
      </c>
      <c r="F171" s="24" t="s">
        <v>53</v>
      </c>
      <c r="G171" s="4" t="s">
        <v>19</v>
      </c>
      <c r="H171" s="4" t="s">
        <v>8</v>
      </c>
      <c r="I171" s="20">
        <v>13743348.73</v>
      </c>
      <c r="J171" s="20">
        <v>0</v>
      </c>
      <c r="K171" s="20">
        <v>0</v>
      </c>
      <c r="L171" s="20">
        <v>-74828.149999999994</v>
      </c>
      <c r="M171" s="20">
        <v>0</v>
      </c>
      <c r="N171" s="20">
        <v>-29954.31</v>
      </c>
      <c r="O171" s="20">
        <v>0</v>
      </c>
      <c r="P171" s="20">
        <v>0</v>
      </c>
      <c r="Q171" s="20">
        <v>0</v>
      </c>
      <c r="R171" s="20">
        <v>0</v>
      </c>
      <c r="S171" s="20">
        <v>13713394.42</v>
      </c>
      <c r="U171" s="17">
        <v>1</v>
      </c>
      <c r="V171" s="18">
        <f t="shared" si="16"/>
        <v>0</v>
      </c>
      <c r="W171" s="18">
        <f t="shared" si="17"/>
        <v>0</v>
      </c>
      <c r="X171" s="18">
        <f t="shared" si="18"/>
        <v>0</v>
      </c>
      <c r="Y171" s="18">
        <f t="shared" si="19"/>
        <v>0</v>
      </c>
      <c r="Z171" s="18">
        <f t="shared" si="20"/>
        <v>13743348.73</v>
      </c>
      <c r="AA171" s="18">
        <f t="shared" si="21"/>
        <v>-29954.31</v>
      </c>
      <c r="AB171" s="18">
        <f t="shared" si="22"/>
        <v>0</v>
      </c>
      <c r="AC171" s="18">
        <f t="shared" si="23"/>
        <v>13713394.42</v>
      </c>
      <c r="AD171" t="s">
        <v>102</v>
      </c>
    </row>
    <row r="172" spans="1:30" ht="13.45" thickBot="1" x14ac:dyDescent="0.3">
      <c r="A172" s="4" t="s">
        <v>12</v>
      </c>
      <c r="B172" s="4" t="s">
        <v>19</v>
      </c>
      <c r="C172" s="4" t="s">
        <v>8</v>
      </c>
      <c r="D172" s="4" t="s">
        <v>20</v>
      </c>
      <c r="E172" s="4" t="s">
        <v>21</v>
      </c>
      <c r="F172" s="24" t="s">
        <v>22</v>
      </c>
      <c r="G172" s="4" t="s">
        <v>19</v>
      </c>
      <c r="H172" s="4" t="s">
        <v>8</v>
      </c>
      <c r="I172" s="20">
        <v>2368.16</v>
      </c>
      <c r="J172" s="20">
        <v>0</v>
      </c>
      <c r="K172" s="20">
        <v>0</v>
      </c>
      <c r="L172" s="20">
        <v>0</v>
      </c>
      <c r="M172" s="20">
        <v>0</v>
      </c>
      <c r="N172" s="20">
        <v>0</v>
      </c>
      <c r="O172" s="20">
        <v>0</v>
      </c>
      <c r="P172" s="20">
        <v>0</v>
      </c>
      <c r="Q172" s="20">
        <v>0</v>
      </c>
      <c r="R172" s="20">
        <v>0</v>
      </c>
      <c r="S172" s="20">
        <v>2368.16</v>
      </c>
      <c r="U172" s="17">
        <v>1</v>
      </c>
      <c r="V172" s="18">
        <f t="shared" si="16"/>
        <v>0</v>
      </c>
      <c r="W172" s="18">
        <f t="shared" si="17"/>
        <v>0</v>
      </c>
      <c r="X172" s="18">
        <f t="shared" si="18"/>
        <v>0</v>
      </c>
      <c r="Y172" s="18">
        <f t="shared" si="19"/>
        <v>0</v>
      </c>
      <c r="Z172" s="18">
        <f t="shared" si="20"/>
        <v>2368.16</v>
      </c>
      <c r="AA172" s="18">
        <f t="shared" si="21"/>
        <v>0</v>
      </c>
      <c r="AB172" s="18">
        <f t="shared" si="22"/>
        <v>0</v>
      </c>
      <c r="AC172" s="18">
        <f t="shared" si="23"/>
        <v>2368.16</v>
      </c>
      <c r="AD172" t="s">
        <v>103</v>
      </c>
    </row>
    <row r="173" spans="1:30" ht="13.45" thickBot="1" x14ac:dyDescent="0.3">
      <c r="A173" s="4" t="s">
        <v>12</v>
      </c>
      <c r="B173" s="4" t="s">
        <v>19</v>
      </c>
      <c r="C173" s="4" t="s">
        <v>8</v>
      </c>
      <c r="D173" s="4" t="s">
        <v>23</v>
      </c>
      <c r="E173" s="4" t="s">
        <v>21</v>
      </c>
      <c r="F173" s="24" t="s">
        <v>22</v>
      </c>
      <c r="G173" s="4" t="s">
        <v>19</v>
      </c>
      <c r="H173" s="4" t="s">
        <v>8</v>
      </c>
      <c r="I173" s="20">
        <v>2368.16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2368.16</v>
      </c>
      <c r="U173" s="17">
        <v>1</v>
      </c>
      <c r="V173" s="18">
        <f t="shared" si="16"/>
        <v>0</v>
      </c>
      <c r="W173" s="18">
        <f t="shared" si="17"/>
        <v>0</v>
      </c>
      <c r="X173" s="18">
        <f t="shared" si="18"/>
        <v>0</v>
      </c>
      <c r="Y173" s="18">
        <f t="shared" si="19"/>
        <v>0</v>
      </c>
      <c r="Z173" s="18">
        <f t="shared" si="20"/>
        <v>2368.16</v>
      </c>
      <c r="AA173" s="18">
        <f t="shared" si="21"/>
        <v>0</v>
      </c>
      <c r="AB173" s="18">
        <f t="shared" si="22"/>
        <v>0</v>
      </c>
      <c r="AC173" s="18">
        <f t="shared" si="23"/>
        <v>2368.16</v>
      </c>
      <c r="AD173" t="s">
        <v>103</v>
      </c>
    </row>
    <row r="174" spans="1:30" ht="13.45" thickBot="1" x14ac:dyDescent="0.3">
      <c r="A174" s="4" t="s">
        <v>12</v>
      </c>
      <c r="B174" s="4" t="s">
        <v>19</v>
      </c>
      <c r="C174" s="4" t="s">
        <v>8</v>
      </c>
      <c r="D174" s="4" t="s">
        <v>49</v>
      </c>
      <c r="E174" s="4" t="s">
        <v>21</v>
      </c>
      <c r="F174" s="24" t="s">
        <v>22</v>
      </c>
      <c r="G174" s="4" t="s">
        <v>19</v>
      </c>
      <c r="H174" s="4" t="s">
        <v>8</v>
      </c>
      <c r="I174" s="20">
        <v>2368.16</v>
      </c>
      <c r="J174" s="20">
        <v>0</v>
      </c>
      <c r="K174" s="20">
        <v>0</v>
      </c>
      <c r="L174" s="20">
        <v>0</v>
      </c>
      <c r="M174" s="20">
        <v>0</v>
      </c>
      <c r="N174" s="20">
        <v>0</v>
      </c>
      <c r="O174" s="20">
        <v>0</v>
      </c>
      <c r="P174" s="20">
        <v>0</v>
      </c>
      <c r="Q174" s="20">
        <v>0</v>
      </c>
      <c r="R174" s="20">
        <v>0</v>
      </c>
      <c r="S174" s="20">
        <v>2368.16</v>
      </c>
      <c r="U174" s="17">
        <v>1</v>
      </c>
      <c r="V174" s="18">
        <f t="shared" si="16"/>
        <v>0</v>
      </c>
      <c r="W174" s="18">
        <f t="shared" si="17"/>
        <v>0</v>
      </c>
      <c r="X174" s="18">
        <f t="shared" si="18"/>
        <v>0</v>
      </c>
      <c r="Y174" s="18">
        <f t="shared" si="19"/>
        <v>0</v>
      </c>
      <c r="Z174" s="18">
        <f t="shared" si="20"/>
        <v>2368.16</v>
      </c>
      <c r="AA174" s="18">
        <f t="shared" si="21"/>
        <v>0</v>
      </c>
      <c r="AB174" s="18">
        <f t="shared" si="22"/>
        <v>0</v>
      </c>
      <c r="AC174" s="18">
        <f t="shared" si="23"/>
        <v>2368.16</v>
      </c>
      <c r="AD174" t="s">
        <v>103</v>
      </c>
    </row>
    <row r="175" spans="1:30" ht="13.45" thickBot="1" x14ac:dyDescent="0.3">
      <c r="A175" s="4" t="s">
        <v>12</v>
      </c>
      <c r="B175" s="4" t="s">
        <v>19</v>
      </c>
      <c r="C175" s="4" t="s">
        <v>8</v>
      </c>
      <c r="D175" s="4" t="s">
        <v>36</v>
      </c>
      <c r="E175" s="4" t="s">
        <v>21</v>
      </c>
      <c r="F175" s="24" t="s">
        <v>22</v>
      </c>
      <c r="G175" s="4" t="s">
        <v>19</v>
      </c>
      <c r="H175" s="4" t="s">
        <v>8</v>
      </c>
      <c r="I175" s="20">
        <v>2368.16</v>
      </c>
      <c r="J175" s="20">
        <v>0</v>
      </c>
      <c r="K175" s="20">
        <v>0</v>
      </c>
      <c r="L175" s="20">
        <v>0</v>
      </c>
      <c r="M175" s="20">
        <v>0</v>
      </c>
      <c r="N175" s="20">
        <v>0</v>
      </c>
      <c r="O175" s="20">
        <v>0</v>
      </c>
      <c r="P175" s="20">
        <v>0</v>
      </c>
      <c r="Q175" s="20">
        <v>0</v>
      </c>
      <c r="R175" s="20">
        <v>0</v>
      </c>
      <c r="S175" s="20">
        <v>2368.16</v>
      </c>
      <c r="U175" s="17">
        <v>1</v>
      </c>
      <c r="V175" s="18">
        <f t="shared" si="16"/>
        <v>0</v>
      </c>
      <c r="W175" s="18">
        <f t="shared" si="17"/>
        <v>0</v>
      </c>
      <c r="X175" s="18">
        <f t="shared" si="18"/>
        <v>0</v>
      </c>
      <c r="Y175" s="18">
        <f t="shared" si="19"/>
        <v>0</v>
      </c>
      <c r="Z175" s="18">
        <f t="shared" si="20"/>
        <v>2368.16</v>
      </c>
      <c r="AA175" s="18">
        <f t="shared" si="21"/>
        <v>0</v>
      </c>
      <c r="AB175" s="18">
        <f t="shared" si="22"/>
        <v>0</v>
      </c>
      <c r="AC175" s="18">
        <f t="shared" si="23"/>
        <v>2368.16</v>
      </c>
      <c r="AD175" t="s">
        <v>103</v>
      </c>
    </row>
    <row r="176" spans="1:30" ht="13.45" thickBot="1" x14ac:dyDescent="0.3">
      <c r="A176" s="4" t="s">
        <v>12</v>
      </c>
      <c r="B176" s="4" t="s">
        <v>19</v>
      </c>
      <c r="C176" s="4" t="s">
        <v>8</v>
      </c>
      <c r="D176" s="4" t="s">
        <v>39</v>
      </c>
      <c r="E176" s="4" t="s">
        <v>21</v>
      </c>
      <c r="F176" s="24" t="s">
        <v>22</v>
      </c>
      <c r="G176" s="4" t="s">
        <v>19</v>
      </c>
      <c r="H176" s="4" t="s">
        <v>8</v>
      </c>
      <c r="I176" s="20">
        <v>2368.16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2368.16</v>
      </c>
      <c r="U176" s="17">
        <v>1</v>
      </c>
      <c r="V176" s="18">
        <f t="shared" si="16"/>
        <v>0</v>
      </c>
      <c r="W176" s="18">
        <f t="shared" si="17"/>
        <v>0</v>
      </c>
      <c r="X176" s="18">
        <f t="shared" si="18"/>
        <v>0</v>
      </c>
      <c r="Y176" s="18">
        <f t="shared" si="19"/>
        <v>0</v>
      </c>
      <c r="Z176" s="18">
        <f t="shared" si="20"/>
        <v>2368.16</v>
      </c>
      <c r="AA176" s="18">
        <f t="shared" si="21"/>
        <v>0</v>
      </c>
      <c r="AB176" s="18">
        <f t="shared" si="22"/>
        <v>0</v>
      </c>
      <c r="AC176" s="18">
        <f t="shared" si="23"/>
        <v>2368.16</v>
      </c>
      <c r="AD176" t="s">
        <v>103</v>
      </c>
    </row>
    <row r="177" spans="1:30" ht="13.45" thickBot="1" x14ac:dyDescent="0.3">
      <c r="A177" s="4" t="s">
        <v>12</v>
      </c>
      <c r="B177" s="4" t="s">
        <v>19</v>
      </c>
      <c r="C177" s="4" t="s">
        <v>8</v>
      </c>
      <c r="D177" s="4" t="s">
        <v>42</v>
      </c>
      <c r="E177" s="4" t="s">
        <v>21</v>
      </c>
      <c r="F177" s="24" t="s">
        <v>22</v>
      </c>
      <c r="G177" s="4" t="s">
        <v>19</v>
      </c>
      <c r="H177" s="4" t="s">
        <v>8</v>
      </c>
      <c r="I177" s="20">
        <v>2368.16</v>
      </c>
      <c r="J177" s="20">
        <v>0</v>
      </c>
      <c r="K177" s="20">
        <v>0</v>
      </c>
      <c r="L177" s="20">
        <v>0</v>
      </c>
      <c r="M177" s="20">
        <v>0</v>
      </c>
      <c r="N177" s="20">
        <v>0</v>
      </c>
      <c r="O177" s="20">
        <v>0</v>
      </c>
      <c r="P177" s="20">
        <v>0</v>
      </c>
      <c r="Q177" s="20">
        <v>0</v>
      </c>
      <c r="R177" s="20">
        <v>0</v>
      </c>
      <c r="S177" s="20">
        <v>2368.16</v>
      </c>
      <c r="U177" s="17">
        <v>1</v>
      </c>
      <c r="V177" s="18">
        <f t="shared" si="16"/>
        <v>0</v>
      </c>
      <c r="W177" s="18">
        <f t="shared" si="17"/>
        <v>0</v>
      </c>
      <c r="X177" s="18">
        <f t="shared" si="18"/>
        <v>0</v>
      </c>
      <c r="Y177" s="18">
        <f t="shared" si="19"/>
        <v>0</v>
      </c>
      <c r="Z177" s="18">
        <f t="shared" si="20"/>
        <v>2368.16</v>
      </c>
      <c r="AA177" s="18">
        <f t="shared" si="21"/>
        <v>0</v>
      </c>
      <c r="AB177" s="18">
        <f t="shared" si="22"/>
        <v>0</v>
      </c>
      <c r="AC177" s="18">
        <f t="shared" si="23"/>
        <v>2368.16</v>
      </c>
      <c r="AD177" t="s">
        <v>103</v>
      </c>
    </row>
    <row r="178" spans="1:30" ht="13.45" thickBot="1" x14ac:dyDescent="0.3">
      <c r="A178" s="4" t="s">
        <v>12</v>
      </c>
      <c r="B178" s="4" t="s">
        <v>19</v>
      </c>
      <c r="C178" s="4" t="s">
        <v>8</v>
      </c>
      <c r="D178" s="4" t="s">
        <v>47</v>
      </c>
      <c r="E178" s="4" t="s">
        <v>21</v>
      </c>
      <c r="F178" s="24" t="s">
        <v>22</v>
      </c>
      <c r="G178" s="4" t="s">
        <v>19</v>
      </c>
      <c r="H178" s="4" t="s">
        <v>8</v>
      </c>
      <c r="I178" s="20">
        <v>2368.16</v>
      </c>
      <c r="J178" s="20">
        <v>0</v>
      </c>
      <c r="K178" s="20">
        <v>0</v>
      </c>
      <c r="L178" s="20">
        <v>0</v>
      </c>
      <c r="M178" s="20">
        <v>0</v>
      </c>
      <c r="N178" s="20">
        <v>0</v>
      </c>
      <c r="O178" s="20">
        <v>0</v>
      </c>
      <c r="P178" s="20">
        <v>0</v>
      </c>
      <c r="Q178" s="20">
        <v>0</v>
      </c>
      <c r="R178" s="20">
        <v>0</v>
      </c>
      <c r="S178" s="20">
        <v>2368.16</v>
      </c>
      <c r="U178" s="17">
        <v>1</v>
      </c>
      <c r="V178" s="18">
        <f t="shared" si="16"/>
        <v>0</v>
      </c>
      <c r="W178" s="18">
        <f t="shared" si="17"/>
        <v>0</v>
      </c>
      <c r="X178" s="18">
        <f t="shared" si="18"/>
        <v>0</v>
      </c>
      <c r="Y178" s="18">
        <f t="shared" si="19"/>
        <v>0</v>
      </c>
      <c r="Z178" s="18">
        <f t="shared" si="20"/>
        <v>2368.16</v>
      </c>
      <c r="AA178" s="18">
        <f t="shared" si="21"/>
        <v>0</v>
      </c>
      <c r="AB178" s="18">
        <f t="shared" si="22"/>
        <v>0</v>
      </c>
      <c r="AC178" s="18">
        <f t="shared" si="23"/>
        <v>2368.16</v>
      </c>
      <c r="AD178" t="s">
        <v>103</v>
      </c>
    </row>
    <row r="179" spans="1:30" ht="13.45" thickBot="1" x14ac:dyDescent="0.3">
      <c r="A179" s="4" t="s">
        <v>12</v>
      </c>
      <c r="B179" s="4" t="s">
        <v>19</v>
      </c>
      <c r="C179" s="4" t="s">
        <v>8</v>
      </c>
      <c r="D179" s="4" t="s">
        <v>45</v>
      </c>
      <c r="E179" s="4" t="s">
        <v>21</v>
      </c>
      <c r="F179" s="24" t="s">
        <v>22</v>
      </c>
      <c r="G179" s="4" t="s">
        <v>19</v>
      </c>
      <c r="H179" s="4" t="s">
        <v>8</v>
      </c>
      <c r="I179" s="20">
        <v>0</v>
      </c>
      <c r="J179" s="20">
        <v>3.6</v>
      </c>
      <c r="K179" s="20">
        <v>6.2</v>
      </c>
      <c r="L179" s="20">
        <v>137.36000000000001</v>
      </c>
      <c r="M179" s="20">
        <v>0</v>
      </c>
      <c r="N179" s="20">
        <v>2368.16</v>
      </c>
      <c r="O179" s="20">
        <v>0</v>
      </c>
      <c r="P179" s="20">
        <v>0</v>
      </c>
      <c r="Q179" s="20">
        <v>0</v>
      </c>
      <c r="R179" s="20">
        <v>0</v>
      </c>
      <c r="S179" s="20">
        <v>2368.16</v>
      </c>
      <c r="U179" s="17">
        <v>1</v>
      </c>
      <c r="V179" s="18">
        <f t="shared" si="16"/>
        <v>0</v>
      </c>
      <c r="W179" s="18">
        <f t="shared" si="17"/>
        <v>0</v>
      </c>
      <c r="X179" s="18">
        <f t="shared" si="18"/>
        <v>0</v>
      </c>
      <c r="Y179" s="18">
        <f t="shared" si="19"/>
        <v>0</v>
      </c>
      <c r="Z179" s="18">
        <f t="shared" si="20"/>
        <v>0</v>
      </c>
      <c r="AA179" s="18">
        <f t="shared" si="21"/>
        <v>2368.16</v>
      </c>
      <c r="AB179" s="18">
        <f t="shared" si="22"/>
        <v>0</v>
      </c>
      <c r="AC179" s="18">
        <f t="shared" si="23"/>
        <v>2368.16</v>
      </c>
      <c r="AD179" t="s">
        <v>103</v>
      </c>
    </row>
    <row r="180" spans="1:30" ht="13.45" thickBot="1" x14ac:dyDescent="0.3">
      <c r="A180" s="4" t="s">
        <v>12</v>
      </c>
      <c r="B180" s="4" t="s">
        <v>19</v>
      </c>
      <c r="C180" s="4" t="s">
        <v>8</v>
      </c>
      <c r="D180" s="4" t="s">
        <v>55</v>
      </c>
      <c r="E180" s="4" t="s">
        <v>21</v>
      </c>
      <c r="F180" s="24" t="s">
        <v>22</v>
      </c>
      <c r="G180" s="4" t="s">
        <v>19</v>
      </c>
      <c r="H180" s="4" t="s">
        <v>8</v>
      </c>
      <c r="I180" s="20">
        <v>2368.16</v>
      </c>
      <c r="J180" s="20">
        <v>0</v>
      </c>
      <c r="K180" s="20">
        <v>0</v>
      </c>
      <c r="L180" s="20">
        <v>0</v>
      </c>
      <c r="M180" s="20">
        <v>0</v>
      </c>
      <c r="N180" s="20">
        <v>0</v>
      </c>
      <c r="O180" s="20">
        <v>0</v>
      </c>
      <c r="P180" s="20">
        <v>0</v>
      </c>
      <c r="Q180" s="20">
        <v>0</v>
      </c>
      <c r="R180" s="20">
        <v>0</v>
      </c>
      <c r="S180" s="20">
        <v>2368.16</v>
      </c>
      <c r="U180" s="17">
        <v>1</v>
      </c>
      <c r="V180" s="18">
        <f t="shared" si="16"/>
        <v>0</v>
      </c>
      <c r="W180" s="18">
        <f t="shared" si="17"/>
        <v>0</v>
      </c>
      <c r="X180" s="18">
        <f t="shared" si="18"/>
        <v>0</v>
      </c>
      <c r="Y180" s="18">
        <f t="shared" si="19"/>
        <v>0</v>
      </c>
      <c r="Z180" s="18">
        <f t="shared" si="20"/>
        <v>2368.16</v>
      </c>
      <c r="AA180" s="18">
        <f t="shared" si="21"/>
        <v>0</v>
      </c>
      <c r="AB180" s="18">
        <f t="shared" si="22"/>
        <v>0</v>
      </c>
      <c r="AC180" s="18">
        <f t="shared" si="23"/>
        <v>2368.16</v>
      </c>
      <c r="AD180" t="s">
        <v>103</v>
      </c>
    </row>
    <row r="181" spans="1:30" ht="13.45" thickBot="1" x14ac:dyDescent="0.3">
      <c r="A181" s="4" t="s">
        <v>12</v>
      </c>
      <c r="B181" s="4" t="s">
        <v>19</v>
      </c>
      <c r="C181" s="4" t="s">
        <v>8</v>
      </c>
      <c r="D181" s="4" t="s">
        <v>48</v>
      </c>
      <c r="E181" s="4" t="s">
        <v>21</v>
      </c>
      <c r="F181" s="24" t="s">
        <v>22</v>
      </c>
      <c r="G181" s="4" t="s">
        <v>19</v>
      </c>
      <c r="H181" s="4" t="s">
        <v>8</v>
      </c>
      <c r="I181" s="20">
        <v>2368.16</v>
      </c>
      <c r="J181" s="20">
        <v>0</v>
      </c>
      <c r="K181" s="20">
        <v>0</v>
      </c>
      <c r="L181" s="20">
        <v>0</v>
      </c>
      <c r="M181" s="20">
        <v>0</v>
      </c>
      <c r="N181" s="20">
        <v>0</v>
      </c>
      <c r="O181" s="20">
        <v>0</v>
      </c>
      <c r="P181" s="20">
        <v>0</v>
      </c>
      <c r="Q181" s="20">
        <v>0</v>
      </c>
      <c r="R181" s="20">
        <v>0</v>
      </c>
      <c r="S181" s="20">
        <v>2368.16</v>
      </c>
      <c r="U181" s="17">
        <v>1</v>
      </c>
      <c r="V181" s="18">
        <f t="shared" si="16"/>
        <v>0</v>
      </c>
      <c r="W181" s="18">
        <f t="shared" si="17"/>
        <v>0</v>
      </c>
      <c r="X181" s="18">
        <f t="shared" si="18"/>
        <v>0</v>
      </c>
      <c r="Y181" s="18">
        <f t="shared" si="19"/>
        <v>0</v>
      </c>
      <c r="Z181" s="18">
        <f t="shared" si="20"/>
        <v>2368.16</v>
      </c>
      <c r="AA181" s="18">
        <f t="shared" si="21"/>
        <v>0</v>
      </c>
      <c r="AB181" s="18">
        <f t="shared" si="22"/>
        <v>0</v>
      </c>
      <c r="AC181" s="18">
        <f t="shared" si="23"/>
        <v>2368.16</v>
      </c>
      <c r="AD181" t="s">
        <v>103</v>
      </c>
    </row>
    <row r="182" spans="1:30" ht="13.45" thickBot="1" x14ac:dyDescent="0.3">
      <c r="A182" s="4" t="s">
        <v>12</v>
      </c>
      <c r="B182" s="4" t="s">
        <v>19</v>
      </c>
      <c r="C182" s="4" t="s">
        <v>8</v>
      </c>
      <c r="D182" s="4" t="s">
        <v>31</v>
      </c>
      <c r="E182" s="4" t="s">
        <v>21</v>
      </c>
      <c r="F182" s="24" t="s">
        <v>22</v>
      </c>
      <c r="G182" s="4" t="s">
        <v>19</v>
      </c>
      <c r="H182" s="4" t="s">
        <v>8</v>
      </c>
      <c r="I182" s="20">
        <v>2368.16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2368.16</v>
      </c>
      <c r="U182" s="17">
        <v>1</v>
      </c>
      <c r="V182" s="18">
        <f t="shared" si="16"/>
        <v>0</v>
      </c>
      <c r="W182" s="18">
        <f t="shared" si="17"/>
        <v>0</v>
      </c>
      <c r="X182" s="18">
        <f t="shared" si="18"/>
        <v>0</v>
      </c>
      <c r="Y182" s="18">
        <f t="shared" si="19"/>
        <v>0</v>
      </c>
      <c r="Z182" s="18">
        <f t="shared" si="20"/>
        <v>2368.16</v>
      </c>
      <c r="AA182" s="18">
        <f t="shared" si="21"/>
        <v>0</v>
      </c>
      <c r="AB182" s="18">
        <f t="shared" si="22"/>
        <v>0</v>
      </c>
      <c r="AC182" s="18">
        <f t="shared" si="23"/>
        <v>2368.16</v>
      </c>
      <c r="AD182" t="s">
        <v>103</v>
      </c>
    </row>
    <row r="183" spans="1:30" ht="13.45" thickBot="1" x14ac:dyDescent="0.3">
      <c r="A183" s="4" t="s">
        <v>12</v>
      </c>
      <c r="B183" s="4" t="s">
        <v>19</v>
      </c>
      <c r="C183" s="4" t="s">
        <v>8</v>
      </c>
      <c r="D183" s="4" t="s">
        <v>15</v>
      </c>
      <c r="E183" s="4" t="s">
        <v>21</v>
      </c>
      <c r="F183" s="24" t="s">
        <v>22</v>
      </c>
      <c r="G183" s="4" t="s">
        <v>19</v>
      </c>
      <c r="H183" s="4" t="s">
        <v>8</v>
      </c>
      <c r="I183" s="20">
        <v>2368.16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2368.16</v>
      </c>
      <c r="U183" s="17">
        <v>1</v>
      </c>
      <c r="V183" s="18">
        <f t="shared" si="16"/>
        <v>0</v>
      </c>
      <c r="W183" s="18">
        <f t="shared" si="17"/>
        <v>0</v>
      </c>
      <c r="X183" s="18">
        <f t="shared" si="18"/>
        <v>0</v>
      </c>
      <c r="Y183" s="18">
        <f t="shared" si="19"/>
        <v>0</v>
      </c>
      <c r="Z183" s="18">
        <f t="shared" si="20"/>
        <v>2368.16</v>
      </c>
      <c r="AA183" s="18">
        <f t="shared" si="21"/>
        <v>0</v>
      </c>
      <c r="AB183" s="18">
        <f t="shared" si="22"/>
        <v>0</v>
      </c>
      <c r="AC183" s="18">
        <f t="shared" si="23"/>
        <v>2368.16</v>
      </c>
      <c r="AD183" t="s">
        <v>103</v>
      </c>
    </row>
    <row r="184" spans="1:30" ht="13.45" thickBot="1" x14ac:dyDescent="0.3">
      <c r="A184" s="4" t="s">
        <v>12</v>
      </c>
      <c r="B184" s="4" t="s">
        <v>19</v>
      </c>
      <c r="C184" s="4" t="s">
        <v>8</v>
      </c>
      <c r="D184" s="4" t="s">
        <v>51</v>
      </c>
      <c r="E184" s="4" t="s">
        <v>21</v>
      </c>
      <c r="F184" s="24" t="s">
        <v>22</v>
      </c>
      <c r="G184" s="4" t="s">
        <v>19</v>
      </c>
      <c r="H184" s="4" t="s">
        <v>8</v>
      </c>
      <c r="I184" s="20">
        <v>2368.16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2368.16</v>
      </c>
      <c r="U184" s="17">
        <v>1</v>
      </c>
      <c r="V184" s="18">
        <f t="shared" si="16"/>
        <v>0</v>
      </c>
      <c r="W184" s="18">
        <f t="shared" si="17"/>
        <v>0</v>
      </c>
      <c r="X184" s="18">
        <f t="shared" si="18"/>
        <v>0</v>
      </c>
      <c r="Y184" s="18">
        <f t="shared" si="19"/>
        <v>0</v>
      </c>
      <c r="Z184" s="18">
        <f t="shared" si="20"/>
        <v>2368.16</v>
      </c>
      <c r="AA184" s="18">
        <f t="shared" si="21"/>
        <v>0</v>
      </c>
      <c r="AB184" s="18">
        <f t="shared" si="22"/>
        <v>0</v>
      </c>
      <c r="AC184" s="18">
        <f t="shared" si="23"/>
        <v>2368.16</v>
      </c>
      <c r="AD184" t="s">
        <v>103</v>
      </c>
    </row>
    <row r="185" spans="1:30" ht="13.45" thickBot="1" x14ac:dyDescent="0.3">
      <c r="A185" s="4" t="s">
        <v>12</v>
      </c>
      <c r="B185" s="4" t="s">
        <v>19</v>
      </c>
      <c r="C185" s="4" t="s">
        <v>8</v>
      </c>
      <c r="D185" s="4" t="s">
        <v>28</v>
      </c>
      <c r="E185" s="4" t="s">
        <v>21</v>
      </c>
      <c r="F185" s="24" t="s">
        <v>22</v>
      </c>
      <c r="G185" s="4" t="s">
        <v>19</v>
      </c>
      <c r="H185" s="4" t="s">
        <v>8</v>
      </c>
      <c r="I185" s="20">
        <v>2368.16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2368.16</v>
      </c>
      <c r="U185" s="17">
        <v>1</v>
      </c>
      <c r="V185" s="18">
        <f t="shared" si="16"/>
        <v>0</v>
      </c>
      <c r="W185" s="18">
        <f t="shared" si="17"/>
        <v>0</v>
      </c>
      <c r="X185" s="18">
        <f t="shared" si="18"/>
        <v>0</v>
      </c>
      <c r="Y185" s="18">
        <f t="shared" si="19"/>
        <v>0</v>
      </c>
      <c r="Z185" s="18">
        <f t="shared" si="20"/>
        <v>2368.16</v>
      </c>
      <c r="AA185" s="18">
        <f t="shared" si="21"/>
        <v>0</v>
      </c>
      <c r="AB185" s="18">
        <f t="shared" si="22"/>
        <v>0</v>
      </c>
      <c r="AC185" s="18">
        <f t="shared" si="23"/>
        <v>2368.16</v>
      </c>
      <c r="AD185" t="s">
        <v>103</v>
      </c>
    </row>
    <row r="186" spans="1:30" ht="13.45" thickBot="1" x14ac:dyDescent="0.3">
      <c r="A186" s="4" t="s">
        <v>12</v>
      </c>
      <c r="B186" s="4" t="s">
        <v>19</v>
      </c>
      <c r="C186" s="4" t="s">
        <v>8</v>
      </c>
      <c r="D186" s="4" t="s">
        <v>25</v>
      </c>
      <c r="E186" s="4" t="s">
        <v>21</v>
      </c>
      <c r="F186" s="24" t="s">
        <v>22</v>
      </c>
      <c r="G186" s="4" t="s">
        <v>19</v>
      </c>
      <c r="H186" s="4" t="s">
        <v>8</v>
      </c>
      <c r="I186" s="20">
        <v>2368.16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2368.16</v>
      </c>
      <c r="U186" s="17">
        <v>1</v>
      </c>
      <c r="V186" s="18">
        <f t="shared" si="16"/>
        <v>0</v>
      </c>
      <c r="W186" s="18">
        <f t="shared" si="17"/>
        <v>0</v>
      </c>
      <c r="X186" s="18">
        <f t="shared" si="18"/>
        <v>0</v>
      </c>
      <c r="Y186" s="18">
        <f t="shared" si="19"/>
        <v>0</v>
      </c>
      <c r="Z186" s="18">
        <f t="shared" si="20"/>
        <v>2368.16</v>
      </c>
      <c r="AA186" s="18">
        <f t="shared" si="21"/>
        <v>0</v>
      </c>
      <c r="AB186" s="18">
        <f t="shared" si="22"/>
        <v>0</v>
      </c>
      <c r="AC186" s="18">
        <f t="shared" si="23"/>
        <v>2368.16</v>
      </c>
      <c r="AD186" t="s">
        <v>103</v>
      </c>
    </row>
    <row r="187" spans="1:30" ht="13.45" thickBot="1" x14ac:dyDescent="0.3">
      <c r="A187" s="4" t="s">
        <v>12</v>
      </c>
      <c r="B187" s="4" t="s">
        <v>19</v>
      </c>
      <c r="C187" s="4" t="s">
        <v>8</v>
      </c>
      <c r="D187" s="4" t="s">
        <v>9</v>
      </c>
      <c r="E187" s="4" t="s">
        <v>21</v>
      </c>
      <c r="F187" s="24" t="s">
        <v>22</v>
      </c>
      <c r="G187" s="4" t="s">
        <v>19</v>
      </c>
      <c r="H187" s="4" t="s">
        <v>8</v>
      </c>
      <c r="I187" s="20">
        <v>2368.16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2368.16</v>
      </c>
      <c r="U187" s="17">
        <v>1</v>
      </c>
      <c r="V187" s="18">
        <f t="shared" si="16"/>
        <v>0</v>
      </c>
      <c r="W187" s="18">
        <f t="shared" si="17"/>
        <v>0</v>
      </c>
      <c r="X187" s="18">
        <f t="shared" si="18"/>
        <v>0</v>
      </c>
      <c r="Y187" s="18">
        <f t="shared" si="19"/>
        <v>0</v>
      </c>
      <c r="Z187" s="18">
        <f t="shared" si="20"/>
        <v>2368.16</v>
      </c>
      <c r="AA187" s="18">
        <f t="shared" si="21"/>
        <v>0</v>
      </c>
      <c r="AB187" s="18">
        <f t="shared" si="22"/>
        <v>0</v>
      </c>
      <c r="AC187" s="18">
        <f t="shared" si="23"/>
        <v>2368.16</v>
      </c>
      <c r="AD187" t="s">
        <v>103</v>
      </c>
    </row>
    <row r="188" spans="1:30" ht="13.45" thickBot="1" x14ac:dyDescent="0.3">
      <c r="A188" s="4" t="s">
        <v>12</v>
      </c>
      <c r="B188" s="4" t="s">
        <v>19</v>
      </c>
      <c r="C188" s="4" t="s">
        <v>8</v>
      </c>
      <c r="D188" s="4" t="s">
        <v>16</v>
      </c>
      <c r="E188" s="4" t="s">
        <v>21</v>
      </c>
      <c r="F188" s="24" t="s">
        <v>22</v>
      </c>
      <c r="G188" s="4" t="s">
        <v>19</v>
      </c>
      <c r="H188" s="4" t="s">
        <v>8</v>
      </c>
      <c r="I188" s="20">
        <v>2368.16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2368.16</v>
      </c>
      <c r="U188" s="17">
        <v>1</v>
      </c>
      <c r="V188" s="18">
        <f t="shared" si="16"/>
        <v>0</v>
      </c>
      <c r="W188" s="18">
        <f t="shared" si="17"/>
        <v>0</v>
      </c>
      <c r="X188" s="18">
        <f t="shared" si="18"/>
        <v>0</v>
      </c>
      <c r="Y188" s="18">
        <f t="shared" si="19"/>
        <v>0</v>
      </c>
      <c r="Z188" s="18">
        <f t="shared" si="20"/>
        <v>2368.16</v>
      </c>
      <c r="AA188" s="18">
        <f t="shared" si="21"/>
        <v>0</v>
      </c>
      <c r="AB188" s="18">
        <f t="shared" si="22"/>
        <v>0</v>
      </c>
      <c r="AC188" s="18">
        <f t="shared" si="23"/>
        <v>2368.16</v>
      </c>
      <c r="AD188" t="s">
        <v>103</v>
      </c>
    </row>
    <row r="189" spans="1:30" ht="13.45" thickBot="1" x14ac:dyDescent="0.3">
      <c r="A189" s="4" t="s">
        <v>12</v>
      </c>
      <c r="B189" s="4" t="s">
        <v>19</v>
      </c>
      <c r="C189" s="4" t="s">
        <v>8</v>
      </c>
      <c r="D189" s="4" t="s">
        <v>50</v>
      </c>
      <c r="E189" s="4" t="s">
        <v>21</v>
      </c>
      <c r="F189" s="24" t="s">
        <v>22</v>
      </c>
      <c r="G189" s="4" t="s">
        <v>19</v>
      </c>
      <c r="H189" s="4" t="s">
        <v>8</v>
      </c>
      <c r="I189" s="20">
        <v>2368.16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2368.16</v>
      </c>
      <c r="U189" s="17">
        <v>1</v>
      </c>
      <c r="V189" s="18">
        <f t="shared" si="16"/>
        <v>0</v>
      </c>
      <c r="W189" s="18">
        <f t="shared" si="17"/>
        <v>0</v>
      </c>
      <c r="X189" s="18">
        <f t="shared" si="18"/>
        <v>0</v>
      </c>
      <c r="Y189" s="18">
        <f t="shared" si="19"/>
        <v>0</v>
      </c>
      <c r="Z189" s="18">
        <f t="shared" si="20"/>
        <v>2368.16</v>
      </c>
      <c r="AA189" s="18">
        <f t="shared" si="21"/>
        <v>0</v>
      </c>
      <c r="AB189" s="18">
        <f t="shared" si="22"/>
        <v>0</v>
      </c>
      <c r="AC189" s="18">
        <f t="shared" si="23"/>
        <v>2368.16</v>
      </c>
      <c r="AD189" t="s">
        <v>103</v>
      </c>
    </row>
    <row r="190" spans="1:30" ht="13.45" thickBot="1" x14ac:dyDescent="0.3">
      <c r="A190" s="4" t="s">
        <v>12</v>
      </c>
      <c r="B190" s="4" t="s">
        <v>19</v>
      </c>
      <c r="C190" s="4" t="s">
        <v>8</v>
      </c>
      <c r="D190" s="4" t="s">
        <v>41</v>
      </c>
      <c r="E190" s="4" t="s">
        <v>21</v>
      </c>
      <c r="F190" s="24" t="s">
        <v>22</v>
      </c>
      <c r="G190" s="4" t="s">
        <v>19</v>
      </c>
      <c r="H190" s="4" t="s">
        <v>8</v>
      </c>
      <c r="I190" s="20">
        <v>2368.16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2368.16</v>
      </c>
      <c r="U190" s="17">
        <v>1</v>
      </c>
      <c r="V190" s="18">
        <f t="shared" si="16"/>
        <v>0</v>
      </c>
      <c r="W190" s="18">
        <f t="shared" si="17"/>
        <v>0</v>
      </c>
      <c r="X190" s="18">
        <f t="shared" si="18"/>
        <v>0</v>
      </c>
      <c r="Y190" s="18">
        <f t="shared" si="19"/>
        <v>0</v>
      </c>
      <c r="Z190" s="18">
        <f t="shared" si="20"/>
        <v>2368.16</v>
      </c>
      <c r="AA190" s="18">
        <f t="shared" si="21"/>
        <v>0</v>
      </c>
      <c r="AB190" s="18">
        <f t="shared" si="22"/>
        <v>0</v>
      </c>
      <c r="AC190" s="18">
        <f t="shared" si="23"/>
        <v>2368.16</v>
      </c>
      <c r="AD190" t="s">
        <v>103</v>
      </c>
    </row>
    <row r="191" spans="1:30" ht="13.45" thickBot="1" x14ac:dyDescent="0.3">
      <c r="A191" s="4" t="s">
        <v>12</v>
      </c>
      <c r="B191" s="4" t="s">
        <v>7</v>
      </c>
      <c r="C191" s="4" t="s">
        <v>13</v>
      </c>
      <c r="D191" s="4" t="s">
        <v>36</v>
      </c>
      <c r="E191" s="4" t="s">
        <v>37</v>
      </c>
      <c r="F191" s="24" t="s">
        <v>38</v>
      </c>
      <c r="G191" s="4" t="s">
        <v>7</v>
      </c>
      <c r="H191" s="4" t="s">
        <v>13</v>
      </c>
      <c r="I191" s="20">
        <v>2637348.63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2637348.63</v>
      </c>
      <c r="T191">
        <f>AF!$N$5</f>
        <v>0.48831999999999998</v>
      </c>
      <c r="U191">
        <f>AF!$P$5</f>
        <v>0.14890999999999999</v>
      </c>
      <c r="V191" s="18">
        <f t="shared" si="16"/>
        <v>1287870.0830015999</v>
      </c>
      <c r="W191" s="18">
        <f t="shared" si="17"/>
        <v>0</v>
      </c>
      <c r="X191" s="18">
        <f t="shared" si="18"/>
        <v>0</v>
      </c>
      <c r="Y191" s="18">
        <f t="shared" si="19"/>
        <v>1287870.0830015999</v>
      </c>
      <c r="Z191" s="18">
        <f t="shared" si="20"/>
        <v>392727.58449329995</v>
      </c>
      <c r="AA191" s="18">
        <f t="shared" si="21"/>
        <v>0</v>
      </c>
      <c r="AB191" s="18">
        <f t="shared" si="22"/>
        <v>0</v>
      </c>
      <c r="AC191" s="18">
        <f t="shared" si="23"/>
        <v>392727.58449329995</v>
      </c>
      <c r="AD191" t="s">
        <v>103</v>
      </c>
    </row>
    <row r="192" spans="1:30" ht="13.45" thickBot="1" x14ac:dyDescent="0.3">
      <c r="A192" s="4" t="s">
        <v>12</v>
      </c>
      <c r="B192" s="4" t="s">
        <v>7</v>
      </c>
      <c r="C192" s="4" t="s">
        <v>13</v>
      </c>
      <c r="D192" s="4" t="s">
        <v>49</v>
      </c>
      <c r="E192" s="4" t="s">
        <v>37</v>
      </c>
      <c r="F192" s="24" t="s">
        <v>38</v>
      </c>
      <c r="G192" s="4" t="s">
        <v>7</v>
      </c>
      <c r="H192" s="4" t="s">
        <v>13</v>
      </c>
      <c r="I192" s="20">
        <v>2637348.63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2637348.63</v>
      </c>
      <c r="T192">
        <f>AF!$N$5</f>
        <v>0.48831999999999998</v>
      </c>
      <c r="U192">
        <f>AF!$P$5</f>
        <v>0.14890999999999999</v>
      </c>
      <c r="V192" s="18">
        <f t="shared" si="16"/>
        <v>1287870.0830015999</v>
      </c>
      <c r="W192" s="18">
        <f t="shared" si="17"/>
        <v>0</v>
      </c>
      <c r="X192" s="18">
        <f t="shared" si="18"/>
        <v>0</v>
      </c>
      <c r="Y192" s="18">
        <f t="shared" si="19"/>
        <v>1287870.0830015999</v>
      </c>
      <c r="Z192" s="18">
        <f t="shared" si="20"/>
        <v>392727.58449329995</v>
      </c>
      <c r="AA192" s="18">
        <f t="shared" si="21"/>
        <v>0</v>
      </c>
      <c r="AB192" s="18">
        <f t="shared" si="22"/>
        <v>0</v>
      </c>
      <c r="AC192" s="18">
        <f t="shared" si="23"/>
        <v>392727.58449329995</v>
      </c>
      <c r="AD192" t="s">
        <v>103</v>
      </c>
    </row>
    <row r="193" spans="1:30" ht="13.45" thickBot="1" x14ac:dyDescent="0.3">
      <c r="A193" s="4" t="s">
        <v>12</v>
      </c>
      <c r="B193" s="4" t="s">
        <v>7</v>
      </c>
      <c r="C193" s="4" t="s">
        <v>13</v>
      </c>
      <c r="D193" s="4" t="s">
        <v>39</v>
      </c>
      <c r="E193" s="4" t="s">
        <v>37</v>
      </c>
      <c r="F193" s="24" t="s">
        <v>38</v>
      </c>
      <c r="G193" s="4" t="s">
        <v>7</v>
      </c>
      <c r="H193" s="4" t="s">
        <v>13</v>
      </c>
      <c r="I193" s="20">
        <v>2637348.63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2637348.63</v>
      </c>
      <c r="T193">
        <f>AF!$N$5</f>
        <v>0.48831999999999998</v>
      </c>
      <c r="U193">
        <f>AF!$P$5</f>
        <v>0.14890999999999999</v>
      </c>
      <c r="V193" s="18">
        <f t="shared" si="16"/>
        <v>1287870.0830015999</v>
      </c>
      <c r="W193" s="18">
        <f t="shared" si="17"/>
        <v>0</v>
      </c>
      <c r="X193" s="18">
        <f t="shared" si="18"/>
        <v>0</v>
      </c>
      <c r="Y193" s="18">
        <f t="shared" si="19"/>
        <v>1287870.0830015999</v>
      </c>
      <c r="Z193" s="18">
        <f t="shared" si="20"/>
        <v>392727.58449329995</v>
      </c>
      <c r="AA193" s="18">
        <f t="shared" si="21"/>
        <v>0</v>
      </c>
      <c r="AB193" s="18">
        <f t="shared" si="22"/>
        <v>0</v>
      </c>
      <c r="AC193" s="18">
        <f t="shared" si="23"/>
        <v>392727.58449329995</v>
      </c>
      <c r="AD193" t="s">
        <v>103</v>
      </c>
    </row>
    <row r="194" spans="1:30" ht="13.45" thickBot="1" x14ac:dyDescent="0.3">
      <c r="A194" s="4" t="s">
        <v>12</v>
      </c>
      <c r="B194" s="4" t="s">
        <v>7</v>
      </c>
      <c r="C194" s="4" t="s">
        <v>13</v>
      </c>
      <c r="D194" s="4" t="s">
        <v>42</v>
      </c>
      <c r="E194" s="4" t="s">
        <v>37</v>
      </c>
      <c r="F194" s="24" t="s">
        <v>38</v>
      </c>
      <c r="G194" s="4" t="s">
        <v>7</v>
      </c>
      <c r="H194" s="4" t="s">
        <v>13</v>
      </c>
      <c r="I194" s="20">
        <v>2637348.63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2637348.63</v>
      </c>
      <c r="T194">
        <f>AF!$N$5</f>
        <v>0.48831999999999998</v>
      </c>
      <c r="U194">
        <f>AF!$P$5</f>
        <v>0.14890999999999999</v>
      </c>
      <c r="V194" s="18">
        <f t="shared" ref="V194:V257" si="24">I194*T194</f>
        <v>1287870.0830015999</v>
      </c>
      <c r="W194" s="18">
        <f t="shared" ref="W194:W257" si="25">N194*T194</f>
        <v>0</v>
      </c>
      <c r="X194" s="18">
        <f t="shared" ref="X194:X257" si="26">R194*T194</f>
        <v>0</v>
      </c>
      <c r="Y194" s="18">
        <f t="shared" ref="Y194:Y257" si="27">S194*T194</f>
        <v>1287870.0830015999</v>
      </c>
      <c r="Z194" s="18">
        <f t="shared" ref="Z194:Z257" si="28">I194*U194</f>
        <v>392727.58449329995</v>
      </c>
      <c r="AA194" s="18">
        <f t="shared" ref="AA194:AA257" si="29">N194*U194</f>
        <v>0</v>
      </c>
      <c r="AB194" s="18">
        <f t="shared" ref="AB194:AB257" si="30">R194*U194</f>
        <v>0</v>
      </c>
      <c r="AC194" s="18">
        <f t="shared" ref="AC194:AC257" si="31">S194*U194</f>
        <v>392727.58449329995</v>
      </c>
      <c r="AD194" t="s">
        <v>103</v>
      </c>
    </row>
    <row r="195" spans="1:30" ht="13.45" thickBot="1" x14ac:dyDescent="0.3">
      <c r="A195" s="4" t="s">
        <v>12</v>
      </c>
      <c r="B195" s="4" t="s">
        <v>7</v>
      </c>
      <c r="C195" s="4" t="s">
        <v>13</v>
      </c>
      <c r="D195" s="4" t="s">
        <v>47</v>
      </c>
      <c r="E195" s="4" t="s">
        <v>37</v>
      </c>
      <c r="F195" s="24" t="s">
        <v>38</v>
      </c>
      <c r="G195" s="4" t="s">
        <v>7</v>
      </c>
      <c r="H195" s="4" t="s">
        <v>13</v>
      </c>
      <c r="I195" s="20">
        <v>2637348.63</v>
      </c>
      <c r="J195" s="20">
        <v>0</v>
      </c>
      <c r="K195" s="20">
        <v>0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2637348.63</v>
      </c>
      <c r="T195">
        <f>AF!$N$5</f>
        <v>0.48831999999999998</v>
      </c>
      <c r="U195">
        <f>AF!$P$5</f>
        <v>0.14890999999999999</v>
      </c>
      <c r="V195" s="18">
        <f t="shared" si="24"/>
        <v>1287870.0830015999</v>
      </c>
      <c r="W195" s="18">
        <f t="shared" si="25"/>
        <v>0</v>
      </c>
      <c r="X195" s="18">
        <f t="shared" si="26"/>
        <v>0</v>
      </c>
      <c r="Y195" s="18">
        <f t="shared" si="27"/>
        <v>1287870.0830015999</v>
      </c>
      <c r="Z195" s="18">
        <f t="shared" si="28"/>
        <v>392727.58449329995</v>
      </c>
      <c r="AA195" s="18">
        <f t="shared" si="29"/>
        <v>0</v>
      </c>
      <c r="AB195" s="18">
        <f t="shared" si="30"/>
        <v>0</v>
      </c>
      <c r="AC195" s="18">
        <f t="shared" si="31"/>
        <v>392727.58449329995</v>
      </c>
      <c r="AD195" t="s">
        <v>103</v>
      </c>
    </row>
    <row r="196" spans="1:30" ht="13.45" thickBot="1" x14ac:dyDescent="0.3">
      <c r="A196" s="4" t="s">
        <v>12</v>
      </c>
      <c r="B196" s="4" t="s">
        <v>7</v>
      </c>
      <c r="C196" s="4" t="s">
        <v>13</v>
      </c>
      <c r="D196" s="4" t="s">
        <v>57</v>
      </c>
      <c r="E196" s="4" t="s">
        <v>37</v>
      </c>
      <c r="F196" s="24" t="s">
        <v>38</v>
      </c>
      <c r="G196" s="4" t="s">
        <v>7</v>
      </c>
      <c r="H196" s="4" t="s">
        <v>13</v>
      </c>
      <c r="I196" s="20">
        <v>2637348.63</v>
      </c>
      <c r="J196" s="20">
        <v>0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2637348.63</v>
      </c>
      <c r="T196">
        <f>AF!$N$5</f>
        <v>0.48831999999999998</v>
      </c>
      <c r="U196">
        <f>AF!$P$5</f>
        <v>0.14890999999999999</v>
      </c>
      <c r="V196" s="18">
        <f t="shared" si="24"/>
        <v>1287870.0830015999</v>
      </c>
      <c r="W196" s="18">
        <f t="shared" si="25"/>
        <v>0</v>
      </c>
      <c r="X196" s="18">
        <f t="shared" si="26"/>
        <v>0</v>
      </c>
      <c r="Y196" s="18">
        <f t="shared" si="27"/>
        <v>1287870.0830015999</v>
      </c>
      <c r="Z196" s="18">
        <f t="shared" si="28"/>
        <v>392727.58449329995</v>
      </c>
      <c r="AA196" s="18">
        <f t="shared" si="29"/>
        <v>0</v>
      </c>
      <c r="AB196" s="18">
        <f t="shared" si="30"/>
        <v>0</v>
      </c>
      <c r="AC196" s="18">
        <f t="shared" si="31"/>
        <v>392727.58449329995</v>
      </c>
      <c r="AD196" t="s">
        <v>103</v>
      </c>
    </row>
    <row r="197" spans="1:30" ht="13.45" thickBot="1" x14ac:dyDescent="0.3">
      <c r="A197" s="4" t="s">
        <v>12</v>
      </c>
      <c r="B197" s="4" t="s">
        <v>7</v>
      </c>
      <c r="C197" s="4" t="s">
        <v>13</v>
      </c>
      <c r="D197" s="4" t="s">
        <v>45</v>
      </c>
      <c r="E197" s="4" t="s">
        <v>37</v>
      </c>
      <c r="F197" s="24" t="s">
        <v>38</v>
      </c>
      <c r="G197" s="4" t="s">
        <v>7</v>
      </c>
      <c r="H197" s="4" t="s">
        <v>13</v>
      </c>
      <c r="I197" s="20">
        <v>2637348.63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2637348.63</v>
      </c>
      <c r="T197">
        <f>AF!$N$5</f>
        <v>0.48831999999999998</v>
      </c>
      <c r="U197">
        <f>AF!$P$5</f>
        <v>0.14890999999999999</v>
      </c>
      <c r="V197" s="18">
        <f t="shared" si="24"/>
        <v>1287870.0830015999</v>
      </c>
      <c r="W197" s="18">
        <f t="shared" si="25"/>
        <v>0</v>
      </c>
      <c r="X197" s="18">
        <f t="shared" si="26"/>
        <v>0</v>
      </c>
      <c r="Y197" s="18">
        <f t="shared" si="27"/>
        <v>1287870.0830015999</v>
      </c>
      <c r="Z197" s="18">
        <f t="shared" si="28"/>
        <v>392727.58449329995</v>
      </c>
      <c r="AA197" s="18">
        <f t="shared" si="29"/>
        <v>0</v>
      </c>
      <c r="AB197" s="18">
        <f t="shared" si="30"/>
        <v>0</v>
      </c>
      <c r="AC197" s="18">
        <f t="shared" si="31"/>
        <v>392727.58449329995</v>
      </c>
      <c r="AD197" t="s">
        <v>103</v>
      </c>
    </row>
    <row r="198" spans="1:30" ht="13.45" thickBot="1" x14ac:dyDescent="0.3">
      <c r="A198" s="4" t="s">
        <v>12</v>
      </c>
      <c r="B198" s="4" t="s">
        <v>7</v>
      </c>
      <c r="C198" s="4" t="s">
        <v>13</v>
      </c>
      <c r="D198" s="4" t="s">
        <v>55</v>
      </c>
      <c r="E198" s="4" t="s">
        <v>37</v>
      </c>
      <c r="F198" s="24" t="s">
        <v>38</v>
      </c>
      <c r="G198" s="4" t="s">
        <v>7</v>
      </c>
      <c r="H198" s="4" t="s">
        <v>13</v>
      </c>
      <c r="I198" s="20">
        <v>2637348.63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2637348.63</v>
      </c>
      <c r="T198">
        <f>AF!$N$5</f>
        <v>0.48831999999999998</v>
      </c>
      <c r="U198">
        <f>AF!$P$5</f>
        <v>0.14890999999999999</v>
      </c>
      <c r="V198" s="18">
        <f t="shared" si="24"/>
        <v>1287870.0830015999</v>
      </c>
      <c r="W198" s="18">
        <f t="shared" si="25"/>
        <v>0</v>
      </c>
      <c r="X198" s="18">
        <f t="shared" si="26"/>
        <v>0</v>
      </c>
      <c r="Y198" s="18">
        <f t="shared" si="27"/>
        <v>1287870.0830015999</v>
      </c>
      <c r="Z198" s="18">
        <f t="shared" si="28"/>
        <v>392727.58449329995</v>
      </c>
      <c r="AA198" s="18">
        <f t="shared" si="29"/>
        <v>0</v>
      </c>
      <c r="AB198" s="18">
        <f t="shared" si="30"/>
        <v>0</v>
      </c>
      <c r="AC198" s="18">
        <f t="shared" si="31"/>
        <v>392727.58449329995</v>
      </c>
      <c r="AD198" t="s">
        <v>103</v>
      </c>
    </row>
    <row r="199" spans="1:30" ht="13.45" thickBot="1" x14ac:dyDescent="0.3">
      <c r="A199" s="4" t="s">
        <v>12</v>
      </c>
      <c r="B199" s="4" t="s">
        <v>7</v>
      </c>
      <c r="C199" s="4" t="s">
        <v>13</v>
      </c>
      <c r="D199" s="4" t="s">
        <v>48</v>
      </c>
      <c r="E199" s="4" t="s">
        <v>37</v>
      </c>
      <c r="F199" s="24" t="s">
        <v>38</v>
      </c>
      <c r="G199" s="4" t="s">
        <v>7</v>
      </c>
      <c r="H199" s="4" t="s">
        <v>13</v>
      </c>
      <c r="I199" s="20">
        <v>2637348.63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2637348.63</v>
      </c>
      <c r="T199">
        <f>AF!$N$5</f>
        <v>0.48831999999999998</v>
      </c>
      <c r="U199">
        <f>AF!$P$5</f>
        <v>0.14890999999999999</v>
      </c>
      <c r="V199" s="18">
        <f t="shared" si="24"/>
        <v>1287870.0830015999</v>
      </c>
      <c r="W199" s="18">
        <f t="shared" si="25"/>
        <v>0</v>
      </c>
      <c r="X199" s="18">
        <f t="shared" si="26"/>
        <v>0</v>
      </c>
      <c r="Y199" s="18">
        <f t="shared" si="27"/>
        <v>1287870.0830015999</v>
      </c>
      <c r="Z199" s="18">
        <f t="shared" si="28"/>
        <v>392727.58449329995</v>
      </c>
      <c r="AA199" s="18">
        <f t="shared" si="29"/>
        <v>0</v>
      </c>
      <c r="AB199" s="18">
        <f t="shared" si="30"/>
        <v>0</v>
      </c>
      <c r="AC199" s="18">
        <f t="shared" si="31"/>
        <v>392727.58449329995</v>
      </c>
      <c r="AD199" t="s">
        <v>103</v>
      </c>
    </row>
    <row r="200" spans="1:30" ht="13.45" thickBot="1" x14ac:dyDescent="0.3">
      <c r="A200" s="4" t="s">
        <v>12</v>
      </c>
      <c r="B200" s="4" t="s">
        <v>7</v>
      </c>
      <c r="C200" s="4" t="s">
        <v>13</v>
      </c>
      <c r="D200" s="4" t="s">
        <v>31</v>
      </c>
      <c r="E200" s="4" t="s">
        <v>37</v>
      </c>
      <c r="F200" s="24" t="s">
        <v>38</v>
      </c>
      <c r="G200" s="4" t="s">
        <v>7</v>
      </c>
      <c r="H200" s="4" t="s">
        <v>13</v>
      </c>
      <c r="I200" s="20">
        <v>2637348.63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2637348.63</v>
      </c>
      <c r="T200">
        <f>AF!$N$5</f>
        <v>0.48831999999999998</v>
      </c>
      <c r="U200">
        <f>AF!$P$5</f>
        <v>0.14890999999999999</v>
      </c>
      <c r="V200" s="18">
        <f t="shared" si="24"/>
        <v>1287870.0830015999</v>
      </c>
      <c r="W200" s="18">
        <f t="shared" si="25"/>
        <v>0</v>
      </c>
      <c r="X200" s="18">
        <f t="shared" si="26"/>
        <v>0</v>
      </c>
      <c r="Y200" s="18">
        <f t="shared" si="27"/>
        <v>1287870.0830015999</v>
      </c>
      <c r="Z200" s="18">
        <f t="shared" si="28"/>
        <v>392727.58449329995</v>
      </c>
      <c r="AA200" s="18">
        <f t="shared" si="29"/>
        <v>0</v>
      </c>
      <c r="AB200" s="18">
        <f t="shared" si="30"/>
        <v>0</v>
      </c>
      <c r="AC200" s="18">
        <f t="shared" si="31"/>
        <v>392727.58449329995</v>
      </c>
      <c r="AD200" t="s">
        <v>103</v>
      </c>
    </row>
    <row r="201" spans="1:30" ht="13.45" thickBot="1" x14ac:dyDescent="0.3">
      <c r="A201" s="4" t="s">
        <v>12</v>
      </c>
      <c r="B201" s="4" t="s">
        <v>7</v>
      </c>
      <c r="C201" s="4" t="s">
        <v>13</v>
      </c>
      <c r="D201" s="4" t="s">
        <v>15</v>
      </c>
      <c r="E201" s="4" t="s">
        <v>37</v>
      </c>
      <c r="F201" s="24" t="s">
        <v>38</v>
      </c>
      <c r="G201" s="4" t="s">
        <v>7</v>
      </c>
      <c r="H201" s="4" t="s">
        <v>13</v>
      </c>
      <c r="I201" s="20">
        <v>2637348.63</v>
      </c>
      <c r="J201" s="20">
        <v>0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2637348.63</v>
      </c>
      <c r="T201">
        <f>AF!$N$5</f>
        <v>0.48831999999999998</v>
      </c>
      <c r="U201">
        <f>AF!$P$5</f>
        <v>0.14890999999999999</v>
      </c>
      <c r="V201" s="18">
        <f t="shared" si="24"/>
        <v>1287870.0830015999</v>
      </c>
      <c r="W201" s="18">
        <f t="shared" si="25"/>
        <v>0</v>
      </c>
      <c r="X201" s="18">
        <f t="shared" si="26"/>
        <v>0</v>
      </c>
      <c r="Y201" s="18">
        <f t="shared" si="27"/>
        <v>1287870.0830015999</v>
      </c>
      <c r="Z201" s="18">
        <f t="shared" si="28"/>
        <v>392727.58449329995</v>
      </c>
      <c r="AA201" s="18">
        <f t="shared" si="29"/>
        <v>0</v>
      </c>
      <c r="AB201" s="18">
        <f t="shared" si="30"/>
        <v>0</v>
      </c>
      <c r="AC201" s="18">
        <f t="shared" si="31"/>
        <v>392727.58449329995</v>
      </c>
      <c r="AD201" t="s">
        <v>103</v>
      </c>
    </row>
    <row r="202" spans="1:30" ht="13.45" thickBot="1" x14ac:dyDescent="0.3">
      <c r="A202" s="4" t="s">
        <v>12</v>
      </c>
      <c r="B202" s="4" t="s">
        <v>7</v>
      </c>
      <c r="C202" s="4" t="s">
        <v>13</v>
      </c>
      <c r="D202" s="4" t="s">
        <v>58</v>
      </c>
      <c r="E202" s="4" t="s">
        <v>37</v>
      </c>
      <c r="F202" s="24" t="s">
        <v>38</v>
      </c>
      <c r="G202" s="4" t="s">
        <v>7</v>
      </c>
      <c r="H202" s="4" t="s">
        <v>13</v>
      </c>
      <c r="I202" s="20">
        <v>2637348.63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2637348.63</v>
      </c>
      <c r="T202">
        <f>AF!$N$5</f>
        <v>0.48831999999999998</v>
      </c>
      <c r="U202">
        <f>AF!$P$5</f>
        <v>0.14890999999999999</v>
      </c>
      <c r="V202" s="18">
        <f t="shared" si="24"/>
        <v>1287870.0830015999</v>
      </c>
      <c r="W202" s="18">
        <f t="shared" si="25"/>
        <v>0</v>
      </c>
      <c r="X202" s="18">
        <f t="shared" si="26"/>
        <v>0</v>
      </c>
      <c r="Y202" s="18">
        <f t="shared" si="27"/>
        <v>1287870.0830015999</v>
      </c>
      <c r="Z202" s="18">
        <f t="shared" si="28"/>
        <v>392727.58449329995</v>
      </c>
      <c r="AA202" s="18">
        <f t="shared" si="29"/>
        <v>0</v>
      </c>
      <c r="AB202" s="18">
        <f t="shared" si="30"/>
        <v>0</v>
      </c>
      <c r="AC202" s="18">
        <f t="shared" si="31"/>
        <v>392727.58449329995</v>
      </c>
      <c r="AD202" t="s">
        <v>103</v>
      </c>
    </row>
    <row r="203" spans="1:30" ht="13.45" thickBot="1" x14ac:dyDescent="0.3">
      <c r="A203" s="4" t="s">
        <v>12</v>
      </c>
      <c r="B203" s="4" t="s">
        <v>7</v>
      </c>
      <c r="C203" s="4" t="s">
        <v>13</v>
      </c>
      <c r="D203" s="4" t="s">
        <v>51</v>
      </c>
      <c r="E203" s="4" t="s">
        <v>37</v>
      </c>
      <c r="F203" s="24" t="s">
        <v>38</v>
      </c>
      <c r="G203" s="4" t="s">
        <v>7</v>
      </c>
      <c r="H203" s="4" t="s">
        <v>13</v>
      </c>
      <c r="I203" s="20">
        <v>2637348.63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2637348.63</v>
      </c>
      <c r="T203">
        <f>AF!$N$5</f>
        <v>0.48831999999999998</v>
      </c>
      <c r="U203">
        <f>AF!$P$5</f>
        <v>0.14890999999999999</v>
      </c>
      <c r="V203" s="18">
        <f t="shared" si="24"/>
        <v>1287870.0830015999</v>
      </c>
      <c r="W203" s="18">
        <f t="shared" si="25"/>
        <v>0</v>
      </c>
      <c r="X203" s="18">
        <f t="shared" si="26"/>
        <v>0</v>
      </c>
      <c r="Y203" s="18">
        <f t="shared" si="27"/>
        <v>1287870.0830015999</v>
      </c>
      <c r="Z203" s="18">
        <f t="shared" si="28"/>
        <v>392727.58449329995</v>
      </c>
      <c r="AA203" s="18">
        <f t="shared" si="29"/>
        <v>0</v>
      </c>
      <c r="AB203" s="18">
        <f t="shared" si="30"/>
        <v>0</v>
      </c>
      <c r="AC203" s="18">
        <f t="shared" si="31"/>
        <v>392727.58449329995</v>
      </c>
      <c r="AD203" t="s">
        <v>103</v>
      </c>
    </row>
    <row r="204" spans="1:30" ht="13.45" thickBot="1" x14ac:dyDescent="0.3">
      <c r="A204" s="4" t="s">
        <v>12</v>
      </c>
      <c r="B204" s="4" t="s">
        <v>7</v>
      </c>
      <c r="C204" s="4" t="s">
        <v>13</v>
      </c>
      <c r="D204" s="4" t="s">
        <v>25</v>
      </c>
      <c r="E204" s="4" t="s">
        <v>37</v>
      </c>
      <c r="F204" s="24" t="s">
        <v>38</v>
      </c>
      <c r="G204" s="4" t="s">
        <v>7</v>
      </c>
      <c r="H204" s="4" t="s">
        <v>13</v>
      </c>
      <c r="I204" s="20">
        <v>2637348.63</v>
      </c>
      <c r="J204" s="20">
        <v>0</v>
      </c>
      <c r="K204" s="20">
        <v>0</v>
      </c>
      <c r="L204" s="20">
        <v>0</v>
      </c>
      <c r="M204" s="20">
        <v>0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2637348.63</v>
      </c>
      <c r="T204">
        <f>AF!$N$5</f>
        <v>0.48831999999999998</v>
      </c>
      <c r="U204">
        <f>AF!$P$5</f>
        <v>0.14890999999999999</v>
      </c>
      <c r="V204" s="18">
        <f t="shared" si="24"/>
        <v>1287870.0830015999</v>
      </c>
      <c r="W204" s="18">
        <f t="shared" si="25"/>
        <v>0</v>
      </c>
      <c r="X204" s="18">
        <f t="shared" si="26"/>
        <v>0</v>
      </c>
      <c r="Y204" s="18">
        <f t="shared" si="27"/>
        <v>1287870.0830015999</v>
      </c>
      <c r="Z204" s="18">
        <f t="shared" si="28"/>
        <v>392727.58449329995</v>
      </c>
      <c r="AA204" s="18">
        <f t="shared" si="29"/>
        <v>0</v>
      </c>
      <c r="AB204" s="18">
        <f t="shared" si="30"/>
        <v>0</v>
      </c>
      <c r="AC204" s="18">
        <f t="shared" si="31"/>
        <v>392727.58449329995</v>
      </c>
      <c r="AD204" t="s">
        <v>103</v>
      </c>
    </row>
    <row r="205" spans="1:30" ht="13.45" thickBot="1" x14ac:dyDescent="0.3">
      <c r="A205" s="4" t="s">
        <v>12</v>
      </c>
      <c r="B205" s="4" t="s">
        <v>7</v>
      </c>
      <c r="C205" s="4" t="s">
        <v>13</v>
      </c>
      <c r="D205" s="4" t="s">
        <v>28</v>
      </c>
      <c r="E205" s="4" t="s">
        <v>37</v>
      </c>
      <c r="F205" s="24" t="s">
        <v>38</v>
      </c>
      <c r="G205" s="4" t="s">
        <v>7</v>
      </c>
      <c r="H205" s="4" t="s">
        <v>13</v>
      </c>
      <c r="I205" s="20">
        <v>2637348.63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2637348.63</v>
      </c>
      <c r="T205">
        <f>AF!$N$5</f>
        <v>0.48831999999999998</v>
      </c>
      <c r="U205">
        <f>AF!$P$5</f>
        <v>0.14890999999999999</v>
      </c>
      <c r="V205" s="18">
        <f t="shared" si="24"/>
        <v>1287870.0830015999</v>
      </c>
      <c r="W205" s="18">
        <f t="shared" si="25"/>
        <v>0</v>
      </c>
      <c r="X205" s="18">
        <f t="shared" si="26"/>
        <v>0</v>
      </c>
      <c r="Y205" s="18">
        <f t="shared" si="27"/>
        <v>1287870.0830015999</v>
      </c>
      <c r="Z205" s="18">
        <f t="shared" si="28"/>
        <v>392727.58449329995</v>
      </c>
      <c r="AA205" s="18">
        <f t="shared" si="29"/>
        <v>0</v>
      </c>
      <c r="AB205" s="18">
        <f t="shared" si="30"/>
        <v>0</v>
      </c>
      <c r="AC205" s="18">
        <f t="shared" si="31"/>
        <v>392727.58449329995</v>
      </c>
      <c r="AD205" t="s">
        <v>103</v>
      </c>
    </row>
    <row r="206" spans="1:30" ht="13.45" thickBot="1" x14ac:dyDescent="0.3">
      <c r="A206" s="4" t="s">
        <v>12</v>
      </c>
      <c r="B206" s="4" t="s">
        <v>7</v>
      </c>
      <c r="C206" s="4" t="s">
        <v>13</v>
      </c>
      <c r="D206" s="4" t="s">
        <v>9</v>
      </c>
      <c r="E206" s="4" t="s">
        <v>37</v>
      </c>
      <c r="F206" s="24" t="s">
        <v>38</v>
      </c>
      <c r="G206" s="4" t="s">
        <v>7</v>
      </c>
      <c r="H206" s="4" t="s">
        <v>13</v>
      </c>
      <c r="I206" s="20">
        <v>2637348.63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2637348.63</v>
      </c>
      <c r="T206">
        <f>AF!$N$5</f>
        <v>0.48831999999999998</v>
      </c>
      <c r="U206">
        <f>AF!$P$5</f>
        <v>0.14890999999999999</v>
      </c>
      <c r="V206" s="18">
        <f t="shared" si="24"/>
        <v>1287870.0830015999</v>
      </c>
      <c r="W206" s="18">
        <f t="shared" si="25"/>
        <v>0</v>
      </c>
      <c r="X206" s="18">
        <f t="shared" si="26"/>
        <v>0</v>
      </c>
      <c r="Y206" s="18">
        <f t="shared" si="27"/>
        <v>1287870.0830015999</v>
      </c>
      <c r="Z206" s="18">
        <f t="shared" si="28"/>
        <v>392727.58449329995</v>
      </c>
      <c r="AA206" s="18">
        <f t="shared" si="29"/>
        <v>0</v>
      </c>
      <c r="AB206" s="18">
        <f t="shared" si="30"/>
        <v>0</v>
      </c>
      <c r="AC206" s="18">
        <f t="shared" si="31"/>
        <v>392727.58449329995</v>
      </c>
      <c r="AD206" t="s">
        <v>103</v>
      </c>
    </row>
    <row r="207" spans="1:30" ht="13.45" thickBot="1" x14ac:dyDescent="0.3">
      <c r="A207" s="4" t="s">
        <v>12</v>
      </c>
      <c r="B207" s="4" t="s">
        <v>7</v>
      </c>
      <c r="C207" s="4" t="s">
        <v>13</v>
      </c>
      <c r="D207" s="4" t="s">
        <v>34</v>
      </c>
      <c r="E207" s="4" t="s">
        <v>37</v>
      </c>
      <c r="F207" s="24" t="s">
        <v>38</v>
      </c>
      <c r="G207" s="4" t="s">
        <v>7</v>
      </c>
      <c r="H207" s="4" t="s">
        <v>13</v>
      </c>
      <c r="I207" s="20">
        <v>2637348.63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2637348.63</v>
      </c>
      <c r="T207">
        <f>AF!$N$5</f>
        <v>0.48831999999999998</v>
      </c>
      <c r="U207">
        <f>AF!$P$5</f>
        <v>0.14890999999999999</v>
      </c>
      <c r="V207" s="18">
        <f t="shared" si="24"/>
        <v>1287870.0830015999</v>
      </c>
      <c r="W207" s="18">
        <f t="shared" si="25"/>
        <v>0</v>
      </c>
      <c r="X207" s="18">
        <f t="shared" si="26"/>
        <v>0</v>
      </c>
      <c r="Y207" s="18">
        <f t="shared" si="27"/>
        <v>1287870.0830015999</v>
      </c>
      <c r="Z207" s="18">
        <f t="shared" si="28"/>
        <v>392727.58449329995</v>
      </c>
      <c r="AA207" s="18">
        <f t="shared" si="29"/>
        <v>0</v>
      </c>
      <c r="AB207" s="18">
        <f t="shared" si="30"/>
        <v>0</v>
      </c>
      <c r="AC207" s="18">
        <f t="shared" si="31"/>
        <v>392727.58449329995</v>
      </c>
      <c r="AD207" t="s">
        <v>103</v>
      </c>
    </row>
    <row r="208" spans="1:30" ht="13.45" thickBot="1" x14ac:dyDescent="0.3">
      <c r="A208" s="4" t="s">
        <v>12</v>
      </c>
      <c r="B208" s="4" t="s">
        <v>7</v>
      </c>
      <c r="C208" s="4" t="s">
        <v>13</v>
      </c>
      <c r="D208" s="4" t="s">
        <v>16</v>
      </c>
      <c r="E208" s="4" t="s">
        <v>37</v>
      </c>
      <c r="F208" s="24" t="s">
        <v>38</v>
      </c>
      <c r="G208" s="4" t="s">
        <v>7</v>
      </c>
      <c r="H208" s="4" t="s">
        <v>13</v>
      </c>
      <c r="I208" s="20">
        <v>2637348.63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2637348.63</v>
      </c>
      <c r="T208">
        <f>AF!$N$5</f>
        <v>0.48831999999999998</v>
      </c>
      <c r="U208">
        <f>AF!$P$5</f>
        <v>0.14890999999999999</v>
      </c>
      <c r="V208" s="18">
        <f t="shared" si="24"/>
        <v>1287870.0830015999</v>
      </c>
      <c r="W208" s="18">
        <f t="shared" si="25"/>
        <v>0</v>
      </c>
      <c r="X208" s="18">
        <f t="shared" si="26"/>
        <v>0</v>
      </c>
      <c r="Y208" s="18">
        <f t="shared" si="27"/>
        <v>1287870.0830015999</v>
      </c>
      <c r="Z208" s="18">
        <f t="shared" si="28"/>
        <v>392727.58449329995</v>
      </c>
      <c r="AA208" s="18">
        <f t="shared" si="29"/>
        <v>0</v>
      </c>
      <c r="AB208" s="18">
        <f t="shared" si="30"/>
        <v>0</v>
      </c>
      <c r="AC208" s="18">
        <f t="shared" si="31"/>
        <v>392727.58449329995</v>
      </c>
      <c r="AD208" t="s">
        <v>103</v>
      </c>
    </row>
    <row r="209" spans="1:30" ht="13.45" thickBot="1" x14ac:dyDescent="0.3">
      <c r="A209" s="4" t="s">
        <v>12</v>
      </c>
      <c r="B209" s="4" t="s">
        <v>7</v>
      </c>
      <c r="C209" s="4" t="s">
        <v>13</v>
      </c>
      <c r="D209" s="4" t="s">
        <v>41</v>
      </c>
      <c r="E209" s="4" t="s">
        <v>37</v>
      </c>
      <c r="F209" s="24" t="s">
        <v>38</v>
      </c>
      <c r="G209" s="4" t="s">
        <v>7</v>
      </c>
      <c r="H209" s="4" t="s">
        <v>13</v>
      </c>
      <c r="I209" s="20">
        <v>2637348.63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2637348.63</v>
      </c>
      <c r="T209">
        <f>AF!$N$5</f>
        <v>0.48831999999999998</v>
      </c>
      <c r="U209">
        <f>AF!$P$5</f>
        <v>0.14890999999999999</v>
      </c>
      <c r="V209" s="18">
        <f t="shared" si="24"/>
        <v>1287870.0830015999</v>
      </c>
      <c r="W209" s="18">
        <f t="shared" si="25"/>
        <v>0</v>
      </c>
      <c r="X209" s="18">
        <f t="shared" si="26"/>
        <v>0</v>
      </c>
      <c r="Y209" s="18">
        <f t="shared" si="27"/>
        <v>1287870.0830015999</v>
      </c>
      <c r="Z209" s="18">
        <f t="shared" si="28"/>
        <v>392727.58449329995</v>
      </c>
      <c r="AA209" s="18">
        <f t="shared" si="29"/>
        <v>0</v>
      </c>
      <c r="AB209" s="18">
        <f t="shared" si="30"/>
        <v>0</v>
      </c>
      <c r="AC209" s="18">
        <f t="shared" si="31"/>
        <v>392727.58449329995</v>
      </c>
      <c r="AD209" t="s">
        <v>103</v>
      </c>
    </row>
    <row r="210" spans="1:30" ht="13.45" thickBot="1" x14ac:dyDescent="0.3">
      <c r="A210" s="4" t="s">
        <v>12</v>
      </c>
      <c r="B210" s="4" t="s">
        <v>7</v>
      </c>
      <c r="C210" s="4" t="s">
        <v>13</v>
      </c>
      <c r="D210" s="4" t="s">
        <v>50</v>
      </c>
      <c r="E210" s="4" t="s">
        <v>37</v>
      </c>
      <c r="F210" s="24" t="s">
        <v>38</v>
      </c>
      <c r="G210" s="4" t="s">
        <v>7</v>
      </c>
      <c r="H210" s="4" t="s">
        <v>13</v>
      </c>
      <c r="I210" s="20">
        <v>2637348.63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2637348.63</v>
      </c>
      <c r="T210">
        <f>AF!$N$5</f>
        <v>0.48831999999999998</v>
      </c>
      <c r="U210">
        <f>AF!$P$5</f>
        <v>0.14890999999999999</v>
      </c>
      <c r="V210" s="18">
        <f t="shared" si="24"/>
        <v>1287870.0830015999</v>
      </c>
      <c r="W210" s="18">
        <f t="shared" si="25"/>
        <v>0</v>
      </c>
      <c r="X210" s="18">
        <f t="shared" si="26"/>
        <v>0</v>
      </c>
      <c r="Y210" s="18">
        <f t="shared" si="27"/>
        <v>1287870.0830015999</v>
      </c>
      <c r="Z210" s="18">
        <f t="shared" si="28"/>
        <v>392727.58449329995</v>
      </c>
      <c r="AA210" s="18">
        <f t="shared" si="29"/>
        <v>0</v>
      </c>
      <c r="AB210" s="18">
        <f t="shared" si="30"/>
        <v>0</v>
      </c>
      <c r="AC210" s="18">
        <f t="shared" si="31"/>
        <v>392727.58449329995</v>
      </c>
      <c r="AD210" t="s">
        <v>103</v>
      </c>
    </row>
    <row r="211" spans="1:30" ht="13.45" thickBot="1" x14ac:dyDescent="0.3">
      <c r="A211" s="4" t="s">
        <v>12</v>
      </c>
      <c r="B211" s="4" t="s">
        <v>7</v>
      </c>
      <c r="C211" s="4" t="s">
        <v>13</v>
      </c>
      <c r="D211" s="4" t="s">
        <v>20</v>
      </c>
      <c r="E211" s="4" t="s">
        <v>37</v>
      </c>
      <c r="F211" s="24" t="s">
        <v>38</v>
      </c>
      <c r="G211" s="4" t="s">
        <v>7</v>
      </c>
      <c r="H211" s="4" t="s">
        <v>13</v>
      </c>
      <c r="I211" s="20">
        <v>2637348.63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2637348.63</v>
      </c>
      <c r="T211">
        <f>AF!$N$5</f>
        <v>0.48831999999999998</v>
      </c>
      <c r="U211">
        <f>AF!$P$5</f>
        <v>0.14890999999999999</v>
      </c>
      <c r="V211" s="18">
        <f t="shared" si="24"/>
        <v>1287870.0830015999</v>
      </c>
      <c r="W211" s="18">
        <f t="shared" si="25"/>
        <v>0</v>
      </c>
      <c r="X211" s="18">
        <f t="shared" si="26"/>
        <v>0</v>
      </c>
      <c r="Y211" s="18">
        <f t="shared" si="27"/>
        <v>1287870.0830015999</v>
      </c>
      <c r="Z211" s="18">
        <f t="shared" si="28"/>
        <v>392727.58449329995</v>
      </c>
      <c r="AA211" s="18">
        <f t="shared" si="29"/>
        <v>0</v>
      </c>
      <c r="AB211" s="18">
        <f t="shared" si="30"/>
        <v>0</v>
      </c>
      <c r="AC211" s="18">
        <f t="shared" si="31"/>
        <v>392727.58449329995</v>
      </c>
      <c r="AD211" t="s">
        <v>103</v>
      </c>
    </row>
    <row r="212" spans="1:30" ht="13.45" thickBot="1" x14ac:dyDescent="0.3">
      <c r="A212" s="4" t="s">
        <v>12</v>
      </c>
      <c r="B212" s="4" t="s">
        <v>7</v>
      </c>
      <c r="C212" s="4" t="s">
        <v>13</v>
      </c>
      <c r="D212" s="4" t="s">
        <v>23</v>
      </c>
      <c r="E212" s="4" t="s">
        <v>37</v>
      </c>
      <c r="F212" s="24" t="s">
        <v>38</v>
      </c>
      <c r="G212" s="4" t="s">
        <v>7</v>
      </c>
      <c r="H212" s="4" t="s">
        <v>13</v>
      </c>
      <c r="I212" s="20">
        <v>2637348.63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2637348.63</v>
      </c>
      <c r="T212">
        <f>AF!$N$5</f>
        <v>0.48831999999999998</v>
      </c>
      <c r="U212">
        <f>AF!$P$5</f>
        <v>0.14890999999999999</v>
      </c>
      <c r="V212" s="18">
        <f t="shared" si="24"/>
        <v>1287870.0830015999</v>
      </c>
      <c r="W212" s="18">
        <f t="shared" si="25"/>
        <v>0</v>
      </c>
      <c r="X212" s="18">
        <f t="shared" si="26"/>
        <v>0</v>
      </c>
      <c r="Y212" s="18">
        <f t="shared" si="27"/>
        <v>1287870.0830015999</v>
      </c>
      <c r="Z212" s="18">
        <f t="shared" si="28"/>
        <v>392727.58449329995</v>
      </c>
      <c r="AA212" s="18">
        <f t="shared" si="29"/>
        <v>0</v>
      </c>
      <c r="AB212" s="18">
        <f t="shared" si="30"/>
        <v>0</v>
      </c>
      <c r="AC212" s="18">
        <f t="shared" si="31"/>
        <v>392727.58449329995</v>
      </c>
      <c r="AD212" t="s">
        <v>103</v>
      </c>
    </row>
    <row r="213" spans="1:30" ht="13.45" thickBot="1" x14ac:dyDescent="0.3">
      <c r="A213" s="4" t="s">
        <v>12</v>
      </c>
      <c r="B213" s="4" t="s">
        <v>7</v>
      </c>
      <c r="C213" s="4" t="s">
        <v>13</v>
      </c>
      <c r="D213" s="4" t="s">
        <v>48</v>
      </c>
      <c r="E213" s="4" t="s">
        <v>17</v>
      </c>
      <c r="F213" s="24" t="s">
        <v>18</v>
      </c>
      <c r="G213" s="4" t="s">
        <v>7</v>
      </c>
      <c r="H213" s="4" t="s">
        <v>13</v>
      </c>
      <c r="I213" s="20"/>
      <c r="J213" s="20"/>
      <c r="K213" s="20"/>
      <c r="L213" s="20"/>
      <c r="M213" s="20"/>
      <c r="N213" s="20"/>
      <c r="O213" s="20"/>
      <c r="P213" s="20"/>
      <c r="Q213" s="20"/>
      <c r="R213" s="20">
        <v>-136.58000000000001</v>
      </c>
      <c r="S213" s="20">
        <v>-136.58000000000001</v>
      </c>
      <c r="T213">
        <f>AF!$N$5</f>
        <v>0.48831999999999998</v>
      </c>
      <c r="U213">
        <f>AF!$P$5</f>
        <v>0.14890999999999999</v>
      </c>
      <c r="V213" s="18">
        <f t="shared" si="24"/>
        <v>0</v>
      </c>
      <c r="W213" s="18">
        <f t="shared" si="25"/>
        <v>0</v>
      </c>
      <c r="X213" s="18">
        <f t="shared" si="26"/>
        <v>-66.694745600000005</v>
      </c>
      <c r="Y213" s="18">
        <f t="shared" si="27"/>
        <v>-66.694745600000005</v>
      </c>
      <c r="Z213" s="18">
        <f t="shared" si="28"/>
        <v>0</v>
      </c>
      <c r="AA213" s="18">
        <f t="shared" si="29"/>
        <v>0</v>
      </c>
      <c r="AB213" s="18">
        <f t="shared" si="30"/>
        <v>-20.338127799999999</v>
      </c>
      <c r="AC213" s="18">
        <f t="shared" si="31"/>
        <v>-20.338127799999999</v>
      </c>
      <c r="AD213" t="s">
        <v>103</v>
      </c>
    </row>
    <row r="214" spans="1:30" ht="13.45" thickBot="1" x14ac:dyDescent="0.3">
      <c r="A214" s="4" t="s">
        <v>6</v>
      </c>
      <c r="B214" s="4" t="s">
        <v>7</v>
      </c>
      <c r="C214" s="4" t="s">
        <v>13</v>
      </c>
      <c r="D214" s="4" t="s">
        <v>48</v>
      </c>
      <c r="E214" s="4" t="s">
        <v>17</v>
      </c>
      <c r="F214" s="24" t="s">
        <v>18</v>
      </c>
      <c r="G214" s="4" t="s">
        <v>7</v>
      </c>
      <c r="H214" s="4" t="s">
        <v>13</v>
      </c>
      <c r="I214" s="20"/>
      <c r="J214" s="20"/>
      <c r="K214" s="20"/>
      <c r="L214" s="20"/>
      <c r="M214" s="20"/>
      <c r="N214" s="20"/>
      <c r="O214" s="20"/>
      <c r="P214" s="20"/>
      <c r="Q214" s="20"/>
      <c r="R214" s="20">
        <v>136.58000000000001</v>
      </c>
      <c r="S214" s="20">
        <v>136.58000000000001</v>
      </c>
      <c r="T214">
        <f>AF!$N$5</f>
        <v>0.48831999999999998</v>
      </c>
      <c r="U214">
        <f>AF!$P$5</f>
        <v>0.14890999999999999</v>
      </c>
      <c r="V214" s="18">
        <f t="shared" si="24"/>
        <v>0</v>
      </c>
      <c r="W214" s="18">
        <f t="shared" si="25"/>
        <v>0</v>
      </c>
      <c r="X214" s="18">
        <f t="shared" si="26"/>
        <v>66.694745600000005</v>
      </c>
      <c r="Y214" s="18">
        <f t="shared" si="27"/>
        <v>66.694745600000005</v>
      </c>
      <c r="Z214" s="18">
        <f t="shared" si="28"/>
        <v>0</v>
      </c>
      <c r="AA214" s="18">
        <f t="shared" si="29"/>
        <v>0</v>
      </c>
      <c r="AB214" s="18">
        <f t="shared" si="30"/>
        <v>20.338127799999999</v>
      </c>
      <c r="AC214" s="18">
        <f t="shared" si="31"/>
        <v>20.338127799999999</v>
      </c>
      <c r="AD214" t="s">
        <v>103</v>
      </c>
    </row>
    <row r="215" spans="1:30" ht="13.45" thickBot="1" x14ac:dyDescent="0.3">
      <c r="A215" s="4" t="s">
        <v>12</v>
      </c>
      <c r="B215" s="4" t="s">
        <v>7</v>
      </c>
      <c r="C215" s="4" t="s">
        <v>8</v>
      </c>
      <c r="D215" s="4" t="s">
        <v>48</v>
      </c>
      <c r="E215" s="4" t="s">
        <v>35</v>
      </c>
      <c r="F215" s="24" t="s">
        <v>18</v>
      </c>
      <c r="G215" s="4" t="s">
        <v>7</v>
      </c>
      <c r="H215" s="4" t="s">
        <v>8</v>
      </c>
      <c r="I215" s="20"/>
      <c r="J215" s="20"/>
      <c r="K215" s="20"/>
      <c r="L215" s="20"/>
      <c r="M215" s="20"/>
      <c r="N215" s="20"/>
      <c r="O215" s="20"/>
      <c r="P215" s="20"/>
      <c r="Q215" s="20"/>
      <c r="R215" s="20">
        <v>-97547.61</v>
      </c>
      <c r="S215" s="20">
        <v>-97547.61</v>
      </c>
      <c r="T215">
        <f>AF!$N$6</f>
        <v>0.77873999999999999</v>
      </c>
      <c r="U215">
        <f>AF!$P$6</f>
        <v>0.22126000000000001</v>
      </c>
      <c r="V215" s="18">
        <f t="shared" si="24"/>
        <v>0</v>
      </c>
      <c r="W215" s="18">
        <f t="shared" si="25"/>
        <v>0</v>
      </c>
      <c r="X215" s="18">
        <f t="shared" si="26"/>
        <v>-75964.2258114</v>
      </c>
      <c r="Y215" s="18">
        <f t="shared" si="27"/>
        <v>-75964.2258114</v>
      </c>
      <c r="Z215" s="18">
        <f t="shared" si="28"/>
        <v>0</v>
      </c>
      <c r="AA215" s="18">
        <f t="shared" si="29"/>
        <v>0</v>
      </c>
      <c r="AB215" s="18">
        <f t="shared" si="30"/>
        <v>-21583.384188600001</v>
      </c>
      <c r="AC215" s="18">
        <f t="shared" si="31"/>
        <v>-21583.384188600001</v>
      </c>
      <c r="AD215" t="s">
        <v>103</v>
      </c>
    </row>
    <row r="216" spans="1:30" ht="13.45" thickBot="1" x14ac:dyDescent="0.3">
      <c r="A216" s="4" t="s">
        <v>6</v>
      </c>
      <c r="B216" s="4" t="s">
        <v>7</v>
      </c>
      <c r="C216" s="4" t="s">
        <v>8</v>
      </c>
      <c r="D216" s="4" t="s">
        <v>48</v>
      </c>
      <c r="E216" s="4" t="s">
        <v>35</v>
      </c>
      <c r="F216" s="24" t="s">
        <v>18</v>
      </c>
      <c r="G216" s="4" t="s">
        <v>7</v>
      </c>
      <c r="H216" s="4" t="s">
        <v>8</v>
      </c>
      <c r="I216" s="20"/>
      <c r="J216" s="20"/>
      <c r="K216" s="20"/>
      <c r="L216" s="20"/>
      <c r="M216" s="20"/>
      <c r="N216" s="20"/>
      <c r="O216" s="20"/>
      <c r="P216" s="20"/>
      <c r="Q216" s="20"/>
      <c r="R216" s="20">
        <v>97547.61</v>
      </c>
      <c r="S216" s="20">
        <v>97547.61</v>
      </c>
      <c r="T216">
        <f>AF!$N$6</f>
        <v>0.77873999999999999</v>
      </c>
      <c r="U216">
        <f>AF!$P$6</f>
        <v>0.22126000000000001</v>
      </c>
      <c r="V216" s="18">
        <f t="shared" si="24"/>
        <v>0</v>
      </c>
      <c r="W216" s="18">
        <f t="shared" si="25"/>
        <v>0</v>
      </c>
      <c r="X216" s="18">
        <f t="shared" si="26"/>
        <v>75964.2258114</v>
      </c>
      <c r="Y216" s="18">
        <f t="shared" si="27"/>
        <v>75964.2258114</v>
      </c>
      <c r="Z216" s="18">
        <f t="shared" si="28"/>
        <v>0</v>
      </c>
      <c r="AA216" s="18">
        <f t="shared" si="29"/>
        <v>0</v>
      </c>
      <c r="AB216" s="18">
        <f t="shared" si="30"/>
        <v>21583.384188600001</v>
      </c>
      <c r="AC216" s="18">
        <f t="shared" si="31"/>
        <v>21583.384188600001</v>
      </c>
      <c r="AD216" t="s">
        <v>103</v>
      </c>
    </row>
    <row r="217" spans="1:30" ht="13.45" thickBot="1" x14ac:dyDescent="0.3">
      <c r="A217" s="4" t="s">
        <v>12</v>
      </c>
      <c r="B217" s="4" t="s">
        <v>7</v>
      </c>
      <c r="C217" s="4" t="s">
        <v>13</v>
      </c>
      <c r="D217" s="4" t="s">
        <v>16</v>
      </c>
      <c r="E217" s="4" t="s">
        <v>17</v>
      </c>
      <c r="F217" s="24" t="s">
        <v>18</v>
      </c>
      <c r="G217" s="4" t="s">
        <v>7</v>
      </c>
      <c r="H217" s="4" t="s">
        <v>13</v>
      </c>
      <c r="I217" s="20">
        <v>57377.98</v>
      </c>
      <c r="J217" s="20">
        <v>0</v>
      </c>
      <c r="K217" s="20">
        <v>0</v>
      </c>
      <c r="L217" s="20">
        <v>11.37</v>
      </c>
      <c r="M217" s="20">
        <v>0</v>
      </c>
      <c r="N217" s="20">
        <v>2285.4899999999998</v>
      </c>
      <c r="O217" s="20">
        <v>0</v>
      </c>
      <c r="P217" s="20">
        <v>0</v>
      </c>
      <c r="Q217" s="20">
        <v>0</v>
      </c>
      <c r="R217" s="20">
        <v>0</v>
      </c>
      <c r="S217" s="20">
        <v>59663.47</v>
      </c>
      <c r="T217">
        <f>AF!$N$5</f>
        <v>0.48831999999999998</v>
      </c>
      <c r="U217">
        <f>AF!$P$5</f>
        <v>0.14890999999999999</v>
      </c>
      <c r="V217" s="18">
        <f t="shared" si="24"/>
        <v>28018.815193599999</v>
      </c>
      <c r="W217" s="18">
        <f t="shared" si="25"/>
        <v>1116.0504767999998</v>
      </c>
      <c r="X217" s="18">
        <f t="shared" si="26"/>
        <v>0</v>
      </c>
      <c r="Y217" s="18">
        <f t="shared" si="27"/>
        <v>29134.865670399999</v>
      </c>
      <c r="Z217" s="18">
        <f t="shared" si="28"/>
        <v>8544.1550017999998</v>
      </c>
      <c r="AA217" s="18">
        <f t="shared" si="29"/>
        <v>340.33231589999991</v>
      </c>
      <c r="AB217" s="18">
        <f t="shared" si="30"/>
        <v>0</v>
      </c>
      <c r="AC217" s="18">
        <f t="shared" si="31"/>
        <v>8884.487317699999</v>
      </c>
      <c r="AD217" t="s">
        <v>103</v>
      </c>
    </row>
    <row r="218" spans="1:30" ht="13.45" thickBot="1" x14ac:dyDescent="0.3">
      <c r="A218" s="4" t="s">
        <v>12</v>
      </c>
      <c r="B218" s="4" t="s">
        <v>7</v>
      </c>
      <c r="C218" s="4" t="s">
        <v>13</v>
      </c>
      <c r="D218" s="4" t="s">
        <v>41</v>
      </c>
      <c r="E218" s="4" t="s">
        <v>17</v>
      </c>
      <c r="F218" s="24" t="s">
        <v>18</v>
      </c>
      <c r="G218" s="4" t="s">
        <v>7</v>
      </c>
      <c r="H218" s="4" t="s">
        <v>13</v>
      </c>
      <c r="I218" s="20">
        <v>93863.21</v>
      </c>
      <c r="J218" s="20">
        <v>0</v>
      </c>
      <c r="K218" s="20">
        <v>0</v>
      </c>
      <c r="L218" s="20">
        <v>346.17</v>
      </c>
      <c r="M218" s="20">
        <v>0</v>
      </c>
      <c r="N218" s="20">
        <v>2045.25</v>
      </c>
      <c r="O218" s="20">
        <v>0</v>
      </c>
      <c r="P218" s="20">
        <v>0</v>
      </c>
      <c r="Q218" s="20">
        <v>0</v>
      </c>
      <c r="R218" s="20">
        <v>0</v>
      </c>
      <c r="S218" s="20">
        <v>95908.46</v>
      </c>
      <c r="T218">
        <f>AF!$N$5</f>
        <v>0.48831999999999998</v>
      </c>
      <c r="U218">
        <f>AF!$P$5</f>
        <v>0.14890999999999999</v>
      </c>
      <c r="V218" s="18">
        <f t="shared" si="24"/>
        <v>45835.2827072</v>
      </c>
      <c r="W218" s="18">
        <f t="shared" si="25"/>
        <v>998.73647999999991</v>
      </c>
      <c r="X218" s="18">
        <f t="shared" si="26"/>
        <v>0</v>
      </c>
      <c r="Y218" s="18">
        <f t="shared" si="27"/>
        <v>46834.0191872</v>
      </c>
      <c r="Z218" s="18">
        <f t="shared" si="28"/>
        <v>13977.170601100001</v>
      </c>
      <c r="AA218" s="18">
        <f t="shared" si="29"/>
        <v>304.5581775</v>
      </c>
      <c r="AB218" s="18">
        <f t="shared" si="30"/>
        <v>0</v>
      </c>
      <c r="AC218" s="18">
        <f t="shared" si="31"/>
        <v>14281.7287786</v>
      </c>
      <c r="AD218" t="s">
        <v>103</v>
      </c>
    </row>
    <row r="219" spans="1:30" ht="13.45" thickBot="1" x14ac:dyDescent="0.3">
      <c r="A219" s="4" t="s">
        <v>12</v>
      </c>
      <c r="B219" s="4" t="s">
        <v>7</v>
      </c>
      <c r="C219" s="4" t="s">
        <v>13</v>
      </c>
      <c r="D219" s="4" t="s">
        <v>50</v>
      </c>
      <c r="E219" s="4" t="s">
        <v>17</v>
      </c>
      <c r="F219" s="24" t="s">
        <v>18</v>
      </c>
      <c r="G219" s="4" t="s">
        <v>7</v>
      </c>
      <c r="H219" s="4" t="s">
        <v>13</v>
      </c>
      <c r="I219" s="20">
        <v>59663.47</v>
      </c>
      <c r="J219" s="20">
        <v>0</v>
      </c>
      <c r="K219" s="20">
        <v>0</v>
      </c>
      <c r="L219" s="20">
        <v>0</v>
      </c>
      <c r="M219" s="20">
        <v>0</v>
      </c>
      <c r="N219" s="20">
        <v>527.03</v>
      </c>
      <c r="O219" s="20">
        <v>0</v>
      </c>
      <c r="P219" s="20">
        <v>0</v>
      </c>
      <c r="Q219" s="20">
        <v>0</v>
      </c>
      <c r="R219" s="20">
        <v>0</v>
      </c>
      <c r="S219" s="20">
        <v>60190.5</v>
      </c>
      <c r="T219">
        <f>AF!$N$5</f>
        <v>0.48831999999999998</v>
      </c>
      <c r="U219">
        <f>AF!$P$5</f>
        <v>0.14890999999999999</v>
      </c>
      <c r="V219" s="18">
        <f t="shared" si="24"/>
        <v>29134.865670399999</v>
      </c>
      <c r="W219" s="18">
        <f t="shared" si="25"/>
        <v>257.35928959999995</v>
      </c>
      <c r="X219" s="18">
        <f t="shared" si="26"/>
        <v>0</v>
      </c>
      <c r="Y219" s="18">
        <f t="shared" si="27"/>
        <v>29392.22496</v>
      </c>
      <c r="Z219" s="18">
        <f t="shared" si="28"/>
        <v>8884.487317699999</v>
      </c>
      <c r="AA219" s="18">
        <f t="shared" si="29"/>
        <v>78.480037299999992</v>
      </c>
      <c r="AB219" s="18">
        <f t="shared" si="30"/>
        <v>0</v>
      </c>
      <c r="AC219" s="18">
        <f t="shared" si="31"/>
        <v>8962.9673549999989</v>
      </c>
      <c r="AD219" t="s">
        <v>103</v>
      </c>
    </row>
    <row r="220" spans="1:30" ht="13.45" thickBot="1" x14ac:dyDescent="0.3">
      <c r="A220" s="4" t="s">
        <v>12</v>
      </c>
      <c r="B220" s="4" t="s">
        <v>7</v>
      </c>
      <c r="C220" s="4" t="s">
        <v>13</v>
      </c>
      <c r="D220" s="4" t="s">
        <v>20</v>
      </c>
      <c r="E220" s="4" t="s">
        <v>17</v>
      </c>
      <c r="F220" s="24" t="s">
        <v>18</v>
      </c>
      <c r="G220" s="4" t="s">
        <v>7</v>
      </c>
      <c r="H220" s="4" t="s">
        <v>13</v>
      </c>
      <c r="I220" s="20">
        <v>77478.09</v>
      </c>
      <c r="J220" s="20">
        <v>0</v>
      </c>
      <c r="K220" s="20">
        <v>0</v>
      </c>
      <c r="L220" s="20">
        <v>638.77</v>
      </c>
      <c r="M220" s="20">
        <v>0</v>
      </c>
      <c r="N220" s="20">
        <v>1787.99</v>
      </c>
      <c r="O220" s="20">
        <v>0</v>
      </c>
      <c r="P220" s="20">
        <v>0</v>
      </c>
      <c r="Q220" s="20">
        <v>0</v>
      </c>
      <c r="R220" s="20">
        <v>0</v>
      </c>
      <c r="S220" s="20">
        <v>79266.080000000002</v>
      </c>
      <c r="T220">
        <f>AF!$N$5</f>
        <v>0.48831999999999998</v>
      </c>
      <c r="U220">
        <f>AF!$P$5</f>
        <v>0.14890999999999999</v>
      </c>
      <c r="V220" s="18">
        <f t="shared" si="24"/>
        <v>37834.100908799999</v>
      </c>
      <c r="W220" s="18">
        <f t="shared" si="25"/>
        <v>873.11127679999993</v>
      </c>
      <c r="X220" s="18">
        <f t="shared" si="26"/>
        <v>0</v>
      </c>
      <c r="Y220" s="18">
        <f t="shared" si="27"/>
        <v>38707.212185600001</v>
      </c>
      <c r="Z220" s="18">
        <f t="shared" si="28"/>
        <v>11537.262381899998</v>
      </c>
      <c r="AA220" s="18">
        <f t="shared" si="29"/>
        <v>266.24959089999999</v>
      </c>
      <c r="AB220" s="18">
        <f t="shared" si="30"/>
        <v>0</v>
      </c>
      <c r="AC220" s="18">
        <f t="shared" si="31"/>
        <v>11803.511972799999</v>
      </c>
      <c r="AD220" t="s">
        <v>103</v>
      </c>
    </row>
    <row r="221" spans="1:30" ht="13.45" thickBot="1" x14ac:dyDescent="0.3">
      <c r="A221" s="4" t="s">
        <v>12</v>
      </c>
      <c r="B221" s="4" t="s">
        <v>7</v>
      </c>
      <c r="C221" s="4" t="s">
        <v>13</v>
      </c>
      <c r="D221" s="4" t="s">
        <v>23</v>
      </c>
      <c r="E221" s="4" t="s">
        <v>17</v>
      </c>
      <c r="F221" s="24" t="s">
        <v>18</v>
      </c>
      <c r="G221" s="4" t="s">
        <v>7</v>
      </c>
      <c r="H221" s="4" t="s">
        <v>13</v>
      </c>
      <c r="I221" s="20">
        <v>86914.9</v>
      </c>
      <c r="J221" s="20">
        <v>0</v>
      </c>
      <c r="K221" s="20">
        <v>0</v>
      </c>
      <c r="L221" s="20">
        <v>133.22999999999999</v>
      </c>
      <c r="M221" s="20">
        <v>0</v>
      </c>
      <c r="N221" s="20">
        <v>-929.71</v>
      </c>
      <c r="O221" s="20">
        <v>0</v>
      </c>
      <c r="P221" s="20">
        <v>0</v>
      </c>
      <c r="Q221" s="20">
        <v>0</v>
      </c>
      <c r="R221" s="20">
        <v>0</v>
      </c>
      <c r="S221" s="20">
        <v>85985.19</v>
      </c>
      <c r="T221">
        <f>AF!$N$5</f>
        <v>0.48831999999999998</v>
      </c>
      <c r="U221">
        <f>AF!$P$5</f>
        <v>0.14890999999999999</v>
      </c>
      <c r="V221" s="18">
        <f t="shared" si="24"/>
        <v>42442.283967999996</v>
      </c>
      <c r="W221" s="18">
        <f t="shared" si="25"/>
        <v>-453.9959872</v>
      </c>
      <c r="X221" s="18">
        <f t="shared" si="26"/>
        <v>0</v>
      </c>
      <c r="Y221" s="18">
        <f t="shared" si="27"/>
        <v>41988.2879808</v>
      </c>
      <c r="Z221" s="18">
        <f t="shared" si="28"/>
        <v>12942.497758999998</v>
      </c>
      <c r="AA221" s="18">
        <f t="shared" si="29"/>
        <v>-138.4431161</v>
      </c>
      <c r="AB221" s="18">
        <f t="shared" si="30"/>
        <v>0</v>
      </c>
      <c r="AC221" s="18">
        <f t="shared" si="31"/>
        <v>12804.054642899999</v>
      </c>
      <c r="AD221" t="s">
        <v>103</v>
      </c>
    </row>
    <row r="222" spans="1:30" ht="13.45" thickBot="1" x14ac:dyDescent="0.3">
      <c r="A222" s="4" t="s">
        <v>12</v>
      </c>
      <c r="B222" s="4" t="s">
        <v>7</v>
      </c>
      <c r="C222" s="4" t="s">
        <v>13</v>
      </c>
      <c r="D222" s="4" t="s">
        <v>36</v>
      </c>
      <c r="E222" s="4" t="s">
        <v>17</v>
      </c>
      <c r="F222" s="24" t="s">
        <v>18</v>
      </c>
      <c r="G222" s="4" t="s">
        <v>7</v>
      </c>
      <c r="H222" s="4" t="s">
        <v>13</v>
      </c>
      <c r="I222" s="20">
        <v>95908.46</v>
      </c>
      <c r="J222" s="20">
        <v>0</v>
      </c>
      <c r="K222" s="20">
        <v>0</v>
      </c>
      <c r="L222" s="20">
        <v>389.69</v>
      </c>
      <c r="M222" s="20">
        <v>0</v>
      </c>
      <c r="N222" s="20">
        <v>828.28</v>
      </c>
      <c r="O222" s="20">
        <v>0</v>
      </c>
      <c r="P222" s="20">
        <v>0</v>
      </c>
      <c r="Q222" s="20">
        <v>0</v>
      </c>
      <c r="R222" s="20">
        <v>0</v>
      </c>
      <c r="S222" s="20">
        <v>96736.74</v>
      </c>
      <c r="T222">
        <f>AF!$N$5</f>
        <v>0.48831999999999998</v>
      </c>
      <c r="U222">
        <f>AF!$P$5</f>
        <v>0.14890999999999999</v>
      </c>
      <c r="V222" s="18">
        <f t="shared" si="24"/>
        <v>46834.0191872</v>
      </c>
      <c r="W222" s="18">
        <f t="shared" si="25"/>
        <v>404.46568959999996</v>
      </c>
      <c r="X222" s="18">
        <f t="shared" si="26"/>
        <v>0</v>
      </c>
      <c r="Y222" s="18">
        <f t="shared" si="27"/>
        <v>47238.484876800001</v>
      </c>
      <c r="Z222" s="18">
        <f t="shared" si="28"/>
        <v>14281.7287786</v>
      </c>
      <c r="AA222" s="18">
        <f t="shared" si="29"/>
        <v>123.33917479999998</v>
      </c>
      <c r="AB222" s="18">
        <f t="shared" si="30"/>
        <v>0</v>
      </c>
      <c r="AC222" s="18">
        <f t="shared" si="31"/>
        <v>14405.067953399999</v>
      </c>
      <c r="AD222" t="s">
        <v>103</v>
      </c>
    </row>
    <row r="223" spans="1:30" ht="13.45" thickBot="1" x14ac:dyDescent="0.3">
      <c r="A223" s="4" t="s">
        <v>12</v>
      </c>
      <c r="B223" s="4" t="s">
        <v>7</v>
      </c>
      <c r="C223" s="4" t="s">
        <v>13</v>
      </c>
      <c r="D223" s="4" t="s">
        <v>49</v>
      </c>
      <c r="E223" s="4" t="s">
        <v>17</v>
      </c>
      <c r="F223" s="24" t="s">
        <v>18</v>
      </c>
      <c r="G223" s="4" t="s">
        <v>7</v>
      </c>
      <c r="H223" s="4" t="s">
        <v>13</v>
      </c>
      <c r="I223" s="20">
        <v>60190.5</v>
      </c>
      <c r="J223" s="20">
        <v>0</v>
      </c>
      <c r="K223" s="20">
        <v>0</v>
      </c>
      <c r="L223" s="20">
        <v>259.07</v>
      </c>
      <c r="M223" s="20">
        <v>0</v>
      </c>
      <c r="N223" s="20">
        <v>5726.18</v>
      </c>
      <c r="O223" s="20">
        <v>0</v>
      </c>
      <c r="P223" s="20">
        <v>0</v>
      </c>
      <c r="Q223" s="20">
        <v>0</v>
      </c>
      <c r="R223" s="20">
        <v>0</v>
      </c>
      <c r="S223" s="20">
        <v>65916.679999999993</v>
      </c>
      <c r="T223">
        <f>AF!$N$5</f>
        <v>0.48831999999999998</v>
      </c>
      <c r="U223">
        <f>AF!$P$5</f>
        <v>0.14890999999999999</v>
      </c>
      <c r="V223" s="18">
        <f t="shared" si="24"/>
        <v>29392.22496</v>
      </c>
      <c r="W223" s="18">
        <f t="shared" si="25"/>
        <v>2796.2082175999999</v>
      </c>
      <c r="X223" s="18">
        <f t="shared" si="26"/>
        <v>0</v>
      </c>
      <c r="Y223" s="18">
        <f t="shared" si="27"/>
        <v>32188.433177599996</v>
      </c>
      <c r="Z223" s="18">
        <f t="shared" si="28"/>
        <v>8962.9673549999989</v>
      </c>
      <c r="AA223" s="18">
        <f t="shared" si="29"/>
        <v>852.68546379999998</v>
      </c>
      <c r="AB223" s="18">
        <f t="shared" si="30"/>
        <v>0</v>
      </c>
      <c r="AC223" s="18">
        <f t="shared" si="31"/>
        <v>9815.6528187999975</v>
      </c>
      <c r="AD223" t="s">
        <v>103</v>
      </c>
    </row>
    <row r="224" spans="1:30" ht="13.45" thickBot="1" x14ac:dyDescent="0.3">
      <c r="A224" s="4" t="s">
        <v>12</v>
      </c>
      <c r="B224" s="4" t="s">
        <v>7</v>
      </c>
      <c r="C224" s="4" t="s">
        <v>13</v>
      </c>
      <c r="D224" s="4" t="s">
        <v>39</v>
      </c>
      <c r="E224" s="4" t="s">
        <v>17</v>
      </c>
      <c r="F224" s="24" t="s">
        <v>18</v>
      </c>
      <c r="G224" s="4" t="s">
        <v>7</v>
      </c>
      <c r="H224" s="4" t="s">
        <v>13</v>
      </c>
      <c r="I224" s="20">
        <v>79266.080000000002</v>
      </c>
      <c r="J224" s="20">
        <v>0</v>
      </c>
      <c r="K224" s="20">
        <v>0</v>
      </c>
      <c r="L224" s="20">
        <v>231.35</v>
      </c>
      <c r="M224" s="20">
        <v>0</v>
      </c>
      <c r="N224" s="20">
        <v>2554.54</v>
      </c>
      <c r="O224" s="20">
        <v>0</v>
      </c>
      <c r="P224" s="20">
        <v>0</v>
      </c>
      <c r="Q224" s="20">
        <v>0</v>
      </c>
      <c r="R224" s="20">
        <v>0</v>
      </c>
      <c r="S224" s="20">
        <v>81820.62</v>
      </c>
      <c r="T224">
        <f>AF!$N$5</f>
        <v>0.48831999999999998</v>
      </c>
      <c r="U224">
        <f>AF!$P$5</f>
        <v>0.14890999999999999</v>
      </c>
      <c r="V224" s="18">
        <f t="shared" si="24"/>
        <v>38707.212185600001</v>
      </c>
      <c r="W224" s="18">
        <f t="shared" si="25"/>
        <v>1247.4329728</v>
      </c>
      <c r="X224" s="18">
        <f t="shared" si="26"/>
        <v>0</v>
      </c>
      <c r="Y224" s="18">
        <f t="shared" si="27"/>
        <v>39954.645158399995</v>
      </c>
      <c r="Z224" s="18">
        <f t="shared" si="28"/>
        <v>11803.511972799999</v>
      </c>
      <c r="AA224" s="18">
        <f t="shared" si="29"/>
        <v>380.39655139999996</v>
      </c>
      <c r="AB224" s="18">
        <f t="shared" si="30"/>
        <v>0</v>
      </c>
      <c r="AC224" s="18">
        <f t="shared" si="31"/>
        <v>12183.908524199998</v>
      </c>
      <c r="AD224" t="s">
        <v>103</v>
      </c>
    </row>
    <row r="225" spans="1:30" ht="13.45" thickBot="1" x14ac:dyDescent="0.3">
      <c r="A225" s="4" t="s">
        <v>12</v>
      </c>
      <c r="B225" s="4" t="s">
        <v>7</v>
      </c>
      <c r="C225" s="4" t="s">
        <v>13</v>
      </c>
      <c r="D225" s="4" t="s">
        <v>42</v>
      </c>
      <c r="E225" s="4" t="s">
        <v>17</v>
      </c>
      <c r="F225" s="24" t="s">
        <v>18</v>
      </c>
      <c r="G225" s="4" t="s">
        <v>7</v>
      </c>
      <c r="H225" s="4" t="s">
        <v>13</v>
      </c>
      <c r="I225" s="20">
        <v>85985.19</v>
      </c>
      <c r="J225" s="20">
        <v>0</v>
      </c>
      <c r="K225" s="20">
        <v>0</v>
      </c>
      <c r="L225" s="20">
        <v>1082.21</v>
      </c>
      <c r="M225" s="20">
        <v>0</v>
      </c>
      <c r="N225" s="20">
        <v>3004.77</v>
      </c>
      <c r="O225" s="20">
        <v>0</v>
      </c>
      <c r="P225" s="20">
        <v>0</v>
      </c>
      <c r="Q225" s="20">
        <v>0</v>
      </c>
      <c r="R225" s="20">
        <v>0</v>
      </c>
      <c r="S225" s="20">
        <v>88989.96</v>
      </c>
      <c r="T225">
        <f>AF!$N$5</f>
        <v>0.48831999999999998</v>
      </c>
      <c r="U225">
        <f>AF!$P$5</f>
        <v>0.14890999999999999</v>
      </c>
      <c r="V225" s="18">
        <f t="shared" si="24"/>
        <v>41988.2879808</v>
      </c>
      <c r="W225" s="18">
        <f t="shared" si="25"/>
        <v>1467.2892863999998</v>
      </c>
      <c r="X225" s="18">
        <f t="shared" si="26"/>
        <v>0</v>
      </c>
      <c r="Y225" s="18">
        <f t="shared" si="27"/>
        <v>43455.577267200002</v>
      </c>
      <c r="Z225" s="18">
        <f t="shared" si="28"/>
        <v>12804.054642899999</v>
      </c>
      <c r="AA225" s="18">
        <f t="shared" si="29"/>
        <v>447.44030069999997</v>
      </c>
      <c r="AB225" s="18">
        <f t="shared" si="30"/>
        <v>0</v>
      </c>
      <c r="AC225" s="18">
        <f t="shared" si="31"/>
        <v>13251.494943600001</v>
      </c>
      <c r="AD225" t="s">
        <v>103</v>
      </c>
    </row>
    <row r="226" spans="1:30" ht="13.45" thickBot="1" x14ac:dyDescent="0.3">
      <c r="A226" s="4" t="s">
        <v>12</v>
      </c>
      <c r="B226" s="4" t="s">
        <v>7</v>
      </c>
      <c r="C226" s="4" t="s">
        <v>13</v>
      </c>
      <c r="D226" s="4" t="s">
        <v>47</v>
      </c>
      <c r="E226" s="4" t="s">
        <v>17</v>
      </c>
      <c r="F226" s="24" t="s">
        <v>18</v>
      </c>
      <c r="G226" s="4" t="s">
        <v>7</v>
      </c>
      <c r="H226" s="4" t="s">
        <v>13</v>
      </c>
      <c r="I226" s="20">
        <v>65916.679999999993</v>
      </c>
      <c r="J226" s="20">
        <v>0</v>
      </c>
      <c r="K226" s="20">
        <v>0</v>
      </c>
      <c r="L226" s="20">
        <v>10.24</v>
      </c>
      <c r="M226" s="20">
        <v>0</v>
      </c>
      <c r="N226" s="20">
        <v>804.5</v>
      </c>
      <c r="O226" s="20">
        <v>0</v>
      </c>
      <c r="P226" s="20">
        <v>0</v>
      </c>
      <c r="Q226" s="20">
        <v>0</v>
      </c>
      <c r="R226" s="20">
        <v>0</v>
      </c>
      <c r="S226" s="20">
        <v>66721.179999999993</v>
      </c>
      <c r="T226">
        <f>AF!$N$5</f>
        <v>0.48831999999999998</v>
      </c>
      <c r="U226">
        <f>AF!$P$5</f>
        <v>0.14890999999999999</v>
      </c>
      <c r="V226" s="18">
        <f t="shared" si="24"/>
        <v>32188.433177599996</v>
      </c>
      <c r="W226" s="18">
        <f t="shared" si="25"/>
        <v>392.85343999999998</v>
      </c>
      <c r="X226" s="18">
        <f t="shared" si="26"/>
        <v>0</v>
      </c>
      <c r="Y226" s="18">
        <f t="shared" si="27"/>
        <v>32581.286617599995</v>
      </c>
      <c r="Z226" s="18">
        <f t="shared" si="28"/>
        <v>9815.6528187999975</v>
      </c>
      <c r="AA226" s="18">
        <f t="shared" si="29"/>
        <v>119.79809499999999</v>
      </c>
      <c r="AB226" s="18">
        <f t="shared" si="30"/>
        <v>0</v>
      </c>
      <c r="AC226" s="18">
        <f t="shared" si="31"/>
        <v>9935.4509137999976</v>
      </c>
      <c r="AD226" t="s">
        <v>103</v>
      </c>
    </row>
    <row r="227" spans="1:30" ht="13.45" thickBot="1" x14ac:dyDescent="0.3">
      <c r="A227" s="4" t="s">
        <v>12</v>
      </c>
      <c r="B227" s="4" t="s">
        <v>7</v>
      </c>
      <c r="C227" s="4" t="s">
        <v>13</v>
      </c>
      <c r="D227" s="4" t="s">
        <v>45</v>
      </c>
      <c r="E227" s="4" t="s">
        <v>17</v>
      </c>
      <c r="F227" s="24" t="s">
        <v>18</v>
      </c>
      <c r="G227" s="4" t="s">
        <v>7</v>
      </c>
      <c r="H227" s="4" t="s">
        <v>13</v>
      </c>
      <c r="I227" s="20">
        <v>0</v>
      </c>
      <c r="J227" s="20">
        <v>637.70000000000005</v>
      </c>
      <c r="K227" s="20">
        <v>1101.0899999999999</v>
      </c>
      <c r="L227" s="20">
        <v>2790.77</v>
      </c>
      <c r="M227" s="20">
        <v>0</v>
      </c>
      <c r="N227" s="20">
        <v>56954.94</v>
      </c>
      <c r="O227" s="20">
        <v>0</v>
      </c>
      <c r="P227" s="20">
        <v>0</v>
      </c>
      <c r="Q227" s="20">
        <v>0</v>
      </c>
      <c r="R227" s="20">
        <v>0</v>
      </c>
      <c r="S227" s="20">
        <v>56954.94</v>
      </c>
      <c r="T227">
        <f>AF!$N$5</f>
        <v>0.48831999999999998</v>
      </c>
      <c r="U227">
        <f>AF!$P$5</f>
        <v>0.14890999999999999</v>
      </c>
      <c r="V227" s="18">
        <f t="shared" si="24"/>
        <v>0</v>
      </c>
      <c r="W227" s="18">
        <f t="shared" si="25"/>
        <v>27812.236300799999</v>
      </c>
      <c r="X227" s="18">
        <f t="shared" si="26"/>
        <v>0</v>
      </c>
      <c r="Y227" s="18">
        <f t="shared" si="27"/>
        <v>27812.236300799999</v>
      </c>
      <c r="Z227" s="18">
        <f t="shared" si="28"/>
        <v>0</v>
      </c>
      <c r="AA227" s="18">
        <f t="shared" si="29"/>
        <v>8481.1601154</v>
      </c>
      <c r="AB227" s="18">
        <f t="shared" si="30"/>
        <v>0</v>
      </c>
      <c r="AC227" s="18">
        <f t="shared" si="31"/>
        <v>8481.1601154</v>
      </c>
      <c r="AD227" t="s">
        <v>103</v>
      </c>
    </row>
    <row r="228" spans="1:30" ht="13.45" thickBot="1" x14ac:dyDescent="0.3">
      <c r="A228" s="4" t="s">
        <v>12</v>
      </c>
      <c r="B228" s="4" t="s">
        <v>7</v>
      </c>
      <c r="C228" s="4" t="s">
        <v>13</v>
      </c>
      <c r="D228" s="4" t="s">
        <v>55</v>
      </c>
      <c r="E228" s="4" t="s">
        <v>17</v>
      </c>
      <c r="F228" s="24" t="s">
        <v>18</v>
      </c>
      <c r="G228" s="4" t="s">
        <v>7</v>
      </c>
      <c r="H228" s="4" t="s">
        <v>13</v>
      </c>
      <c r="I228" s="20">
        <v>81820.62</v>
      </c>
      <c r="J228" s="20">
        <v>0</v>
      </c>
      <c r="K228" s="20">
        <v>0</v>
      </c>
      <c r="L228" s="20">
        <v>70.05</v>
      </c>
      <c r="M228" s="20">
        <v>0</v>
      </c>
      <c r="N228" s="20">
        <v>5094.28</v>
      </c>
      <c r="O228" s="20">
        <v>0</v>
      </c>
      <c r="P228" s="20">
        <v>0</v>
      </c>
      <c r="Q228" s="20">
        <v>0</v>
      </c>
      <c r="R228" s="20">
        <v>0</v>
      </c>
      <c r="S228" s="20">
        <v>86914.9</v>
      </c>
      <c r="T228">
        <f>AF!$N$5</f>
        <v>0.48831999999999998</v>
      </c>
      <c r="U228">
        <f>AF!$P$5</f>
        <v>0.14890999999999999</v>
      </c>
      <c r="V228" s="18">
        <f t="shared" si="24"/>
        <v>39954.645158399995</v>
      </c>
      <c r="W228" s="18">
        <f t="shared" si="25"/>
        <v>2487.6388095999996</v>
      </c>
      <c r="X228" s="18">
        <f t="shared" si="26"/>
        <v>0</v>
      </c>
      <c r="Y228" s="18">
        <f t="shared" si="27"/>
        <v>42442.283967999996</v>
      </c>
      <c r="Z228" s="18">
        <f t="shared" si="28"/>
        <v>12183.908524199998</v>
      </c>
      <c r="AA228" s="18">
        <f t="shared" si="29"/>
        <v>758.58923479999987</v>
      </c>
      <c r="AB228" s="18">
        <f t="shared" si="30"/>
        <v>0</v>
      </c>
      <c r="AC228" s="18">
        <f t="shared" si="31"/>
        <v>12942.497758999998</v>
      </c>
      <c r="AD228" t="s">
        <v>103</v>
      </c>
    </row>
    <row r="229" spans="1:30" ht="13.45" thickBot="1" x14ac:dyDescent="0.3">
      <c r="A229" s="4" t="s">
        <v>12</v>
      </c>
      <c r="B229" s="4" t="s">
        <v>7</v>
      </c>
      <c r="C229" s="4" t="s">
        <v>13</v>
      </c>
      <c r="D229" s="4" t="s">
        <v>48</v>
      </c>
      <c r="E229" s="4" t="s">
        <v>17</v>
      </c>
      <c r="F229" s="24" t="s">
        <v>18</v>
      </c>
      <c r="G229" s="4" t="s">
        <v>7</v>
      </c>
      <c r="H229" s="4" t="s">
        <v>13</v>
      </c>
      <c r="I229" s="20">
        <v>88989.96</v>
      </c>
      <c r="J229" s="20">
        <v>0</v>
      </c>
      <c r="K229" s="20">
        <v>0</v>
      </c>
      <c r="L229" s="20">
        <v>324.48</v>
      </c>
      <c r="M229" s="20">
        <v>0</v>
      </c>
      <c r="N229" s="20">
        <v>1952.54</v>
      </c>
      <c r="O229" s="20">
        <v>0</v>
      </c>
      <c r="P229" s="20">
        <v>0</v>
      </c>
      <c r="Q229" s="20">
        <v>0</v>
      </c>
      <c r="R229" s="20">
        <v>0</v>
      </c>
      <c r="S229" s="20">
        <v>90942.5</v>
      </c>
      <c r="T229">
        <f>AF!$N$5</f>
        <v>0.48831999999999998</v>
      </c>
      <c r="U229">
        <f>AF!$P$5</f>
        <v>0.14890999999999999</v>
      </c>
      <c r="V229" s="18">
        <f t="shared" si="24"/>
        <v>43455.577267200002</v>
      </c>
      <c r="W229" s="18">
        <f t="shared" si="25"/>
        <v>953.46433279999997</v>
      </c>
      <c r="X229" s="18">
        <f t="shared" si="26"/>
        <v>0</v>
      </c>
      <c r="Y229" s="18">
        <f t="shared" si="27"/>
        <v>44409.041599999997</v>
      </c>
      <c r="Z229" s="18">
        <f t="shared" si="28"/>
        <v>13251.494943600001</v>
      </c>
      <c r="AA229" s="18">
        <f t="shared" si="29"/>
        <v>290.75273139999996</v>
      </c>
      <c r="AB229" s="18">
        <f t="shared" si="30"/>
        <v>0</v>
      </c>
      <c r="AC229" s="18">
        <f t="shared" si="31"/>
        <v>13542.247674999999</v>
      </c>
      <c r="AD229" t="s">
        <v>103</v>
      </c>
    </row>
    <row r="230" spans="1:30" ht="13.45" thickBot="1" x14ac:dyDescent="0.3">
      <c r="A230" s="4" t="s">
        <v>12</v>
      </c>
      <c r="B230" s="4" t="s">
        <v>7</v>
      </c>
      <c r="C230" s="4" t="s">
        <v>13</v>
      </c>
      <c r="D230" s="4" t="s">
        <v>31</v>
      </c>
      <c r="E230" s="4" t="s">
        <v>17</v>
      </c>
      <c r="F230" s="24" t="s">
        <v>18</v>
      </c>
      <c r="G230" s="4" t="s">
        <v>7</v>
      </c>
      <c r="H230" s="4" t="s">
        <v>13</v>
      </c>
      <c r="I230" s="20">
        <v>90942.5</v>
      </c>
      <c r="J230" s="20">
        <v>0</v>
      </c>
      <c r="K230" s="20">
        <v>0</v>
      </c>
      <c r="L230" s="20">
        <v>342.02</v>
      </c>
      <c r="M230" s="20">
        <v>0</v>
      </c>
      <c r="N230" s="20">
        <v>689.62</v>
      </c>
      <c r="O230" s="20">
        <v>0</v>
      </c>
      <c r="P230" s="20">
        <v>0</v>
      </c>
      <c r="Q230" s="20">
        <v>0</v>
      </c>
      <c r="R230" s="20">
        <v>0</v>
      </c>
      <c r="S230" s="20">
        <v>91632.12</v>
      </c>
      <c r="T230">
        <f>AF!$N$5</f>
        <v>0.48831999999999998</v>
      </c>
      <c r="U230">
        <f>AF!$P$5</f>
        <v>0.14890999999999999</v>
      </c>
      <c r="V230" s="18">
        <f t="shared" si="24"/>
        <v>44409.041599999997</v>
      </c>
      <c r="W230" s="18">
        <f t="shared" si="25"/>
        <v>336.7552384</v>
      </c>
      <c r="X230" s="18">
        <f t="shared" si="26"/>
        <v>0</v>
      </c>
      <c r="Y230" s="18">
        <f t="shared" si="27"/>
        <v>44745.796838399998</v>
      </c>
      <c r="Z230" s="18">
        <f t="shared" si="28"/>
        <v>13542.247674999999</v>
      </c>
      <c r="AA230" s="18">
        <f t="shared" si="29"/>
        <v>102.69131419999999</v>
      </c>
      <c r="AB230" s="18">
        <f t="shared" si="30"/>
        <v>0</v>
      </c>
      <c r="AC230" s="18">
        <f t="shared" si="31"/>
        <v>13644.938989199998</v>
      </c>
      <c r="AD230" t="s">
        <v>103</v>
      </c>
    </row>
    <row r="231" spans="1:30" ht="13.45" thickBot="1" x14ac:dyDescent="0.3">
      <c r="A231" s="4" t="s">
        <v>12</v>
      </c>
      <c r="B231" s="4" t="s">
        <v>7</v>
      </c>
      <c r="C231" s="4" t="s">
        <v>13</v>
      </c>
      <c r="D231" s="4" t="s">
        <v>15</v>
      </c>
      <c r="E231" s="4" t="s">
        <v>17</v>
      </c>
      <c r="F231" s="24" t="s">
        <v>18</v>
      </c>
      <c r="G231" s="4" t="s">
        <v>7</v>
      </c>
      <c r="H231" s="4" t="s">
        <v>13</v>
      </c>
      <c r="I231" s="20">
        <v>66721.179999999993</v>
      </c>
      <c r="J231" s="20">
        <v>0</v>
      </c>
      <c r="K231" s="20">
        <v>0</v>
      </c>
      <c r="L231" s="20">
        <v>328.02</v>
      </c>
      <c r="M231" s="20">
        <v>0</v>
      </c>
      <c r="N231" s="20">
        <v>9389.74</v>
      </c>
      <c r="O231" s="20">
        <v>0</v>
      </c>
      <c r="P231" s="20">
        <v>0</v>
      </c>
      <c r="Q231" s="20">
        <v>0</v>
      </c>
      <c r="R231" s="20">
        <v>0</v>
      </c>
      <c r="S231" s="20">
        <v>76110.92</v>
      </c>
      <c r="T231">
        <f>AF!$N$5</f>
        <v>0.48831999999999998</v>
      </c>
      <c r="U231">
        <f>AF!$P$5</f>
        <v>0.14890999999999999</v>
      </c>
      <c r="V231" s="18">
        <f t="shared" si="24"/>
        <v>32581.286617599995</v>
      </c>
      <c r="W231" s="18">
        <f t="shared" si="25"/>
        <v>4585.1978368</v>
      </c>
      <c r="X231" s="18">
        <f t="shared" si="26"/>
        <v>0</v>
      </c>
      <c r="Y231" s="18">
        <f t="shared" si="27"/>
        <v>37166.484454400001</v>
      </c>
      <c r="Z231" s="18">
        <f t="shared" si="28"/>
        <v>9935.4509137999976</v>
      </c>
      <c r="AA231" s="18">
        <f t="shared" si="29"/>
        <v>1398.2261833999999</v>
      </c>
      <c r="AB231" s="18">
        <f t="shared" si="30"/>
        <v>0</v>
      </c>
      <c r="AC231" s="18">
        <f t="shared" si="31"/>
        <v>11333.677097199999</v>
      </c>
      <c r="AD231" t="s">
        <v>103</v>
      </c>
    </row>
    <row r="232" spans="1:30" ht="13.45" thickBot="1" x14ac:dyDescent="0.3">
      <c r="A232" s="4" t="s">
        <v>12</v>
      </c>
      <c r="B232" s="4" t="s">
        <v>7</v>
      </c>
      <c r="C232" s="4" t="s">
        <v>13</v>
      </c>
      <c r="D232" s="4" t="s">
        <v>51</v>
      </c>
      <c r="E232" s="4" t="s">
        <v>17</v>
      </c>
      <c r="F232" s="24" t="s">
        <v>18</v>
      </c>
      <c r="G232" s="4" t="s">
        <v>7</v>
      </c>
      <c r="H232" s="4" t="s">
        <v>13</v>
      </c>
      <c r="I232" s="20">
        <v>56954.94</v>
      </c>
      <c r="J232" s="20">
        <v>0</v>
      </c>
      <c r="K232" s="20">
        <v>0</v>
      </c>
      <c r="L232" s="20">
        <v>0</v>
      </c>
      <c r="M232" s="20">
        <v>0</v>
      </c>
      <c r="N232" s="20">
        <v>423.04</v>
      </c>
      <c r="O232" s="20">
        <v>0</v>
      </c>
      <c r="P232" s="20">
        <v>0</v>
      </c>
      <c r="Q232" s="20">
        <v>0</v>
      </c>
      <c r="R232" s="20">
        <v>0</v>
      </c>
      <c r="S232" s="20">
        <v>57377.98</v>
      </c>
      <c r="T232">
        <f>AF!$N$5</f>
        <v>0.48831999999999998</v>
      </c>
      <c r="U232">
        <f>AF!$P$5</f>
        <v>0.14890999999999999</v>
      </c>
      <c r="V232" s="18">
        <f t="shared" si="24"/>
        <v>27812.236300799999</v>
      </c>
      <c r="W232" s="18">
        <f t="shared" si="25"/>
        <v>206.57889280000001</v>
      </c>
      <c r="X232" s="18">
        <f t="shared" si="26"/>
        <v>0</v>
      </c>
      <c r="Y232" s="18">
        <f t="shared" si="27"/>
        <v>28018.815193599999</v>
      </c>
      <c r="Z232" s="18">
        <f t="shared" si="28"/>
        <v>8481.1601154</v>
      </c>
      <c r="AA232" s="18">
        <f t="shared" si="29"/>
        <v>62.994886399999999</v>
      </c>
      <c r="AB232" s="18">
        <f t="shared" si="30"/>
        <v>0</v>
      </c>
      <c r="AC232" s="18">
        <f t="shared" si="31"/>
        <v>8544.1550017999998</v>
      </c>
      <c r="AD232" t="s">
        <v>103</v>
      </c>
    </row>
    <row r="233" spans="1:30" ht="13.45" thickBot="1" x14ac:dyDescent="0.3">
      <c r="A233" s="4" t="s">
        <v>12</v>
      </c>
      <c r="B233" s="4" t="s">
        <v>7</v>
      </c>
      <c r="C233" s="4" t="s">
        <v>13</v>
      </c>
      <c r="D233" s="4" t="s">
        <v>25</v>
      </c>
      <c r="E233" s="4" t="s">
        <v>17</v>
      </c>
      <c r="F233" s="24" t="s">
        <v>18</v>
      </c>
      <c r="G233" s="4" t="s">
        <v>7</v>
      </c>
      <c r="H233" s="4" t="s">
        <v>13</v>
      </c>
      <c r="I233" s="20">
        <v>91632.12</v>
      </c>
      <c r="J233" s="20">
        <v>0</v>
      </c>
      <c r="K233" s="20">
        <v>0</v>
      </c>
      <c r="L233" s="20">
        <v>278.95</v>
      </c>
      <c r="M233" s="20">
        <v>0</v>
      </c>
      <c r="N233" s="20">
        <v>2231.09</v>
      </c>
      <c r="O233" s="20">
        <v>0</v>
      </c>
      <c r="P233" s="20">
        <v>0</v>
      </c>
      <c r="Q233" s="20">
        <v>0</v>
      </c>
      <c r="R233" s="20">
        <v>0</v>
      </c>
      <c r="S233" s="20">
        <v>93863.21</v>
      </c>
      <c r="T233">
        <f>AF!$N$5</f>
        <v>0.48831999999999998</v>
      </c>
      <c r="U233">
        <f>AF!$P$5</f>
        <v>0.14890999999999999</v>
      </c>
      <c r="V233" s="18">
        <f t="shared" si="24"/>
        <v>44745.796838399998</v>
      </c>
      <c r="W233" s="18">
        <f t="shared" si="25"/>
        <v>1089.4858687999999</v>
      </c>
      <c r="X233" s="18">
        <f t="shared" si="26"/>
        <v>0</v>
      </c>
      <c r="Y233" s="18">
        <f t="shared" si="27"/>
        <v>45835.2827072</v>
      </c>
      <c r="Z233" s="18">
        <f t="shared" si="28"/>
        <v>13644.938989199998</v>
      </c>
      <c r="AA233" s="18">
        <f t="shared" si="29"/>
        <v>332.23161190000002</v>
      </c>
      <c r="AB233" s="18">
        <f t="shared" si="30"/>
        <v>0</v>
      </c>
      <c r="AC233" s="18">
        <f t="shared" si="31"/>
        <v>13977.170601100001</v>
      </c>
      <c r="AD233" t="s">
        <v>103</v>
      </c>
    </row>
    <row r="234" spans="1:30" ht="13.45" thickBot="1" x14ac:dyDescent="0.3">
      <c r="A234" s="4" t="s">
        <v>12</v>
      </c>
      <c r="B234" s="4" t="s">
        <v>7</v>
      </c>
      <c r="C234" s="4" t="s">
        <v>13</v>
      </c>
      <c r="D234" s="4" t="s">
        <v>28</v>
      </c>
      <c r="E234" s="4" t="s">
        <v>17</v>
      </c>
      <c r="F234" s="24" t="s">
        <v>18</v>
      </c>
      <c r="G234" s="4" t="s">
        <v>7</v>
      </c>
      <c r="H234" s="4" t="s">
        <v>13</v>
      </c>
      <c r="I234" s="20">
        <v>59663.47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59663.47</v>
      </c>
      <c r="T234">
        <f>AF!$N$5</f>
        <v>0.48831999999999998</v>
      </c>
      <c r="U234">
        <f>AF!$P$5</f>
        <v>0.14890999999999999</v>
      </c>
      <c r="V234" s="18">
        <f t="shared" si="24"/>
        <v>29134.865670399999</v>
      </c>
      <c r="W234" s="18">
        <f t="shared" si="25"/>
        <v>0</v>
      </c>
      <c r="X234" s="18">
        <f t="shared" si="26"/>
        <v>0</v>
      </c>
      <c r="Y234" s="18">
        <f t="shared" si="27"/>
        <v>29134.865670399999</v>
      </c>
      <c r="Z234" s="18">
        <f t="shared" si="28"/>
        <v>8884.487317699999</v>
      </c>
      <c r="AA234" s="18">
        <f t="shared" si="29"/>
        <v>0</v>
      </c>
      <c r="AB234" s="18">
        <f t="shared" si="30"/>
        <v>0</v>
      </c>
      <c r="AC234" s="18">
        <f t="shared" si="31"/>
        <v>8884.487317699999</v>
      </c>
      <c r="AD234" t="s">
        <v>103</v>
      </c>
    </row>
    <row r="235" spans="1:30" ht="13.45" thickBot="1" x14ac:dyDescent="0.3">
      <c r="A235" s="4" t="s">
        <v>12</v>
      </c>
      <c r="B235" s="4" t="s">
        <v>7</v>
      </c>
      <c r="C235" s="4" t="s">
        <v>13</v>
      </c>
      <c r="D235" s="4" t="s">
        <v>9</v>
      </c>
      <c r="E235" s="4" t="s">
        <v>17</v>
      </c>
      <c r="F235" s="24" t="s">
        <v>18</v>
      </c>
      <c r="G235" s="4" t="s">
        <v>7</v>
      </c>
      <c r="H235" s="4" t="s">
        <v>13</v>
      </c>
      <c r="I235" s="20">
        <v>76110.92</v>
      </c>
      <c r="J235" s="20">
        <v>0</v>
      </c>
      <c r="K235" s="20">
        <v>0</v>
      </c>
      <c r="L235" s="20">
        <v>0</v>
      </c>
      <c r="M235" s="20">
        <v>0</v>
      </c>
      <c r="N235" s="20">
        <v>1367.17</v>
      </c>
      <c r="O235" s="20">
        <v>0</v>
      </c>
      <c r="P235" s="20">
        <v>0</v>
      </c>
      <c r="Q235" s="20">
        <v>0</v>
      </c>
      <c r="R235" s="20">
        <v>0</v>
      </c>
      <c r="S235" s="20">
        <v>77478.09</v>
      </c>
      <c r="T235">
        <f>AF!$N$5</f>
        <v>0.48831999999999998</v>
      </c>
      <c r="U235">
        <f>AF!$P$5</f>
        <v>0.14890999999999999</v>
      </c>
      <c r="V235" s="18">
        <f t="shared" si="24"/>
        <v>37166.484454400001</v>
      </c>
      <c r="W235" s="18">
        <f t="shared" si="25"/>
        <v>667.61645439999995</v>
      </c>
      <c r="X235" s="18">
        <f t="shared" si="26"/>
        <v>0</v>
      </c>
      <c r="Y235" s="18">
        <f t="shared" si="27"/>
        <v>37834.100908799999</v>
      </c>
      <c r="Z235" s="18">
        <f t="shared" si="28"/>
        <v>11333.677097199999</v>
      </c>
      <c r="AA235" s="18">
        <f t="shared" si="29"/>
        <v>203.58528469999999</v>
      </c>
      <c r="AB235" s="18">
        <f t="shared" si="30"/>
        <v>0</v>
      </c>
      <c r="AC235" s="18">
        <f t="shared" si="31"/>
        <v>11537.262381899998</v>
      </c>
      <c r="AD235" t="s">
        <v>103</v>
      </c>
    </row>
    <row r="236" spans="1:30" ht="13.45" thickBot="1" x14ac:dyDescent="0.3">
      <c r="A236" s="4" t="s">
        <v>12</v>
      </c>
      <c r="B236" s="4" t="s">
        <v>7</v>
      </c>
      <c r="C236" s="4" t="s">
        <v>8</v>
      </c>
      <c r="D236" s="4" t="s">
        <v>9</v>
      </c>
      <c r="E236" s="4" t="s">
        <v>35</v>
      </c>
      <c r="F236" s="24" t="s">
        <v>18</v>
      </c>
      <c r="G236" s="4" t="s">
        <v>7</v>
      </c>
      <c r="H236" s="4" t="s">
        <v>8</v>
      </c>
      <c r="I236" s="20">
        <v>4325319.8899999997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4325319.8899999997</v>
      </c>
      <c r="T236">
        <f>AF!$N$6</f>
        <v>0.77873999999999999</v>
      </c>
      <c r="U236">
        <f>AF!$P$6</f>
        <v>0.22126000000000001</v>
      </c>
      <c r="V236" s="18">
        <f t="shared" si="24"/>
        <v>3368299.6111385995</v>
      </c>
      <c r="W236" s="18">
        <f t="shared" si="25"/>
        <v>0</v>
      </c>
      <c r="X236" s="18">
        <f t="shared" si="26"/>
        <v>0</v>
      </c>
      <c r="Y236" s="18">
        <f t="shared" si="27"/>
        <v>3368299.6111385995</v>
      </c>
      <c r="Z236" s="18">
        <f t="shared" si="28"/>
        <v>957020.27886139997</v>
      </c>
      <c r="AA236" s="18">
        <f t="shared" si="29"/>
        <v>0</v>
      </c>
      <c r="AB236" s="18">
        <f t="shared" si="30"/>
        <v>0</v>
      </c>
      <c r="AC236" s="18">
        <f t="shared" si="31"/>
        <v>957020.27886139997</v>
      </c>
      <c r="AD236" t="s">
        <v>103</v>
      </c>
    </row>
    <row r="237" spans="1:30" ht="13.45" thickBot="1" x14ac:dyDescent="0.3">
      <c r="A237" s="4" t="s">
        <v>12</v>
      </c>
      <c r="B237" s="4" t="s">
        <v>7</v>
      </c>
      <c r="C237" s="4" t="s">
        <v>8</v>
      </c>
      <c r="D237" s="4" t="s">
        <v>34</v>
      </c>
      <c r="E237" s="4" t="s">
        <v>35</v>
      </c>
      <c r="F237" s="24" t="s">
        <v>18</v>
      </c>
      <c r="G237" s="4" t="s">
        <v>7</v>
      </c>
      <c r="H237" s="4" t="s">
        <v>8</v>
      </c>
      <c r="I237" s="20">
        <v>0</v>
      </c>
      <c r="J237" s="20">
        <v>105462.37</v>
      </c>
      <c r="K237" s="20">
        <v>183757.74</v>
      </c>
      <c r="L237" s="20">
        <v>349683.73</v>
      </c>
      <c r="M237" s="20">
        <v>0</v>
      </c>
      <c r="N237" s="20">
        <v>4070443.85</v>
      </c>
      <c r="O237" s="20">
        <v>0</v>
      </c>
      <c r="P237" s="20">
        <v>0</v>
      </c>
      <c r="Q237" s="20">
        <v>0</v>
      </c>
      <c r="R237" s="20">
        <v>0</v>
      </c>
      <c r="S237" s="20">
        <v>4070443.85</v>
      </c>
      <c r="T237">
        <f>AF!$N$6</f>
        <v>0.77873999999999999</v>
      </c>
      <c r="U237">
        <f>AF!$P$6</f>
        <v>0.22126000000000001</v>
      </c>
      <c r="V237" s="18">
        <f t="shared" si="24"/>
        <v>0</v>
      </c>
      <c r="W237" s="18">
        <f t="shared" si="25"/>
        <v>3169817.4437489999</v>
      </c>
      <c r="X237" s="18">
        <f t="shared" si="26"/>
        <v>0</v>
      </c>
      <c r="Y237" s="18">
        <f t="shared" si="27"/>
        <v>3169817.4437489999</v>
      </c>
      <c r="Z237" s="18">
        <f t="shared" si="28"/>
        <v>0</v>
      </c>
      <c r="AA237" s="18">
        <f t="shared" si="29"/>
        <v>900626.40625100012</v>
      </c>
      <c r="AB237" s="18">
        <f t="shared" si="30"/>
        <v>0</v>
      </c>
      <c r="AC237" s="18">
        <f t="shared" si="31"/>
        <v>900626.40625100012</v>
      </c>
      <c r="AD237" t="s">
        <v>103</v>
      </c>
    </row>
    <row r="238" spans="1:30" ht="13.45" thickBot="1" x14ac:dyDescent="0.3">
      <c r="A238" s="4" t="s">
        <v>12</v>
      </c>
      <c r="B238" s="4" t="s">
        <v>7</v>
      </c>
      <c r="C238" s="4" t="s">
        <v>8</v>
      </c>
      <c r="D238" s="4" t="s">
        <v>16</v>
      </c>
      <c r="E238" s="4" t="s">
        <v>35</v>
      </c>
      <c r="F238" s="24" t="s">
        <v>18</v>
      </c>
      <c r="G238" s="4" t="s">
        <v>7</v>
      </c>
      <c r="H238" s="4" t="s">
        <v>8</v>
      </c>
      <c r="I238" s="20">
        <v>4314038.49</v>
      </c>
      <c r="J238" s="20">
        <v>0</v>
      </c>
      <c r="K238" s="20">
        <v>0</v>
      </c>
      <c r="L238" s="20">
        <v>619.37</v>
      </c>
      <c r="M238" s="20">
        <v>0</v>
      </c>
      <c r="N238" s="20">
        <v>10793.64</v>
      </c>
      <c r="O238" s="20">
        <v>0</v>
      </c>
      <c r="P238" s="20">
        <v>0</v>
      </c>
      <c r="Q238" s="20">
        <v>0</v>
      </c>
      <c r="R238" s="20">
        <v>0</v>
      </c>
      <c r="S238" s="20">
        <v>4324832.13</v>
      </c>
      <c r="T238">
        <f>AF!$N$6</f>
        <v>0.77873999999999999</v>
      </c>
      <c r="U238">
        <f>AF!$P$6</f>
        <v>0.22126000000000001</v>
      </c>
      <c r="V238" s="18">
        <f t="shared" si="24"/>
        <v>3359514.3337026001</v>
      </c>
      <c r="W238" s="18">
        <f t="shared" si="25"/>
        <v>8405.4392135999988</v>
      </c>
      <c r="X238" s="18">
        <f t="shared" si="26"/>
        <v>0</v>
      </c>
      <c r="Y238" s="18">
        <f t="shared" si="27"/>
        <v>3367919.7729161996</v>
      </c>
      <c r="Z238" s="18">
        <f t="shared" si="28"/>
        <v>954524.15629740013</v>
      </c>
      <c r="AA238" s="18">
        <f t="shared" si="29"/>
        <v>2388.2007864000002</v>
      </c>
      <c r="AB238" s="18">
        <f t="shared" si="30"/>
        <v>0</v>
      </c>
      <c r="AC238" s="18">
        <f t="shared" si="31"/>
        <v>956912.35708380002</v>
      </c>
      <c r="AD238" t="s">
        <v>103</v>
      </c>
    </row>
    <row r="239" spans="1:30" ht="13.45" thickBot="1" x14ac:dyDescent="0.3">
      <c r="A239" s="4" t="s">
        <v>6</v>
      </c>
      <c r="B239" s="4" t="s">
        <v>7</v>
      </c>
      <c r="C239" s="4" t="s">
        <v>8</v>
      </c>
      <c r="D239" s="4" t="s">
        <v>25</v>
      </c>
      <c r="E239" s="4" t="s">
        <v>35</v>
      </c>
      <c r="F239" s="24" t="s">
        <v>18</v>
      </c>
      <c r="G239" s="4" t="s">
        <v>7</v>
      </c>
      <c r="H239" s="4" t="s">
        <v>8</v>
      </c>
      <c r="I239" s="20">
        <v>8956.7900000000009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8956.7900000000009</v>
      </c>
      <c r="T239">
        <f>AF!$N$6</f>
        <v>0.77873999999999999</v>
      </c>
      <c r="U239">
        <f>AF!$P$6</f>
        <v>0.22126000000000001</v>
      </c>
      <c r="V239" s="18">
        <f t="shared" si="24"/>
        <v>6975.0106446000009</v>
      </c>
      <c r="W239" s="18">
        <f t="shared" si="25"/>
        <v>0</v>
      </c>
      <c r="X239" s="18">
        <f t="shared" si="26"/>
        <v>0</v>
      </c>
      <c r="Y239" s="18">
        <f t="shared" si="27"/>
        <v>6975.0106446000009</v>
      </c>
      <c r="Z239" s="18">
        <f t="shared" si="28"/>
        <v>1981.7793554000002</v>
      </c>
      <c r="AA239" s="18">
        <f t="shared" si="29"/>
        <v>0</v>
      </c>
      <c r="AB239" s="18">
        <f t="shared" si="30"/>
        <v>0</v>
      </c>
      <c r="AC239" s="18">
        <f t="shared" si="31"/>
        <v>1981.7793554000002</v>
      </c>
      <c r="AD239" t="s">
        <v>103</v>
      </c>
    </row>
    <row r="240" spans="1:30" ht="13.45" thickBot="1" x14ac:dyDescent="0.3">
      <c r="A240" s="4" t="s">
        <v>12</v>
      </c>
      <c r="B240" s="4" t="s">
        <v>7</v>
      </c>
      <c r="C240" s="4" t="s">
        <v>8</v>
      </c>
      <c r="D240" s="4" t="s">
        <v>41</v>
      </c>
      <c r="E240" s="4" t="s">
        <v>35</v>
      </c>
      <c r="F240" s="24" t="s">
        <v>18</v>
      </c>
      <c r="G240" s="4" t="s">
        <v>7</v>
      </c>
      <c r="H240" s="4" t="s">
        <v>8</v>
      </c>
      <c r="I240" s="20">
        <v>4854748.37</v>
      </c>
      <c r="J240" s="20">
        <v>0</v>
      </c>
      <c r="K240" s="20">
        <v>0</v>
      </c>
      <c r="L240" s="20">
        <v>0</v>
      </c>
      <c r="M240" s="20">
        <v>0</v>
      </c>
      <c r="N240" s="20">
        <v>-1.02</v>
      </c>
      <c r="O240" s="20">
        <v>0</v>
      </c>
      <c r="P240" s="20">
        <v>0</v>
      </c>
      <c r="Q240" s="20">
        <v>0</v>
      </c>
      <c r="R240" s="20">
        <v>0</v>
      </c>
      <c r="S240" s="20">
        <v>4854747.3499999996</v>
      </c>
      <c r="T240">
        <f>AF!$N$6</f>
        <v>0.77873999999999999</v>
      </c>
      <c r="U240">
        <f>AF!$P$6</f>
        <v>0.22126000000000001</v>
      </c>
      <c r="V240" s="18">
        <f t="shared" si="24"/>
        <v>3780586.7456538002</v>
      </c>
      <c r="W240" s="18">
        <f t="shared" si="25"/>
        <v>-0.79431479999999999</v>
      </c>
      <c r="X240" s="18">
        <f t="shared" si="26"/>
        <v>0</v>
      </c>
      <c r="Y240" s="18">
        <f t="shared" si="27"/>
        <v>3780585.9513389994</v>
      </c>
      <c r="Z240" s="18">
        <f t="shared" si="28"/>
        <v>1074161.6243462001</v>
      </c>
      <c r="AA240" s="18">
        <f t="shared" si="29"/>
        <v>-0.22568520000000003</v>
      </c>
      <c r="AB240" s="18">
        <f t="shared" si="30"/>
        <v>0</v>
      </c>
      <c r="AC240" s="18">
        <f t="shared" si="31"/>
        <v>1074161.398661</v>
      </c>
      <c r="AD240" t="s">
        <v>103</v>
      </c>
    </row>
    <row r="241" spans="1:30" ht="13.45" thickBot="1" x14ac:dyDescent="0.3">
      <c r="A241" s="4" t="s">
        <v>12</v>
      </c>
      <c r="B241" s="4" t="s">
        <v>7</v>
      </c>
      <c r="C241" s="4" t="s">
        <v>8</v>
      </c>
      <c r="D241" s="4" t="s">
        <v>50</v>
      </c>
      <c r="E241" s="4" t="s">
        <v>35</v>
      </c>
      <c r="F241" s="24" t="s">
        <v>18</v>
      </c>
      <c r="G241" s="4" t="s">
        <v>7</v>
      </c>
      <c r="H241" s="4" t="s">
        <v>8</v>
      </c>
      <c r="I241" s="20">
        <v>4325319.83</v>
      </c>
      <c r="J241" s="20">
        <v>0</v>
      </c>
      <c r="K241" s="20">
        <v>0</v>
      </c>
      <c r="L241" s="20">
        <v>0</v>
      </c>
      <c r="M241" s="20">
        <v>0</v>
      </c>
      <c r="N241" s="20">
        <v>0</v>
      </c>
      <c r="O241" s="20">
        <v>0</v>
      </c>
      <c r="P241" s="20">
        <v>0</v>
      </c>
      <c r="Q241" s="20">
        <v>0</v>
      </c>
      <c r="R241" s="20">
        <v>0</v>
      </c>
      <c r="S241" s="20">
        <v>4325319.83</v>
      </c>
      <c r="T241">
        <f>AF!$N$6</f>
        <v>0.77873999999999999</v>
      </c>
      <c r="U241">
        <f>AF!$P$6</f>
        <v>0.22126000000000001</v>
      </c>
      <c r="V241" s="18">
        <f t="shared" si="24"/>
        <v>3368299.5644141999</v>
      </c>
      <c r="W241" s="18">
        <f t="shared" si="25"/>
        <v>0</v>
      </c>
      <c r="X241" s="18">
        <f t="shared" si="26"/>
        <v>0</v>
      </c>
      <c r="Y241" s="18">
        <f t="shared" si="27"/>
        <v>3368299.5644141999</v>
      </c>
      <c r="Z241" s="18">
        <f t="shared" si="28"/>
        <v>957020.26558580005</v>
      </c>
      <c r="AA241" s="18">
        <f t="shared" si="29"/>
        <v>0</v>
      </c>
      <c r="AB241" s="18">
        <f t="shared" si="30"/>
        <v>0</v>
      </c>
      <c r="AC241" s="18">
        <f t="shared" si="31"/>
        <v>957020.26558580005</v>
      </c>
      <c r="AD241" t="s">
        <v>103</v>
      </c>
    </row>
    <row r="242" spans="1:30" ht="13.45" thickBot="1" x14ac:dyDescent="0.3">
      <c r="A242" s="4" t="s">
        <v>12</v>
      </c>
      <c r="B242" s="4" t="s">
        <v>7</v>
      </c>
      <c r="C242" s="4" t="s">
        <v>8</v>
      </c>
      <c r="D242" s="4" t="s">
        <v>20</v>
      </c>
      <c r="E242" s="4" t="s">
        <v>35</v>
      </c>
      <c r="F242" s="24" t="s">
        <v>18</v>
      </c>
      <c r="G242" s="4" t="s">
        <v>7</v>
      </c>
      <c r="H242" s="4" t="s">
        <v>8</v>
      </c>
      <c r="I242" s="20">
        <v>4325319.8899999997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4325319.8899999997</v>
      </c>
      <c r="T242">
        <f>AF!$N$6</f>
        <v>0.77873999999999999</v>
      </c>
      <c r="U242">
        <f>AF!$P$6</f>
        <v>0.22126000000000001</v>
      </c>
      <c r="V242" s="18">
        <f t="shared" si="24"/>
        <v>3368299.6111385995</v>
      </c>
      <c r="W242" s="18">
        <f t="shared" si="25"/>
        <v>0</v>
      </c>
      <c r="X242" s="18">
        <f t="shared" si="26"/>
        <v>0</v>
      </c>
      <c r="Y242" s="18">
        <f t="shared" si="27"/>
        <v>3368299.6111385995</v>
      </c>
      <c r="Z242" s="18">
        <f t="shared" si="28"/>
        <v>957020.27886139997</v>
      </c>
      <c r="AA242" s="18">
        <f t="shared" si="29"/>
        <v>0</v>
      </c>
      <c r="AB242" s="18">
        <f t="shared" si="30"/>
        <v>0</v>
      </c>
      <c r="AC242" s="18">
        <f t="shared" si="31"/>
        <v>957020.27886139997</v>
      </c>
      <c r="AD242" t="s">
        <v>103</v>
      </c>
    </row>
    <row r="243" spans="1:30" ht="13.45" thickBot="1" x14ac:dyDescent="0.3">
      <c r="A243" s="4" t="s">
        <v>12</v>
      </c>
      <c r="B243" s="4" t="s">
        <v>7</v>
      </c>
      <c r="C243" s="4" t="s">
        <v>8</v>
      </c>
      <c r="D243" s="4" t="s">
        <v>23</v>
      </c>
      <c r="E243" s="4" t="s">
        <v>35</v>
      </c>
      <c r="F243" s="24" t="s">
        <v>18</v>
      </c>
      <c r="G243" s="4" t="s">
        <v>7</v>
      </c>
      <c r="H243" s="4" t="s">
        <v>8</v>
      </c>
      <c r="I243" s="20">
        <v>4325319.8899999997</v>
      </c>
      <c r="J243" s="20">
        <v>0</v>
      </c>
      <c r="K243" s="20">
        <v>0</v>
      </c>
      <c r="L243" s="20">
        <v>0</v>
      </c>
      <c r="M243" s="20">
        <v>0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4325319.8899999997</v>
      </c>
      <c r="T243">
        <f>AF!$N$6</f>
        <v>0.77873999999999999</v>
      </c>
      <c r="U243">
        <f>AF!$P$6</f>
        <v>0.22126000000000001</v>
      </c>
      <c r="V243" s="18">
        <f t="shared" si="24"/>
        <v>3368299.6111385995</v>
      </c>
      <c r="W243" s="18">
        <f t="shared" si="25"/>
        <v>0</v>
      </c>
      <c r="X243" s="18">
        <f t="shared" si="26"/>
        <v>0</v>
      </c>
      <c r="Y243" s="18">
        <f t="shared" si="27"/>
        <v>3368299.6111385995</v>
      </c>
      <c r="Z243" s="18">
        <f t="shared" si="28"/>
        <v>957020.27886139997</v>
      </c>
      <c r="AA243" s="18">
        <f t="shared" si="29"/>
        <v>0</v>
      </c>
      <c r="AB243" s="18">
        <f t="shared" si="30"/>
        <v>0</v>
      </c>
      <c r="AC243" s="18">
        <f t="shared" si="31"/>
        <v>957020.27886139997</v>
      </c>
      <c r="AD243" t="s">
        <v>103</v>
      </c>
    </row>
    <row r="244" spans="1:30" ht="13.45" thickBot="1" x14ac:dyDescent="0.3">
      <c r="A244" s="4" t="s">
        <v>6</v>
      </c>
      <c r="B244" s="4" t="s">
        <v>7</v>
      </c>
      <c r="C244" s="4" t="s">
        <v>8</v>
      </c>
      <c r="D244" s="4" t="s">
        <v>41</v>
      </c>
      <c r="E244" s="4" t="s">
        <v>35</v>
      </c>
      <c r="F244" s="24" t="s">
        <v>18</v>
      </c>
      <c r="G244" s="4" t="s">
        <v>7</v>
      </c>
      <c r="H244" s="4" t="s">
        <v>8</v>
      </c>
      <c r="I244" s="20">
        <v>8956.7900000000009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8956.7900000000009</v>
      </c>
      <c r="T244">
        <f>AF!$N$6</f>
        <v>0.77873999999999999</v>
      </c>
      <c r="U244">
        <f>AF!$P$6</f>
        <v>0.22126000000000001</v>
      </c>
      <c r="V244" s="18">
        <f t="shared" si="24"/>
        <v>6975.0106446000009</v>
      </c>
      <c r="W244" s="18">
        <f t="shared" si="25"/>
        <v>0</v>
      </c>
      <c r="X244" s="18">
        <f t="shared" si="26"/>
        <v>0</v>
      </c>
      <c r="Y244" s="18">
        <f t="shared" si="27"/>
        <v>6975.0106446000009</v>
      </c>
      <c r="Z244" s="18">
        <f t="shared" si="28"/>
        <v>1981.7793554000002</v>
      </c>
      <c r="AA244" s="18">
        <f t="shared" si="29"/>
        <v>0</v>
      </c>
      <c r="AB244" s="18">
        <f t="shared" si="30"/>
        <v>0</v>
      </c>
      <c r="AC244" s="18">
        <f t="shared" si="31"/>
        <v>1981.7793554000002</v>
      </c>
      <c r="AD244" t="s">
        <v>103</v>
      </c>
    </row>
    <row r="245" spans="1:30" ht="13.45" thickBot="1" x14ac:dyDescent="0.3">
      <c r="A245" s="4" t="s">
        <v>12</v>
      </c>
      <c r="B245" s="4" t="s">
        <v>7</v>
      </c>
      <c r="C245" s="4" t="s">
        <v>8</v>
      </c>
      <c r="D245" s="4" t="s">
        <v>36</v>
      </c>
      <c r="E245" s="4" t="s">
        <v>35</v>
      </c>
      <c r="F245" s="24" t="s">
        <v>18</v>
      </c>
      <c r="G245" s="4" t="s">
        <v>7</v>
      </c>
      <c r="H245" s="4" t="s">
        <v>8</v>
      </c>
      <c r="I245" s="20">
        <v>4854747.3499999996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4854747.3499999996</v>
      </c>
      <c r="T245">
        <f>AF!$N$6</f>
        <v>0.77873999999999999</v>
      </c>
      <c r="U245">
        <f>AF!$P$6</f>
        <v>0.22126000000000001</v>
      </c>
      <c r="V245" s="18">
        <f t="shared" si="24"/>
        <v>3780585.9513389994</v>
      </c>
      <c r="W245" s="18">
        <f t="shared" si="25"/>
        <v>0</v>
      </c>
      <c r="X245" s="18">
        <f t="shared" si="26"/>
        <v>0</v>
      </c>
      <c r="Y245" s="18">
        <f t="shared" si="27"/>
        <v>3780585.9513389994</v>
      </c>
      <c r="Z245" s="18">
        <f t="shared" si="28"/>
        <v>1074161.398661</v>
      </c>
      <c r="AA245" s="18">
        <f t="shared" si="29"/>
        <v>0</v>
      </c>
      <c r="AB245" s="18">
        <f t="shared" si="30"/>
        <v>0</v>
      </c>
      <c r="AC245" s="18">
        <f t="shared" si="31"/>
        <v>1074161.398661</v>
      </c>
      <c r="AD245" t="s">
        <v>103</v>
      </c>
    </row>
    <row r="246" spans="1:30" ht="13.45" thickBot="1" x14ac:dyDescent="0.3">
      <c r="A246" s="4" t="s">
        <v>12</v>
      </c>
      <c r="B246" s="4" t="s">
        <v>7</v>
      </c>
      <c r="C246" s="4" t="s">
        <v>8</v>
      </c>
      <c r="D246" s="4" t="s">
        <v>49</v>
      </c>
      <c r="E246" s="4" t="s">
        <v>35</v>
      </c>
      <c r="F246" s="24" t="s">
        <v>18</v>
      </c>
      <c r="G246" s="4" t="s">
        <v>7</v>
      </c>
      <c r="H246" s="4" t="s">
        <v>8</v>
      </c>
      <c r="I246" s="20">
        <v>4325319.83</v>
      </c>
      <c r="J246" s="20">
        <v>0.01</v>
      </c>
      <c r="K246" s="20">
        <v>0</v>
      </c>
      <c r="L246" s="20">
        <v>0</v>
      </c>
      <c r="M246" s="20">
        <v>0</v>
      </c>
      <c r="N246" s="20">
        <v>0.06</v>
      </c>
      <c r="O246" s="20">
        <v>0</v>
      </c>
      <c r="P246" s="20">
        <v>0</v>
      </c>
      <c r="Q246" s="20">
        <v>0</v>
      </c>
      <c r="R246" s="20">
        <v>0</v>
      </c>
      <c r="S246" s="20">
        <v>4325319.8899999997</v>
      </c>
      <c r="T246">
        <f>AF!$N$6</f>
        <v>0.77873999999999999</v>
      </c>
      <c r="U246">
        <f>AF!$P$6</f>
        <v>0.22126000000000001</v>
      </c>
      <c r="V246" s="18">
        <f t="shared" si="24"/>
        <v>3368299.5644141999</v>
      </c>
      <c r="W246" s="18">
        <f t="shared" si="25"/>
        <v>4.6724399999999999E-2</v>
      </c>
      <c r="X246" s="18">
        <f t="shared" si="26"/>
        <v>0</v>
      </c>
      <c r="Y246" s="18">
        <f t="shared" si="27"/>
        <v>3368299.6111385995</v>
      </c>
      <c r="Z246" s="18">
        <f t="shared" si="28"/>
        <v>957020.26558580005</v>
      </c>
      <c r="AA246" s="18">
        <f t="shared" si="29"/>
        <v>1.32756E-2</v>
      </c>
      <c r="AB246" s="18">
        <f t="shared" si="30"/>
        <v>0</v>
      </c>
      <c r="AC246" s="18">
        <f t="shared" si="31"/>
        <v>957020.27886139997</v>
      </c>
      <c r="AD246" t="s">
        <v>103</v>
      </c>
    </row>
    <row r="247" spans="1:30" ht="13.45" thickBot="1" x14ac:dyDescent="0.3">
      <c r="A247" s="4" t="s">
        <v>12</v>
      </c>
      <c r="B247" s="4" t="s">
        <v>7</v>
      </c>
      <c r="C247" s="4" t="s">
        <v>8</v>
      </c>
      <c r="D247" s="4" t="s">
        <v>39</v>
      </c>
      <c r="E247" s="4" t="s">
        <v>35</v>
      </c>
      <c r="F247" s="24" t="s">
        <v>18</v>
      </c>
      <c r="G247" s="4" t="s">
        <v>7</v>
      </c>
      <c r="H247" s="4" t="s">
        <v>8</v>
      </c>
      <c r="I247" s="20">
        <v>4325319.8899999997</v>
      </c>
      <c r="J247" s="20">
        <v>0</v>
      </c>
      <c r="K247" s="20">
        <v>0</v>
      </c>
      <c r="L247" s="20">
        <v>0</v>
      </c>
      <c r="M247" s="20">
        <v>0</v>
      </c>
      <c r="N247" s="20">
        <v>0</v>
      </c>
      <c r="O247" s="20">
        <v>0</v>
      </c>
      <c r="P247" s="20">
        <v>0</v>
      </c>
      <c r="Q247" s="20">
        <v>0</v>
      </c>
      <c r="R247" s="20">
        <v>0</v>
      </c>
      <c r="S247" s="20">
        <v>4325319.8899999997</v>
      </c>
      <c r="T247">
        <f>AF!$N$6</f>
        <v>0.77873999999999999</v>
      </c>
      <c r="U247">
        <f>AF!$P$6</f>
        <v>0.22126000000000001</v>
      </c>
      <c r="V247" s="18">
        <f t="shared" si="24"/>
        <v>3368299.6111385995</v>
      </c>
      <c r="W247" s="18">
        <f t="shared" si="25"/>
        <v>0</v>
      </c>
      <c r="X247" s="18">
        <f t="shared" si="26"/>
        <v>0</v>
      </c>
      <c r="Y247" s="18">
        <f t="shared" si="27"/>
        <v>3368299.6111385995</v>
      </c>
      <c r="Z247" s="18">
        <f t="shared" si="28"/>
        <v>957020.27886139997</v>
      </c>
      <c r="AA247" s="18">
        <f t="shared" si="29"/>
        <v>0</v>
      </c>
      <c r="AB247" s="18">
        <f t="shared" si="30"/>
        <v>0</v>
      </c>
      <c r="AC247" s="18">
        <f t="shared" si="31"/>
        <v>957020.27886139997</v>
      </c>
      <c r="AD247" t="s">
        <v>103</v>
      </c>
    </row>
    <row r="248" spans="1:30" ht="13.45" thickBot="1" x14ac:dyDescent="0.3">
      <c r="A248" s="4" t="s">
        <v>12</v>
      </c>
      <c r="B248" s="4" t="s">
        <v>7</v>
      </c>
      <c r="C248" s="4" t="s">
        <v>8</v>
      </c>
      <c r="D248" s="4" t="s">
        <v>42</v>
      </c>
      <c r="E248" s="4" t="s">
        <v>35</v>
      </c>
      <c r="F248" s="24" t="s">
        <v>18</v>
      </c>
      <c r="G248" s="4" t="s">
        <v>7</v>
      </c>
      <c r="H248" s="4" t="s">
        <v>8</v>
      </c>
      <c r="I248" s="20">
        <v>4325319.8899999997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4325319.8899999997</v>
      </c>
      <c r="T248">
        <f>AF!$N$6</f>
        <v>0.77873999999999999</v>
      </c>
      <c r="U248">
        <f>AF!$P$6</f>
        <v>0.22126000000000001</v>
      </c>
      <c r="V248" s="18">
        <f t="shared" si="24"/>
        <v>3368299.6111385995</v>
      </c>
      <c r="W248" s="18">
        <f t="shared" si="25"/>
        <v>0</v>
      </c>
      <c r="X248" s="18">
        <f t="shared" si="26"/>
        <v>0</v>
      </c>
      <c r="Y248" s="18">
        <f t="shared" si="27"/>
        <v>3368299.6111385995</v>
      </c>
      <c r="Z248" s="18">
        <f t="shared" si="28"/>
        <v>957020.27886139997</v>
      </c>
      <c r="AA248" s="18">
        <f t="shared" si="29"/>
        <v>0</v>
      </c>
      <c r="AB248" s="18">
        <f t="shared" si="30"/>
        <v>0</v>
      </c>
      <c r="AC248" s="18">
        <f t="shared" si="31"/>
        <v>957020.27886139997</v>
      </c>
      <c r="AD248" t="s">
        <v>103</v>
      </c>
    </row>
    <row r="249" spans="1:30" ht="13.45" thickBot="1" x14ac:dyDescent="0.3">
      <c r="A249" s="4" t="s">
        <v>6</v>
      </c>
      <c r="B249" s="4" t="s">
        <v>7</v>
      </c>
      <c r="C249" s="4" t="s">
        <v>8</v>
      </c>
      <c r="D249" s="4" t="s">
        <v>36</v>
      </c>
      <c r="E249" s="4" t="s">
        <v>35</v>
      </c>
      <c r="F249" s="24" t="s">
        <v>18</v>
      </c>
      <c r="G249" s="4" t="s">
        <v>7</v>
      </c>
      <c r="H249" s="4" t="s">
        <v>8</v>
      </c>
      <c r="I249" s="20">
        <v>8956.7900000000009</v>
      </c>
      <c r="J249" s="20">
        <v>0</v>
      </c>
      <c r="K249" s="20">
        <v>0</v>
      </c>
      <c r="L249" s="20">
        <v>0</v>
      </c>
      <c r="M249" s="20">
        <v>0</v>
      </c>
      <c r="N249" s="20">
        <v>0</v>
      </c>
      <c r="O249" s="20">
        <v>0</v>
      </c>
      <c r="P249" s="20">
        <v>0</v>
      </c>
      <c r="Q249" s="20">
        <v>0</v>
      </c>
      <c r="R249" s="20">
        <v>0</v>
      </c>
      <c r="S249" s="20">
        <v>8956.7900000000009</v>
      </c>
      <c r="T249">
        <f>AF!$N$6</f>
        <v>0.77873999999999999</v>
      </c>
      <c r="U249">
        <f>AF!$P$6</f>
        <v>0.22126000000000001</v>
      </c>
      <c r="V249" s="18">
        <f t="shared" si="24"/>
        <v>6975.0106446000009</v>
      </c>
      <c r="W249" s="18">
        <f t="shared" si="25"/>
        <v>0</v>
      </c>
      <c r="X249" s="18">
        <f t="shared" si="26"/>
        <v>0</v>
      </c>
      <c r="Y249" s="18">
        <f t="shared" si="27"/>
        <v>6975.0106446000009</v>
      </c>
      <c r="Z249" s="18">
        <f t="shared" si="28"/>
        <v>1981.7793554000002</v>
      </c>
      <c r="AA249" s="18">
        <f t="shared" si="29"/>
        <v>0</v>
      </c>
      <c r="AB249" s="18">
        <f t="shared" si="30"/>
        <v>0</v>
      </c>
      <c r="AC249" s="18">
        <f t="shared" si="31"/>
        <v>1981.7793554000002</v>
      </c>
      <c r="AD249" t="s">
        <v>103</v>
      </c>
    </row>
    <row r="250" spans="1:30" ht="13.45" thickBot="1" x14ac:dyDescent="0.3">
      <c r="A250" s="4" t="s">
        <v>12</v>
      </c>
      <c r="B250" s="4" t="s">
        <v>7</v>
      </c>
      <c r="C250" s="4" t="s">
        <v>8</v>
      </c>
      <c r="D250" s="4" t="s">
        <v>47</v>
      </c>
      <c r="E250" s="4" t="s">
        <v>35</v>
      </c>
      <c r="F250" s="24" t="s">
        <v>18</v>
      </c>
      <c r="G250" s="4" t="s">
        <v>7</v>
      </c>
      <c r="H250" s="4" t="s">
        <v>8</v>
      </c>
      <c r="I250" s="20">
        <v>4325319.8899999997</v>
      </c>
      <c r="J250" s="20">
        <v>0</v>
      </c>
      <c r="K250" s="20">
        <v>0</v>
      </c>
      <c r="L250" s="20">
        <v>0</v>
      </c>
      <c r="M250" s="20">
        <v>0</v>
      </c>
      <c r="N250" s="20">
        <v>0</v>
      </c>
      <c r="O250" s="20">
        <v>0</v>
      </c>
      <c r="P250" s="20">
        <v>0</v>
      </c>
      <c r="Q250" s="20">
        <v>0</v>
      </c>
      <c r="R250" s="20">
        <v>0</v>
      </c>
      <c r="S250" s="20">
        <v>4325319.8899999997</v>
      </c>
      <c r="T250">
        <f>AF!$N$6</f>
        <v>0.77873999999999999</v>
      </c>
      <c r="U250">
        <f>AF!$P$6</f>
        <v>0.22126000000000001</v>
      </c>
      <c r="V250" s="18">
        <f t="shared" si="24"/>
        <v>3368299.6111385995</v>
      </c>
      <c r="W250" s="18">
        <f t="shared" si="25"/>
        <v>0</v>
      </c>
      <c r="X250" s="18">
        <f t="shared" si="26"/>
        <v>0</v>
      </c>
      <c r="Y250" s="18">
        <f t="shared" si="27"/>
        <v>3368299.6111385995</v>
      </c>
      <c r="Z250" s="18">
        <f t="shared" si="28"/>
        <v>957020.27886139997</v>
      </c>
      <c r="AA250" s="18">
        <f t="shared" si="29"/>
        <v>0</v>
      </c>
      <c r="AB250" s="18">
        <f t="shared" si="30"/>
        <v>0</v>
      </c>
      <c r="AC250" s="18">
        <f t="shared" si="31"/>
        <v>957020.27886139997</v>
      </c>
      <c r="AD250" t="s">
        <v>103</v>
      </c>
    </row>
    <row r="251" spans="1:30" ht="13.45" thickBot="1" x14ac:dyDescent="0.3">
      <c r="A251" s="4" t="s">
        <v>12</v>
      </c>
      <c r="B251" s="4" t="s">
        <v>7</v>
      </c>
      <c r="C251" s="4" t="s">
        <v>8</v>
      </c>
      <c r="D251" s="4" t="s">
        <v>45</v>
      </c>
      <c r="E251" s="4" t="s">
        <v>35</v>
      </c>
      <c r="F251" s="24" t="s">
        <v>18</v>
      </c>
      <c r="G251" s="4" t="s">
        <v>7</v>
      </c>
      <c r="H251" s="4" t="s">
        <v>8</v>
      </c>
      <c r="I251" s="20">
        <v>4070443.85</v>
      </c>
      <c r="J251" s="20">
        <v>0</v>
      </c>
      <c r="K251" s="20">
        <v>0</v>
      </c>
      <c r="L251" s="20">
        <v>18083.5</v>
      </c>
      <c r="M251" s="20">
        <v>0</v>
      </c>
      <c r="N251" s="20">
        <v>129086.05</v>
      </c>
      <c r="O251" s="20">
        <v>0</v>
      </c>
      <c r="P251" s="20">
        <v>0</v>
      </c>
      <c r="Q251" s="20">
        <v>0</v>
      </c>
      <c r="R251" s="20">
        <v>0</v>
      </c>
      <c r="S251" s="20">
        <v>4199529.9000000004</v>
      </c>
      <c r="T251">
        <f>AF!$N$6</f>
        <v>0.77873999999999999</v>
      </c>
      <c r="U251">
        <f>AF!$P$6</f>
        <v>0.22126000000000001</v>
      </c>
      <c r="V251" s="18">
        <f t="shared" si="24"/>
        <v>3169817.4437489999</v>
      </c>
      <c r="W251" s="18">
        <f t="shared" si="25"/>
        <v>100524.470577</v>
      </c>
      <c r="X251" s="18">
        <f t="shared" si="26"/>
        <v>0</v>
      </c>
      <c r="Y251" s="18">
        <f t="shared" si="27"/>
        <v>3270341.914326</v>
      </c>
      <c r="Z251" s="18">
        <f t="shared" si="28"/>
        <v>900626.40625100012</v>
      </c>
      <c r="AA251" s="18">
        <f t="shared" si="29"/>
        <v>28561.579423000003</v>
      </c>
      <c r="AB251" s="18">
        <f t="shared" si="30"/>
        <v>0</v>
      </c>
      <c r="AC251" s="18">
        <f t="shared" si="31"/>
        <v>929187.98567400011</v>
      </c>
      <c r="AD251" t="s">
        <v>103</v>
      </c>
    </row>
    <row r="252" spans="1:30" ht="13.45" thickBot="1" x14ac:dyDescent="0.3">
      <c r="A252" s="4" t="s">
        <v>12</v>
      </c>
      <c r="B252" s="4" t="s">
        <v>7</v>
      </c>
      <c r="C252" s="4" t="s">
        <v>8</v>
      </c>
      <c r="D252" s="4" t="s">
        <v>55</v>
      </c>
      <c r="E252" s="4" t="s">
        <v>35</v>
      </c>
      <c r="F252" s="24" t="s">
        <v>18</v>
      </c>
      <c r="G252" s="4" t="s">
        <v>7</v>
      </c>
      <c r="H252" s="4" t="s">
        <v>8</v>
      </c>
      <c r="I252" s="20">
        <v>4325319.8899999997</v>
      </c>
      <c r="J252" s="20">
        <v>0</v>
      </c>
      <c r="K252" s="20">
        <v>0</v>
      </c>
      <c r="L252" s="20">
        <v>0</v>
      </c>
      <c r="M252" s="20">
        <v>0</v>
      </c>
      <c r="N252" s="20">
        <v>0</v>
      </c>
      <c r="O252" s="20">
        <v>0</v>
      </c>
      <c r="P252" s="20">
        <v>0</v>
      </c>
      <c r="Q252" s="20">
        <v>0</v>
      </c>
      <c r="R252" s="20">
        <v>0</v>
      </c>
      <c r="S252" s="20">
        <v>4325319.8899999997</v>
      </c>
      <c r="T252">
        <f>AF!$N$6</f>
        <v>0.77873999999999999</v>
      </c>
      <c r="U252">
        <f>AF!$P$6</f>
        <v>0.22126000000000001</v>
      </c>
      <c r="V252" s="18">
        <f t="shared" si="24"/>
        <v>3368299.6111385995</v>
      </c>
      <c r="W252" s="18">
        <f t="shared" si="25"/>
        <v>0</v>
      </c>
      <c r="X252" s="18">
        <f t="shared" si="26"/>
        <v>0</v>
      </c>
      <c r="Y252" s="18">
        <f t="shared" si="27"/>
        <v>3368299.6111385995</v>
      </c>
      <c r="Z252" s="18">
        <f t="shared" si="28"/>
        <v>957020.27886139997</v>
      </c>
      <c r="AA252" s="18">
        <f t="shared" si="29"/>
        <v>0</v>
      </c>
      <c r="AB252" s="18">
        <f t="shared" si="30"/>
        <v>0</v>
      </c>
      <c r="AC252" s="18">
        <f t="shared" si="31"/>
        <v>957020.27886139997</v>
      </c>
      <c r="AD252" t="s">
        <v>103</v>
      </c>
    </row>
    <row r="253" spans="1:30" ht="13.45" thickBot="1" x14ac:dyDescent="0.3">
      <c r="A253" s="4" t="s">
        <v>12</v>
      </c>
      <c r="B253" s="4" t="s">
        <v>7</v>
      </c>
      <c r="C253" s="4" t="s">
        <v>8</v>
      </c>
      <c r="D253" s="4" t="s">
        <v>48</v>
      </c>
      <c r="E253" s="4" t="s">
        <v>35</v>
      </c>
      <c r="F253" s="24" t="s">
        <v>18</v>
      </c>
      <c r="G253" s="4" t="s">
        <v>7</v>
      </c>
      <c r="H253" s="4" t="s">
        <v>8</v>
      </c>
      <c r="I253" s="20">
        <v>4325319.8899999997</v>
      </c>
      <c r="J253" s="20">
        <v>5677.12</v>
      </c>
      <c r="K253" s="20">
        <v>-0.01</v>
      </c>
      <c r="L253" s="20">
        <v>48317.67</v>
      </c>
      <c r="M253" s="20">
        <v>0</v>
      </c>
      <c r="N253" s="20">
        <v>529092.34</v>
      </c>
      <c r="O253" s="20">
        <v>0</v>
      </c>
      <c r="P253" s="20">
        <v>0</v>
      </c>
      <c r="Q253" s="20">
        <v>0</v>
      </c>
      <c r="R253" s="20">
        <v>0</v>
      </c>
      <c r="S253" s="20">
        <v>4854412.2300000004</v>
      </c>
      <c r="T253">
        <f>AF!$N$6</f>
        <v>0.77873999999999999</v>
      </c>
      <c r="U253">
        <f>AF!$P$6</f>
        <v>0.22126000000000001</v>
      </c>
      <c r="V253" s="18">
        <f t="shared" si="24"/>
        <v>3368299.6111385995</v>
      </c>
      <c r="W253" s="18">
        <f t="shared" si="25"/>
        <v>412025.36885159998</v>
      </c>
      <c r="X253" s="18">
        <f t="shared" si="26"/>
        <v>0</v>
      </c>
      <c r="Y253" s="18">
        <f t="shared" si="27"/>
        <v>3780324.9799902001</v>
      </c>
      <c r="Z253" s="18">
        <f t="shared" si="28"/>
        <v>957020.27886139997</v>
      </c>
      <c r="AA253" s="18">
        <f t="shared" si="29"/>
        <v>117066.9711484</v>
      </c>
      <c r="AB253" s="18">
        <f t="shared" si="30"/>
        <v>0</v>
      </c>
      <c r="AC253" s="18">
        <f t="shared" si="31"/>
        <v>1074087.2500098001</v>
      </c>
      <c r="AD253" t="s">
        <v>103</v>
      </c>
    </row>
    <row r="254" spans="1:30" ht="13.45" thickBot="1" x14ac:dyDescent="0.3">
      <c r="A254" s="4" t="s">
        <v>12</v>
      </c>
      <c r="B254" s="4" t="s">
        <v>7</v>
      </c>
      <c r="C254" s="4" t="s">
        <v>8</v>
      </c>
      <c r="D254" s="4" t="s">
        <v>31</v>
      </c>
      <c r="E254" s="4" t="s">
        <v>35</v>
      </c>
      <c r="F254" s="24" t="s">
        <v>18</v>
      </c>
      <c r="G254" s="4" t="s">
        <v>7</v>
      </c>
      <c r="H254" s="4" t="s">
        <v>8</v>
      </c>
      <c r="I254" s="20">
        <v>4854412.2300000004</v>
      </c>
      <c r="J254" s="20">
        <v>0</v>
      </c>
      <c r="K254" s="20">
        <v>0</v>
      </c>
      <c r="L254" s="20">
        <v>219.18</v>
      </c>
      <c r="M254" s="20">
        <v>0</v>
      </c>
      <c r="N254" s="20">
        <v>132.15</v>
      </c>
      <c r="O254" s="20">
        <v>0</v>
      </c>
      <c r="P254" s="20">
        <v>0</v>
      </c>
      <c r="Q254" s="20">
        <v>0</v>
      </c>
      <c r="R254" s="20">
        <v>0</v>
      </c>
      <c r="S254" s="20">
        <v>4854544.38</v>
      </c>
      <c r="T254">
        <f>AF!$N$6</f>
        <v>0.77873999999999999</v>
      </c>
      <c r="U254">
        <f>AF!$P$6</f>
        <v>0.22126000000000001</v>
      </c>
      <c r="V254" s="18">
        <f t="shared" si="24"/>
        <v>3780324.9799902001</v>
      </c>
      <c r="W254" s="18">
        <f t="shared" si="25"/>
        <v>102.91049100000001</v>
      </c>
      <c r="X254" s="18">
        <f t="shared" si="26"/>
        <v>0</v>
      </c>
      <c r="Y254" s="18">
        <f t="shared" si="27"/>
        <v>3780427.8904812001</v>
      </c>
      <c r="Z254" s="18">
        <f t="shared" si="28"/>
        <v>1074087.2500098001</v>
      </c>
      <c r="AA254" s="18">
        <f t="shared" si="29"/>
        <v>29.239509000000002</v>
      </c>
      <c r="AB254" s="18">
        <f t="shared" si="30"/>
        <v>0</v>
      </c>
      <c r="AC254" s="18">
        <f t="shared" si="31"/>
        <v>1074116.4895188001</v>
      </c>
      <c r="AD254" t="s">
        <v>103</v>
      </c>
    </row>
    <row r="255" spans="1:30" ht="13.45" thickBot="1" x14ac:dyDescent="0.3">
      <c r="A255" s="4" t="s">
        <v>6</v>
      </c>
      <c r="B255" s="4" t="s">
        <v>7</v>
      </c>
      <c r="C255" s="4" t="s">
        <v>8</v>
      </c>
      <c r="D255" s="4" t="s">
        <v>48</v>
      </c>
      <c r="E255" s="4" t="s">
        <v>35</v>
      </c>
      <c r="F255" s="24" t="s">
        <v>18</v>
      </c>
      <c r="G255" s="4" t="s">
        <v>7</v>
      </c>
      <c r="H255" s="4" t="s">
        <v>8</v>
      </c>
      <c r="I255" s="20">
        <v>0</v>
      </c>
      <c r="J255" s="20">
        <v>0</v>
      </c>
      <c r="K255" s="20">
        <v>0</v>
      </c>
      <c r="L255" s="20">
        <v>0</v>
      </c>
      <c r="M255" s="20">
        <v>0</v>
      </c>
      <c r="N255" s="20">
        <v>8956.7900000000009</v>
      </c>
      <c r="O255" s="20">
        <v>0</v>
      </c>
      <c r="P255" s="20">
        <v>0</v>
      </c>
      <c r="Q255" s="20">
        <v>0</v>
      </c>
      <c r="R255" s="20">
        <v>0</v>
      </c>
      <c r="S255" s="20">
        <v>8956.7900000000009</v>
      </c>
      <c r="T255">
        <f>AF!$N$6</f>
        <v>0.77873999999999999</v>
      </c>
      <c r="U255">
        <f>AF!$P$6</f>
        <v>0.22126000000000001</v>
      </c>
      <c r="V255" s="18">
        <f t="shared" si="24"/>
        <v>0</v>
      </c>
      <c r="W255" s="18">
        <f t="shared" si="25"/>
        <v>6975.0106446000009</v>
      </c>
      <c r="X255" s="18">
        <f t="shared" si="26"/>
        <v>0</v>
      </c>
      <c r="Y255" s="18">
        <f t="shared" si="27"/>
        <v>6975.0106446000009</v>
      </c>
      <c r="Z255" s="18">
        <f t="shared" si="28"/>
        <v>0</v>
      </c>
      <c r="AA255" s="18">
        <f t="shared" si="29"/>
        <v>1981.7793554000002</v>
      </c>
      <c r="AB255" s="18">
        <f t="shared" si="30"/>
        <v>0</v>
      </c>
      <c r="AC255" s="18">
        <f t="shared" si="31"/>
        <v>1981.7793554000002</v>
      </c>
      <c r="AD255" t="s">
        <v>103</v>
      </c>
    </row>
    <row r="256" spans="1:30" ht="13.45" thickBot="1" x14ac:dyDescent="0.3">
      <c r="A256" s="4" t="s">
        <v>12</v>
      </c>
      <c r="B256" s="4" t="s">
        <v>7</v>
      </c>
      <c r="C256" s="4" t="s">
        <v>8</v>
      </c>
      <c r="D256" s="4" t="s">
        <v>15</v>
      </c>
      <c r="E256" s="4" t="s">
        <v>35</v>
      </c>
      <c r="F256" s="24" t="s">
        <v>18</v>
      </c>
      <c r="G256" s="4" t="s">
        <v>7</v>
      </c>
      <c r="H256" s="4" t="s">
        <v>8</v>
      </c>
      <c r="I256" s="20">
        <v>4325319.8899999997</v>
      </c>
      <c r="J256" s="20">
        <v>0</v>
      </c>
      <c r="K256" s="20">
        <v>0</v>
      </c>
      <c r="L256" s="20">
        <v>0</v>
      </c>
      <c r="M256" s="20">
        <v>0</v>
      </c>
      <c r="N256" s="20">
        <v>0</v>
      </c>
      <c r="O256" s="20">
        <v>0</v>
      </c>
      <c r="P256" s="20">
        <v>0</v>
      </c>
      <c r="Q256" s="20">
        <v>0</v>
      </c>
      <c r="R256" s="20">
        <v>0</v>
      </c>
      <c r="S256" s="20">
        <v>4325319.8899999997</v>
      </c>
      <c r="T256">
        <f>AF!$N$6</f>
        <v>0.77873999999999999</v>
      </c>
      <c r="U256">
        <f>AF!$P$6</f>
        <v>0.22126000000000001</v>
      </c>
      <c r="V256" s="18">
        <f t="shared" si="24"/>
        <v>3368299.6111385995</v>
      </c>
      <c r="W256" s="18">
        <f t="shared" si="25"/>
        <v>0</v>
      </c>
      <c r="X256" s="18">
        <f t="shared" si="26"/>
        <v>0</v>
      </c>
      <c r="Y256" s="18">
        <f t="shared" si="27"/>
        <v>3368299.6111385995</v>
      </c>
      <c r="Z256" s="18">
        <f t="shared" si="28"/>
        <v>957020.27886139997</v>
      </c>
      <c r="AA256" s="18">
        <f t="shared" si="29"/>
        <v>0</v>
      </c>
      <c r="AB256" s="18">
        <f t="shared" si="30"/>
        <v>0</v>
      </c>
      <c r="AC256" s="18">
        <f t="shared" si="31"/>
        <v>957020.27886139997</v>
      </c>
      <c r="AD256" t="s">
        <v>103</v>
      </c>
    </row>
    <row r="257" spans="1:30" ht="13.45" thickBot="1" x14ac:dyDescent="0.3">
      <c r="A257" s="4" t="s">
        <v>12</v>
      </c>
      <c r="B257" s="4" t="s">
        <v>7</v>
      </c>
      <c r="C257" s="4" t="s">
        <v>8</v>
      </c>
      <c r="D257" s="4" t="s">
        <v>51</v>
      </c>
      <c r="E257" s="4" t="s">
        <v>35</v>
      </c>
      <c r="F257" s="24" t="s">
        <v>18</v>
      </c>
      <c r="G257" s="4" t="s">
        <v>7</v>
      </c>
      <c r="H257" s="4" t="s">
        <v>8</v>
      </c>
      <c r="I257" s="20">
        <v>4199529.9000000004</v>
      </c>
      <c r="J257" s="20">
        <v>0</v>
      </c>
      <c r="K257" s="20">
        <v>0</v>
      </c>
      <c r="L257" s="20">
        <v>3139.87</v>
      </c>
      <c r="M257" s="20">
        <v>0</v>
      </c>
      <c r="N257" s="20">
        <v>114508.59</v>
      </c>
      <c r="O257" s="20">
        <v>0</v>
      </c>
      <c r="P257" s="20">
        <v>0</v>
      </c>
      <c r="Q257" s="20">
        <v>0</v>
      </c>
      <c r="R257" s="20">
        <v>0</v>
      </c>
      <c r="S257" s="20">
        <v>4314038.49</v>
      </c>
      <c r="T257">
        <f>AF!$N$6</f>
        <v>0.77873999999999999</v>
      </c>
      <c r="U257">
        <f>AF!$P$6</f>
        <v>0.22126000000000001</v>
      </c>
      <c r="V257" s="18">
        <f t="shared" si="24"/>
        <v>3270341.914326</v>
      </c>
      <c r="W257" s="18">
        <f t="shared" si="25"/>
        <v>89172.419376599995</v>
      </c>
      <c r="X257" s="18">
        <f t="shared" si="26"/>
        <v>0</v>
      </c>
      <c r="Y257" s="18">
        <f t="shared" si="27"/>
        <v>3359514.3337026001</v>
      </c>
      <c r="Z257" s="18">
        <f t="shared" si="28"/>
        <v>929187.98567400011</v>
      </c>
      <c r="AA257" s="18">
        <f t="shared" si="29"/>
        <v>25336.170623400001</v>
      </c>
      <c r="AB257" s="18">
        <f t="shared" si="30"/>
        <v>0</v>
      </c>
      <c r="AC257" s="18">
        <f t="shared" si="31"/>
        <v>954524.15629740013</v>
      </c>
      <c r="AD257" t="s">
        <v>103</v>
      </c>
    </row>
    <row r="258" spans="1:30" ht="13.45" thickBot="1" x14ac:dyDescent="0.3">
      <c r="A258" s="4" t="s">
        <v>6</v>
      </c>
      <c r="B258" s="4" t="s">
        <v>7</v>
      </c>
      <c r="C258" s="4" t="s">
        <v>8</v>
      </c>
      <c r="D258" s="4" t="s">
        <v>31</v>
      </c>
      <c r="E258" s="4" t="s">
        <v>35</v>
      </c>
      <c r="F258" s="24" t="s">
        <v>18</v>
      </c>
      <c r="G258" s="4" t="s">
        <v>7</v>
      </c>
      <c r="H258" s="4" t="s">
        <v>8</v>
      </c>
      <c r="I258" s="20">
        <v>8956.7900000000009</v>
      </c>
      <c r="J258" s="20">
        <v>0</v>
      </c>
      <c r="K258" s="20">
        <v>0</v>
      </c>
      <c r="L258" s="20">
        <v>0</v>
      </c>
      <c r="M258" s="20">
        <v>0</v>
      </c>
      <c r="N258" s="20">
        <v>0</v>
      </c>
      <c r="O258" s="20">
        <v>0</v>
      </c>
      <c r="P258" s="20">
        <v>0</v>
      </c>
      <c r="Q258" s="20">
        <v>0</v>
      </c>
      <c r="R258" s="20">
        <v>0</v>
      </c>
      <c r="S258" s="20">
        <v>8956.7900000000009</v>
      </c>
      <c r="T258">
        <f>AF!$N$6</f>
        <v>0.77873999999999999</v>
      </c>
      <c r="U258">
        <f>AF!$P$6</f>
        <v>0.22126000000000001</v>
      </c>
      <c r="V258" s="18">
        <f t="shared" ref="V258:V321" si="32">I258*T258</f>
        <v>6975.0106446000009</v>
      </c>
      <c r="W258" s="18">
        <f t="shared" ref="W258:W321" si="33">N258*T258</f>
        <v>0</v>
      </c>
      <c r="X258" s="18">
        <f t="shared" ref="X258:X321" si="34">R258*T258</f>
        <v>0</v>
      </c>
      <c r="Y258" s="18">
        <f t="shared" ref="Y258:Y321" si="35">S258*T258</f>
        <v>6975.0106446000009</v>
      </c>
      <c r="Z258" s="18">
        <f t="shared" ref="Z258:Z321" si="36">I258*U258</f>
        <v>1981.7793554000002</v>
      </c>
      <c r="AA258" s="18">
        <f t="shared" ref="AA258:AA321" si="37">N258*U258</f>
        <v>0</v>
      </c>
      <c r="AB258" s="18">
        <f t="shared" ref="AB258:AB321" si="38">R258*U258</f>
        <v>0</v>
      </c>
      <c r="AC258" s="18">
        <f t="shared" ref="AC258:AC321" si="39">S258*U258</f>
        <v>1981.7793554000002</v>
      </c>
      <c r="AD258" t="s">
        <v>103</v>
      </c>
    </row>
    <row r="259" spans="1:30" ht="13.45" thickBot="1" x14ac:dyDescent="0.3">
      <c r="A259" s="4" t="s">
        <v>12</v>
      </c>
      <c r="B259" s="4" t="s">
        <v>7</v>
      </c>
      <c r="C259" s="4" t="s">
        <v>8</v>
      </c>
      <c r="D259" s="4" t="s">
        <v>25</v>
      </c>
      <c r="E259" s="4" t="s">
        <v>35</v>
      </c>
      <c r="F259" s="24" t="s">
        <v>18</v>
      </c>
      <c r="G259" s="4" t="s">
        <v>7</v>
      </c>
      <c r="H259" s="4" t="s">
        <v>8</v>
      </c>
      <c r="I259" s="20">
        <v>4854544.38</v>
      </c>
      <c r="J259" s="20">
        <v>0</v>
      </c>
      <c r="K259" s="20">
        <v>0</v>
      </c>
      <c r="L259" s="20">
        <v>0</v>
      </c>
      <c r="M259" s="20">
        <v>0</v>
      </c>
      <c r="N259" s="20">
        <v>203.99</v>
      </c>
      <c r="O259" s="20">
        <v>0</v>
      </c>
      <c r="P259" s="20">
        <v>0</v>
      </c>
      <c r="Q259" s="20">
        <v>0</v>
      </c>
      <c r="R259" s="20">
        <v>0</v>
      </c>
      <c r="S259" s="20">
        <v>4854748.37</v>
      </c>
      <c r="T259">
        <f>AF!$N$6</f>
        <v>0.77873999999999999</v>
      </c>
      <c r="U259">
        <f>AF!$P$6</f>
        <v>0.22126000000000001</v>
      </c>
      <c r="V259" s="18">
        <f t="shared" si="32"/>
        <v>3780427.8904812001</v>
      </c>
      <c r="W259" s="18">
        <f t="shared" si="33"/>
        <v>158.8551726</v>
      </c>
      <c r="X259" s="18">
        <f t="shared" si="34"/>
        <v>0</v>
      </c>
      <c r="Y259" s="18">
        <f t="shared" si="35"/>
        <v>3780586.7456538002</v>
      </c>
      <c r="Z259" s="18">
        <f t="shared" si="36"/>
        <v>1074116.4895188001</v>
      </c>
      <c r="AA259" s="18">
        <f t="shared" si="37"/>
        <v>45.134827400000006</v>
      </c>
      <c r="AB259" s="18">
        <f t="shared" si="38"/>
        <v>0</v>
      </c>
      <c r="AC259" s="18">
        <f t="shared" si="39"/>
        <v>1074161.6243462001</v>
      </c>
      <c r="AD259" t="s">
        <v>103</v>
      </c>
    </row>
    <row r="260" spans="1:30" ht="13.45" thickBot="1" x14ac:dyDescent="0.3">
      <c r="A260" s="4" t="s">
        <v>12</v>
      </c>
      <c r="B260" s="4" t="s">
        <v>7</v>
      </c>
      <c r="C260" s="4" t="s">
        <v>8</v>
      </c>
      <c r="D260" s="4" t="s">
        <v>28</v>
      </c>
      <c r="E260" s="4" t="s">
        <v>35</v>
      </c>
      <c r="F260" s="24" t="s">
        <v>18</v>
      </c>
      <c r="G260" s="4" t="s">
        <v>7</v>
      </c>
      <c r="H260" s="4" t="s">
        <v>8</v>
      </c>
      <c r="I260" s="20">
        <v>4324832.13</v>
      </c>
      <c r="J260" s="20">
        <v>0</v>
      </c>
      <c r="K260" s="20">
        <v>0</v>
      </c>
      <c r="L260" s="20">
        <v>868.91</v>
      </c>
      <c r="M260" s="20">
        <v>0</v>
      </c>
      <c r="N260" s="20">
        <v>487.7</v>
      </c>
      <c r="O260" s="20">
        <v>0</v>
      </c>
      <c r="P260" s="20">
        <v>0</v>
      </c>
      <c r="Q260" s="20">
        <v>0</v>
      </c>
      <c r="R260" s="20">
        <v>0</v>
      </c>
      <c r="S260" s="20">
        <v>4325319.83</v>
      </c>
      <c r="T260">
        <f>AF!$N$6</f>
        <v>0.77873999999999999</v>
      </c>
      <c r="U260">
        <f>AF!$P$6</f>
        <v>0.22126000000000001</v>
      </c>
      <c r="V260" s="18">
        <f t="shared" si="32"/>
        <v>3367919.7729161996</v>
      </c>
      <c r="W260" s="18">
        <f t="shared" si="33"/>
        <v>379.79149799999999</v>
      </c>
      <c r="X260" s="18">
        <f t="shared" si="34"/>
        <v>0</v>
      </c>
      <c r="Y260" s="18">
        <f t="shared" si="35"/>
        <v>3368299.5644141999</v>
      </c>
      <c r="Z260" s="18">
        <f t="shared" si="36"/>
        <v>956912.35708380002</v>
      </c>
      <c r="AA260" s="18">
        <f t="shared" si="37"/>
        <v>107.908502</v>
      </c>
      <c r="AB260" s="18">
        <f t="shared" si="38"/>
        <v>0</v>
      </c>
      <c r="AC260" s="18">
        <f t="shared" si="39"/>
        <v>957020.26558580005</v>
      </c>
      <c r="AD260" t="s">
        <v>103</v>
      </c>
    </row>
    <row r="261" spans="1:30" ht="13.45" thickBot="1" x14ac:dyDescent="0.3">
      <c r="A261" s="4" t="s">
        <v>6</v>
      </c>
      <c r="B261" s="4" t="s">
        <v>24</v>
      </c>
      <c r="C261" s="4" t="s">
        <v>8</v>
      </c>
      <c r="D261" s="4" t="s">
        <v>41</v>
      </c>
      <c r="E261" s="4" t="s">
        <v>56</v>
      </c>
      <c r="F261" s="24" t="s">
        <v>18</v>
      </c>
      <c r="G261" s="4" t="s">
        <v>24</v>
      </c>
      <c r="H261" s="4" t="s">
        <v>8</v>
      </c>
      <c r="I261" s="20">
        <v>117.93</v>
      </c>
      <c r="J261" s="20">
        <v>0</v>
      </c>
      <c r="K261" s="20">
        <v>0</v>
      </c>
      <c r="L261" s="20">
        <v>0</v>
      </c>
      <c r="M261" s="20">
        <v>0</v>
      </c>
      <c r="N261" s="20">
        <v>0</v>
      </c>
      <c r="O261" s="20">
        <v>0</v>
      </c>
      <c r="P261" s="20">
        <v>0</v>
      </c>
      <c r="Q261" s="20">
        <v>0</v>
      </c>
      <c r="R261" s="20">
        <v>0</v>
      </c>
      <c r="S261" s="20">
        <v>117.93</v>
      </c>
      <c r="T261" s="17">
        <v>1</v>
      </c>
      <c r="V261" s="18">
        <f t="shared" si="32"/>
        <v>117.93</v>
      </c>
      <c r="W261" s="18">
        <f t="shared" si="33"/>
        <v>0</v>
      </c>
      <c r="X261" s="18">
        <f t="shared" si="34"/>
        <v>0</v>
      </c>
      <c r="Y261" s="18">
        <f t="shared" si="35"/>
        <v>117.93</v>
      </c>
      <c r="Z261" s="18">
        <f t="shared" si="36"/>
        <v>0</v>
      </c>
      <c r="AA261" s="18">
        <f t="shared" si="37"/>
        <v>0</v>
      </c>
      <c r="AB261" s="18">
        <f t="shared" si="38"/>
        <v>0</v>
      </c>
      <c r="AC261" s="18">
        <f t="shared" si="39"/>
        <v>0</v>
      </c>
      <c r="AD261" t="s">
        <v>103</v>
      </c>
    </row>
    <row r="262" spans="1:30" ht="13.45" thickBot="1" x14ac:dyDescent="0.3">
      <c r="A262" s="4" t="s">
        <v>12</v>
      </c>
      <c r="B262" s="4" t="s">
        <v>24</v>
      </c>
      <c r="C262" s="4" t="s">
        <v>8</v>
      </c>
      <c r="D262" s="4" t="s">
        <v>25</v>
      </c>
      <c r="E262" s="4" t="s">
        <v>56</v>
      </c>
      <c r="F262" s="24" t="s">
        <v>18</v>
      </c>
      <c r="G262" s="4" t="s">
        <v>24</v>
      </c>
      <c r="H262" s="4" t="s">
        <v>8</v>
      </c>
      <c r="I262" s="20">
        <v>23696.01</v>
      </c>
      <c r="J262" s="20">
        <v>0</v>
      </c>
      <c r="K262" s="20">
        <v>0</v>
      </c>
      <c r="L262" s="20">
        <v>237.36</v>
      </c>
      <c r="M262" s="20">
        <v>0</v>
      </c>
      <c r="N262" s="20">
        <v>3756.25</v>
      </c>
      <c r="O262" s="20">
        <v>0</v>
      </c>
      <c r="P262" s="20">
        <v>0</v>
      </c>
      <c r="Q262" s="20">
        <v>0</v>
      </c>
      <c r="R262" s="20">
        <v>0</v>
      </c>
      <c r="S262" s="20">
        <v>27452.26</v>
      </c>
      <c r="T262" s="17">
        <v>1</v>
      </c>
      <c r="V262" s="18">
        <f t="shared" si="32"/>
        <v>23696.01</v>
      </c>
      <c r="W262" s="18">
        <f t="shared" si="33"/>
        <v>3756.25</v>
      </c>
      <c r="X262" s="18">
        <f t="shared" si="34"/>
        <v>0</v>
      </c>
      <c r="Y262" s="18">
        <f t="shared" si="35"/>
        <v>27452.26</v>
      </c>
      <c r="Z262" s="18">
        <f t="shared" si="36"/>
        <v>0</v>
      </c>
      <c r="AA262" s="18">
        <f t="shared" si="37"/>
        <v>0</v>
      </c>
      <c r="AB262" s="18">
        <f t="shared" si="38"/>
        <v>0</v>
      </c>
      <c r="AC262" s="18">
        <f t="shared" si="39"/>
        <v>0</v>
      </c>
      <c r="AD262" t="s">
        <v>103</v>
      </c>
    </row>
    <row r="263" spans="1:30" ht="13.45" thickBot="1" x14ac:dyDescent="0.3">
      <c r="A263" s="4" t="s">
        <v>12</v>
      </c>
      <c r="B263" s="4" t="s">
        <v>24</v>
      </c>
      <c r="C263" s="4" t="s">
        <v>8</v>
      </c>
      <c r="D263" s="4" t="s">
        <v>42</v>
      </c>
      <c r="E263" s="4" t="s">
        <v>56</v>
      </c>
      <c r="F263" s="24" t="s">
        <v>18</v>
      </c>
      <c r="G263" s="4" t="s">
        <v>24</v>
      </c>
      <c r="H263" s="4" t="s">
        <v>8</v>
      </c>
      <c r="I263" s="20">
        <v>0</v>
      </c>
      <c r="J263" s="20">
        <v>82.84</v>
      </c>
      <c r="K263" s="20">
        <v>46.9</v>
      </c>
      <c r="L263" s="20">
        <v>2101.48</v>
      </c>
      <c r="M263" s="20">
        <v>0</v>
      </c>
      <c r="N263" s="20">
        <v>10710.05</v>
      </c>
      <c r="O263" s="20">
        <v>0</v>
      </c>
      <c r="P263" s="20">
        <v>0</v>
      </c>
      <c r="Q263" s="20">
        <v>0</v>
      </c>
      <c r="R263" s="20">
        <v>0</v>
      </c>
      <c r="S263" s="20">
        <v>10710.05</v>
      </c>
      <c r="T263" s="17">
        <v>1</v>
      </c>
      <c r="V263" s="18">
        <f t="shared" si="32"/>
        <v>0</v>
      </c>
      <c r="W263" s="18">
        <f t="shared" si="33"/>
        <v>10710.05</v>
      </c>
      <c r="X263" s="18">
        <f t="shared" si="34"/>
        <v>0</v>
      </c>
      <c r="Y263" s="18">
        <f t="shared" si="35"/>
        <v>10710.05</v>
      </c>
      <c r="Z263" s="18">
        <f t="shared" si="36"/>
        <v>0</v>
      </c>
      <c r="AA263" s="18">
        <f t="shared" si="37"/>
        <v>0</v>
      </c>
      <c r="AB263" s="18">
        <f t="shared" si="38"/>
        <v>0</v>
      </c>
      <c r="AC263" s="18">
        <f t="shared" si="39"/>
        <v>0</v>
      </c>
      <c r="AD263" t="s">
        <v>103</v>
      </c>
    </row>
    <row r="264" spans="1:30" ht="13.45" thickBot="1" x14ac:dyDescent="0.3">
      <c r="A264" s="4" t="s">
        <v>12</v>
      </c>
      <c r="B264" s="4" t="s">
        <v>24</v>
      </c>
      <c r="C264" s="4" t="s">
        <v>8</v>
      </c>
      <c r="D264" s="4" t="s">
        <v>41</v>
      </c>
      <c r="E264" s="4" t="s">
        <v>56</v>
      </c>
      <c r="F264" s="24" t="s">
        <v>18</v>
      </c>
      <c r="G264" s="4" t="s">
        <v>24</v>
      </c>
      <c r="H264" s="4" t="s">
        <v>8</v>
      </c>
      <c r="I264" s="20">
        <v>27452.26</v>
      </c>
      <c r="J264" s="20">
        <v>0</v>
      </c>
      <c r="K264" s="20">
        <v>0</v>
      </c>
      <c r="L264" s="20">
        <v>263.74</v>
      </c>
      <c r="M264" s="20">
        <v>0</v>
      </c>
      <c r="N264" s="20">
        <v>1577.18</v>
      </c>
      <c r="O264" s="20">
        <v>0</v>
      </c>
      <c r="P264" s="20">
        <v>0</v>
      </c>
      <c r="Q264" s="20">
        <v>0</v>
      </c>
      <c r="R264" s="20">
        <v>0</v>
      </c>
      <c r="S264" s="20">
        <v>29029.439999999999</v>
      </c>
      <c r="T264" s="17">
        <v>1</v>
      </c>
      <c r="V264" s="18">
        <f t="shared" si="32"/>
        <v>27452.26</v>
      </c>
      <c r="W264" s="18">
        <f t="shared" si="33"/>
        <v>1577.18</v>
      </c>
      <c r="X264" s="18">
        <f t="shared" si="34"/>
        <v>0</v>
      </c>
      <c r="Y264" s="18">
        <f t="shared" si="35"/>
        <v>29029.439999999999</v>
      </c>
      <c r="Z264" s="18">
        <f t="shared" si="36"/>
        <v>0</v>
      </c>
      <c r="AA264" s="18">
        <f t="shared" si="37"/>
        <v>0</v>
      </c>
      <c r="AB264" s="18">
        <f t="shared" si="38"/>
        <v>0</v>
      </c>
      <c r="AC264" s="18">
        <f t="shared" si="39"/>
        <v>0</v>
      </c>
      <c r="AD264" t="s">
        <v>103</v>
      </c>
    </row>
    <row r="265" spans="1:30" ht="13.45" thickBot="1" x14ac:dyDescent="0.3">
      <c r="A265" s="4" t="s">
        <v>6</v>
      </c>
      <c r="B265" s="4" t="s">
        <v>24</v>
      </c>
      <c r="C265" s="4" t="s">
        <v>8</v>
      </c>
      <c r="D265" s="4" t="s">
        <v>36</v>
      </c>
      <c r="E265" s="4" t="s">
        <v>56</v>
      </c>
      <c r="F265" s="24" t="s">
        <v>18</v>
      </c>
      <c r="G265" s="4" t="s">
        <v>24</v>
      </c>
      <c r="H265" s="4" t="s">
        <v>8</v>
      </c>
      <c r="I265" s="20">
        <v>117.93</v>
      </c>
      <c r="J265" s="20">
        <v>0</v>
      </c>
      <c r="K265" s="20">
        <v>0</v>
      </c>
      <c r="L265" s="20">
        <v>0</v>
      </c>
      <c r="M265" s="20">
        <v>0</v>
      </c>
      <c r="N265" s="20">
        <v>0</v>
      </c>
      <c r="O265" s="20">
        <v>0</v>
      </c>
      <c r="P265" s="20">
        <v>0</v>
      </c>
      <c r="Q265" s="20">
        <v>0</v>
      </c>
      <c r="R265" s="20">
        <v>0</v>
      </c>
      <c r="S265" s="20">
        <v>117.93</v>
      </c>
      <c r="T265" s="17">
        <v>1</v>
      </c>
      <c r="V265" s="18">
        <f t="shared" si="32"/>
        <v>117.93</v>
      </c>
      <c r="W265" s="18">
        <f t="shared" si="33"/>
        <v>0</v>
      </c>
      <c r="X265" s="18">
        <f t="shared" si="34"/>
        <v>0</v>
      </c>
      <c r="Y265" s="18">
        <f t="shared" si="35"/>
        <v>117.93</v>
      </c>
      <c r="Z265" s="18">
        <f t="shared" si="36"/>
        <v>0</v>
      </c>
      <c r="AA265" s="18">
        <f t="shared" si="37"/>
        <v>0</v>
      </c>
      <c r="AB265" s="18">
        <f t="shared" si="38"/>
        <v>0</v>
      </c>
      <c r="AC265" s="18">
        <f t="shared" si="39"/>
        <v>0</v>
      </c>
      <c r="AD265" t="s">
        <v>103</v>
      </c>
    </row>
    <row r="266" spans="1:30" ht="13.45" thickBot="1" x14ac:dyDescent="0.3">
      <c r="A266" s="4" t="s">
        <v>6</v>
      </c>
      <c r="B266" s="4" t="s">
        <v>24</v>
      </c>
      <c r="C266" s="4" t="s">
        <v>8</v>
      </c>
      <c r="D266" s="4" t="s">
        <v>42</v>
      </c>
      <c r="E266" s="4" t="s">
        <v>56</v>
      </c>
      <c r="F266" s="24" t="s">
        <v>18</v>
      </c>
      <c r="G266" s="4" t="s">
        <v>24</v>
      </c>
      <c r="H266" s="4" t="s">
        <v>8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63.18</v>
      </c>
      <c r="O266" s="20">
        <v>0</v>
      </c>
      <c r="P266" s="20">
        <v>0</v>
      </c>
      <c r="Q266" s="20">
        <v>0</v>
      </c>
      <c r="R266" s="20">
        <v>0</v>
      </c>
      <c r="S266" s="20">
        <v>63.18</v>
      </c>
      <c r="T266" s="17">
        <v>1</v>
      </c>
      <c r="V266" s="18">
        <f t="shared" si="32"/>
        <v>0</v>
      </c>
      <c r="W266" s="18">
        <f t="shared" si="33"/>
        <v>63.18</v>
      </c>
      <c r="X266" s="18">
        <f t="shared" si="34"/>
        <v>0</v>
      </c>
      <c r="Y266" s="18">
        <f t="shared" si="35"/>
        <v>63.18</v>
      </c>
      <c r="Z266" s="18">
        <f t="shared" si="36"/>
        <v>0</v>
      </c>
      <c r="AA266" s="18">
        <f t="shared" si="37"/>
        <v>0</v>
      </c>
      <c r="AB266" s="18">
        <f t="shared" si="38"/>
        <v>0</v>
      </c>
      <c r="AC266" s="18">
        <f t="shared" si="39"/>
        <v>0</v>
      </c>
      <c r="AD266" t="s">
        <v>103</v>
      </c>
    </row>
    <row r="267" spans="1:30" ht="13.45" thickBot="1" x14ac:dyDescent="0.3">
      <c r="A267" s="4" t="s">
        <v>12</v>
      </c>
      <c r="B267" s="4" t="s">
        <v>24</v>
      </c>
      <c r="C267" s="4" t="s">
        <v>8</v>
      </c>
      <c r="D267" s="4" t="s">
        <v>48</v>
      </c>
      <c r="E267" s="4" t="s">
        <v>56</v>
      </c>
      <c r="F267" s="24" t="s">
        <v>18</v>
      </c>
      <c r="G267" s="4" t="s">
        <v>24</v>
      </c>
      <c r="H267" s="4" t="s">
        <v>8</v>
      </c>
      <c r="I267" s="20">
        <v>10710.05</v>
      </c>
      <c r="J267" s="20">
        <v>-7.85</v>
      </c>
      <c r="K267" s="20">
        <v>-46.9</v>
      </c>
      <c r="L267" s="20">
        <v>295.16000000000003</v>
      </c>
      <c r="M267" s="20">
        <v>0</v>
      </c>
      <c r="N267" s="20">
        <v>12121.45</v>
      </c>
      <c r="O267" s="20">
        <v>0</v>
      </c>
      <c r="P267" s="20">
        <v>0</v>
      </c>
      <c r="Q267" s="20">
        <v>0</v>
      </c>
      <c r="R267" s="20">
        <v>0</v>
      </c>
      <c r="S267" s="20">
        <v>22831.5</v>
      </c>
      <c r="T267" s="17">
        <v>1</v>
      </c>
      <c r="V267" s="18">
        <f t="shared" si="32"/>
        <v>10710.05</v>
      </c>
      <c r="W267" s="18">
        <f t="shared" si="33"/>
        <v>12121.45</v>
      </c>
      <c r="X267" s="18">
        <f t="shared" si="34"/>
        <v>0</v>
      </c>
      <c r="Y267" s="18">
        <f t="shared" si="35"/>
        <v>22831.5</v>
      </c>
      <c r="Z267" s="18">
        <f t="shared" si="36"/>
        <v>0</v>
      </c>
      <c r="AA267" s="18">
        <f t="shared" si="37"/>
        <v>0</v>
      </c>
      <c r="AB267" s="18">
        <f t="shared" si="38"/>
        <v>0</v>
      </c>
      <c r="AC267" s="18">
        <f t="shared" si="39"/>
        <v>0</v>
      </c>
      <c r="AD267" t="s">
        <v>103</v>
      </c>
    </row>
    <row r="268" spans="1:30" ht="13.45" thickBot="1" x14ac:dyDescent="0.3">
      <c r="A268" s="4" t="s">
        <v>6</v>
      </c>
      <c r="B268" s="4" t="s">
        <v>24</v>
      </c>
      <c r="C268" s="4" t="s">
        <v>8</v>
      </c>
      <c r="D268" s="4" t="s">
        <v>48</v>
      </c>
      <c r="E268" s="4" t="s">
        <v>56</v>
      </c>
      <c r="F268" s="24" t="s">
        <v>18</v>
      </c>
      <c r="G268" s="4" t="s">
        <v>24</v>
      </c>
      <c r="H268" s="4" t="s">
        <v>8</v>
      </c>
      <c r="I268" s="20">
        <v>63.18</v>
      </c>
      <c r="J268" s="20">
        <v>0</v>
      </c>
      <c r="K268" s="20">
        <v>0</v>
      </c>
      <c r="L268" s="20">
        <v>0</v>
      </c>
      <c r="M268" s="20">
        <v>0</v>
      </c>
      <c r="N268" s="20">
        <v>54.75</v>
      </c>
      <c r="O268" s="20">
        <v>0</v>
      </c>
      <c r="P268" s="20">
        <v>0</v>
      </c>
      <c r="Q268" s="20">
        <v>0</v>
      </c>
      <c r="R268" s="20">
        <v>0</v>
      </c>
      <c r="S268" s="20">
        <v>117.93</v>
      </c>
      <c r="T268" s="17">
        <v>1</v>
      </c>
      <c r="V268" s="18">
        <f t="shared" si="32"/>
        <v>63.18</v>
      </c>
      <c r="W268" s="18">
        <f t="shared" si="33"/>
        <v>54.75</v>
      </c>
      <c r="X268" s="18">
        <f t="shared" si="34"/>
        <v>0</v>
      </c>
      <c r="Y268" s="18">
        <f t="shared" si="35"/>
        <v>117.93</v>
      </c>
      <c r="Z268" s="18">
        <f t="shared" si="36"/>
        <v>0</v>
      </c>
      <c r="AA268" s="18">
        <f t="shared" si="37"/>
        <v>0</v>
      </c>
      <c r="AB268" s="18">
        <f t="shared" si="38"/>
        <v>0</v>
      </c>
      <c r="AC268" s="18">
        <f t="shared" si="39"/>
        <v>0</v>
      </c>
      <c r="AD268" t="s">
        <v>103</v>
      </c>
    </row>
    <row r="269" spans="1:30" ht="13.45" thickBot="1" x14ac:dyDescent="0.3">
      <c r="A269" s="4" t="s">
        <v>6</v>
      </c>
      <c r="B269" s="4" t="s">
        <v>24</v>
      </c>
      <c r="C269" s="4" t="s">
        <v>8</v>
      </c>
      <c r="D269" s="4" t="s">
        <v>31</v>
      </c>
      <c r="E269" s="4" t="s">
        <v>56</v>
      </c>
      <c r="F269" s="24" t="s">
        <v>18</v>
      </c>
      <c r="G269" s="4" t="s">
        <v>24</v>
      </c>
      <c r="H269" s="4" t="s">
        <v>8</v>
      </c>
      <c r="I269" s="20">
        <v>117.93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117.93</v>
      </c>
      <c r="T269" s="17">
        <v>1</v>
      </c>
      <c r="V269" s="18">
        <f t="shared" si="32"/>
        <v>117.93</v>
      </c>
      <c r="W269" s="18">
        <f t="shared" si="33"/>
        <v>0</v>
      </c>
      <c r="X269" s="18">
        <f t="shared" si="34"/>
        <v>0</v>
      </c>
      <c r="Y269" s="18">
        <f t="shared" si="35"/>
        <v>117.93</v>
      </c>
      <c r="Z269" s="18">
        <f t="shared" si="36"/>
        <v>0</v>
      </c>
      <c r="AA269" s="18">
        <f t="shared" si="37"/>
        <v>0</v>
      </c>
      <c r="AB269" s="18">
        <f t="shared" si="38"/>
        <v>0</v>
      </c>
      <c r="AC269" s="18">
        <f t="shared" si="39"/>
        <v>0</v>
      </c>
      <c r="AD269" t="s">
        <v>103</v>
      </c>
    </row>
    <row r="270" spans="1:30" ht="13.45" thickBot="1" x14ac:dyDescent="0.3">
      <c r="A270" s="4" t="s">
        <v>12</v>
      </c>
      <c r="B270" s="4" t="s">
        <v>24</v>
      </c>
      <c r="C270" s="4" t="s">
        <v>8</v>
      </c>
      <c r="D270" s="4" t="s">
        <v>31</v>
      </c>
      <c r="E270" s="4" t="s">
        <v>56</v>
      </c>
      <c r="F270" s="24" t="s">
        <v>18</v>
      </c>
      <c r="G270" s="4" t="s">
        <v>24</v>
      </c>
      <c r="H270" s="4" t="s">
        <v>8</v>
      </c>
      <c r="I270" s="20">
        <v>22831.5</v>
      </c>
      <c r="J270" s="20">
        <v>0</v>
      </c>
      <c r="K270" s="20">
        <v>0</v>
      </c>
      <c r="L270" s="20">
        <v>224.9</v>
      </c>
      <c r="M270" s="20">
        <v>0</v>
      </c>
      <c r="N270" s="20">
        <v>864.51</v>
      </c>
      <c r="O270" s="20">
        <v>0</v>
      </c>
      <c r="P270" s="20">
        <v>0</v>
      </c>
      <c r="Q270" s="20">
        <v>0</v>
      </c>
      <c r="R270" s="20">
        <v>0</v>
      </c>
      <c r="S270" s="20">
        <v>23696.01</v>
      </c>
      <c r="T270" s="17">
        <v>1</v>
      </c>
      <c r="V270" s="18">
        <f t="shared" si="32"/>
        <v>22831.5</v>
      </c>
      <c r="W270" s="18">
        <f t="shared" si="33"/>
        <v>864.51</v>
      </c>
      <c r="X270" s="18">
        <f t="shared" si="34"/>
        <v>0</v>
      </c>
      <c r="Y270" s="18">
        <f t="shared" si="35"/>
        <v>23696.01</v>
      </c>
      <c r="Z270" s="18">
        <f t="shared" si="36"/>
        <v>0</v>
      </c>
      <c r="AA270" s="18">
        <f t="shared" si="37"/>
        <v>0</v>
      </c>
      <c r="AB270" s="18">
        <f t="shared" si="38"/>
        <v>0</v>
      </c>
      <c r="AC270" s="18">
        <f t="shared" si="39"/>
        <v>0</v>
      </c>
      <c r="AD270" t="s">
        <v>103</v>
      </c>
    </row>
    <row r="271" spans="1:30" ht="13.45" thickBot="1" x14ac:dyDescent="0.3">
      <c r="A271" s="4" t="s">
        <v>12</v>
      </c>
      <c r="B271" s="4" t="s">
        <v>24</v>
      </c>
      <c r="C271" s="4" t="s">
        <v>8</v>
      </c>
      <c r="D271" s="4" t="s">
        <v>36</v>
      </c>
      <c r="E271" s="4" t="s">
        <v>56</v>
      </c>
      <c r="F271" s="24" t="s">
        <v>18</v>
      </c>
      <c r="G271" s="4" t="s">
        <v>24</v>
      </c>
      <c r="H271" s="4" t="s">
        <v>8</v>
      </c>
      <c r="I271" s="20">
        <v>29029.439999999999</v>
      </c>
      <c r="J271" s="20">
        <v>0</v>
      </c>
      <c r="K271" s="20">
        <v>0</v>
      </c>
      <c r="L271" s="20">
        <v>39.94</v>
      </c>
      <c r="M271" s="20">
        <v>0</v>
      </c>
      <c r="N271" s="20">
        <v>95.15</v>
      </c>
      <c r="O271" s="20">
        <v>0</v>
      </c>
      <c r="P271" s="20">
        <v>0</v>
      </c>
      <c r="Q271" s="20">
        <v>0</v>
      </c>
      <c r="R271" s="20">
        <v>0</v>
      </c>
      <c r="S271" s="20">
        <v>29124.59</v>
      </c>
      <c r="T271" s="17">
        <v>1</v>
      </c>
      <c r="V271" s="18">
        <f t="shared" si="32"/>
        <v>29029.439999999999</v>
      </c>
      <c r="W271" s="18">
        <f t="shared" si="33"/>
        <v>95.15</v>
      </c>
      <c r="X271" s="18">
        <f t="shared" si="34"/>
        <v>0</v>
      </c>
      <c r="Y271" s="18">
        <f t="shared" si="35"/>
        <v>29124.59</v>
      </c>
      <c r="Z271" s="18">
        <f t="shared" si="36"/>
        <v>0</v>
      </c>
      <c r="AA271" s="18">
        <f t="shared" si="37"/>
        <v>0</v>
      </c>
      <c r="AB271" s="18">
        <f t="shared" si="38"/>
        <v>0</v>
      </c>
      <c r="AC271" s="18">
        <f t="shared" si="39"/>
        <v>0</v>
      </c>
      <c r="AD271" t="s">
        <v>103</v>
      </c>
    </row>
    <row r="272" spans="1:30" ht="13.45" thickBot="1" x14ac:dyDescent="0.3">
      <c r="A272" s="4" t="s">
        <v>6</v>
      </c>
      <c r="B272" s="4" t="s">
        <v>24</v>
      </c>
      <c r="C272" s="4" t="s">
        <v>8</v>
      </c>
      <c r="D272" s="4" t="s">
        <v>25</v>
      </c>
      <c r="E272" s="4" t="s">
        <v>56</v>
      </c>
      <c r="F272" s="24" t="s">
        <v>18</v>
      </c>
      <c r="G272" s="4" t="s">
        <v>24</v>
      </c>
      <c r="H272" s="4" t="s">
        <v>8</v>
      </c>
      <c r="I272" s="20">
        <v>117.93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117.93</v>
      </c>
      <c r="T272" s="17">
        <v>1</v>
      </c>
      <c r="V272" s="18">
        <f t="shared" si="32"/>
        <v>117.93</v>
      </c>
      <c r="W272" s="18">
        <f t="shared" si="33"/>
        <v>0</v>
      </c>
      <c r="X272" s="18">
        <f t="shared" si="34"/>
        <v>0</v>
      </c>
      <c r="Y272" s="18">
        <f t="shared" si="35"/>
        <v>117.93</v>
      </c>
      <c r="Z272" s="18">
        <f t="shared" si="36"/>
        <v>0</v>
      </c>
      <c r="AA272" s="18">
        <f t="shared" si="37"/>
        <v>0</v>
      </c>
      <c r="AB272" s="18">
        <f t="shared" si="38"/>
        <v>0</v>
      </c>
      <c r="AC272" s="18">
        <f t="shared" si="39"/>
        <v>0</v>
      </c>
      <c r="AD272" t="s">
        <v>103</v>
      </c>
    </row>
    <row r="273" spans="1:30" ht="13.45" thickBot="1" x14ac:dyDescent="0.3">
      <c r="A273" s="4" t="s">
        <v>12</v>
      </c>
      <c r="B273" s="4" t="s">
        <v>24</v>
      </c>
      <c r="C273" s="4" t="s">
        <v>8</v>
      </c>
      <c r="D273" s="4" t="s">
        <v>48</v>
      </c>
      <c r="E273" s="4" t="s">
        <v>46</v>
      </c>
      <c r="F273" s="24" t="s">
        <v>33</v>
      </c>
      <c r="G273" s="4" t="s">
        <v>24</v>
      </c>
      <c r="H273" s="4" t="s">
        <v>8</v>
      </c>
      <c r="I273" s="20"/>
      <c r="J273" s="20"/>
      <c r="K273" s="20"/>
      <c r="L273" s="20"/>
      <c r="M273" s="20"/>
      <c r="N273" s="20"/>
      <c r="O273" s="20"/>
      <c r="P273" s="20"/>
      <c r="Q273" s="20"/>
      <c r="R273" s="20">
        <f>-108.32-108.32</f>
        <v>-216.64</v>
      </c>
      <c r="S273" s="20">
        <f>-108.32-108.32</f>
        <v>-216.64</v>
      </c>
      <c r="T273" s="17">
        <v>1</v>
      </c>
      <c r="V273" s="18">
        <f t="shared" si="32"/>
        <v>0</v>
      </c>
      <c r="W273" s="18">
        <f t="shared" si="33"/>
        <v>0</v>
      </c>
      <c r="X273" s="18">
        <f t="shared" si="34"/>
        <v>-216.64</v>
      </c>
      <c r="Y273" s="18">
        <f t="shared" si="35"/>
        <v>-216.64</v>
      </c>
      <c r="Z273" s="18">
        <f t="shared" si="36"/>
        <v>0</v>
      </c>
      <c r="AA273" s="18">
        <f t="shared" si="37"/>
        <v>0</v>
      </c>
      <c r="AB273" s="18">
        <f t="shared" si="38"/>
        <v>0</v>
      </c>
      <c r="AC273" s="18">
        <f t="shared" si="39"/>
        <v>0</v>
      </c>
      <c r="AD273" t="s">
        <v>103</v>
      </c>
    </row>
    <row r="274" spans="1:30" ht="13.45" thickBot="1" x14ac:dyDescent="0.3">
      <c r="A274" s="4" t="s">
        <v>6</v>
      </c>
      <c r="B274" s="4" t="s">
        <v>24</v>
      </c>
      <c r="C274" s="4" t="s">
        <v>8</v>
      </c>
      <c r="D274" s="4" t="s">
        <v>48</v>
      </c>
      <c r="E274" s="4" t="s">
        <v>46</v>
      </c>
      <c r="F274" s="24" t="s">
        <v>33</v>
      </c>
      <c r="G274" s="4" t="s">
        <v>24</v>
      </c>
      <c r="H274" s="4" t="s">
        <v>8</v>
      </c>
      <c r="I274" s="20"/>
      <c r="J274" s="20"/>
      <c r="K274" s="20"/>
      <c r="L274" s="20"/>
      <c r="M274" s="20"/>
      <c r="N274" s="20"/>
      <c r="O274" s="20"/>
      <c r="P274" s="20"/>
      <c r="Q274" s="20"/>
      <c r="R274" s="20">
        <v>216.64</v>
      </c>
      <c r="S274" s="20">
        <v>216.64</v>
      </c>
      <c r="T274" s="17">
        <v>1</v>
      </c>
      <c r="V274" s="18">
        <f t="shared" si="32"/>
        <v>0</v>
      </c>
      <c r="W274" s="18">
        <f t="shared" si="33"/>
        <v>0</v>
      </c>
      <c r="X274" s="18">
        <f t="shared" si="34"/>
        <v>216.64</v>
      </c>
      <c r="Y274" s="18">
        <f t="shared" si="35"/>
        <v>216.64</v>
      </c>
      <c r="Z274" s="18">
        <f t="shared" si="36"/>
        <v>0</v>
      </c>
      <c r="AA274" s="18">
        <f t="shared" si="37"/>
        <v>0</v>
      </c>
      <c r="AB274" s="18">
        <f t="shared" si="38"/>
        <v>0</v>
      </c>
      <c r="AC274" s="18">
        <f t="shared" si="39"/>
        <v>0</v>
      </c>
      <c r="AD274" t="s">
        <v>103</v>
      </c>
    </row>
    <row r="275" spans="1:30" ht="13.45" thickBot="1" x14ac:dyDescent="0.3">
      <c r="A275" s="4" t="s">
        <v>12</v>
      </c>
      <c r="B275" s="4" t="s">
        <v>19</v>
      </c>
      <c r="C275" s="4" t="s">
        <v>8</v>
      </c>
      <c r="D275" s="4" t="s">
        <v>48</v>
      </c>
      <c r="E275" s="4" t="s">
        <v>32</v>
      </c>
      <c r="F275" s="24" t="s">
        <v>33</v>
      </c>
      <c r="G275" s="4" t="s">
        <v>19</v>
      </c>
      <c r="H275" s="4" t="s">
        <v>8</v>
      </c>
      <c r="I275" s="20"/>
      <c r="J275" s="20"/>
      <c r="K275" s="20"/>
      <c r="L275" s="20"/>
      <c r="M275" s="20"/>
      <c r="N275" s="20"/>
      <c r="O275" s="20"/>
      <c r="P275" s="20"/>
      <c r="Q275" s="20"/>
      <c r="R275" s="20">
        <f>-210.37-210.37</f>
        <v>-420.74</v>
      </c>
      <c r="S275" s="20">
        <f>-210.37-210.37</f>
        <v>-420.74</v>
      </c>
      <c r="U275" s="17">
        <v>1</v>
      </c>
      <c r="V275" s="18">
        <f t="shared" si="32"/>
        <v>0</v>
      </c>
      <c r="W275" s="18">
        <f t="shared" si="33"/>
        <v>0</v>
      </c>
      <c r="X275" s="18">
        <f t="shared" si="34"/>
        <v>0</v>
      </c>
      <c r="Y275" s="18">
        <f t="shared" si="35"/>
        <v>0</v>
      </c>
      <c r="Z275" s="18">
        <f t="shared" si="36"/>
        <v>0</v>
      </c>
      <c r="AA275" s="18">
        <f t="shared" si="37"/>
        <v>0</v>
      </c>
      <c r="AB275" s="18">
        <f t="shared" si="38"/>
        <v>-420.74</v>
      </c>
      <c r="AC275" s="18">
        <f t="shared" si="39"/>
        <v>-420.74</v>
      </c>
      <c r="AD275" t="s">
        <v>103</v>
      </c>
    </row>
    <row r="276" spans="1:30" ht="13.45" thickBot="1" x14ac:dyDescent="0.3">
      <c r="A276" s="4" t="s">
        <v>6</v>
      </c>
      <c r="B276" s="4" t="s">
        <v>19</v>
      </c>
      <c r="C276" s="4" t="s">
        <v>8</v>
      </c>
      <c r="D276" s="4" t="s">
        <v>48</v>
      </c>
      <c r="E276" s="4" t="s">
        <v>32</v>
      </c>
      <c r="F276" s="24" t="s">
        <v>33</v>
      </c>
      <c r="G276" s="4" t="s">
        <v>19</v>
      </c>
      <c r="H276" s="4" t="s">
        <v>8</v>
      </c>
      <c r="I276" s="20"/>
      <c r="J276" s="20"/>
      <c r="K276" s="20"/>
      <c r="L276" s="20"/>
      <c r="M276" s="20"/>
      <c r="N276" s="20"/>
      <c r="O276" s="20"/>
      <c r="P276" s="20"/>
      <c r="Q276" s="20"/>
      <c r="R276" s="20">
        <v>420.74</v>
      </c>
      <c r="S276" s="20">
        <v>420.74</v>
      </c>
      <c r="U276" s="17">
        <v>1</v>
      </c>
      <c r="V276" s="18">
        <f t="shared" si="32"/>
        <v>0</v>
      </c>
      <c r="W276" s="18">
        <f t="shared" si="33"/>
        <v>0</v>
      </c>
      <c r="X276" s="18">
        <f t="shared" si="34"/>
        <v>0</v>
      </c>
      <c r="Y276" s="18">
        <f t="shared" si="35"/>
        <v>0</v>
      </c>
      <c r="Z276" s="18">
        <f t="shared" si="36"/>
        <v>0</v>
      </c>
      <c r="AA276" s="18">
        <f t="shared" si="37"/>
        <v>0</v>
      </c>
      <c r="AB276" s="18">
        <f t="shared" si="38"/>
        <v>420.74</v>
      </c>
      <c r="AC276" s="18">
        <f t="shared" si="39"/>
        <v>420.74</v>
      </c>
      <c r="AD276" t="s">
        <v>103</v>
      </c>
    </row>
    <row r="277" spans="1:30" ht="13.45" thickBot="1" x14ac:dyDescent="0.3">
      <c r="A277" s="4" t="s">
        <v>12</v>
      </c>
      <c r="B277" s="4" t="s">
        <v>24</v>
      </c>
      <c r="C277" s="4" t="s">
        <v>8</v>
      </c>
      <c r="D277" s="4" t="s">
        <v>45</v>
      </c>
      <c r="E277" s="4" t="s">
        <v>46</v>
      </c>
      <c r="F277" s="24" t="s">
        <v>33</v>
      </c>
      <c r="G277" s="4" t="s">
        <v>24</v>
      </c>
      <c r="H277" s="4" t="s">
        <v>8</v>
      </c>
      <c r="I277" s="20">
        <v>109995.69</v>
      </c>
      <c r="J277" s="20">
        <v>512.91</v>
      </c>
      <c r="K277" s="20">
        <v>888.66</v>
      </c>
      <c r="L277" s="20">
        <v>1922.77</v>
      </c>
      <c r="M277" s="20">
        <v>0</v>
      </c>
      <c r="N277" s="20">
        <v>24415.81</v>
      </c>
      <c r="O277" s="20">
        <v>0</v>
      </c>
      <c r="P277" s="20">
        <v>0</v>
      </c>
      <c r="Q277" s="20">
        <v>0</v>
      </c>
      <c r="R277" s="20">
        <v>0</v>
      </c>
      <c r="S277" s="20">
        <v>134411.5</v>
      </c>
      <c r="T277" s="17">
        <v>1</v>
      </c>
      <c r="V277" s="18">
        <f t="shared" si="32"/>
        <v>109995.69</v>
      </c>
      <c r="W277" s="18">
        <f t="shared" si="33"/>
        <v>24415.81</v>
      </c>
      <c r="X277" s="18">
        <f t="shared" si="34"/>
        <v>0</v>
      </c>
      <c r="Y277" s="18">
        <f t="shared" si="35"/>
        <v>134411.5</v>
      </c>
      <c r="Z277" s="18">
        <f t="shared" si="36"/>
        <v>0</v>
      </c>
      <c r="AA277" s="18">
        <f t="shared" si="37"/>
        <v>0</v>
      </c>
      <c r="AB277" s="18">
        <f t="shared" si="38"/>
        <v>0</v>
      </c>
      <c r="AC277" s="18">
        <f t="shared" si="39"/>
        <v>0</v>
      </c>
      <c r="AD277" t="s">
        <v>103</v>
      </c>
    </row>
    <row r="278" spans="1:30" ht="13.45" thickBot="1" x14ac:dyDescent="0.3">
      <c r="A278" s="4" t="s">
        <v>12</v>
      </c>
      <c r="B278" s="4" t="s">
        <v>24</v>
      </c>
      <c r="C278" s="4" t="s">
        <v>8</v>
      </c>
      <c r="D278" s="4" t="s">
        <v>47</v>
      </c>
      <c r="E278" s="4" t="s">
        <v>46</v>
      </c>
      <c r="F278" s="24" t="s">
        <v>33</v>
      </c>
      <c r="G278" s="4" t="s">
        <v>24</v>
      </c>
      <c r="H278" s="4" t="s">
        <v>8</v>
      </c>
      <c r="I278" s="20">
        <v>135369.04999999999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135369.04999999999</v>
      </c>
      <c r="T278" s="17">
        <v>1</v>
      </c>
      <c r="V278" s="18">
        <f t="shared" si="32"/>
        <v>135369.04999999999</v>
      </c>
      <c r="W278" s="18">
        <f t="shared" si="33"/>
        <v>0</v>
      </c>
      <c r="X278" s="18">
        <f t="shared" si="34"/>
        <v>0</v>
      </c>
      <c r="Y278" s="18">
        <f t="shared" si="35"/>
        <v>135369.04999999999</v>
      </c>
      <c r="Z278" s="18">
        <f t="shared" si="36"/>
        <v>0</v>
      </c>
      <c r="AA278" s="18">
        <f t="shared" si="37"/>
        <v>0</v>
      </c>
      <c r="AB278" s="18">
        <f t="shared" si="38"/>
        <v>0</v>
      </c>
      <c r="AC278" s="18">
        <f t="shared" si="39"/>
        <v>0</v>
      </c>
      <c r="AD278" t="s">
        <v>103</v>
      </c>
    </row>
    <row r="279" spans="1:30" ht="13.45" thickBot="1" x14ac:dyDescent="0.3">
      <c r="A279" s="4" t="s">
        <v>12</v>
      </c>
      <c r="B279" s="4" t="s">
        <v>24</v>
      </c>
      <c r="C279" s="4" t="s">
        <v>8</v>
      </c>
      <c r="D279" s="4" t="s">
        <v>48</v>
      </c>
      <c r="E279" s="4" t="s">
        <v>46</v>
      </c>
      <c r="F279" s="24" t="s">
        <v>33</v>
      </c>
      <c r="G279" s="4" t="s">
        <v>24</v>
      </c>
      <c r="H279" s="4" t="s">
        <v>8</v>
      </c>
      <c r="I279" s="20">
        <v>207803.82</v>
      </c>
      <c r="J279" s="20">
        <v>0</v>
      </c>
      <c r="K279" s="20">
        <v>0</v>
      </c>
      <c r="L279" s="20">
        <v>605.77</v>
      </c>
      <c r="M279" s="20">
        <v>0</v>
      </c>
      <c r="N279" s="20">
        <v>8779.84</v>
      </c>
      <c r="O279" s="20">
        <v>0</v>
      </c>
      <c r="P279" s="20">
        <v>0</v>
      </c>
      <c r="Q279" s="20">
        <v>0</v>
      </c>
      <c r="R279" s="20">
        <v>0</v>
      </c>
      <c r="S279" s="20">
        <v>216583.66</v>
      </c>
      <c r="T279" s="17">
        <v>1</v>
      </c>
      <c r="V279" s="18">
        <f t="shared" si="32"/>
        <v>207803.82</v>
      </c>
      <c r="W279" s="18">
        <f t="shared" si="33"/>
        <v>8779.84</v>
      </c>
      <c r="X279" s="18">
        <f t="shared" si="34"/>
        <v>0</v>
      </c>
      <c r="Y279" s="18">
        <f t="shared" si="35"/>
        <v>216583.66</v>
      </c>
      <c r="Z279" s="18">
        <f t="shared" si="36"/>
        <v>0</v>
      </c>
      <c r="AA279" s="18">
        <f t="shared" si="37"/>
        <v>0</v>
      </c>
      <c r="AB279" s="18">
        <f t="shared" si="38"/>
        <v>0</v>
      </c>
      <c r="AC279" s="18">
        <f t="shared" si="39"/>
        <v>0</v>
      </c>
      <c r="AD279" t="s">
        <v>103</v>
      </c>
    </row>
    <row r="280" spans="1:30" ht="13.45" thickBot="1" x14ac:dyDescent="0.3">
      <c r="A280" s="4" t="s">
        <v>12</v>
      </c>
      <c r="B280" s="4" t="s">
        <v>24</v>
      </c>
      <c r="C280" s="4" t="s">
        <v>8</v>
      </c>
      <c r="D280" s="4" t="s">
        <v>55</v>
      </c>
      <c r="E280" s="4" t="s">
        <v>46</v>
      </c>
      <c r="F280" s="24" t="s">
        <v>33</v>
      </c>
      <c r="G280" s="4" t="s">
        <v>24</v>
      </c>
      <c r="H280" s="4" t="s">
        <v>8</v>
      </c>
      <c r="I280" s="20">
        <v>170213.12</v>
      </c>
      <c r="J280" s="20">
        <v>0</v>
      </c>
      <c r="K280" s="20">
        <v>0</v>
      </c>
      <c r="L280" s="20">
        <v>208.71</v>
      </c>
      <c r="M280" s="20">
        <v>0</v>
      </c>
      <c r="N280" s="20">
        <v>2905.86</v>
      </c>
      <c r="O280" s="20">
        <v>0</v>
      </c>
      <c r="P280" s="20">
        <v>0</v>
      </c>
      <c r="Q280" s="20">
        <v>0</v>
      </c>
      <c r="R280" s="20">
        <v>0</v>
      </c>
      <c r="S280" s="20">
        <v>173118.98</v>
      </c>
      <c r="T280" s="17">
        <v>1</v>
      </c>
      <c r="V280" s="18">
        <f t="shared" si="32"/>
        <v>170213.12</v>
      </c>
      <c r="W280" s="18">
        <f t="shared" si="33"/>
        <v>2905.86</v>
      </c>
      <c r="X280" s="18">
        <f t="shared" si="34"/>
        <v>0</v>
      </c>
      <c r="Y280" s="18">
        <f t="shared" si="35"/>
        <v>173118.98</v>
      </c>
      <c r="Z280" s="18">
        <f t="shared" si="36"/>
        <v>0</v>
      </c>
      <c r="AA280" s="18">
        <f t="shared" si="37"/>
        <v>0</v>
      </c>
      <c r="AB280" s="18">
        <f t="shared" si="38"/>
        <v>0</v>
      </c>
      <c r="AC280" s="18">
        <f t="shared" si="39"/>
        <v>0</v>
      </c>
      <c r="AD280" t="s">
        <v>103</v>
      </c>
    </row>
    <row r="281" spans="1:30" ht="13.45" thickBot="1" x14ac:dyDescent="0.3">
      <c r="A281" s="4" t="s">
        <v>12</v>
      </c>
      <c r="B281" s="4" t="s">
        <v>24</v>
      </c>
      <c r="C281" s="4" t="s">
        <v>8</v>
      </c>
      <c r="D281" s="4" t="s">
        <v>31</v>
      </c>
      <c r="E281" s="4" t="s">
        <v>46</v>
      </c>
      <c r="F281" s="24" t="s">
        <v>33</v>
      </c>
      <c r="G281" s="4" t="s">
        <v>24</v>
      </c>
      <c r="H281" s="4" t="s">
        <v>8</v>
      </c>
      <c r="I281" s="20">
        <v>216583.66</v>
      </c>
      <c r="J281" s="20">
        <v>0</v>
      </c>
      <c r="K281" s="20">
        <v>0</v>
      </c>
      <c r="L281" s="20">
        <v>-2.65</v>
      </c>
      <c r="M281" s="20">
        <v>0</v>
      </c>
      <c r="N281" s="20">
        <v>-39.86</v>
      </c>
      <c r="O281" s="20">
        <v>0</v>
      </c>
      <c r="P281" s="20">
        <v>0</v>
      </c>
      <c r="Q281" s="20">
        <v>0</v>
      </c>
      <c r="R281" s="20">
        <v>0</v>
      </c>
      <c r="S281" s="20">
        <v>216543.8</v>
      </c>
      <c r="T281" s="17">
        <v>1</v>
      </c>
      <c r="V281" s="18">
        <f t="shared" si="32"/>
        <v>216583.66</v>
      </c>
      <c r="W281" s="18">
        <f t="shared" si="33"/>
        <v>-39.86</v>
      </c>
      <c r="X281" s="18">
        <f t="shared" si="34"/>
        <v>0</v>
      </c>
      <c r="Y281" s="18">
        <f t="shared" si="35"/>
        <v>216543.8</v>
      </c>
      <c r="Z281" s="18">
        <f t="shared" si="36"/>
        <v>0</v>
      </c>
      <c r="AA281" s="18">
        <f t="shared" si="37"/>
        <v>0</v>
      </c>
      <c r="AB281" s="18">
        <f t="shared" si="38"/>
        <v>0</v>
      </c>
      <c r="AC281" s="18">
        <f t="shared" si="39"/>
        <v>0</v>
      </c>
      <c r="AD281" t="s">
        <v>103</v>
      </c>
    </row>
    <row r="282" spans="1:30" ht="13.45" thickBot="1" x14ac:dyDescent="0.3">
      <c r="A282" s="4" t="s">
        <v>12</v>
      </c>
      <c r="B282" s="4" t="s">
        <v>24</v>
      </c>
      <c r="C282" s="4" t="s">
        <v>8</v>
      </c>
      <c r="D282" s="4" t="s">
        <v>51</v>
      </c>
      <c r="E282" s="4" t="s">
        <v>46</v>
      </c>
      <c r="F282" s="24" t="s">
        <v>33</v>
      </c>
      <c r="G282" s="4" t="s">
        <v>24</v>
      </c>
      <c r="H282" s="4" t="s">
        <v>8</v>
      </c>
      <c r="I282" s="20">
        <v>134411.5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P282" s="20">
        <v>0</v>
      </c>
      <c r="Q282" s="20">
        <v>0</v>
      </c>
      <c r="R282" s="20">
        <v>0</v>
      </c>
      <c r="S282" s="20">
        <v>134411.5</v>
      </c>
      <c r="T282" s="17">
        <v>1</v>
      </c>
      <c r="V282" s="18">
        <f t="shared" si="32"/>
        <v>134411.5</v>
      </c>
      <c r="W282" s="18">
        <f t="shared" si="33"/>
        <v>0</v>
      </c>
      <c r="X282" s="18">
        <f t="shared" si="34"/>
        <v>0</v>
      </c>
      <c r="Y282" s="18">
        <f t="shared" si="35"/>
        <v>134411.5</v>
      </c>
      <c r="Z282" s="18">
        <f t="shared" si="36"/>
        <v>0</v>
      </c>
      <c r="AA282" s="18">
        <f t="shared" si="37"/>
        <v>0</v>
      </c>
      <c r="AB282" s="18">
        <f t="shared" si="38"/>
        <v>0</v>
      </c>
      <c r="AC282" s="18">
        <f t="shared" si="39"/>
        <v>0</v>
      </c>
      <c r="AD282" t="s">
        <v>103</v>
      </c>
    </row>
    <row r="283" spans="1:30" ht="13.45" thickBot="1" x14ac:dyDescent="0.3">
      <c r="A283" s="4" t="s">
        <v>12</v>
      </c>
      <c r="B283" s="4" t="s">
        <v>24</v>
      </c>
      <c r="C283" s="4" t="s">
        <v>8</v>
      </c>
      <c r="D283" s="4" t="s">
        <v>15</v>
      </c>
      <c r="E283" s="4" t="s">
        <v>46</v>
      </c>
      <c r="F283" s="24" t="s">
        <v>33</v>
      </c>
      <c r="G283" s="4" t="s">
        <v>24</v>
      </c>
      <c r="H283" s="4" t="s">
        <v>8</v>
      </c>
      <c r="I283" s="20">
        <v>135369.04999999999</v>
      </c>
      <c r="J283" s="20">
        <v>0</v>
      </c>
      <c r="K283" s="20">
        <v>0</v>
      </c>
      <c r="L283" s="20">
        <v>821.36</v>
      </c>
      <c r="M283" s="20">
        <v>0</v>
      </c>
      <c r="N283" s="20">
        <v>12097.66</v>
      </c>
      <c r="O283" s="20">
        <v>0</v>
      </c>
      <c r="P283" s="20">
        <v>0</v>
      </c>
      <c r="Q283" s="20">
        <v>0</v>
      </c>
      <c r="R283" s="20">
        <v>0</v>
      </c>
      <c r="S283" s="20">
        <v>147466.71</v>
      </c>
      <c r="T283" s="17">
        <v>1</v>
      </c>
      <c r="V283" s="18">
        <f t="shared" si="32"/>
        <v>135369.04999999999</v>
      </c>
      <c r="W283" s="18">
        <f t="shared" si="33"/>
        <v>12097.66</v>
      </c>
      <c r="X283" s="18">
        <f t="shared" si="34"/>
        <v>0</v>
      </c>
      <c r="Y283" s="18">
        <f t="shared" si="35"/>
        <v>147466.71</v>
      </c>
      <c r="Z283" s="18">
        <f t="shared" si="36"/>
        <v>0</v>
      </c>
      <c r="AA283" s="18">
        <f t="shared" si="37"/>
        <v>0</v>
      </c>
      <c r="AB283" s="18">
        <f t="shared" si="38"/>
        <v>0</v>
      </c>
      <c r="AC283" s="18">
        <f t="shared" si="39"/>
        <v>0</v>
      </c>
      <c r="AD283" t="s">
        <v>103</v>
      </c>
    </row>
    <row r="284" spans="1:30" ht="13.45" thickBot="1" x14ac:dyDescent="0.3">
      <c r="A284" s="4" t="s">
        <v>12</v>
      </c>
      <c r="B284" s="4" t="s">
        <v>24</v>
      </c>
      <c r="C284" s="4" t="s">
        <v>8</v>
      </c>
      <c r="D284" s="4" t="s">
        <v>25</v>
      </c>
      <c r="E284" s="4" t="s">
        <v>46</v>
      </c>
      <c r="F284" s="24" t="s">
        <v>33</v>
      </c>
      <c r="G284" s="4" t="s">
        <v>24</v>
      </c>
      <c r="H284" s="4" t="s">
        <v>8</v>
      </c>
      <c r="I284" s="20">
        <v>216543.8</v>
      </c>
      <c r="J284" s="20">
        <v>0</v>
      </c>
      <c r="K284" s="20">
        <v>0</v>
      </c>
      <c r="L284" s="20">
        <v>1114.77</v>
      </c>
      <c r="M284" s="20">
        <v>0</v>
      </c>
      <c r="N284" s="20">
        <v>16743.04</v>
      </c>
      <c r="O284" s="20">
        <v>0</v>
      </c>
      <c r="P284" s="20">
        <v>0</v>
      </c>
      <c r="Q284" s="20">
        <v>0</v>
      </c>
      <c r="R284" s="20">
        <v>0</v>
      </c>
      <c r="S284" s="20">
        <v>233286.84</v>
      </c>
      <c r="T284" s="17">
        <v>1</v>
      </c>
      <c r="V284" s="18">
        <f t="shared" si="32"/>
        <v>216543.8</v>
      </c>
      <c r="W284" s="18">
        <f t="shared" si="33"/>
        <v>16743.04</v>
      </c>
      <c r="X284" s="18">
        <f t="shared" si="34"/>
        <v>0</v>
      </c>
      <c r="Y284" s="18">
        <f t="shared" si="35"/>
        <v>233286.84</v>
      </c>
      <c r="Z284" s="18">
        <f t="shared" si="36"/>
        <v>0</v>
      </c>
      <c r="AA284" s="18">
        <f t="shared" si="37"/>
        <v>0</v>
      </c>
      <c r="AB284" s="18">
        <f t="shared" si="38"/>
        <v>0</v>
      </c>
      <c r="AC284" s="18">
        <f t="shared" si="39"/>
        <v>0</v>
      </c>
      <c r="AD284" t="s">
        <v>103</v>
      </c>
    </row>
    <row r="285" spans="1:30" ht="13.45" thickBot="1" x14ac:dyDescent="0.3">
      <c r="A285" s="4" t="s">
        <v>12</v>
      </c>
      <c r="B285" s="4" t="s">
        <v>24</v>
      </c>
      <c r="C285" s="4" t="s">
        <v>8</v>
      </c>
      <c r="D285" s="4" t="s">
        <v>28</v>
      </c>
      <c r="E285" s="4" t="s">
        <v>46</v>
      </c>
      <c r="F285" s="24" t="s">
        <v>33</v>
      </c>
      <c r="G285" s="4" t="s">
        <v>24</v>
      </c>
      <c r="H285" s="4" t="s">
        <v>8</v>
      </c>
      <c r="I285" s="20">
        <v>134411.5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P285" s="20">
        <v>0</v>
      </c>
      <c r="Q285" s="20">
        <v>0</v>
      </c>
      <c r="R285" s="20">
        <v>0</v>
      </c>
      <c r="S285" s="20">
        <v>134411.5</v>
      </c>
      <c r="T285" s="17">
        <v>1</v>
      </c>
      <c r="V285" s="18">
        <f t="shared" si="32"/>
        <v>134411.5</v>
      </c>
      <c r="W285" s="18">
        <f t="shared" si="33"/>
        <v>0</v>
      </c>
      <c r="X285" s="18">
        <f t="shared" si="34"/>
        <v>0</v>
      </c>
      <c r="Y285" s="18">
        <f t="shared" si="35"/>
        <v>134411.5</v>
      </c>
      <c r="Z285" s="18">
        <f t="shared" si="36"/>
        <v>0</v>
      </c>
      <c r="AA285" s="18">
        <f t="shared" si="37"/>
        <v>0</v>
      </c>
      <c r="AB285" s="18">
        <f t="shared" si="38"/>
        <v>0</v>
      </c>
      <c r="AC285" s="18">
        <f t="shared" si="39"/>
        <v>0</v>
      </c>
      <c r="AD285" t="s">
        <v>103</v>
      </c>
    </row>
    <row r="286" spans="1:30" ht="13.45" thickBot="1" x14ac:dyDescent="0.3">
      <c r="A286" s="4" t="s">
        <v>12</v>
      </c>
      <c r="B286" s="4" t="s">
        <v>24</v>
      </c>
      <c r="C286" s="4" t="s">
        <v>8</v>
      </c>
      <c r="D286" s="4" t="s">
        <v>16</v>
      </c>
      <c r="E286" s="4" t="s">
        <v>46</v>
      </c>
      <c r="F286" s="24" t="s">
        <v>33</v>
      </c>
      <c r="G286" s="4" t="s">
        <v>24</v>
      </c>
      <c r="H286" s="4" t="s">
        <v>8</v>
      </c>
      <c r="I286" s="20">
        <v>134411.5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134411.5</v>
      </c>
      <c r="T286" s="17">
        <v>1</v>
      </c>
      <c r="V286" s="18">
        <f t="shared" si="32"/>
        <v>134411.5</v>
      </c>
      <c r="W286" s="18">
        <f t="shared" si="33"/>
        <v>0</v>
      </c>
      <c r="X286" s="18">
        <f t="shared" si="34"/>
        <v>0</v>
      </c>
      <c r="Y286" s="18">
        <f t="shared" si="35"/>
        <v>134411.5</v>
      </c>
      <c r="Z286" s="18">
        <f t="shared" si="36"/>
        <v>0</v>
      </c>
      <c r="AA286" s="18">
        <f t="shared" si="37"/>
        <v>0</v>
      </c>
      <c r="AB286" s="18">
        <f t="shared" si="38"/>
        <v>0</v>
      </c>
      <c r="AC286" s="18">
        <f t="shared" si="39"/>
        <v>0</v>
      </c>
      <c r="AD286" t="s">
        <v>103</v>
      </c>
    </row>
    <row r="287" spans="1:30" ht="13.45" thickBot="1" x14ac:dyDescent="0.3">
      <c r="A287" s="4" t="s">
        <v>12</v>
      </c>
      <c r="B287" s="4" t="s">
        <v>24</v>
      </c>
      <c r="C287" s="4" t="s">
        <v>8</v>
      </c>
      <c r="D287" s="4" t="s">
        <v>9</v>
      </c>
      <c r="E287" s="4" t="s">
        <v>46</v>
      </c>
      <c r="F287" s="24" t="s">
        <v>33</v>
      </c>
      <c r="G287" s="4" t="s">
        <v>24</v>
      </c>
      <c r="H287" s="4" t="s">
        <v>8</v>
      </c>
      <c r="I287" s="20">
        <v>147466.71</v>
      </c>
      <c r="J287" s="20">
        <v>0</v>
      </c>
      <c r="K287" s="20">
        <v>0</v>
      </c>
      <c r="L287" s="20">
        <v>704.05</v>
      </c>
      <c r="M287" s="20">
        <v>0</v>
      </c>
      <c r="N287" s="20">
        <v>10370.120000000001</v>
      </c>
      <c r="O287" s="20">
        <v>0</v>
      </c>
      <c r="P287" s="20">
        <v>0</v>
      </c>
      <c r="Q287" s="20">
        <v>0</v>
      </c>
      <c r="R287" s="20">
        <v>0</v>
      </c>
      <c r="S287" s="20">
        <v>157836.82999999999</v>
      </c>
      <c r="T287" s="17">
        <v>1</v>
      </c>
      <c r="V287" s="18">
        <f t="shared" si="32"/>
        <v>147466.71</v>
      </c>
      <c r="W287" s="18">
        <f t="shared" si="33"/>
        <v>10370.120000000001</v>
      </c>
      <c r="X287" s="18">
        <f t="shared" si="34"/>
        <v>0</v>
      </c>
      <c r="Y287" s="18">
        <f t="shared" si="35"/>
        <v>157836.82999999999</v>
      </c>
      <c r="Z287" s="18">
        <f t="shared" si="36"/>
        <v>0</v>
      </c>
      <c r="AA287" s="18">
        <f t="shared" si="37"/>
        <v>0</v>
      </c>
      <c r="AB287" s="18">
        <f t="shared" si="38"/>
        <v>0</v>
      </c>
      <c r="AC287" s="18">
        <f t="shared" si="39"/>
        <v>0</v>
      </c>
      <c r="AD287" t="s">
        <v>103</v>
      </c>
    </row>
    <row r="288" spans="1:30" ht="13.45" thickBot="1" x14ac:dyDescent="0.3">
      <c r="A288" s="4" t="s">
        <v>12</v>
      </c>
      <c r="B288" s="4" t="s">
        <v>24</v>
      </c>
      <c r="C288" s="4" t="s">
        <v>8</v>
      </c>
      <c r="D288" s="4" t="s">
        <v>34</v>
      </c>
      <c r="E288" s="4" t="s">
        <v>46</v>
      </c>
      <c r="F288" s="24" t="s">
        <v>33</v>
      </c>
      <c r="G288" s="4" t="s">
        <v>24</v>
      </c>
      <c r="H288" s="4" t="s">
        <v>8</v>
      </c>
      <c r="I288" s="20">
        <v>0</v>
      </c>
      <c r="J288" s="20">
        <v>0</v>
      </c>
      <c r="K288" s="20">
        <v>0</v>
      </c>
      <c r="L288" s="20">
        <v>6175.22</v>
      </c>
      <c r="M288" s="20">
        <v>0</v>
      </c>
      <c r="N288" s="20">
        <v>109995.69</v>
      </c>
      <c r="O288" s="20">
        <v>0</v>
      </c>
      <c r="P288" s="20">
        <v>0</v>
      </c>
      <c r="Q288" s="20">
        <v>0</v>
      </c>
      <c r="R288" s="20">
        <v>0</v>
      </c>
      <c r="S288" s="20">
        <v>109995.69</v>
      </c>
      <c r="T288" s="17">
        <v>1</v>
      </c>
      <c r="V288" s="18">
        <f t="shared" si="32"/>
        <v>0</v>
      </c>
      <c r="W288" s="18">
        <f t="shared" si="33"/>
        <v>109995.69</v>
      </c>
      <c r="X288" s="18">
        <f t="shared" si="34"/>
        <v>0</v>
      </c>
      <c r="Y288" s="18">
        <f t="shared" si="35"/>
        <v>109995.69</v>
      </c>
      <c r="Z288" s="18">
        <f t="shared" si="36"/>
        <v>0</v>
      </c>
      <c r="AA288" s="18">
        <f t="shared" si="37"/>
        <v>0</v>
      </c>
      <c r="AB288" s="18">
        <f t="shared" si="38"/>
        <v>0</v>
      </c>
      <c r="AC288" s="18">
        <f t="shared" si="39"/>
        <v>0</v>
      </c>
      <c r="AD288" t="s">
        <v>103</v>
      </c>
    </row>
    <row r="289" spans="1:30" ht="13.45" thickBot="1" x14ac:dyDescent="0.3">
      <c r="A289" s="4" t="s">
        <v>12</v>
      </c>
      <c r="B289" s="4" t="s">
        <v>24</v>
      </c>
      <c r="C289" s="4" t="s">
        <v>8</v>
      </c>
      <c r="D289" s="4" t="s">
        <v>41</v>
      </c>
      <c r="E289" s="4" t="s">
        <v>46</v>
      </c>
      <c r="F289" s="24" t="s">
        <v>33</v>
      </c>
      <c r="G289" s="4" t="s">
        <v>24</v>
      </c>
      <c r="H289" s="4" t="s">
        <v>8</v>
      </c>
      <c r="I289" s="20">
        <v>233286.84</v>
      </c>
      <c r="J289" s="20">
        <v>0</v>
      </c>
      <c r="K289" s="20">
        <v>0</v>
      </c>
      <c r="L289" s="20">
        <v>233.97</v>
      </c>
      <c r="M289" s="20">
        <v>0</v>
      </c>
      <c r="N289" s="20">
        <v>3559.04</v>
      </c>
      <c r="O289" s="20">
        <v>0</v>
      </c>
      <c r="P289" s="20">
        <v>0</v>
      </c>
      <c r="Q289" s="20">
        <v>0</v>
      </c>
      <c r="R289" s="20">
        <v>0</v>
      </c>
      <c r="S289" s="20">
        <v>236845.88</v>
      </c>
      <c r="T289" s="17">
        <v>1</v>
      </c>
      <c r="V289" s="18">
        <f t="shared" si="32"/>
        <v>233286.84</v>
      </c>
      <c r="W289" s="18">
        <f t="shared" si="33"/>
        <v>3559.04</v>
      </c>
      <c r="X289" s="18">
        <f t="shared" si="34"/>
        <v>0</v>
      </c>
      <c r="Y289" s="18">
        <f t="shared" si="35"/>
        <v>236845.88</v>
      </c>
      <c r="Z289" s="18">
        <f t="shared" si="36"/>
        <v>0</v>
      </c>
      <c r="AA289" s="18">
        <f t="shared" si="37"/>
        <v>0</v>
      </c>
      <c r="AB289" s="18">
        <f t="shared" si="38"/>
        <v>0</v>
      </c>
      <c r="AC289" s="18">
        <f t="shared" si="39"/>
        <v>0</v>
      </c>
      <c r="AD289" t="s">
        <v>103</v>
      </c>
    </row>
    <row r="290" spans="1:30" ht="13.45" thickBot="1" x14ac:dyDescent="0.3">
      <c r="A290" s="4" t="s">
        <v>12</v>
      </c>
      <c r="B290" s="4" t="s">
        <v>24</v>
      </c>
      <c r="C290" s="4" t="s">
        <v>8</v>
      </c>
      <c r="D290" s="4" t="s">
        <v>50</v>
      </c>
      <c r="E290" s="4" t="s">
        <v>46</v>
      </c>
      <c r="F290" s="24" t="s">
        <v>33</v>
      </c>
      <c r="G290" s="4" t="s">
        <v>24</v>
      </c>
      <c r="H290" s="4" t="s">
        <v>8</v>
      </c>
      <c r="I290" s="20">
        <v>134411.5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134411.5</v>
      </c>
      <c r="T290" s="17">
        <v>1</v>
      </c>
      <c r="V290" s="18">
        <f t="shared" si="32"/>
        <v>134411.5</v>
      </c>
      <c r="W290" s="18">
        <f t="shared" si="33"/>
        <v>0</v>
      </c>
      <c r="X290" s="18">
        <f t="shared" si="34"/>
        <v>0</v>
      </c>
      <c r="Y290" s="18">
        <f t="shared" si="35"/>
        <v>134411.5</v>
      </c>
      <c r="Z290" s="18">
        <f t="shared" si="36"/>
        <v>0</v>
      </c>
      <c r="AA290" s="18">
        <f t="shared" si="37"/>
        <v>0</v>
      </c>
      <c r="AB290" s="18">
        <f t="shared" si="38"/>
        <v>0</v>
      </c>
      <c r="AC290" s="18">
        <f t="shared" si="39"/>
        <v>0</v>
      </c>
      <c r="AD290" t="s">
        <v>103</v>
      </c>
    </row>
    <row r="291" spans="1:30" ht="13.45" thickBot="1" x14ac:dyDescent="0.3">
      <c r="A291" s="4" t="s">
        <v>12</v>
      </c>
      <c r="B291" s="4" t="s">
        <v>24</v>
      </c>
      <c r="C291" s="4" t="s">
        <v>8</v>
      </c>
      <c r="D291" s="4" t="s">
        <v>23</v>
      </c>
      <c r="E291" s="4" t="s">
        <v>46</v>
      </c>
      <c r="F291" s="24" t="s">
        <v>33</v>
      </c>
      <c r="G291" s="4" t="s">
        <v>24</v>
      </c>
      <c r="H291" s="4" t="s">
        <v>8</v>
      </c>
      <c r="I291" s="20">
        <v>173118.98</v>
      </c>
      <c r="J291" s="20">
        <v>0</v>
      </c>
      <c r="K291" s="20">
        <v>0</v>
      </c>
      <c r="L291" s="20">
        <v>1204.1300000000001</v>
      </c>
      <c r="M291" s="20">
        <v>0</v>
      </c>
      <c r="N291" s="20">
        <v>13692.27</v>
      </c>
      <c r="O291" s="20">
        <v>0</v>
      </c>
      <c r="P291" s="20">
        <v>0</v>
      </c>
      <c r="Q291" s="20">
        <v>0</v>
      </c>
      <c r="R291" s="20">
        <v>0</v>
      </c>
      <c r="S291" s="20">
        <v>186811.25</v>
      </c>
      <c r="T291" s="17">
        <v>1</v>
      </c>
      <c r="V291" s="18">
        <f t="shared" si="32"/>
        <v>173118.98</v>
      </c>
      <c r="W291" s="18">
        <f t="shared" si="33"/>
        <v>13692.27</v>
      </c>
      <c r="X291" s="18">
        <f t="shared" si="34"/>
        <v>0</v>
      </c>
      <c r="Y291" s="18">
        <f t="shared" si="35"/>
        <v>186811.25</v>
      </c>
      <c r="Z291" s="18">
        <f t="shared" si="36"/>
        <v>0</v>
      </c>
      <c r="AA291" s="18">
        <f t="shared" si="37"/>
        <v>0</v>
      </c>
      <c r="AB291" s="18">
        <f t="shared" si="38"/>
        <v>0</v>
      </c>
      <c r="AC291" s="18">
        <f t="shared" si="39"/>
        <v>0</v>
      </c>
      <c r="AD291" t="s">
        <v>103</v>
      </c>
    </row>
    <row r="292" spans="1:30" ht="13.45" thickBot="1" x14ac:dyDescent="0.3">
      <c r="A292" s="4" t="s">
        <v>12</v>
      </c>
      <c r="B292" s="4" t="s">
        <v>24</v>
      </c>
      <c r="C292" s="4" t="s">
        <v>8</v>
      </c>
      <c r="D292" s="4" t="s">
        <v>20</v>
      </c>
      <c r="E292" s="4" t="s">
        <v>46</v>
      </c>
      <c r="F292" s="24" t="s">
        <v>33</v>
      </c>
      <c r="G292" s="4" t="s">
        <v>24</v>
      </c>
      <c r="H292" s="4" t="s">
        <v>8</v>
      </c>
      <c r="I292" s="20">
        <v>157836.82999999999</v>
      </c>
      <c r="J292" s="20">
        <v>0</v>
      </c>
      <c r="K292" s="20">
        <v>0</v>
      </c>
      <c r="L292" s="20">
        <v>480.07</v>
      </c>
      <c r="M292" s="20">
        <v>0</v>
      </c>
      <c r="N292" s="20">
        <v>6645.67</v>
      </c>
      <c r="O292" s="20">
        <v>0</v>
      </c>
      <c r="P292" s="20">
        <v>0</v>
      </c>
      <c r="Q292" s="20">
        <v>0</v>
      </c>
      <c r="R292" s="20">
        <v>0</v>
      </c>
      <c r="S292" s="20">
        <v>164482.5</v>
      </c>
      <c r="T292" s="17">
        <v>1</v>
      </c>
      <c r="V292" s="18">
        <f t="shared" si="32"/>
        <v>157836.82999999999</v>
      </c>
      <c r="W292" s="18">
        <f t="shared" si="33"/>
        <v>6645.67</v>
      </c>
      <c r="X292" s="18">
        <f t="shared" si="34"/>
        <v>0</v>
      </c>
      <c r="Y292" s="18">
        <f t="shared" si="35"/>
        <v>164482.5</v>
      </c>
      <c r="Z292" s="18">
        <f t="shared" si="36"/>
        <v>0</v>
      </c>
      <c r="AA292" s="18">
        <f t="shared" si="37"/>
        <v>0</v>
      </c>
      <c r="AB292" s="18">
        <f t="shared" si="38"/>
        <v>0</v>
      </c>
      <c r="AC292" s="18">
        <f t="shared" si="39"/>
        <v>0</v>
      </c>
      <c r="AD292" t="s">
        <v>103</v>
      </c>
    </row>
    <row r="293" spans="1:30" ht="13.45" thickBot="1" x14ac:dyDescent="0.3">
      <c r="A293" s="4" t="s">
        <v>12</v>
      </c>
      <c r="B293" s="4" t="s">
        <v>24</v>
      </c>
      <c r="C293" s="4" t="s">
        <v>8</v>
      </c>
      <c r="D293" s="4" t="s">
        <v>36</v>
      </c>
      <c r="E293" s="4" t="s">
        <v>46</v>
      </c>
      <c r="F293" s="24" t="s">
        <v>33</v>
      </c>
      <c r="G293" s="4" t="s">
        <v>24</v>
      </c>
      <c r="H293" s="4" t="s">
        <v>8</v>
      </c>
      <c r="I293" s="20">
        <v>236845.88</v>
      </c>
      <c r="J293" s="20">
        <v>0</v>
      </c>
      <c r="K293" s="20">
        <v>0</v>
      </c>
      <c r="L293" s="20">
        <v>141.91999999999999</v>
      </c>
      <c r="M293" s="20">
        <v>0</v>
      </c>
      <c r="N293" s="20">
        <v>2208.8200000000002</v>
      </c>
      <c r="O293" s="20">
        <v>0</v>
      </c>
      <c r="P293" s="20">
        <v>0</v>
      </c>
      <c r="Q293" s="20">
        <v>0</v>
      </c>
      <c r="R293" s="20">
        <v>0</v>
      </c>
      <c r="S293" s="20">
        <v>239054.7</v>
      </c>
      <c r="T293" s="17">
        <v>1</v>
      </c>
      <c r="V293" s="18">
        <f t="shared" si="32"/>
        <v>236845.88</v>
      </c>
      <c r="W293" s="18">
        <f t="shared" si="33"/>
        <v>2208.8200000000002</v>
      </c>
      <c r="X293" s="18">
        <f t="shared" si="34"/>
        <v>0</v>
      </c>
      <c r="Y293" s="18">
        <f t="shared" si="35"/>
        <v>239054.7</v>
      </c>
      <c r="Z293" s="18">
        <f t="shared" si="36"/>
        <v>0</v>
      </c>
      <c r="AA293" s="18">
        <f t="shared" si="37"/>
        <v>0</v>
      </c>
      <c r="AB293" s="18">
        <f t="shared" si="38"/>
        <v>0</v>
      </c>
      <c r="AC293" s="18">
        <f t="shared" si="39"/>
        <v>0</v>
      </c>
      <c r="AD293" t="s">
        <v>103</v>
      </c>
    </row>
    <row r="294" spans="1:30" ht="13.45" thickBot="1" x14ac:dyDescent="0.3">
      <c r="A294" s="4" t="s">
        <v>12</v>
      </c>
      <c r="B294" s="4" t="s">
        <v>24</v>
      </c>
      <c r="C294" s="4" t="s">
        <v>8</v>
      </c>
      <c r="D294" s="4" t="s">
        <v>49</v>
      </c>
      <c r="E294" s="4" t="s">
        <v>46</v>
      </c>
      <c r="F294" s="24" t="s">
        <v>33</v>
      </c>
      <c r="G294" s="4" t="s">
        <v>24</v>
      </c>
      <c r="H294" s="4" t="s">
        <v>8</v>
      </c>
      <c r="I294" s="20">
        <v>134411.5</v>
      </c>
      <c r="J294" s="20">
        <v>0</v>
      </c>
      <c r="K294" s="20">
        <v>0</v>
      </c>
      <c r="L294" s="20">
        <v>72.45</v>
      </c>
      <c r="M294" s="20">
        <v>0</v>
      </c>
      <c r="N294" s="20">
        <v>957.55</v>
      </c>
      <c r="O294" s="20">
        <v>0</v>
      </c>
      <c r="P294" s="20">
        <v>0</v>
      </c>
      <c r="Q294" s="20">
        <v>0</v>
      </c>
      <c r="R294" s="20">
        <v>0</v>
      </c>
      <c r="S294" s="20">
        <v>135369.04999999999</v>
      </c>
      <c r="T294" s="17">
        <v>1</v>
      </c>
      <c r="V294" s="18">
        <f t="shared" si="32"/>
        <v>134411.5</v>
      </c>
      <c r="W294" s="18">
        <f t="shared" si="33"/>
        <v>957.55</v>
      </c>
      <c r="X294" s="18">
        <f t="shared" si="34"/>
        <v>0</v>
      </c>
      <c r="Y294" s="18">
        <f t="shared" si="35"/>
        <v>135369.04999999999</v>
      </c>
      <c r="Z294" s="18">
        <f t="shared" si="36"/>
        <v>0</v>
      </c>
      <c r="AA294" s="18">
        <f t="shared" si="37"/>
        <v>0</v>
      </c>
      <c r="AB294" s="18">
        <f t="shared" si="38"/>
        <v>0</v>
      </c>
      <c r="AC294" s="18">
        <f t="shared" si="39"/>
        <v>0</v>
      </c>
      <c r="AD294" t="s">
        <v>103</v>
      </c>
    </row>
    <row r="295" spans="1:30" ht="13.45" thickBot="1" x14ac:dyDescent="0.3">
      <c r="A295" s="4" t="s">
        <v>12</v>
      </c>
      <c r="B295" s="4" t="s">
        <v>24</v>
      </c>
      <c r="C295" s="4" t="s">
        <v>8</v>
      </c>
      <c r="D295" s="4" t="s">
        <v>42</v>
      </c>
      <c r="E295" s="4" t="s">
        <v>46</v>
      </c>
      <c r="F295" s="24" t="s">
        <v>33</v>
      </c>
      <c r="G295" s="4" t="s">
        <v>24</v>
      </c>
      <c r="H295" s="4" t="s">
        <v>8</v>
      </c>
      <c r="I295" s="20">
        <v>186811.25</v>
      </c>
      <c r="J295" s="20">
        <v>0</v>
      </c>
      <c r="K295" s="20">
        <v>0</v>
      </c>
      <c r="L295" s="20">
        <v>1561.83</v>
      </c>
      <c r="M295" s="20">
        <v>0</v>
      </c>
      <c r="N295" s="20">
        <v>20992.57</v>
      </c>
      <c r="O295" s="20">
        <v>0</v>
      </c>
      <c r="P295" s="20">
        <v>0</v>
      </c>
      <c r="Q295" s="20">
        <v>0</v>
      </c>
      <c r="R295" s="20">
        <v>0</v>
      </c>
      <c r="S295" s="20">
        <v>207803.82</v>
      </c>
      <c r="T295" s="17">
        <v>1</v>
      </c>
      <c r="V295" s="18">
        <f t="shared" si="32"/>
        <v>186811.25</v>
      </c>
      <c r="W295" s="18">
        <f t="shared" si="33"/>
        <v>20992.57</v>
      </c>
      <c r="X295" s="18">
        <f t="shared" si="34"/>
        <v>0</v>
      </c>
      <c r="Y295" s="18">
        <f t="shared" si="35"/>
        <v>207803.82</v>
      </c>
      <c r="Z295" s="18">
        <f t="shared" si="36"/>
        <v>0</v>
      </c>
      <c r="AA295" s="18">
        <f t="shared" si="37"/>
        <v>0</v>
      </c>
      <c r="AB295" s="18">
        <f t="shared" si="38"/>
        <v>0</v>
      </c>
      <c r="AC295" s="18">
        <f t="shared" si="39"/>
        <v>0</v>
      </c>
      <c r="AD295" t="s">
        <v>103</v>
      </c>
    </row>
    <row r="296" spans="1:30" ht="13.45" thickBot="1" x14ac:dyDescent="0.3">
      <c r="A296" s="4" t="s">
        <v>12</v>
      </c>
      <c r="B296" s="4" t="s">
        <v>24</v>
      </c>
      <c r="C296" s="4" t="s">
        <v>8</v>
      </c>
      <c r="D296" s="4" t="s">
        <v>39</v>
      </c>
      <c r="E296" s="4" t="s">
        <v>46</v>
      </c>
      <c r="F296" s="24" t="s">
        <v>33</v>
      </c>
      <c r="G296" s="4" t="s">
        <v>24</v>
      </c>
      <c r="H296" s="4" t="s">
        <v>8</v>
      </c>
      <c r="I296" s="20">
        <v>164482.5</v>
      </c>
      <c r="J296" s="20">
        <v>0</v>
      </c>
      <c r="K296" s="20">
        <v>0</v>
      </c>
      <c r="L296" s="20">
        <v>413.95</v>
      </c>
      <c r="M296" s="20">
        <v>0</v>
      </c>
      <c r="N296" s="20">
        <v>5730.62</v>
      </c>
      <c r="O296" s="20">
        <v>0</v>
      </c>
      <c r="P296" s="20">
        <v>0</v>
      </c>
      <c r="Q296" s="20">
        <v>0</v>
      </c>
      <c r="R296" s="20">
        <v>0</v>
      </c>
      <c r="S296" s="20">
        <v>170213.12</v>
      </c>
      <c r="T296" s="17">
        <v>1</v>
      </c>
      <c r="V296" s="18">
        <f t="shared" si="32"/>
        <v>164482.5</v>
      </c>
      <c r="W296" s="18">
        <f t="shared" si="33"/>
        <v>5730.62</v>
      </c>
      <c r="X296" s="18">
        <f t="shared" si="34"/>
        <v>0</v>
      </c>
      <c r="Y296" s="18">
        <f t="shared" si="35"/>
        <v>170213.12</v>
      </c>
      <c r="Z296" s="18">
        <f t="shared" si="36"/>
        <v>0</v>
      </c>
      <c r="AA296" s="18">
        <f t="shared" si="37"/>
        <v>0</v>
      </c>
      <c r="AB296" s="18">
        <f t="shared" si="38"/>
        <v>0</v>
      </c>
      <c r="AC296" s="18">
        <f t="shared" si="39"/>
        <v>0</v>
      </c>
      <c r="AD296" t="s">
        <v>103</v>
      </c>
    </row>
    <row r="297" spans="1:30" ht="13.45" thickBot="1" x14ac:dyDescent="0.3">
      <c r="A297" s="4" t="s">
        <v>12</v>
      </c>
      <c r="B297" s="4" t="s">
        <v>19</v>
      </c>
      <c r="C297" s="4" t="s">
        <v>8</v>
      </c>
      <c r="D297" s="4" t="s">
        <v>31</v>
      </c>
      <c r="E297" s="4" t="s">
        <v>32</v>
      </c>
      <c r="F297" s="24" t="s">
        <v>33</v>
      </c>
      <c r="G297" s="4" t="s">
        <v>19</v>
      </c>
      <c r="H297" s="4" t="s">
        <v>8</v>
      </c>
      <c r="I297" s="20">
        <v>35070.089999999997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35070.089999999997</v>
      </c>
      <c r="U297" s="17">
        <v>1</v>
      </c>
      <c r="V297" s="18">
        <f t="shared" si="32"/>
        <v>0</v>
      </c>
      <c r="W297" s="18">
        <f t="shared" si="33"/>
        <v>0</v>
      </c>
      <c r="X297" s="18">
        <f t="shared" si="34"/>
        <v>0</v>
      </c>
      <c r="Y297" s="18">
        <f t="shared" si="35"/>
        <v>0</v>
      </c>
      <c r="Z297" s="18">
        <f t="shared" si="36"/>
        <v>35070.089999999997</v>
      </c>
      <c r="AA297" s="18">
        <f t="shared" si="37"/>
        <v>0</v>
      </c>
      <c r="AB297" s="18">
        <f t="shared" si="38"/>
        <v>0</v>
      </c>
      <c r="AC297" s="18">
        <f t="shared" si="39"/>
        <v>35070.089999999997</v>
      </c>
      <c r="AD297" t="s">
        <v>103</v>
      </c>
    </row>
    <row r="298" spans="1:30" ht="13.45" thickBot="1" x14ac:dyDescent="0.3">
      <c r="A298" s="4" t="s">
        <v>12</v>
      </c>
      <c r="B298" s="4" t="s">
        <v>19</v>
      </c>
      <c r="C298" s="4" t="s">
        <v>8</v>
      </c>
      <c r="D298" s="4" t="s">
        <v>15</v>
      </c>
      <c r="E298" s="4" t="s">
        <v>32</v>
      </c>
      <c r="F298" s="24" t="s">
        <v>33</v>
      </c>
      <c r="G298" s="4" t="s">
        <v>19</v>
      </c>
      <c r="H298" s="4" t="s">
        <v>8</v>
      </c>
      <c r="I298" s="20">
        <v>29069.29</v>
      </c>
      <c r="J298" s="20">
        <v>0</v>
      </c>
      <c r="K298" s="20">
        <v>0</v>
      </c>
      <c r="L298" s="20">
        <v>0</v>
      </c>
      <c r="M298" s="20">
        <v>0</v>
      </c>
      <c r="N298" s="20">
        <v>0</v>
      </c>
      <c r="O298" s="20">
        <v>0</v>
      </c>
      <c r="P298" s="20">
        <v>0</v>
      </c>
      <c r="Q298" s="20">
        <v>0</v>
      </c>
      <c r="R298" s="20">
        <v>0</v>
      </c>
      <c r="S298" s="20">
        <v>29069.29</v>
      </c>
      <c r="U298" s="17">
        <v>1</v>
      </c>
      <c r="V298" s="18">
        <f t="shared" si="32"/>
        <v>0</v>
      </c>
      <c r="W298" s="18">
        <f t="shared" si="33"/>
        <v>0</v>
      </c>
      <c r="X298" s="18">
        <f t="shared" si="34"/>
        <v>0</v>
      </c>
      <c r="Y298" s="18">
        <f t="shared" si="35"/>
        <v>0</v>
      </c>
      <c r="Z298" s="18">
        <f t="shared" si="36"/>
        <v>29069.29</v>
      </c>
      <c r="AA298" s="18">
        <f t="shared" si="37"/>
        <v>0</v>
      </c>
      <c r="AB298" s="18">
        <f t="shared" si="38"/>
        <v>0</v>
      </c>
      <c r="AC298" s="18">
        <f t="shared" si="39"/>
        <v>29069.29</v>
      </c>
      <c r="AD298" t="s">
        <v>103</v>
      </c>
    </row>
    <row r="299" spans="1:30" ht="13.45" thickBot="1" x14ac:dyDescent="0.3">
      <c r="A299" s="4" t="s">
        <v>12</v>
      </c>
      <c r="B299" s="4" t="s">
        <v>19</v>
      </c>
      <c r="C299" s="4" t="s">
        <v>8</v>
      </c>
      <c r="D299" s="4" t="s">
        <v>51</v>
      </c>
      <c r="E299" s="4" t="s">
        <v>32</v>
      </c>
      <c r="F299" s="24" t="s">
        <v>33</v>
      </c>
      <c r="G299" s="4" t="s">
        <v>19</v>
      </c>
      <c r="H299" s="4" t="s">
        <v>8</v>
      </c>
      <c r="I299" s="20">
        <v>28759.98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28759.98</v>
      </c>
      <c r="U299" s="17">
        <v>1</v>
      </c>
      <c r="V299" s="18">
        <f t="shared" si="32"/>
        <v>0</v>
      </c>
      <c r="W299" s="18">
        <f t="shared" si="33"/>
        <v>0</v>
      </c>
      <c r="X299" s="18">
        <f t="shared" si="34"/>
        <v>0</v>
      </c>
      <c r="Y299" s="18">
        <f t="shared" si="35"/>
        <v>0</v>
      </c>
      <c r="Z299" s="18">
        <f t="shared" si="36"/>
        <v>28759.98</v>
      </c>
      <c r="AA299" s="18">
        <f t="shared" si="37"/>
        <v>0</v>
      </c>
      <c r="AB299" s="18">
        <f t="shared" si="38"/>
        <v>0</v>
      </c>
      <c r="AC299" s="18">
        <f t="shared" si="39"/>
        <v>28759.98</v>
      </c>
      <c r="AD299" t="s">
        <v>103</v>
      </c>
    </row>
    <row r="300" spans="1:30" ht="13.45" thickBot="1" x14ac:dyDescent="0.3">
      <c r="A300" s="4" t="s">
        <v>12</v>
      </c>
      <c r="B300" s="4" t="s">
        <v>19</v>
      </c>
      <c r="C300" s="4" t="s">
        <v>8</v>
      </c>
      <c r="D300" s="4" t="s">
        <v>28</v>
      </c>
      <c r="E300" s="4" t="s">
        <v>32</v>
      </c>
      <c r="F300" s="24" t="s">
        <v>33</v>
      </c>
      <c r="G300" s="4" t="s">
        <v>19</v>
      </c>
      <c r="H300" s="4" t="s">
        <v>8</v>
      </c>
      <c r="I300" s="20">
        <v>28759.98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28759.98</v>
      </c>
      <c r="U300" s="17">
        <v>1</v>
      </c>
      <c r="V300" s="18">
        <f t="shared" si="32"/>
        <v>0</v>
      </c>
      <c r="W300" s="18">
        <f t="shared" si="33"/>
        <v>0</v>
      </c>
      <c r="X300" s="18">
        <f t="shared" si="34"/>
        <v>0</v>
      </c>
      <c r="Y300" s="18">
        <f t="shared" si="35"/>
        <v>0</v>
      </c>
      <c r="Z300" s="18">
        <f t="shared" si="36"/>
        <v>28759.98</v>
      </c>
      <c r="AA300" s="18">
        <f t="shared" si="37"/>
        <v>0</v>
      </c>
      <c r="AB300" s="18">
        <f t="shared" si="38"/>
        <v>0</v>
      </c>
      <c r="AC300" s="18">
        <f t="shared" si="39"/>
        <v>28759.98</v>
      </c>
      <c r="AD300" t="s">
        <v>103</v>
      </c>
    </row>
    <row r="301" spans="1:30" ht="13.45" thickBot="1" x14ac:dyDescent="0.3">
      <c r="A301" s="4" t="s">
        <v>12</v>
      </c>
      <c r="B301" s="4" t="s">
        <v>19</v>
      </c>
      <c r="C301" s="4" t="s">
        <v>8</v>
      </c>
      <c r="D301" s="4" t="s">
        <v>25</v>
      </c>
      <c r="E301" s="4" t="s">
        <v>32</v>
      </c>
      <c r="F301" s="24" t="s">
        <v>33</v>
      </c>
      <c r="G301" s="4" t="s">
        <v>19</v>
      </c>
      <c r="H301" s="4" t="s">
        <v>8</v>
      </c>
      <c r="I301" s="20">
        <v>35070.089999999997</v>
      </c>
      <c r="J301" s="20">
        <v>0</v>
      </c>
      <c r="K301" s="20">
        <v>0</v>
      </c>
      <c r="L301" s="20">
        <v>310.61</v>
      </c>
      <c r="M301" s="20">
        <v>0</v>
      </c>
      <c r="N301" s="20">
        <v>4664.95</v>
      </c>
      <c r="O301" s="20">
        <v>0</v>
      </c>
      <c r="P301" s="20">
        <v>0</v>
      </c>
      <c r="Q301" s="20">
        <v>0</v>
      </c>
      <c r="R301" s="20">
        <v>0</v>
      </c>
      <c r="S301" s="20">
        <v>39735.040000000001</v>
      </c>
      <c r="U301" s="17">
        <v>1</v>
      </c>
      <c r="V301" s="18">
        <f t="shared" si="32"/>
        <v>0</v>
      </c>
      <c r="W301" s="18">
        <f t="shared" si="33"/>
        <v>0</v>
      </c>
      <c r="X301" s="18">
        <f t="shared" si="34"/>
        <v>0</v>
      </c>
      <c r="Y301" s="18">
        <f t="shared" si="35"/>
        <v>0</v>
      </c>
      <c r="Z301" s="18">
        <f t="shared" si="36"/>
        <v>35070.089999999997</v>
      </c>
      <c r="AA301" s="18">
        <f t="shared" si="37"/>
        <v>4664.95</v>
      </c>
      <c r="AB301" s="18">
        <f t="shared" si="38"/>
        <v>0</v>
      </c>
      <c r="AC301" s="18">
        <f t="shared" si="39"/>
        <v>39735.040000000001</v>
      </c>
      <c r="AD301" t="s">
        <v>103</v>
      </c>
    </row>
    <row r="302" spans="1:30" ht="13.45" thickBot="1" x14ac:dyDescent="0.3">
      <c r="A302" s="4" t="s">
        <v>12</v>
      </c>
      <c r="B302" s="4" t="s">
        <v>19</v>
      </c>
      <c r="C302" s="4" t="s">
        <v>8</v>
      </c>
      <c r="D302" s="4" t="s">
        <v>9</v>
      </c>
      <c r="E302" s="4" t="s">
        <v>32</v>
      </c>
      <c r="F302" s="24" t="s">
        <v>33</v>
      </c>
      <c r="G302" s="4" t="s">
        <v>19</v>
      </c>
      <c r="H302" s="4" t="s">
        <v>8</v>
      </c>
      <c r="I302" s="20">
        <v>29069.29</v>
      </c>
      <c r="J302" s="20">
        <v>0</v>
      </c>
      <c r="K302" s="20">
        <v>0</v>
      </c>
      <c r="L302" s="20">
        <v>89.7</v>
      </c>
      <c r="M302" s="20">
        <v>0</v>
      </c>
      <c r="N302" s="20">
        <v>1321.14</v>
      </c>
      <c r="O302" s="20">
        <v>0</v>
      </c>
      <c r="P302" s="20">
        <v>0</v>
      </c>
      <c r="Q302" s="20">
        <v>0</v>
      </c>
      <c r="R302" s="20">
        <v>0</v>
      </c>
      <c r="S302" s="20">
        <v>30390.43</v>
      </c>
      <c r="U302" s="17">
        <v>1</v>
      </c>
      <c r="V302" s="18">
        <f t="shared" si="32"/>
        <v>0</v>
      </c>
      <c r="W302" s="18">
        <f t="shared" si="33"/>
        <v>0</v>
      </c>
      <c r="X302" s="18">
        <f t="shared" si="34"/>
        <v>0</v>
      </c>
      <c r="Y302" s="18">
        <f t="shared" si="35"/>
        <v>0</v>
      </c>
      <c r="Z302" s="18">
        <f t="shared" si="36"/>
        <v>29069.29</v>
      </c>
      <c r="AA302" s="18">
        <f t="shared" si="37"/>
        <v>1321.14</v>
      </c>
      <c r="AB302" s="18">
        <f t="shared" si="38"/>
        <v>0</v>
      </c>
      <c r="AC302" s="18">
        <f t="shared" si="39"/>
        <v>30390.43</v>
      </c>
      <c r="AD302" t="s">
        <v>103</v>
      </c>
    </row>
    <row r="303" spans="1:30" ht="13.45" thickBot="1" x14ac:dyDescent="0.3">
      <c r="A303" s="4" t="s">
        <v>12</v>
      </c>
      <c r="B303" s="4" t="s">
        <v>19</v>
      </c>
      <c r="C303" s="4" t="s">
        <v>8</v>
      </c>
      <c r="D303" s="4" t="s">
        <v>16</v>
      </c>
      <c r="E303" s="4" t="s">
        <v>32</v>
      </c>
      <c r="F303" s="24" t="s">
        <v>33</v>
      </c>
      <c r="G303" s="4" t="s">
        <v>19</v>
      </c>
      <c r="H303" s="4" t="s">
        <v>8</v>
      </c>
      <c r="I303" s="20">
        <v>28759.98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 s="20">
        <v>0</v>
      </c>
      <c r="Q303" s="20">
        <v>0</v>
      </c>
      <c r="R303" s="20">
        <v>0</v>
      </c>
      <c r="S303" s="20">
        <v>28759.98</v>
      </c>
      <c r="U303" s="17">
        <v>1</v>
      </c>
      <c r="V303" s="18">
        <f t="shared" si="32"/>
        <v>0</v>
      </c>
      <c r="W303" s="18">
        <f t="shared" si="33"/>
        <v>0</v>
      </c>
      <c r="X303" s="18">
        <f t="shared" si="34"/>
        <v>0</v>
      </c>
      <c r="Y303" s="18">
        <f t="shared" si="35"/>
        <v>0</v>
      </c>
      <c r="Z303" s="18">
        <f t="shared" si="36"/>
        <v>28759.98</v>
      </c>
      <c r="AA303" s="18">
        <f t="shared" si="37"/>
        <v>0</v>
      </c>
      <c r="AB303" s="18">
        <f t="shared" si="38"/>
        <v>0</v>
      </c>
      <c r="AC303" s="18">
        <f t="shared" si="39"/>
        <v>28759.98</v>
      </c>
      <c r="AD303" t="s">
        <v>103</v>
      </c>
    </row>
    <row r="304" spans="1:30" ht="13.45" thickBot="1" x14ac:dyDescent="0.3">
      <c r="A304" s="4" t="s">
        <v>12</v>
      </c>
      <c r="B304" s="4" t="s">
        <v>19</v>
      </c>
      <c r="C304" s="4" t="s">
        <v>8</v>
      </c>
      <c r="D304" s="4" t="s">
        <v>50</v>
      </c>
      <c r="E304" s="4" t="s">
        <v>32</v>
      </c>
      <c r="F304" s="24" t="s">
        <v>33</v>
      </c>
      <c r="G304" s="4" t="s">
        <v>19</v>
      </c>
      <c r="H304" s="4" t="s">
        <v>8</v>
      </c>
      <c r="I304" s="20">
        <v>28759.98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 s="20">
        <v>0</v>
      </c>
      <c r="Q304" s="20">
        <v>0</v>
      </c>
      <c r="R304" s="20">
        <v>0</v>
      </c>
      <c r="S304" s="20">
        <v>28759.98</v>
      </c>
      <c r="U304" s="17">
        <v>1</v>
      </c>
      <c r="V304" s="18">
        <f t="shared" si="32"/>
        <v>0</v>
      </c>
      <c r="W304" s="18">
        <f t="shared" si="33"/>
        <v>0</v>
      </c>
      <c r="X304" s="18">
        <f t="shared" si="34"/>
        <v>0</v>
      </c>
      <c r="Y304" s="18">
        <f t="shared" si="35"/>
        <v>0</v>
      </c>
      <c r="Z304" s="18">
        <f t="shared" si="36"/>
        <v>28759.98</v>
      </c>
      <c r="AA304" s="18">
        <f t="shared" si="37"/>
        <v>0</v>
      </c>
      <c r="AB304" s="18">
        <f t="shared" si="38"/>
        <v>0</v>
      </c>
      <c r="AC304" s="18">
        <f t="shared" si="39"/>
        <v>28759.98</v>
      </c>
      <c r="AD304" t="s">
        <v>103</v>
      </c>
    </row>
    <row r="305" spans="1:30" ht="13.45" thickBot="1" x14ac:dyDescent="0.3">
      <c r="A305" s="4" t="s">
        <v>12</v>
      </c>
      <c r="B305" s="4" t="s">
        <v>19</v>
      </c>
      <c r="C305" s="4" t="s">
        <v>8</v>
      </c>
      <c r="D305" s="4" t="s">
        <v>41</v>
      </c>
      <c r="E305" s="4" t="s">
        <v>32</v>
      </c>
      <c r="F305" s="24" t="s">
        <v>33</v>
      </c>
      <c r="G305" s="4" t="s">
        <v>19</v>
      </c>
      <c r="H305" s="4" t="s">
        <v>8</v>
      </c>
      <c r="I305" s="20">
        <v>39735.040000000001</v>
      </c>
      <c r="J305" s="20">
        <v>0</v>
      </c>
      <c r="K305" s="20">
        <v>0</v>
      </c>
      <c r="L305" s="20">
        <v>53.6</v>
      </c>
      <c r="M305" s="20">
        <v>0</v>
      </c>
      <c r="N305" s="20">
        <v>834.21</v>
      </c>
      <c r="O305" s="20">
        <v>0</v>
      </c>
      <c r="P305" s="20">
        <v>0</v>
      </c>
      <c r="Q305" s="20">
        <v>0</v>
      </c>
      <c r="R305" s="20">
        <v>0</v>
      </c>
      <c r="S305" s="20">
        <v>40569.25</v>
      </c>
      <c r="U305" s="17">
        <v>1</v>
      </c>
      <c r="V305" s="18">
        <f t="shared" si="32"/>
        <v>0</v>
      </c>
      <c r="W305" s="18">
        <f t="shared" si="33"/>
        <v>0</v>
      </c>
      <c r="X305" s="18">
        <f t="shared" si="34"/>
        <v>0</v>
      </c>
      <c r="Y305" s="18">
        <f t="shared" si="35"/>
        <v>0</v>
      </c>
      <c r="Z305" s="18">
        <f t="shared" si="36"/>
        <v>39735.040000000001</v>
      </c>
      <c r="AA305" s="18">
        <f t="shared" si="37"/>
        <v>834.21</v>
      </c>
      <c r="AB305" s="18">
        <f t="shared" si="38"/>
        <v>0</v>
      </c>
      <c r="AC305" s="18">
        <f t="shared" si="39"/>
        <v>40569.25</v>
      </c>
      <c r="AD305" t="s">
        <v>103</v>
      </c>
    </row>
    <row r="306" spans="1:30" ht="13.45" thickBot="1" x14ac:dyDescent="0.3">
      <c r="A306" s="4" t="s">
        <v>12</v>
      </c>
      <c r="B306" s="4" t="s">
        <v>19</v>
      </c>
      <c r="C306" s="4" t="s">
        <v>8</v>
      </c>
      <c r="D306" s="4" t="s">
        <v>20</v>
      </c>
      <c r="E306" s="4" t="s">
        <v>32</v>
      </c>
      <c r="F306" s="24" t="s">
        <v>33</v>
      </c>
      <c r="G306" s="4" t="s">
        <v>19</v>
      </c>
      <c r="H306" s="4" t="s">
        <v>8</v>
      </c>
      <c r="I306" s="20">
        <v>30390.43</v>
      </c>
      <c r="J306" s="20">
        <v>0</v>
      </c>
      <c r="K306" s="20">
        <v>0</v>
      </c>
      <c r="L306" s="20">
        <v>-0.96</v>
      </c>
      <c r="M306" s="20">
        <v>0</v>
      </c>
      <c r="N306" s="20">
        <v>-13.27</v>
      </c>
      <c r="O306" s="20">
        <v>0</v>
      </c>
      <c r="P306" s="20">
        <v>0</v>
      </c>
      <c r="Q306" s="20">
        <v>0</v>
      </c>
      <c r="R306" s="20">
        <v>0</v>
      </c>
      <c r="S306" s="20">
        <v>30377.16</v>
      </c>
      <c r="U306" s="17">
        <v>1</v>
      </c>
      <c r="V306" s="18">
        <f t="shared" si="32"/>
        <v>0</v>
      </c>
      <c r="W306" s="18">
        <f t="shared" si="33"/>
        <v>0</v>
      </c>
      <c r="X306" s="18">
        <f t="shared" si="34"/>
        <v>0</v>
      </c>
      <c r="Y306" s="18">
        <f t="shared" si="35"/>
        <v>0</v>
      </c>
      <c r="Z306" s="18">
        <f t="shared" si="36"/>
        <v>30390.43</v>
      </c>
      <c r="AA306" s="18">
        <f t="shared" si="37"/>
        <v>-13.27</v>
      </c>
      <c r="AB306" s="18">
        <f t="shared" si="38"/>
        <v>0</v>
      </c>
      <c r="AC306" s="18">
        <f t="shared" si="39"/>
        <v>30377.16</v>
      </c>
      <c r="AD306" t="s">
        <v>103</v>
      </c>
    </row>
    <row r="307" spans="1:30" ht="13.45" thickBot="1" x14ac:dyDescent="0.3">
      <c r="A307" s="4" t="s">
        <v>12</v>
      </c>
      <c r="B307" s="4" t="s">
        <v>19</v>
      </c>
      <c r="C307" s="4" t="s">
        <v>8</v>
      </c>
      <c r="D307" s="4" t="s">
        <v>23</v>
      </c>
      <c r="E307" s="4" t="s">
        <v>32</v>
      </c>
      <c r="F307" s="24" t="s">
        <v>33</v>
      </c>
      <c r="G307" s="4" t="s">
        <v>19</v>
      </c>
      <c r="H307" s="4" t="s">
        <v>8</v>
      </c>
      <c r="I307" s="20">
        <v>35070.089999999997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 s="20">
        <v>0</v>
      </c>
      <c r="Q307" s="20">
        <v>0</v>
      </c>
      <c r="R307" s="20">
        <v>0</v>
      </c>
      <c r="S307" s="20">
        <v>35070.089999999997</v>
      </c>
      <c r="U307" s="17">
        <v>1</v>
      </c>
      <c r="V307" s="18">
        <f t="shared" si="32"/>
        <v>0</v>
      </c>
      <c r="W307" s="18">
        <f t="shared" si="33"/>
        <v>0</v>
      </c>
      <c r="X307" s="18">
        <f t="shared" si="34"/>
        <v>0</v>
      </c>
      <c r="Y307" s="18">
        <f t="shared" si="35"/>
        <v>0</v>
      </c>
      <c r="Z307" s="18">
        <f t="shared" si="36"/>
        <v>35070.089999999997</v>
      </c>
      <c r="AA307" s="18">
        <f t="shared" si="37"/>
        <v>0</v>
      </c>
      <c r="AB307" s="18">
        <f t="shared" si="38"/>
        <v>0</v>
      </c>
      <c r="AC307" s="18">
        <f t="shared" si="39"/>
        <v>35070.089999999997</v>
      </c>
      <c r="AD307" t="s">
        <v>103</v>
      </c>
    </row>
    <row r="308" spans="1:30" ht="13.45" thickBot="1" x14ac:dyDescent="0.3">
      <c r="A308" s="4" t="s">
        <v>12</v>
      </c>
      <c r="B308" s="4" t="s">
        <v>19</v>
      </c>
      <c r="C308" s="4" t="s">
        <v>8</v>
      </c>
      <c r="D308" s="4" t="s">
        <v>49</v>
      </c>
      <c r="E308" s="4" t="s">
        <v>32</v>
      </c>
      <c r="F308" s="24" t="s">
        <v>33</v>
      </c>
      <c r="G308" s="4" t="s">
        <v>19</v>
      </c>
      <c r="H308" s="4" t="s">
        <v>8</v>
      </c>
      <c r="I308" s="20">
        <v>28759.98</v>
      </c>
      <c r="J308" s="20">
        <v>0</v>
      </c>
      <c r="K308" s="20">
        <v>0</v>
      </c>
      <c r="L308" s="20">
        <v>24.99</v>
      </c>
      <c r="M308" s="20">
        <v>0</v>
      </c>
      <c r="N308" s="20">
        <v>309.31</v>
      </c>
      <c r="O308" s="20">
        <v>0</v>
      </c>
      <c r="P308" s="20">
        <v>0</v>
      </c>
      <c r="Q308" s="20">
        <v>0</v>
      </c>
      <c r="R308" s="20">
        <v>0</v>
      </c>
      <c r="S308" s="20">
        <v>29069.29</v>
      </c>
      <c r="U308" s="17">
        <v>1</v>
      </c>
      <c r="V308" s="18">
        <f t="shared" si="32"/>
        <v>0</v>
      </c>
      <c r="W308" s="18">
        <f t="shared" si="33"/>
        <v>0</v>
      </c>
      <c r="X308" s="18">
        <f t="shared" si="34"/>
        <v>0</v>
      </c>
      <c r="Y308" s="18">
        <f t="shared" si="35"/>
        <v>0</v>
      </c>
      <c r="Z308" s="18">
        <f t="shared" si="36"/>
        <v>28759.98</v>
      </c>
      <c r="AA308" s="18">
        <f t="shared" si="37"/>
        <v>309.31</v>
      </c>
      <c r="AB308" s="18">
        <f t="shared" si="38"/>
        <v>0</v>
      </c>
      <c r="AC308" s="18">
        <f t="shared" si="39"/>
        <v>29069.29</v>
      </c>
      <c r="AD308" t="s">
        <v>103</v>
      </c>
    </row>
    <row r="309" spans="1:30" ht="13.45" thickBot="1" x14ac:dyDescent="0.3">
      <c r="A309" s="4" t="s">
        <v>12</v>
      </c>
      <c r="B309" s="4" t="s">
        <v>19</v>
      </c>
      <c r="C309" s="4" t="s">
        <v>8</v>
      </c>
      <c r="D309" s="4" t="s">
        <v>36</v>
      </c>
      <c r="E309" s="4" t="s">
        <v>32</v>
      </c>
      <c r="F309" s="24" t="s">
        <v>33</v>
      </c>
      <c r="G309" s="4" t="s">
        <v>19</v>
      </c>
      <c r="H309" s="4" t="s">
        <v>8</v>
      </c>
      <c r="I309" s="20">
        <v>40569.25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 s="20">
        <v>0</v>
      </c>
      <c r="Q309" s="20">
        <v>0</v>
      </c>
      <c r="R309" s="20">
        <v>0</v>
      </c>
      <c r="S309" s="20">
        <v>40569.25</v>
      </c>
      <c r="U309" s="17">
        <v>1</v>
      </c>
      <c r="V309" s="18">
        <f t="shared" si="32"/>
        <v>0</v>
      </c>
      <c r="W309" s="18">
        <f t="shared" si="33"/>
        <v>0</v>
      </c>
      <c r="X309" s="18">
        <f t="shared" si="34"/>
        <v>0</v>
      </c>
      <c r="Y309" s="18">
        <f t="shared" si="35"/>
        <v>0</v>
      </c>
      <c r="Z309" s="18">
        <f t="shared" si="36"/>
        <v>40569.25</v>
      </c>
      <c r="AA309" s="18">
        <f t="shared" si="37"/>
        <v>0</v>
      </c>
      <c r="AB309" s="18">
        <f t="shared" si="38"/>
        <v>0</v>
      </c>
      <c r="AC309" s="18">
        <f t="shared" si="39"/>
        <v>40569.25</v>
      </c>
      <c r="AD309" t="s">
        <v>103</v>
      </c>
    </row>
    <row r="310" spans="1:30" ht="13.45" thickBot="1" x14ac:dyDescent="0.3">
      <c r="A310" s="4" t="s">
        <v>12</v>
      </c>
      <c r="B310" s="4" t="s">
        <v>19</v>
      </c>
      <c r="C310" s="4" t="s">
        <v>8</v>
      </c>
      <c r="D310" s="4" t="s">
        <v>39</v>
      </c>
      <c r="E310" s="4" t="s">
        <v>32</v>
      </c>
      <c r="F310" s="24" t="s">
        <v>33</v>
      </c>
      <c r="G310" s="4" t="s">
        <v>19</v>
      </c>
      <c r="H310" s="4" t="s">
        <v>8</v>
      </c>
      <c r="I310" s="20">
        <v>30377.16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 s="20">
        <v>0</v>
      </c>
      <c r="Q310" s="20">
        <v>0</v>
      </c>
      <c r="R310" s="20">
        <v>0</v>
      </c>
      <c r="S310" s="20">
        <v>30377.16</v>
      </c>
      <c r="U310" s="17">
        <v>1</v>
      </c>
      <c r="V310" s="18">
        <f t="shared" si="32"/>
        <v>0</v>
      </c>
      <c r="W310" s="18">
        <f t="shared" si="33"/>
        <v>0</v>
      </c>
      <c r="X310" s="18">
        <f t="shared" si="34"/>
        <v>0</v>
      </c>
      <c r="Y310" s="18">
        <f t="shared" si="35"/>
        <v>0</v>
      </c>
      <c r="Z310" s="18">
        <f t="shared" si="36"/>
        <v>30377.16</v>
      </c>
      <c r="AA310" s="18">
        <f t="shared" si="37"/>
        <v>0</v>
      </c>
      <c r="AB310" s="18">
        <f t="shared" si="38"/>
        <v>0</v>
      </c>
      <c r="AC310" s="18">
        <f t="shared" si="39"/>
        <v>30377.16</v>
      </c>
      <c r="AD310" t="s">
        <v>103</v>
      </c>
    </row>
    <row r="311" spans="1:30" ht="13.45" thickBot="1" x14ac:dyDescent="0.3">
      <c r="A311" s="4" t="s">
        <v>12</v>
      </c>
      <c r="B311" s="4" t="s">
        <v>19</v>
      </c>
      <c r="C311" s="4" t="s">
        <v>8</v>
      </c>
      <c r="D311" s="4" t="s">
        <v>42</v>
      </c>
      <c r="E311" s="4" t="s">
        <v>32</v>
      </c>
      <c r="F311" s="24" t="s">
        <v>33</v>
      </c>
      <c r="G311" s="4" t="s">
        <v>19</v>
      </c>
      <c r="H311" s="4" t="s">
        <v>8</v>
      </c>
      <c r="I311" s="20">
        <v>35070.089999999997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35070.089999999997</v>
      </c>
      <c r="U311" s="17">
        <v>1</v>
      </c>
      <c r="V311" s="18">
        <f t="shared" si="32"/>
        <v>0</v>
      </c>
      <c r="W311" s="18">
        <f t="shared" si="33"/>
        <v>0</v>
      </c>
      <c r="X311" s="18">
        <f t="shared" si="34"/>
        <v>0</v>
      </c>
      <c r="Y311" s="18">
        <f t="shared" si="35"/>
        <v>0</v>
      </c>
      <c r="Z311" s="18">
        <f t="shared" si="36"/>
        <v>35070.089999999997</v>
      </c>
      <c r="AA311" s="18">
        <f t="shared" si="37"/>
        <v>0</v>
      </c>
      <c r="AB311" s="18">
        <f t="shared" si="38"/>
        <v>0</v>
      </c>
      <c r="AC311" s="18">
        <f t="shared" si="39"/>
        <v>35070.089999999997</v>
      </c>
      <c r="AD311" t="s">
        <v>103</v>
      </c>
    </row>
    <row r="312" spans="1:30" ht="13.45" thickBot="1" x14ac:dyDescent="0.3">
      <c r="A312" s="4" t="s">
        <v>12</v>
      </c>
      <c r="B312" s="4" t="s">
        <v>19</v>
      </c>
      <c r="C312" s="4" t="s">
        <v>8</v>
      </c>
      <c r="D312" s="4" t="s">
        <v>47</v>
      </c>
      <c r="E312" s="4" t="s">
        <v>32</v>
      </c>
      <c r="F312" s="24" t="s">
        <v>33</v>
      </c>
      <c r="G312" s="4" t="s">
        <v>19</v>
      </c>
      <c r="H312" s="4" t="s">
        <v>8</v>
      </c>
      <c r="I312" s="20">
        <v>29069.29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 s="20">
        <v>0</v>
      </c>
      <c r="Q312" s="20">
        <v>0</v>
      </c>
      <c r="R312" s="20">
        <v>0</v>
      </c>
      <c r="S312" s="20">
        <v>29069.29</v>
      </c>
      <c r="U312" s="17">
        <v>1</v>
      </c>
      <c r="V312" s="18">
        <f t="shared" si="32"/>
        <v>0</v>
      </c>
      <c r="W312" s="18">
        <f t="shared" si="33"/>
        <v>0</v>
      </c>
      <c r="X312" s="18">
        <f t="shared" si="34"/>
        <v>0</v>
      </c>
      <c r="Y312" s="18">
        <f t="shared" si="35"/>
        <v>0</v>
      </c>
      <c r="Z312" s="18">
        <f t="shared" si="36"/>
        <v>29069.29</v>
      </c>
      <c r="AA312" s="18">
        <f t="shared" si="37"/>
        <v>0</v>
      </c>
      <c r="AB312" s="18">
        <f t="shared" si="38"/>
        <v>0</v>
      </c>
      <c r="AC312" s="18">
        <f t="shared" si="39"/>
        <v>29069.29</v>
      </c>
      <c r="AD312" t="s">
        <v>103</v>
      </c>
    </row>
    <row r="313" spans="1:30" ht="13.45" thickBot="1" x14ac:dyDescent="0.3">
      <c r="A313" s="4" t="s">
        <v>12</v>
      </c>
      <c r="B313" s="4" t="s">
        <v>19</v>
      </c>
      <c r="C313" s="4" t="s">
        <v>8</v>
      </c>
      <c r="D313" s="4" t="s">
        <v>45</v>
      </c>
      <c r="E313" s="4" t="s">
        <v>32</v>
      </c>
      <c r="F313" s="24" t="s">
        <v>33</v>
      </c>
      <c r="G313" s="4" t="s">
        <v>19</v>
      </c>
      <c r="H313" s="4" t="s">
        <v>8</v>
      </c>
      <c r="I313" s="20">
        <v>0</v>
      </c>
      <c r="J313" s="20">
        <v>656.01</v>
      </c>
      <c r="K313" s="20">
        <v>1138.1500000000001</v>
      </c>
      <c r="L313" s="20">
        <v>5374.18</v>
      </c>
      <c r="M313" s="20">
        <v>0</v>
      </c>
      <c r="N313" s="20">
        <v>28759.98</v>
      </c>
      <c r="O313" s="20">
        <v>0</v>
      </c>
      <c r="P313" s="20">
        <v>0</v>
      </c>
      <c r="Q313" s="20">
        <v>0</v>
      </c>
      <c r="R313" s="20">
        <v>0</v>
      </c>
      <c r="S313" s="20">
        <v>28759.98</v>
      </c>
      <c r="U313" s="17">
        <v>1</v>
      </c>
      <c r="V313" s="18">
        <f t="shared" si="32"/>
        <v>0</v>
      </c>
      <c r="W313" s="18">
        <f t="shared" si="33"/>
        <v>0</v>
      </c>
      <c r="X313" s="18">
        <f t="shared" si="34"/>
        <v>0</v>
      </c>
      <c r="Y313" s="18">
        <f t="shared" si="35"/>
        <v>0</v>
      </c>
      <c r="Z313" s="18">
        <f t="shared" si="36"/>
        <v>0</v>
      </c>
      <c r="AA313" s="18">
        <f t="shared" si="37"/>
        <v>28759.98</v>
      </c>
      <c r="AB313" s="18">
        <f t="shared" si="38"/>
        <v>0</v>
      </c>
      <c r="AC313" s="18">
        <f t="shared" si="39"/>
        <v>28759.98</v>
      </c>
      <c r="AD313" t="s">
        <v>103</v>
      </c>
    </row>
    <row r="314" spans="1:30" ht="13.45" thickBot="1" x14ac:dyDescent="0.3">
      <c r="A314" s="4" t="s">
        <v>12</v>
      </c>
      <c r="B314" s="4" t="s">
        <v>19</v>
      </c>
      <c r="C314" s="4" t="s">
        <v>8</v>
      </c>
      <c r="D314" s="4" t="s">
        <v>55</v>
      </c>
      <c r="E314" s="4" t="s">
        <v>32</v>
      </c>
      <c r="F314" s="24" t="s">
        <v>33</v>
      </c>
      <c r="G314" s="4" t="s">
        <v>19</v>
      </c>
      <c r="H314" s="4" t="s">
        <v>8</v>
      </c>
      <c r="I314" s="20">
        <v>30377.16</v>
      </c>
      <c r="J314" s="20">
        <v>0</v>
      </c>
      <c r="K314" s="20">
        <v>0</v>
      </c>
      <c r="L314" s="20">
        <v>339.01</v>
      </c>
      <c r="M314" s="20">
        <v>0</v>
      </c>
      <c r="N314" s="20">
        <v>4692.93</v>
      </c>
      <c r="O314" s="20">
        <v>0</v>
      </c>
      <c r="P314" s="20">
        <v>0</v>
      </c>
      <c r="Q314" s="20">
        <v>0</v>
      </c>
      <c r="R314" s="20">
        <v>0</v>
      </c>
      <c r="S314" s="20">
        <v>35070.089999999997</v>
      </c>
      <c r="U314" s="17">
        <v>1</v>
      </c>
      <c r="V314" s="18">
        <f t="shared" si="32"/>
        <v>0</v>
      </c>
      <c r="W314" s="18">
        <f t="shared" si="33"/>
        <v>0</v>
      </c>
      <c r="X314" s="18">
        <f t="shared" si="34"/>
        <v>0</v>
      </c>
      <c r="Y314" s="18">
        <f t="shared" si="35"/>
        <v>0</v>
      </c>
      <c r="Z314" s="18">
        <f t="shared" si="36"/>
        <v>30377.16</v>
      </c>
      <c r="AA314" s="18">
        <f t="shared" si="37"/>
        <v>4692.93</v>
      </c>
      <c r="AB314" s="18">
        <f t="shared" si="38"/>
        <v>0</v>
      </c>
      <c r="AC314" s="18">
        <f t="shared" si="39"/>
        <v>35070.089999999997</v>
      </c>
      <c r="AD314" t="s">
        <v>103</v>
      </c>
    </row>
    <row r="315" spans="1:30" ht="13.45" thickBot="1" x14ac:dyDescent="0.3">
      <c r="A315" s="4" t="s">
        <v>12</v>
      </c>
      <c r="B315" s="4" t="s">
        <v>19</v>
      </c>
      <c r="C315" s="4" t="s">
        <v>8</v>
      </c>
      <c r="D315" s="4" t="s">
        <v>48</v>
      </c>
      <c r="E315" s="4" t="s">
        <v>32</v>
      </c>
      <c r="F315" s="24" t="s">
        <v>33</v>
      </c>
      <c r="G315" s="4" t="s">
        <v>19</v>
      </c>
      <c r="H315" s="4" t="s">
        <v>8</v>
      </c>
      <c r="I315" s="20">
        <v>35070.089999999997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 s="20">
        <v>0</v>
      </c>
      <c r="Q315" s="20">
        <v>0</v>
      </c>
      <c r="R315" s="20">
        <v>0</v>
      </c>
      <c r="S315" s="20">
        <v>35070.089999999997</v>
      </c>
      <c r="U315" s="17">
        <v>1</v>
      </c>
      <c r="V315" s="18">
        <f t="shared" si="32"/>
        <v>0</v>
      </c>
      <c r="W315" s="18">
        <f t="shared" si="33"/>
        <v>0</v>
      </c>
      <c r="X315" s="18">
        <f t="shared" si="34"/>
        <v>0</v>
      </c>
      <c r="Y315" s="18">
        <f t="shared" si="35"/>
        <v>0</v>
      </c>
      <c r="Z315" s="18">
        <f t="shared" si="36"/>
        <v>35070.089999999997</v>
      </c>
      <c r="AA315" s="18">
        <f t="shared" si="37"/>
        <v>0</v>
      </c>
      <c r="AB315" s="18">
        <f t="shared" si="38"/>
        <v>0</v>
      </c>
      <c r="AC315" s="18">
        <f t="shared" si="39"/>
        <v>35070.089999999997</v>
      </c>
      <c r="AD315" t="s">
        <v>103</v>
      </c>
    </row>
    <row r="316" spans="1:30" ht="13.45" thickBot="1" x14ac:dyDescent="0.3">
      <c r="A316" s="4" t="s">
        <v>12</v>
      </c>
      <c r="B316" s="4" t="s">
        <v>7</v>
      </c>
      <c r="C316" s="4" t="s">
        <v>8</v>
      </c>
      <c r="D316" s="4" t="s">
        <v>48</v>
      </c>
      <c r="E316" s="4" t="s">
        <v>29</v>
      </c>
      <c r="F316" s="24" t="s">
        <v>30</v>
      </c>
      <c r="G316" s="4" t="s">
        <v>7</v>
      </c>
      <c r="H316" s="4" t="s">
        <v>8</v>
      </c>
      <c r="I316" s="20"/>
      <c r="J316" s="20"/>
      <c r="K316" s="20"/>
      <c r="L316" s="20"/>
      <c r="M316" s="20"/>
      <c r="N316" s="20"/>
      <c r="O316" s="20"/>
      <c r="P316" s="20"/>
      <c r="Q316" s="20"/>
      <c r="R316" s="20">
        <v>-64794.31</v>
      </c>
      <c r="S316" s="20">
        <v>-64794.31</v>
      </c>
      <c r="T316">
        <f>AF!$N$6</f>
        <v>0.77873999999999999</v>
      </c>
      <c r="U316">
        <f>AF!$P$6</f>
        <v>0.22126000000000001</v>
      </c>
      <c r="V316" s="18">
        <f t="shared" si="32"/>
        <v>0</v>
      </c>
      <c r="W316" s="18">
        <f t="shared" si="33"/>
        <v>0</v>
      </c>
      <c r="X316" s="18">
        <f t="shared" si="34"/>
        <v>-50457.920969399995</v>
      </c>
      <c r="Y316" s="18">
        <f t="shared" si="35"/>
        <v>-50457.920969399995</v>
      </c>
      <c r="Z316" s="18">
        <f t="shared" si="36"/>
        <v>0</v>
      </c>
      <c r="AA316" s="18">
        <f t="shared" si="37"/>
        <v>0</v>
      </c>
      <c r="AB316" s="18">
        <f t="shared" si="38"/>
        <v>-14336.389030599999</v>
      </c>
      <c r="AC316" s="18">
        <f t="shared" si="39"/>
        <v>-14336.389030599999</v>
      </c>
      <c r="AD316" t="s">
        <v>103</v>
      </c>
    </row>
    <row r="317" spans="1:30" ht="13.45" thickBot="1" x14ac:dyDescent="0.3">
      <c r="A317" s="4" t="s">
        <v>6</v>
      </c>
      <c r="B317" s="4" t="s">
        <v>7</v>
      </c>
      <c r="C317" s="4" t="s">
        <v>8</v>
      </c>
      <c r="D317" s="4" t="s">
        <v>48</v>
      </c>
      <c r="E317" s="4" t="s">
        <v>29</v>
      </c>
      <c r="F317" s="24" t="s">
        <v>30</v>
      </c>
      <c r="G317" s="4" t="s">
        <v>7</v>
      </c>
      <c r="H317" s="4" t="s">
        <v>8</v>
      </c>
      <c r="I317" s="20"/>
      <c r="J317" s="20"/>
      <c r="K317" s="20"/>
      <c r="L317" s="20"/>
      <c r="M317" s="20"/>
      <c r="N317" s="20"/>
      <c r="O317" s="20"/>
      <c r="P317" s="20"/>
      <c r="Q317" s="20"/>
      <c r="R317" s="20">
        <v>64794.31</v>
      </c>
      <c r="S317" s="20">
        <v>64794.31</v>
      </c>
      <c r="T317">
        <f>AF!$N$6</f>
        <v>0.77873999999999999</v>
      </c>
      <c r="U317">
        <f>AF!$P$6</f>
        <v>0.22126000000000001</v>
      </c>
      <c r="V317" s="18">
        <f t="shared" si="32"/>
        <v>0</v>
      </c>
      <c r="W317" s="18">
        <f t="shared" si="33"/>
        <v>0</v>
      </c>
      <c r="X317" s="18">
        <f t="shared" si="34"/>
        <v>50457.920969399995</v>
      </c>
      <c r="Y317" s="18">
        <f t="shared" si="35"/>
        <v>50457.920969399995</v>
      </c>
      <c r="Z317" s="18">
        <f t="shared" si="36"/>
        <v>0</v>
      </c>
      <c r="AA317" s="18">
        <f t="shared" si="37"/>
        <v>0</v>
      </c>
      <c r="AB317" s="18">
        <f t="shared" si="38"/>
        <v>14336.389030599999</v>
      </c>
      <c r="AC317" s="18">
        <f t="shared" si="39"/>
        <v>14336.389030599999</v>
      </c>
      <c r="AD317" t="s">
        <v>103</v>
      </c>
    </row>
    <row r="318" spans="1:30" ht="13.45" thickBot="1" x14ac:dyDescent="0.3">
      <c r="A318" s="4" t="s">
        <v>12</v>
      </c>
      <c r="B318" s="4" t="s">
        <v>7</v>
      </c>
      <c r="C318" s="4" t="s">
        <v>8</v>
      </c>
      <c r="D318" s="4" t="s">
        <v>9</v>
      </c>
      <c r="E318" s="4" t="s">
        <v>29</v>
      </c>
      <c r="F318" s="24" t="s">
        <v>30</v>
      </c>
      <c r="G318" s="4" t="s">
        <v>7</v>
      </c>
      <c r="H318" s="4" t="s">
        <v>8</v>
      </c>
      <c r="I318" s="20">
        <v>4109433.15</v>
      </c>
      <c r="J318" s="20">
        <v>0</v>
      </c>
      <c r="K318" s="20">
        <v>0</v>
      </c>
      <c r="L318" s="20">
        <v>40050.949999999997</v>
      </c>
      <c r="M318" s="20">
        <v>0</v>
      </c>
      <c r="N318" s="20">
        <v>400495.19</v>
      </c>
      <c r="O318" s="20">
        <v>0</v>
      </c>
      <c r="P318" s="20">
        <v>0</v>
      </c>
      <c r="Q318" s="20">
        <v>0</v>
      </c>
      <c r="R318" s="20">
        <v>0</v>
      </c>
      <c r="S318" s="20">
        <v>4509928.34</v>
      </c>
      <c r="T318">
        <f>AF!$N$6</f>
        <v>0.77873999999999999</v>
      </c>
      <c r="U318">
        <f>AF!$P$6</f>
        <v>0.22126000000000001</v>
      </c>
      <c r="V318" s="18">
        <f t="shared" si="32"/>
        <v>3200179.971231</v>
      </c>
      <c r="W318" s="18">
        <f t="shared" si="33"/>
        <v>311881.62426060002</v>
      </c>
      <c r="X318" s="18">
        <f t="shared" si="34"/>
        <v>0</v>
      </c>
      <c r="Y318" s="18">
        <f t="shared" si="35"/>
        <v>3512061.5954915998</v>
      </c>
      <c r="Z318" s="18">
        <f t="shared" si="36"/>
        <v>909253.17876899999</v>
      </c>
      <c r="AA318" s="18">
        <f t="shared" si="37"/>
        <v>88613.565739400001</v>
      </c>
      <c r="AB318" s="18">
        <f t="shared" si="38"/>
        <v>0</v>
      </c>
      <c r="AC318" s="18">
        <f t="shared" si="39"/>
        <v>997866.74450839998</v>
      </c>
      <c r="AD318" t="s">
        <v>103</v>
      </c>
    </row>
    <row r="319" spans="1:30" ht="13.45" thickBot="1" x14ac:dyDescent="0.3">
      <c r="A319" s="4" t="s">
        <v>12</v>
      </c>
      <c r="B319" s="4" t="s">
        <v>7</v>
      </c>
      <c r="C319" s="4" t="s">
        <v>8</v>
      </c>
      <c r="D319" s="4" t="s">
        <v>16</v>
      </c>
      <c r="E319" s="4" t="s">
        <v>29</v>
      </c>
      <c r="F319" s="24" t="s">
        <v>30</v>
      </c>
      <c r="G319" s="4" t="s">
        <v>7</v>
      </c>
      <c r="H319" s="4" t="s">
        <v>8</v>
      </c>
      <c r="I319" s="20">
        <v>2783501.83</v>
      </c>
      <c r="J319" s="20">
        <v>0</v>
      </c>
      <c r="K319" s="20">
        <v>0</v>
      </c>
      <c r="L319" s="20">
        <v>26847.75</v>
      </c>
      <c r="M319" s="20">
        <v>0</v>
      </c>
      <c r="N319" s="20">
        <v>220570.04</v>
      </c>
      <c r="O319" s="20">
        <v>0</v>
      </c>
      <c r="P319" s="20">
        <v>0</v>
      </c>
      <c r="Q319" s="20">
        <v>0</v>
      </c>
      <c r="R319" s="20">
        <v>0</v>
      </c>
      <c r="S319" s="20">
        <v>3004071.87</v>
      </c>
      <c r="T319">
        <f>AF!$N$6</f>
        <v>0.77873999999999999</v>
      </c>
      <c r="U319">
        <f>AF!$P$6</f>
        <v>0.22126000000000001</v>
      </c>
      <c r="V319" s="18">
        <f t="shared" si="32"/>
        <v>2167624.2150941999</v>
      </c>
      <c r="W319" s="18">
        <f t="shared" si="33"/>
        <v>171766.71294960001</v>
      </c>
      <c r="X319" s="18">
        <f t="shared" si="34"/>
        <v>0</v>
      </c>
      <c r="Y319" s="18">
        <f t="shared" si="35"/>
        <v>2339390.9280437999</v>
      </c>
      <c r="Z319" s="18">
        <f t="shared" si="36"/>
        <v>615877.61490580009</v>
      </c>
      <c r="AA319" s="18">
        <f t="shared" si="37"/>
        <v>48803.327050400003</v>
      </c>
      <c r="AB319" s="18">
        <f t="shared" si="38"/>
        <v>0</v>
      </c>
      <c r="AC319" s="18">
        <f t="shared" si="39"/>
        <v>664680.94195620005</v>
      </c>
      <c r="AD319" t="s">
        <v>103</v>
      </c>
    </row>
    <row r="320" spans="1:30" ht="13.45" thickBot="1" x14ac:dyDescent="0.3">
      <c r="A320" s="4" t="s">
        <v>6</v>
      </c>
      <c r="B320" s="4" t="s">
        <v>7</v>
      </c>
      <c r="C320" s="4" t="s">
        <v>8</v>
      </c>
      <c r="D320" s="4" t="s">
        <v>25</v>
      </c>
      <c r="E320" s="4" t="s">
        <v>29</v>
      </c>
      <c r="F320" s="24" t="s">
        <v>30</v>
      </c>
      <c r="G320" s="4" t="s">
        <v>7</v>
      </c>
      <c r="H320" s="4" t="s">
        <v>8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347.45</v>
      </c>
      <c r="O320" s="20">
        <v>0</v>
      </c>
      <c r="P320" s="20">
        <v>0</v>
      </c>
      <c r="Q320" s="20">
        <v>0</v>
      </c>
      <c r="R320" s="20">
        <v>0</v>
      </c>
      <c r="S320" s="20">
        <v>347.45</v>
      </c>
      <c r="T320">
        <f>AF!$N$6</f>
        <v>0.77873999999999999</v>
      </c>
      <c r="U320">
        <f>AF!$P$6</f>
        <v>0.22126000000000001</v>
      </c>
      <c r="V320" s="18">
        <f t="shared" si="32"/>
        <v>0</v>
      </c>
      <c r="W320" s="18">
        <f t="shared" si="33"/>
        <v>270.57321300000001</v>
      </c>
      <c r="X320" s="18">
        <f t="shared" si="34"/>
        <v>0</v>
      </c>
      <c r="Y320" s="18">
        <f t="shared" si="35"/>
        <v>270.57321300000001</v>
      </c>
      <c r="Z320" s="18">
        <f t="shared" si="36"/>
        <v>0</v>
      </c>
      <c r="AA320" s="18">
        <f t="shared" si="37"/>
        <v>76.876787000000007</v>
      </c>
      <c r="AB320" s="18">
        <f t="shared" si="38"/>
        <v>0</v>
      </c>
      <c r="AC320" s="18">
        <f t="shared" si="39"/>
        <v>76.876787000000007</v>
      </c>
      <c r="AD320" t="s">
        <v>103</v>
      </c>
    </row>
    <row r="321" spans="1:30" ht="13.45" thickBot="1" x14ac:dyDescent="0.3">
      <c r="A321" s="4" t="s">
        <v>12</v>
      </c>
      <c r="B321" s="4" t="s">
        <v>7</v>
      </c>
      <c r="C321" s="4" t="s">
        <v>8</v>
      </c>
      <c r="D321" s="4" t="s">
        <v>50</v>
      </c>
      <c r="E321" s="4" t="s">
        <v>29</v>
      </c>
      <c r="F321" s="24" t="s">
        <v>30</v>
      </c>
      <c r="G321" s="4" t="s">
        <v>7</v>
      </c>
      <c r="H321" s="4" t="s">
        <v>8</v>
      </c>
      <c r="I321" s="20">
        <v>3101698.55</v>
      </c>
      <c r="J321" s="20">
        <v>0</v>
      </c>
      <c r="K321" s="20">
        <v>0</v>
      </c>
      <c r="L321" s="20">
        <v>18935.080000000002</v>
      </c>
      <c r="M321" s="20">
        <v>0</v>
      </c>
      <c r="N321" s="20">
        <v>10685.54</v>
      </c>
      <c r="O321" s="20">
        <v>0</v>
      </c>
      <c r="P321" s="20">
        <v>0</v>
      </c>
      <c r="Q321" s="20">
        <v>0</v>
      </c>
      <c r="R321" s="20">
        <v>0</v>
      </c>
      <c r="S321" s="20">
        <v>3112384.09</v>
      </c>
      <c r="T321">
        <f>AF!$N$6</f>
        <v>0.77873999999999999</v>
      </c>
      <c r="U321">
        <f>AF!$P$6</f>
        <v>0.22126000000000001</v>
      </c>
      <c r="V321" s="18">
        <f t="shared" si="32"/>
        <v>2415416.7288269997</v>
      </c>
      <c r="W321" s="18">
        <f t="shared" si="33"/>
        <v>8321.2574196000005</v>
      </c>
      <c r="X321" s="18">
        <f t="shared" si="34"/>
        <v>0</v>
      </c>
      <c r="Y321" s="18">
        <f t="shared" si="35"/>
        <v>2423737.9862465998</v>
      </c>
      <c r="Z321" s="18">
        <f t="shared" si="36"/>
        <v>686281.82117300003</v>
      </c>
      <c r="AA321" s="18">
        <f t="shared" si="37"/>
        <v>2364.2825804000004</v>
      </c>
      <c r="AB321" s="18">
        <f t="shared" si="38"/>
        <v>0</v>
      </c>
      <c r="AC321" s="18">
        <f t="shared" si="39"/>
        <v>688646.10375340004</v>
      </c>
      <c r="AD321" t="s">
        <v>103</v>
      </c>
    </row>
    <row r="322" spans="1:30" ht="13.45" thickBot="1" x14ac:dyDescent="0.3">
      <c r="A322" s="4" t="s">
        <v>12</v>
      </c>
      <c r="B322" s="4" t="s">
        <v>7</v>
      </c>
      <c r="C322" s="4" t="s">
        <v>8</v>
      </c>
      <c r="D322" s="4" t="s">
        <v>41</v>
      </c>
      <c r="E322" s="4" t="s">
        <v>29</v>
      </c>
      <c r="F322" s="24" t="s">
        <v>30</v>
      </c>
      <c r="G322" s="4" t="s">
        <v>7</v>
      </c>
      <c r="H322" s="4" t="s">
        <v>8</v>
      </c>
      <c r="I322" s="20">
        <v>6463253.0300000003</v>
      </c>
      <c r="J322" s="20">
        <v>0</v>
      </c>
      <c r="K322" s="20">
        <v>0</v>
      </c>
      <c r="L322" s="20">
        <v>-24544.81</v>
      </c>
      <c r="M322" s="20">
        <v>0</v>
      </c>
      <c r="N322" s="20">
        <v>43053.96</v>
      </c>
      <c r="O322" s="20">
        <v>0</v>
      </c>
      <c r="P322" s="20">
        <v>0</v>
      </c>
      <c r="Q322" s="20">
        <v>0</v>
      </c>
      <c r="R322" s="20">
        <v>0</v>
      </c>
      <c r="S322" s="20">
        <v>6506306.9900000002</v>
      </c>
      <c r="T322">
        <f>AF!$N$6</f>
        <v>0.77873999999999999</v>
      </c>
      <c r="U322">
        <f>AF!$P$6</f>
        <v>0.22126000000000001</v>
      </c>
      <c r="V322" s="18">
        <f t="shared" ref="V322:V358" si="40">I322*T322</f>
        <v>5033193.6645822003</v>
      </c>
      <c r="W322" s="18">
        <f t="shared" ref="W322:W358" si="41">N322*T322</f>
        <v>33527.840810399997</v>
      </c>
      <c r="X322" s="18">
        <f t="shared" ref="X322:X358" si="42">R322*T322</f>
        <v>0</v>
      </c>
      <c r="Y322" s="18">
        <f t="shared" ref="Y322:Y358" si="43">S322*T322</f>
        <v>5066721.5053925999</v>
      </c>
      <c r="Z322" s="18">
        <f t="shared" ref="Z322:Z358" si="44">I322*U322</f>
        <v>1430059.3654178001</v>
      </c>
      <c r="AA322" s="18">
        <f t="shared" ref="AA322:AA358" si="45">N322*U322</f>
        <v>9526.1191896</v>
      </c>
      <c r="AB322" s="18">
        <f t="shared" ref="AB322:AB358" si="46">R322*U322</f>
        <v>0</v>
      </c>
      <c r="AC322" s="18">
        <f t="shared" ref="AC322:AC358" si="47">S322*U322</f>
        <v>1439585.4846074001</v>
      </c>
      <c r="AD322" t="s">
        <v>103</v>
      </c>
    </row>
    <row r="323" spans="1:30" ht="13.45" thickBot="1" x14ac:dyDescent="0.3">
      <c r="A323" s="4" t="s">
        <v>12</v>
      </c>
      <c r="B323" s="4" t="s">
        <v>7</v>
      </c>
      <c r="C323" s="4" t="s">
        <v>8</v>
      </c>
      <c r="D323" s="4" t="s">
        <v>20</v>
      </c>
      <c r="E323" s="4" t="s">
        <v>29</v>
      </c>
      <c r="F323" s="24" t="s">
        <v>30</v>
      </c>
      <c r="G323" s="4" t="s">
        <v>7</v>
      </c>
      <c r="H323" s="4" t="s">
        <v>8</v>
      </c>
      <c r="I323" s="20">
        <v>4509928.34</v>
      </c>
      <c r="J323" s="20">
        <v>0</v>
      </c>
      <c r="K323" s="20">
        <v>0</v>
      </c>
      <c r="L323" s="20">
        <v>38743.33</v>
      </c>
      <c r="M323" s="20">
        <v>0</v>
      </c>
      <c r="N323" s="20">
        <v>314148.94</v>
      </c>
      <c r="O323" s="20">
        <v>0</v>
      </c>
      <c r="P323" s="20">
        <v>0</v>
      </c>
      <c r="Q323" s="20">
        <v>0</v>
      </c>
      <c r="R323" s="20">
        <v>0</v>
      </c>
      <c r="S323" s="20">
        <v>4824077.28</v>
      </c>
      <c r="T323">
        <f>AF!$N$6</f>
        <v>0.77873999999999999</v>
      </c>
      <c r="U323">
        <f>AF!$P$6</f>
        <v>0.22126000000000001</v>
      </c>
      <c r="V323" s="18">
        <f t="shared" si="40"/>
        <v>3512061.5954915998</v>
      </c>
      <c r="W323" s="18">
        <f t="shared" si="41"/>
        <v>244640.3455356</v>
      </c>
      <c r="X323" s="18">
        <f t="shared" si="42"/>
        <v>0</v>
      </c>
      <c r="Y323" s="18">
        <f t="shared" si="43"/>
        <v>3756701.9410272003</v>
      </c>
      <c r="Z323" s="18">
        <f t="shared" si="44"/>
        <v>997866.74450839998</v>
      </c>
      <c r="AA323" s="18">
        <f t="shared" si="45"/>
        <v>69508.594464399997</v>
      </c>
      <c r="AB323" s="18">
        <f t="shared" si="46"/>
        <v>0</v>
      </c>
      <c r="AC323" s="18">
        <f t="shared" si="47"/>
        <v>1067375.3389728002</v>
      </c>
      <c r="AD323" t="s">
        <v>103</v>
      </c>
    </row>
    <row r="324" spans="1:30" ht="13.45" thickBot="1" x14ac:dyDescent="0.3">
      <c r="A324" s="4" t="s">
        <v>12</v>
      </c>
      <c r="B324" s="4" t="s">
        <v>7</v>
      </c>
      <c r="C324" s="4" t="s">
        <v>8</v>
      </c>
      <c r="D324" s="4" t="s">
        <v>23</v>
      </c>
      <c r="E324" s="4" t="s">
        <v>29</v>
      </c>
      <c r="F324" s="24" t="s">
        <v>30</v>
      </c>
      <c r="G324" s="4" t="s">
        <v>7</v>
      </c>
      <c r="H324" s="4" t="s">
        <v>8</v>
      </c>
      <c r="I324" s="20">
        <v>5323462.78</v>
      </c>
      <c r="J324" s="20">
        <v>0</v>
      </c>
      <c r="K324" s="20">
        <v>0</v>
      </c>
      <c r="L324" s="20">
        <v>20142.07</v>
      </c>
      <c r="M324" s="20">
        <v>0</v>
      </c>
      <c r="N324" s="20">
        <v>114577.87</v>
      </c>
      <c r="O324" s="20">
        <v>0</v>
      </c>
      <c r="P324" s="20">
        <v>0</v>
      </c>
      <c r="Q324" s="20">
        <v>0</v>
      </c>
      <c r="R324" s="20">
        <v>0</v>
      </c>
      <c r="S324" s="20">
        <v>5438040.6500000004</v>
      </c>
      <c r="T324">
        <f>AF!$N$6</f>
        <v>0.77873999999999999</v>
      </c>
      <c r="U324">
        <f>AF!$P$6</f>
        <v>0.22126000000000001</v>
      </c>
      <c r="V324" s="18">
        <f t="shared" si="40"/>
        <v>4145593.4052972002</v>
      </c>
      <c r="W324" s="18">
        <f t="shared" si="41"/>
        <v>89226.370483799998</v>
      </c>
      <c r="X324" s="18">
        <f t="shared" si="42"/>
        <v>0</v>
      </c>
      <c r="Y324" s="18">
        <f t="shared" si="43"/>
        <v>4234819.775781</v>
      </c>
      <c r="Z324" s="18">
        <f t="shared" si="44"/>
        <v>1177869.3747028001</v>
      </c>
      <c r="AA324" s="18">
        <f t="shared" si="45"/>
        <v>25351.499516200001</v>
      </c>
      <c r="AB324" s="18">
        <f t="shared" si="46"/>
        <v>0</v>
      </c>
      <c r="AC324" s="18">
        <f t="shared" si="47"/>
        <v>1203220.8742190001</v>
      </c>
      <c r="AD324" t="s">
        <v>103</v>
      </c>
    </row>
    <row r="325" spans="1:30" ht="13.45" thickBot="1" x14ac:dyDescent="0.3">
      <c r="A325" s="4" t="s">
        <v>6</v>
      </c>
      <c r="B325" s="4" t="s">
        <v>7</v>
      </c>
      <c r="C325" s="4" t="s">
        <v>8</v>
      </c>
      <c r="D325" s="4" t="s">
        <v>41</v>
      </c>
      <c r="E325" s="4" t="s">
        <v>29</v>
      </c>
      <c r="F325" s="24" t="s">
        <v>30</v>
      </c>
      <c r="G325" s="4" t="s">
        <v>7</v>
      </c>
      <c r="H325" s="4" t="s">
        <v>8</v>
      </c>
      <c r="I325" s="20">
        <v>347.45</v>
      </c>
      <c r="J325" s="20">
        <v>0</v>
      </c>
      <c r="K325" s="20">
        <v>0</v>
      </c>
      <c r="L325" s="20">
        <v>0</v>
      </c>
      <c r="M325" s="20">
        <v>0</v>
      </c>
      <c r="N325" s="20">
        <v>0</v>
      </c>
      <c r="O325" s="20">
        <v>0</v>
      </c>
      <c r="P325" s="20">
        <v>0</v>
      </c>
      <c r="Q325" s="20">
        <v>0</v>
      </c>
      <c r="R325" s="20">
        <v>0</v>
      </c>
      <c r="S325" s="20">
        <v>347.45</v>
      </c>
      <c r="T325">
        <f>AF!$N$6</f>
        <v>0.77873999999999999</v>
      </c>
      <c r="U325">
        <f>AF!$P$6</f>
        <v>0.22126000000000001</v>
      </c>
      <c r="V325" s="18">
        <f t="shared" si="40"/>
        <v>270.57321300000001</v>
      </c>
      <c r="W325" s="18">
        <f t="shared" si="41"/>
        <v>0</v>
      </c>
      <c r="X325" s="18">
        <f t="shared" si="42"/>
        <v>0</v>
      </c>
      <c r="Y325" s="18">
        <f t="shared" si="43"/>
        <v>270.57321300000001</v>
      </c>
      <c r="Z325" s="18">
        <f t="shared" si="44"/>
        <v>76.876787000000007</v>
      </c>
      <c r="AA325" s="18">
        <f t="shared" si="45"/>
        <v>0</v>
      </c>
      <c r="AB325" s="18">
        <f t="shared" si="46"/>
        <v>0</v>
      </c>
      <c r="AC325" s="18">
        <f t="shared" si="47"/>
        <v>76.876787000000007</v>
      </c>
      <c r="AD325" t="s">
        <v>103</v>
      </c>
    </row>
    <row r="326" spans="1:30" ht="13.45" thickBot="1" x14ac:dyDescent="0.3">
      <c r="A326" s="4" t="s">
        <v>12</v>
      </c>
      <c r="B326" s="4" t="s">
        <v>7</v>
      </c>
      <c r="C326" s="4" t="s">
        <v>8</v>
      </c>
      <c r="D326" s="4" t="s">
        <v>49</v>
      </c>
      <c r="E326" s="4" t="s">
        <v>29</v>
      </c>
      <c r="F326" s="24" t="s">
        <v>30</v>
      </c>
      <c r="G326" s="4" t="s">
        <v>7</v>
      </c>
      <c r="H326" s="4" t="s">
        <v>8</v>
      </c>
      <c r="I326" s="20">
        <v>3112384.09</v>
      </c>
      <c r="J326" s="20">
        <v>0</v>
      </c>
      <c r="K326" s="20">
        <v>0</v>
      </c>
      <c r="L326" s="20">
        <v>39402.29</v>
      </c>
      <c r="M326" s="20">
        <v>0</v>
      </c>
      <c r="N326" s="20">
        <v>308350.98</v>
      </c>
      <c r="O326" s="20">
        <v>0</v>
      </c>
      <c r="P326" s="20">
        <v>0</v>
      </c>
      <c r="Q326" s="20">
        <v>0</v>
      </c>
      <c r="R326" s="20">
        <v>0</v>
      </c>
      <c r="S326" s="20">
        <v>3420735.07</v>
      </c>
      <c r="T326">
        <f>AF!$N$6</f>
        <v>0.77873999999999999</v>
      </c>
      <c r="U326">
        <f>AF!$P$6</f>
        <v>0.22126000000000001</v>
      </c>
      <c r="V326" s="18">
        <f t="shared" si="40"/>
        <v>2423737.9862465998</v>
      </c>
      <c r="W326" s="18">
        <f t="shared" si="41"/>
        <v>240125.24216519998</v>
      </c>
      <c r="X326" s="18">
        <f t="shared" si="42"/>
        <v>0</v>
      </c>
      <c r="Y326" s="18">
        <f t="shared" si="43"/>
        <v>2663863.2284117998</v>
      </c>
      <c r="Z326" s="18">
        <f t="shared" si="44"/>
        <v>688646.10375340004</v>
      </c>
      <c r="AA326" s="18">
        <f t="shared" si="45"/>
        <v>68225.737834800006</v>
      </c>
      <c r="AB326" s="18">
        <f t="shared" si="46"/>
        <v>0</v>
      </c>
      <c r="AC326" s="18">
        <f t="shared" si="47"/>
        <v>756871.84158819995</v>
      </c>
      <c r="AD326" t="s">
        <v>103</v>
      </c>
    </row>
    <row r="327" spans="1:30" ht="13.45" thickBot="1" x14ac:dyDescent="0.3">
      <c r="A327" s="4" t="s">
        <v>12</v>
      </c>
      <c r="B327" s="4" t="s">
        <v>7</v>
      </c>
      <c r="C327" s="4" t="s">
        <v>8</v>
      </c>
      <c r="D327" s="4" t="s">
        <v>36</v>
      </c>
      <c r="E327" s="4" t="s">
        <v>29</v>
      </c>
      <c r="F327" s="24" t="s">
        <v>30</v>
      </c>
      <c r="G327" s="4" t="s">
        <v>7</v>
      </c>
      <c r="H327" s="4" t="s">
        <v>8</v>
      </c>
      <c r="I327" s="20">
        <v>6506306.9900000002</v>
      </c>
      <c r="J327" s="20">
        <v>0</v>
      </c>
      <c r="K327" s="20">
        <v>0</v>
      </c>
      <c r="L327" s="20">
        <v>-8171.21</v>
      </c>
      <c r="M327" s="20">
        <v>0</v>
      </c>
      <c r="N327" s="20">
        <v>-130743.85</v>
      </c>
      <c r="O327" s="20">
        <v>0</v>
      </c>
      <c r="P327" s="20">
        <v>0</v>
      </c>
      <c r="Q327" s="20">
        <v>0</v>
      </c>
      <c r="R327" s="20">
        <v>0</v>
      </c>
      <c r="S327" s="20">
        <v>6375563.1399999997</v>
      </c>
      <c r="T327">
        <f>AF!$N$6</f>
        <v>0.77873999999999999</v>
      </c>
      <c r="U327">
        <f>AF!$P$6</f>
        <v>0.22126000000000001</v>
      </c>
      <c r="V327" s="18">
        <f t="shared" si="40"/>
        <v>5066721.5053925999</v>
      </c>
      <c r="W327" s="18">
        <f t="shared" si="41"/>
        <v>-101815.46574900001</v>
      </c>
      <c r="X327" s="18">
        <f t="shared" si="42"/>
        <v>0</v>
      </c>
      <c r="Y327" s="18">
        <f t="shared" si="43"/>
        <v>4964906.0396435997</v>
      </c>
      <c r="Z327" s="18">
        <f t="shared" si="44"/>
        <v>1439585.4846074001</v>
      </c>
      <c r="AA327" s="18">
        <f t="shared" si="45"/>
        <v>-28928.384251000003</v>
      </c>
      <c r="AB327" s="18">
        <f t="shared" si="46"/>
        <v>0</v>
      </c>
      <c r="AC327" s="18">
        <f t="shared" si="47"/>
        <v>1410657.1003564</v>
      </c>
      <c r="AD327" t="s">
        <v>103</v>
      </c>
    </row>
    <row r="328" spans="1:30" ht="13.45" thickBot="1" x14ac:dyDescent="0.3">
      <c r="A328" s="4" t="s">
        <v>12</v>
      </c>
      <c r="B328" s="4" t="s">
        <v>7</v>
      </c>
      <c r="C328" s="4" t="s">
        <v>8</v>
      </c>
      <c r="D328" s="4" t="s">
        <v>39</v>
      </c>
      <c r="E328" s="4" t="s">
        <v>29</v>
      </c>
      <c r="F328" s="24" t="s">
        <v>30</v>
      </c>
      <c r="G328" s="4" t="s">
        <v>7</v>
      </c>
      <c r="H328" s="4" t="s">
        <v>8</v>
      </c>
      <c r="I328" s="20">
        <v>4824077.28</v>
      </c>
      <c r="J328" s="20">
        <v>0</v>
      </c>
      <c r="K328" s="20">
        <v>0</v>
      </c>
      <c r="L328" s="20">
        <v>45815.38</v>
      </c>
      <c r="M328" s="20">
        <v>0</v>
      </c>
      <c r="N328" s="20">
        <v>353029.99</v>
      </c>
      <c r="O328" s="20">
        <v>0</v>
      </c>
      <c r="P328" s="20">
        <v>0</v>
      </c>
      <c r="Q328" s="20">
        <v>0</v>
      </c>
      <c r="R328" s="20">
        <v>0</v>
      </c>
      <c r="S328" s="20">
        <v>5177107.2699999996</v>
      </c>
      <c r="T328">
        <f>AF!$N$6</f>
        <v>0.77873999999999999</v>
      </c>
      <c r="U328">
        <f>AF!$P$6</f>
        <v>0.22126000000000001</v>
      </c>
      <c r="V328" s="18">
        <f t="shared" si="40"/>
        <v>3756701.9410272003</v>
      </c>
      <c r="W328" s="18">
        <f t="shared" si="41"/>
        <v>274918.57441259996</v>
      </c>
      <c r="X328" s="18">
        <f t="shared" si="42"/>
        <v>0</v>
      </c>
      <c r="Y328" s="18">
        <f t="shared" si="43"/>
        <v>4031620.5154397995</v>
      </c>
      <c r="Z328" s="18">
        <f t="shared" si="44"/>
        <v>1067375.3389728002</v>
      </c>
      <c r="AA328" s="18">
        <f t="shared" si="45"/>
        <v>78111.415587399999</v>
      </c>
      <c r="AB328" s="18">
        <f t="shared" si="46"/>
        <v>0</v>
      </c>
      <c r="AC328" s="18">
        <f t="shared" si="47"/>
        <v>1145486.7545602</v>
      </c>
      <c r="AD328" t="s">
        <v>103</v>
      </c>
    </row>
    <row r="329" spans="1:30" ht="13.45" thickBot="1" x14ac:dyDescent="0.3">
      <c r="A329" s="4" t="s">
        <v>12</v>
      </c>
      <c r="B329" s="4" t="s">
        <v>7</v>
      </c>
      <c r="C329" s="4" t="s">
        <v>8</v>
      </c>
      <c r="D329" s="4" t="s">
        <v>42</v>
      </c>
      <c r="E329" s="4" t="s">
        <v>29</v>
      </c>
      <c r="F329" s="24" t="s">
        <v>30</v>
      </c>
      <c r="G329" s="4" t="s">
        <v>7</v>
      </c>
      <c r="H329" s="4" t="s">
        <v>8</v>
      </c>
      <c r="I329" s="20">
        <v>5438040.6500000004</v>
      </c>
      <c r="J329" s="20">
        <v>0</v>
      </c>
      <c r="K329" s="20">
        <v>0</v>
      </c>
      <c r="L329" s="20">
        <v>39066.86</v>
      </c>
      <c r="M329" s="20">
        <v>0</v>
      </c>
      <c r="N329" s="20">
        <v>269859.31</v>
      </c>
      <c r="O329" s="20">
        <v>0</v>
      </c>
      <c r="P329" s="20">
        <v>0</v>
      </c>
      <c r="Q329" s="20">
        <v>0</v>
      </c>
      <c r="R329" s="20">
        <v>0</v>
      </c>
      <c r="S329" s="20">
        <v>5707899.96</v>
      </c>
      <c r="T329">
        <f>AF!$N$6</f>
        <v>0.77873999999999999</v>
      </c>
      <c r="U329">
        <f>AF!$P$6</f>
        <v>0.22126000000000001</v>
      </c>
      <c r="V329" s="18">
        <f t="shared" si="40"/>
        <v>4234819.775781</v>
      </c>
      <c r="W329" s="18">
        <f t="shared" si="41"/>
        <v>210150.23906940001</v>
      </c>
      <c r="X329" s="18">
        <f t="shared" si="42"/>
        <v>0</v>
      </c>
      <c r="Y329" s="18">
        <f t="shared" si="43"/>
        <v>4444970.0148503995</v>
      </c>
      <c r="Z329" s="18">
        <f t="shared" si="44"/>
        <v>1203220.8742190001</v>
      </c>
      <c r="AA329" s="18">
        <f t="shared" si="45"/>
        <v>59709.070930600006</v>
      </c>
      <c r="AB329" s="18">
        <f t="shared" si="46"/>
        <v>0</v>
      </c>
      <c r="AC329" s="18">
        <f t="shared" si="47"/>
        <v>1262929.9451496</v>
      </c>
      <c r="AD329" t="s">
        <v>103</v>
      </c>
    </row>
    <row r="330" spans="1:30" ht="13.45" thickBot="1" x14ac:dyDescent="0.3">
      <c r="A330" s="4" t="s">
        <v>6</v>
      </c>
      <c r="B330" s="4" t="s">
        <v>7</v>
      </c>
      <c r="C330" s="4" t="s">
        <v>8</v>
      </c>
      <c r="D330" s="4" t="s">
        <v>36</v>
      </c>
      <c r="E330" s="4" t="s">
        <v>29</v>
      </c>
      <c r="F330" s="24" t="s">
        <v>30</v>
      </c>
      <c r="G330" s="4" t="s">
        <v>7</v>
      </c>
      <c r="H330" s="4" t="s">
        <v>8</v>
      </c>
      <c r="I330" s="20">
        <v>347.45</v>
      </c>
      <c r="J330" s="20">
        <v>0</v>
      </c>
      <c r="K330" s="20">
        <v>0</v>
      </c>
      <c r="L330" s="20">
        <v>0</v>
      </c>
      <c r="M330" s="20">
        <v>0</v>
      </c>
      <c r="N330" s="20">
        <v>0</v>
      </c>
      <c r="O330" s="20">
        <v>0</v>
      </c>
      <c r="P330" s="20">
        <v>0</v>
      </c>
      <c r="Q330" s="20">
        <v>0</v>
      </c>
      <c r="R330" s="20">
        <v>0</v>
      </c>
      <c r="S330" s="20">
        <v>347.45</v>
      </c>
      <c r="T330">
        <f>AF!$N$6</f>
        <v>0.77873999999999999</v>
      </c>
      <c r="U330">
        <f>AF!$P$6</f>
        <v>0.22126000000000001</v>
      </c>
      <c r="V330" s="18">
        <f t="shared" si="40"/>
        <v>270.57321300000001</v>
      </c>
      <c r="W330" s="18">
        <f t="shared" si="41"/>
        <v>0</v>
      </c>
      <c r="X330" s="18">
        <f t="shared" si="42"/>
        <v>0</v>
      </c>
      <c r="Y330" s="18">
        <f t="shared" si="43"/>
        <v>270.57321300000001</v>
      </c>
      <c r="Z330" s="18">
        <f t="shared" si="44"/>
        <v>76.876787000000007</v>
      </c>
      <c r="AA330" s="18">
        <f t="shared" si="45"/>
        <v>0</v>
      </c>
      <c r="AB330" s="18">
        <f t="shared" si="46"/>
        <v>0</v>
      </c>
      <c r="AC330" s="18">
        <f t="shared" si="47"/>
        <v>76.876787000000007</v>
      </c>
      <c r="AD330" t="s">
        <v>103</v>
      </c>
    </row>
    <row r="331" spans="1:30" ht="13.45" thickBot="1" x14ac:dyDescent="0.3">
      <c r="A331" s="4" t="s">
        <v>12</v>
      </c>
      <c r="B331" s="4" t="s">
        <v>7</v>
      </c>
      <c r="C331" s="4" t="s">
        <v>8</v>
      </c>
      <c r="D331" s="4" t="s">
        <v>47</v>
      </c>
      <c r="E331" s="4" t="s">
        <v>29</v>
      </c>
      <c r="F331" s="24" t="s">
        <v>30</v>
      </c>
      <c r="G331" s="4" t="s">
        <v>7</v>
      </c>
      <c r="H331" s="4" t="s">
        <v>8</v>
      </c>
      <c r="I331" s="20">
        <v>3420735.07</v>
      </c>
      <c r="J331" s="20">
        <v>0</v>
      </c>
      <c r="K331" s="20">
        <v>0</v>
      </c>
      <c r="L331" s="20">
        <v>38605</v>
      </c>
      <c r="M331" s="20">
        <v>0</v>
      </c>
      <c r="N331" s="20">
        <v>255525.08</v>
      </c>
      <c r="O331" s="20">
        <v>0</v>
      </c>
      <c r="P331" s="20">
        <v>0</v>
      </c>
      <c r="Q331" s="20">
        <v>0</v>
      </c>
      <c r="R331" s="20">
        <v>0</v>
      </c>
      <c r="S331" s="20">
        <v>3676260.15</v>
      </c>
      <c r="T331">
        <f>AF!$N$6</f>
        <v>0.77873999999999999</v>
      </c>
      <c r="U331">
        <f>AF!$P$6</f>
        <v>0.22126000000000001</v>
      </c>
      <c r="V331" s="18">
        <f t="shared" si="40"/>
        <v>2663863.2284117998</v>
      </c>
      <c r="W331" s="18">
        <f t="shared" si="41"/>
        <v>198987.60079919998</v>
      </c>
      <c r="X331" s="18">
        <f t="shared" si="42"/>
        <v>0</v>
      </c>
      <c r="Y331" s="18">
        <f t="shared" si="43"/>
        <v>2862850.8292109999</v>
      </c>
      <c r="Z331" s="18">
        <f t="shared" si="44"/>
        <v>756871.84158819995</v>
      </c>
      <c r="AA331" s="18">
        <f t="shared" si="45"/>
        <v>56537.4792008</v>
      </c>
      <c r="AB331" s="18">
        <f t="shared" si="46"/>
        <v>0</v>
      </c>
      <c r="AC331" s="18">
        <f t="shared" si="47"/>
        <v>813409.32078900002</v>
      </c>
      <c r="AD331" t="s">
        <v>103</v>
      </c>
    </row>
    <row r="332" spans="1:30" ht="13.45" thickBot="1" x14ac:dyDescent="0.3">
      <c r="A332" s="4" t="s">
        <v>12</v>
      </c>
      <c r="B332" s="4" t="s">
        <v>7</v>
      </c>
      <c r="C332" s="4" t="s">
        <v>8</v>
      </c>
      <c r="D332" s="4" t="s">
        <v>45</v>
      </c>
      <c r="E332" s="4" t="s">
        <v>29</v>
      </c>
      <c r="F332" s="24" t="s">
        <v>30</v>
      </c>
      <c r="G332" s="4" t="s">
        <v>7</v>
      </c>
      <c r="H332" s="4" t="s">
        <v>8</v>
      </c>
      <c r="I332" s="20">
        <v>0</v>
      </c>
      <c r="J332" s="20">
        <v>0</v>
      </c>
      <c r="K332" s="20">
        <v>0</v>
      </c>
      <c r="L332" s="20">
        <v>32675.5</v>
      </c>
      <c r="M332" s="20">
        <v>0</v>
      </c>
      <c r="N332" s="20">
        <v>139939.31</v>
      </c>
      <c r="O332" s="20">
        <v>0</v>
      </c>
      <c r="P332" s="20">
        <v>0</v>
      </c>
      <c r="Q332" s="20">
        <v>0</v>
      </c>
      <c r="R332" s="20">
        <v>2442492.5</v>
      </c>
      <c r="S332" s="20">
        <v>2582431.81</v>
      </c>
      <c r="T332">
        <f>AF!$N$6</f>
        <v>0.77873999999999999</v>
      </c>
      <c r="U332">
        <f>AF!$P$6</f>
        <v>0.22126000000000001</v>
      </c>
      <c r="V332" s="18">
        <f t="shared" si="40"/>
        <v>0</v>
      </c>
      <c r="W332" s="18">
        <f t="shared" si="41"/>
        <v>108976.3382694</v>
      </c>
      <c r="X332" s="18">
        <f t="shared" si="42"/>
        <v>1902066.6094499999</v>
      </c>
      <c r="Y332" s="18">
        <f t="shared" si="43"/>
        <v>2011042.9477194001</v>
      </c>
      <c r="Z332" s="18">
        <f t="shared" si="44"/>
        <v>0</v>
      </c>
      <c r="AA332" s="18">
        <f t="shared" si="45"/>
        <v>30962.971730600002</v>
      </c>
      <c r="AB332" s="18">
        <f t="shared" si="46"/>
        <v>540425.89055000001</v>
      </c>
      <c r="AC332" s="18">
        <f t="shared" si="47"/>
        <v>571388.86228060001</v>
      </c>
      <c r="AD332" t="s">
        <v>103</v>
      </c>
    </row>
    <row r="333" spans="1:30" ht="13.45" thickBot="1" x14ac:dyDescent="0.3">
      <c r="A333" s="4" t="s">
        <v>12</v>
      </c>
      <c r="B333" s="4" t="s">
        <v>7</v>
      </c>
      <c r="C333" s="4" t="s">
        <v>8</v>
      </c>
      <c r="D333" s="4" t="s">
        <v>55</v>
      </c>
      <c r="E333" s="4" t="s">
        <v>29</v>
      </c>
      <c r="F333" s="24" t="s">
        <v>30</v>
      </c>
      <c r="G333" s="4" t="s">
        <v>7</v>
      </c>
      <c r="H333" s="4" t="s">
        <v>8</v>
      </c>
      <c r="I333" s="20">
        <v>5177107.2699999996</v>
      </c>
      <c r="J333" s="20">
        <v>0</v>
      </c>
      <c r="K333" s="20">
        <v>0</v>
      </c>
      <c r="L333" s="20">
        <v>23882.92</v>
      </c>
      <c r="M333" s="20">
        <v>0</v>
      </c>
      <c r="N333" s="20">
        <v>146355.51</v>
      </c>
      <c r="O333" s="20">
        <v>0</v>
      </c>
      <c r="P333" s="20">
        <v>0</v>
      </c>
      <c r="Q333" s="20">
        <v>0</v>
      </c>
      <c r="R333" s="20">
        <v>0</v>
      </c>
      <c r="S333" s="20">
        <v>5323462.78</v>
      </c>
      <c r="T333">
        <f>AF!$N$6</f>
        <v>0.77873999999999999</v>
      </c>
      <c r="U333">
        <f>AF!$P$6</f>
        <v>0.22126000000000001</v>
      </c>
      <c r="V333" s="18">
        <f t="shared" si="40"/>
        <v>4031620.5154397995</v>
      </c>
      <c r="W333" s="18">
        <f t="shared" si="41"/>
        <v>113972.8898574</v>
      </c>
      <c r="X333" s="18">
        <f t="shared" si="42"/>
        <v>0</v>
      </c>
      <c r="Y333" s="18">
        <f t="shared" si="43"/>
        <v>4145593.4052972002</v>
      </c>
      <c r="Z333" s="18">
        <f t="shared" si="44"/>
        <v>1145486.7545602</v>
      </c>
      <c r="AA333" s="18">
        <f t="shared" si="45"/>
        <v>32382.620142600004</v>
      </c>
      <c r="AB333" s="18">
        <f t="shared" si="46"/>
        <v>0</v>
      </c>
      <c r="AC333" s="18">
        <f t="shared" si="47"/>
        <v>1177869.3747028001</v>
      </c>
      <c r="AD333" t="s">
        <v>103</v>
      </c>
    </row>
    <row r="334" spans="1:30" ht="13.45" thickBot="1" x14ac:dyDescent="0.3">
      <c r="A334" s="4" t="s">
        <v>12</v>
      </c>
      <c r="B334" s="4" t="s">
        <v>7</v>
      </c>
      <c r="C334" s="4" t="s">
        <v>8</v>
      </c>
      <c r="D334" s="4" t="s">
        <v>48</v>
      </c>
      <c r="E334" s="4" t="s">
        <v>29</v>
      </c>
      <c r="F334" s="24" t="s">
        <v>30</v>
      </c>
      <c r="G334" s="4" t="s">
        <v>7</v>
      </c>
      <c r="H334" s="4" t="s">
        <v>8</v>
      </c>
      <c r="I334" s="20">
        <v>5707899.96</v>
      </c>
      <c r="J334" s="20">
        <v>0</v>
      </c>
      <c r="K334" s="20">
        <v>0</v>
      </c>
      <c r="L334" s="20">
        <v>23123.23</v>
      </c>
      <c r="M334" s="20">
        <v>0</v>
      </c>
      <c r="N334" s="20">
        <v>184984.91</v>
      </c>
      <c r="O334" s="20">
        <v>0</v>
      </c>
      <c r="P334" s="20">
        <v>0</v>
      </c>
      <c r="Q334" s="20">
        <v>0</v>
      </c>
      <c r="R334" s="20">
        <v>0</v>
      </c>
      <c r="S334" s="20">
        <v>5892884.8700000001</v>
      </c>
      <c r="T334">
        <f>AF!$N$6</f>
        <v>0.77873999999999999</v>
      </c>
      <c r="U334">
        <f>AF!$P$6</f>
        <v>0.22126000000000001</v>
      </c>
      <c r="V334" s="18">
        <f t="shared" si="40"/>
        <v>4444970.0148503995</v>
      </c>
      <c r="W334" s="18">
        <f t="shared" si="41"/>
        <v>144055.14881340001</v>
      </c>
      <c r="X334" s="18">
        <f t="shared" si="42"/>
        <v>0</v>
      </c>
      <c r="Y334" s="18">
        <f t="shared" si="43"/>
        <v>4589025.1636637999</v>
      </c>
      <c r="Z334" s="18">
        <f t="shared" si="44"/>
        <v>1262929.9451496</v>
      </c>
      <c r="AA334" s="18">
        <f t="shared" si="45"/>
        <v>40929.761186600001</v>
      </c>
      <c r="AB334" s="18">
        <f t="shared" si="46"/>
        <v>0</v>
      </c>
      <c r="AC334" s="18">
        <f t="shared" si="47"/>
        <v>1303859.7063362</v>
      </c>
      <c r="AD334" t="s">
        <v>103</v>
      </c>
    </row>
    <row r="335" spans="1:30" ht="13.45" thickBot="1" x14ac:dyDescent="0.3">
      <c r="A335" s="4" t="s">
        <v>12</v>
      </c>
      <c r="B335" s="4" t="s">
        <v>7</v>
      </c>
      <c r="C335" s="4" t="s">
        <v>8</v>
      </c>
      <c r="D335" s="4" t="s">
        <v>31</v>
      </c>
      <c r="E335" s="4" t="s">
        <v>29</v>
      </c>
      <c r="F335" s="24" t="s">
        <v>30</v>
      </c>
      <c r="G335" s="4" t="s">
        <v>7</v>
      </c>
      <c r="H335" s="4" t="s">
        <v>8</v>
      </c>
      <c r="I335" s="20">
        <v>5892884.8700000001</v>
      </c>
      <c r="J335" s="20">
        <v>0</v>
      </c>
      <c r="K335" s="20">
        <v>0</v>
      </c>
      <c r="L335" s="20">
        <v>57960.42</v>
      </c>
      <c r="M335" s="20">
        <v>0</v>
      </c>
      <c r="N335" s="20">
        <v>237615.39</v>
      </c>
      <c r="O335" s="20">
        <v>0</v>
      </c>
      <c r="P335" s="20">
        <v>0</v>
      </c>
      <c r="Q335" s="20">
        <v>0</v>
      </c>
      <c r="R335" s="20">
        <v>0</v>
      </c>
      <c r="S335" s="20">
        <v>6130500.2599999998</v>
      </c>
      <c r="T335">
        <f>AF!$N$6</f>
        <v>0.77873999999999999</v>
      </c>
      <c r="U335">
        <f>AF!$P$6</f>
        <v>0.22126000000000001</v>
      </c>
      <c r="V335" s="18">
        <f t="shared" si="40"/>
        <v>4589025.1636637999</v>
      </c>
      <c r="W335" s="18">
        <f t="shared" si="41"/>
        <v>185040.60880859999</v>
      </c>
      <c r="X335" s="18">
        <f t="shared" si="42"/>
        <v>0</v>
      </c>
      <c r="Y335" s="18">
        <f t="shared" si="43"/>
        <v>4774065.7724723993</v>
      </c>
      <c r="Z335" s="18">
        <f t="shared" si="44"/>
        <v>1303859.7063362</v>
      </c>
      <c r="AA335" s="18">
        <f t="shared" si="45"/>
        <v>52574.781191400005</v>
      </c>
      <c r="AB335" s="18">
        <f t="shared" si="46"/>
        <v>0</v>
      </c>
      <c r="AC335" s="18">
        <f t="shared" si="47"/>
        <v>1356434.4875276</v>
      </c>
      <c r="AD335" t="s">
        <v>103</v>
      </c>
    </row>
    <row r="336" spans="1:30" ht="13.45" thickBot="1" x14ac:dyDescent="0.3">
      <c r="A336" s="4" t="s">
        <v>12</v>
      </c>
      <c r="B336" s="4" t="s">
        <v>7</v>
      </c>
      <c r="C336" s="4" t="s">
        <v>8</v>
      </c>
      <c r="D336" s="4" t="s">
        <v>15</v>
      </c>
      <c r="E336" s="4" t="s">
        <v>29</v>
      </c>
      <c r="F336" s="24" t="s">
        <v>30</v>
      </c>
      <c r="G336" s="4" t="s">
        <v>7</v>
      </c>
      <c r="H336" s="4" t="s">
        <v>8</v>
      </c>
      <c r="I336" s="20">
        <v>3676260.15</v>
      </c>
      <c r="J336" s="20">
        <v>0</v>
      </c>
      <c r="K336" s="20">
        <v>0</v>
      </c>
      <c r="L336" s="20">
        <v>59826.89</v>
      </c>
      <c r="M336" s="20">
        <v>0</v>
      </c>
      <c r="N336" s="20">
        <v>433173</v>
      </c>
      <c r="O336" s="20">
        <v>0</v>
      </c>
      <c r="P336" s="20">
        <v>0</v>
      </c>
      <c r="Q336" s="20">
        <v>0</v>
      </c>
      <c r="R336" s="20">
        <v>0</v>
      </c>
      <c r="S336" s="20">
        <v>4109433.15</v>
      </c>
      <c r="T336">
        <f>AF!$N$6</f>
        <v>0.77873999999999999</v>
      </c>
      <c r="U336">
        <f>AF!$P$6</f>
        <v>0.22126000000000001</v>
      </c>
      <c r="V336" s="18">
        <f t="shared" si="40"/>
        <v>2862850.8292109999</v>
      </c>
      <c r="W336" s="18">
        <f t="shared" si="41"/>
        <v>337329.14201999997</v>
      </c>
      <c r="X336" s="18">
        <f t="shared" si="42"/>
        <v>0</v>
      </c>
      <c r="Y336" s="18">
        <f t="shared" si="43"/>
        <v>3200179.971231</v>
      </c>
      <c r="Z336" s="18">
        <f t="shared" si="44"/>
        <v>813409.32078900002</v>
      </c>
      <c r="AA336" s="18">
        <f t="shared" si="45"/>
        <v>95843.857980000001</v>
      </c>
      <c r="AB336" s="18">
        <f t="shared" si="46"/>
        <v>0</v>
      </c>
      <c r="AC336" s="18">
        <f t="shared" si="47"/>
        <v>909253.17876899999</v>
      </c>
      <c r="AD336" t="s">
        <v>103</v>
      </c>
    </row>
    <row r="337" spans="1:30" ht="13.45" thickBot="1" x14ac:dyDescent="0.3">
      <c r="A337" s="4" t="s">
        <v>12</v>
      </c>
      <c r="B337" s="4" t="s">
        <v>7</v>
      </c>
      <c r="C337" s="4" t="s">
        <v>8</v>
      </c>
      <c r="D337" s="4" t="s">
        <v>51</v>
      </c>
      <c r="E337" s="4" t="s">
        <v>29</v>
      </c>
      <c r="F337" s="24" t="s">
        <v>30</v>
      </c>
      <c r="G337" s="4" t="s">
        <v>7</v>
      </c>
      <c r="H337" s="4" t="s">
        <v>8</v>
      </c>
      <c r="I337" s="20">
        <v>2582431.81</v>
      </c>
      <c r="J337" s="20">
        <v>0</v>
      </c>
      <c r="K337" s="20">
        <v>0</v>
      </c>
      <c r="L337" s="20">
        <v>38213.14</v>
      </c>
      <c r="M337" s="20">
        <v>0</v>
      </c>
      <c r="N337" s="20">
        <v>201070.02</v>
      </c>
      <c r="O337" s="20">
        <v>0</v>
      </c>
      <c r="P337" s="20">
        <v>0</v>
      </c>
      <c r="Q337" s="20">
        <v>0</v>
      </c>
      <c r="R337" s="20">
        <v>0</v>
      </c>
      <c r="S337" s="20">
        <v>2783501.83</v>
      </c>
      <c r="T337">
        <f>AF!$N$6</f>
        <v>0.77873999999999999</v>
      </c>
      <c r="U337">
        <f>AF!$P$6</f>
        <v>0.22126000000000001</v>
      </c>
      <c r="V337" s="18">
        <f t="shared" si="40"/>
        <v>2011042.9477194001</v>
      </c>
      <c r="W337" s="18">
        <f t="shared" si="41"/>
        <v>156581.26737479999</v>
      </c>
      <c r="X337" s="18">
        <f t="shared" si="42"/>
        <v>0</v>
      </c>
      <c r="Y337" s="18">
        <f t="shared" si="43"/>
        <v>2167624.2150941999</v>
      </c>
      <c r="Z337" s="18">
        <f t="shared" si="44"/>
        <v>571388.86228060001</v>
      </c>
      <c r="AA337" s="18">
        <f t="shared" si="45"/>
        <v>44488.752625200003</v>
      </c>
      <c r="AB337" s="18">
        <f t="shared" si="46"/>
        <v>0</v>
      </c>
      <c r="AC337" s="18">
        <f t="shared" si="47"/>
        <v>615877.61490580009</v>
      </c>
      <c r="AD337" t="s">
        <v>103</v>
      </c>
    </row>
    <row r="338" spans="1:30" ht="13.45" thickBot="1" x14ac:dyDescent="0.3">
      <c r="A338" s="4" t="s">
        <v>12</v>
      </c>
      <c r="B338" s="4" t="s">
        <v>7</v>
      </c>
      <c r="C338" s="4" t="s">
        <v>8</v>
      </c>
      <c r="D338" s="4" t="s">
        <v>28</v>
      </c>
      <c r="E338" s="4" t="s">
        <v>29</v>
      </c>
      <c r="F338" s="24" t="s">
        <v>30</v>
      </c>
      <c r="G338" s="4" t="s">
        <v>7</v>
      </c>
      <c r="H338" s="4" t="s">
        <v>8</v>
      </c>
      <c r="I338" s="20">
        <v>3004071.87</v>
      </c>
      <c r="J338" s="20">
        <v>0</v>
      </c>
      <c r="K338" s="20">
        <v>0</v>
      </c>
      <c r="L338" s="20">
        <v>33355.279999999999</v>
      </c>
      <c r="M338" s="20">
        <v>0</v>
      </c>
      <c r="N338" s="20">
        <v>97626.68</v>
      </c>
      <c r="O338" s="20">
        <v>0</v>
      </c>
      <c r="P338" s="20">
        <v>0</v>
      </c>
      <c r="Q338" s="20">
        <v>0</v>
      </c>
      <c r="R338" s="20">
        <v>0</v>
      </c>
      <c r="S338" s="20">
        <v>3101698.55</v>
      </c>
      <c r="T338">
        <f>AF!$N$6</f>
        <v>0.77873999999999999</v>
      </c>
      <c r="U338">
        <f>AF!$P$6</f>
        <v>0.22126000000000001</v>
      </c>
      <c r="V338" s="18">
        <f t="shared" si="40"/>
        <v>2339390.9280437999</v>
      </c>
      <c r="W338" s="18">
        <f t="shared" si="41"/>
        <v>76025.8007832</v>
      </c>
      <c r="X338" s="18">
        <f t="shared" si="42"/>
        <v>0</v>
      </c>
      <c r="Y338" s="18">
        <f t="shared" si="43"/>
        <v>2415416.7288269997</v>
      </c>
      <c r="Z338" s="18">
        <f t="shared" si="44"/>
        <v>664680.94195620005</v>
      </c>
      <c r="AA338" s="18">
        <f t="shared" si="45"/>
        <v>21600.8792168</v>
      </c>
      <c r="AB338" s="18">
        <f t="shared" si="46"/>
        <v>0</v>
      </c>
      <c r="AC338" s="18">
        <f t="shared" si="47"/>
        <v>686281.82117300003</v>
      </c>
      <c r="AD338" t="s">
        <v>103</v>
      </c>
    </row>
    <row r="339" spans="1:30" ht="13.45" thickBot="1" x14ac:dyDescent="0.3">
      <c r="A339" s="4" t="s">
        <v>12</v>
      </c>
      <c r="B339" s="4" t="s">
        <v>7</v>
      </c>
      <c r="C339" s="4" t="s">
        <v>8</v>
      </c>
      <c r="D339" s="4" t="s">
        <v>25</v>
      </c>
      <c r="E339" s="4" t="s">
        <v>29</v>
      </c>
      <c r="F339" s="24" t="s">
        <v>30</v>
      </c>
      <c r="G339" s="4" t="s">
        <v>7</v>
      </c>
      <c r="H339" s="4" t="s">
        <v>8</v>
      </c>
      <c r="I339" s="20">
        <v>6130500.2599999998</v>
      </c>
      <c r="J339" s="20">
        <v>237.75</v>
      </c>
      <c r="K339" s="20">
        <v>54.07</v>
      </c>
      <c r="L339" s="20">
        <v>36832.800000000003</v>
      </c>
      <c r="M339" s="20">
        <v>0</v>
      </c>
      <c r="N339" s="20">
        <v>332752.77</v>
      </c>
      <c r="O339" s="20">
        <v>0</v>
      </c>
      <c r="P339" s="20">
        <v>0</v>
      </c>
      <c r="Q339" s="20">
        <v>0</v>
      </c>
      <c r="R339" s="20">
        <v>0</v>
      </c>
      <c r="S339" s="20">
        <v>6463253.0300000003</v>
      </c>
      <c r="T339">
        <f>AF!$N$6</f>
        <v>0.77873999999999999</v>
      </c>
      <c r="U339">
        <f>AF!$P$6</f>
        <v>0.22126000000000001</v>
      </c>
      <c r="V339" s="18">
        <f t="shared" si="40"/>
        <v>4774065.7724723993</v>
      </c>
      <c r="W339" s="18">
        <f t="shared" si="41"/>
        <v>259127.89210980001</v>
      </c>
      <c r="X339" s="18">
        <f t="shared" si="42"/>
        <v>0</v>
      </c>
      <c r="Y339" s="18">
        <f t="shared" si="43"/>
        <v>5033193.6645822003</v>
      </c>
      <c r="Z339" s="18">
        <f t="shared" si="44"/>
        <v>1356434.4875276</v>
      </c>
      <c r="AA339" s="18">
        <f t="shared" si="45"/>
        <v>73624.877890200005</v>
      </c>
      <c r="AB339" s="18">
        <f t="shared" si="46"/>
        <v>0</v>
      </c>
      <c r="AC339" s="18">
        <f t="shared" si="47"/>
        <v>1430059.3654178001</v>
      </c>
      <c r="AD339" t="s">
        <v>103</v>
      </c>
    </row>
    <row r="340" spans="1:30" ht="13.45" thickBot="1" x14ac:dyDescent="0.3">
      <c r="A340" s="4" t="s">
        <v>12</v>
      </c>
      <c r="B340" s="4" t="s">
        <v>19</v>
      </c>
      <c r="C340" s="4" t="s">
        <v>8</v>
      </c>
      <c r="D340" s="4" t="s">
        <v>39</v>
      </c>
      <c r="E340" s="4" t="s">
        <v>40</v>
      </c>
      <c r="F340" s="24" t="s">
        <v>30</v>
      </c>
      <c r="G340" s="4" t="s">
        <v>19</v>
      </c>
      <c r="H340" s="4" t="s">
        <v>8</v>
      </c>
      <c r="I340" s="20">
        <v>19942.47</v>
      </c>
      <c r="J340" s="20">
        <v>0</v>
      </c>
      <c r="K340" s="20">
        <v>0</v>
      </c>
      <c r="L340" s="20">
        <v>0</v>
      </c>
      <c r="M340" s="20">
        <v>0</v>
      </c>
      <c r="N340" s="20">
        <v>0</v>
      </c>
      <c r="O340" s="20">
        <v>0</v>
      </c>
      <c r="P340" s="20">
        <v>0</v>
      </c>
      <c r="Q340" s="20">
        <v>0</v>
      </c>
      <c r="R340" s="20">
        <v>0</v>
      </c>
      <c r="S340" s="20">
        <v>19942.47</v>
      </c>
      <c r="U340" s="17">
        <v>1</v>
      </c>
      <c r="V340" s="18">
        <f t="shared" si="40"/>
        <v>0</v>
      </c>
      <c r="W340" s="18">
        <f t="shared" si="41"/>
        <v>0</v>
      </c>
      <c r="X340" s="18">
        <f t="shared" si="42"/>
        <v>0</v>
      </c>
      <c r="Y340" s="18">
        <f t="shared" si="43"/>
        <v>0</v>
      </c>
      <c r="Z340" s="18">
        <f t="shared" si="44"/>
        <v>19942.47</v>
      </c>
      <c r="AA340" s="18">
        <f t="shared" si="45"/>
        <v>0</v>
      </c>
      <c r="AB340" s="18">
        <f t="shared" si="46"/>
        <v>0</v>
      </c>
      <c r="AC340" s="18">
        <f t="shared" si="47"/>
        <v>19942.47</v>
      </c>
      <c r="AD340" t="s">
        <v>103</v>
      </c>
    </row>
    <row r="341" spans="1:30" ht="13.45" thickBot="1" x14ac:dyDescent="0.3">
      <c r="A341" s="4" t="s">
        <v>12</v>
      </c>
      <c r="B341" s="4" t="s">
        <v>19</v>
      </c>
      <c r="C341" s="4" t="s">
        <v>8</v>
      </c>
      <c r="D341" s="4" t="s">
        <v>42</v>
      </c>
      <c r="E341" s="4" t="s">
        <v>40</v>
      </c>
      <c r="F341" s="24" t="s">
        <v>30</v>
      </c>
      <c r="G341" s="4" t="s">
        <v>19</v>
      </c>
      <c r="H341" s="4" t="s">
        <v>8</v>
      </c>
      <c r="I341" s="20">
        <v>19942.47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19942.47</v>
      </c>
      <c r="U341" s="17">
        <v>1</v>
      </c>
      <c r="V341" s="18">
        <f t="shared" si="40"/>
        <v>0</v>
      </c>
      <c r="W341" s="18">
        <f t="shared" si="41"/>
        <v>0</v>
      </c>
      <c r="X341" s="18">
        <f t="shared" si="42"/>
        <v>0</v>
      </c>
      <c r="Y341" s="18">
        <f t="shared" si="43"/>
        <v>0</v>
      </c>
      <c r="Z341" s="18">
        <f t="shared" si="44"/>
        <v>19942.47</v>
      </c>
      <c r="AA341" s="18">
        <f t="shared" si="45"/>
        <v>0</v>
      </c>
      <c r="AB341" s="18">
        <f t="shared" si="46"/>
        <v>0</v>
      </c>
      <c r="AC341" s="18">
        <f t="shared" si="47"/>
        <v>19942.47</v>
      </c>
      <c r="AD341" t="s">
        <v>103</v>
      </c>
    </row>
    <row r="342" spans="1:30" ht="13.45" thickBot="1" x14ac:dyDescent="0.3">
      <c r="A342" s="4" t="s">
        <v>12</v>
      </c>
      <c r="B342" s="4" t="s">
        <v>19</v>
      </c>
      <c r="C342" s="4" t="s">
        <v>8</v>
      </c>
      <c r="D342" s="4" t="s">
        <v>47</v>
      </c>
      <c r="E342" s="4" t="s">
        <v>40</v>
      </c>
      <c r="F342" s="24" t="s">
        <v>30</v>
      </c>
      <c r="G342" s="4" t="s">
        <v>19</v>
      </c>
      <c r="H342" s="4" t="s">
        <v>8</v>
      </c>
      <c r="I342" s="20">
        <v>19942.47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 s="20">
        <v>0</v>
      </c>
      <c r="Q342" s="20">
        <v>0</v>
      </c>
      <c r="R342" s="20">
        <v>0</v>
      </c>
      <c r="S342" s="20">
        <v>19942.47</v>
      </c>
      <c r="U342" s="17">
        <v>1</v>
      </c>
      <c r="V342" s="18">
        <f t="shared" si="40"/>
        <v>0</v>
      </c>
      <c r="W342" s="18">
        <f t="shared" si="41"/>
        <v>0</v>
      </c>
      <c r="X342" s="18">
        <f t="shared" si="42"/>
        <v>0</v>
      </c>
      <c r="Y342" s="18">
        <f t="shared" si="43"/>
        <v>0</v>
      </c>
      <c r="Z342" s="18">
        <f t="shared" si="44"/>
        <v>19942.47</v>
      </c>
      <c r="AA342" s="18">
        <f t="shared" si="45"/>
        <v>0</v>
      </c>
      <c r="AB342" s="18">
        <f t="shared" si="46"/>
        <v>0</v>
      </c>
      <c r="AC342" s="18">
        <f t="shared" si="47"/>
        <v>19942.47</v>
      </c>
      <c r="AD342" t="s">
        <v>103</v>
      </c>
    </row>
    <row r="343" spans="1:30" ht="13.45" thickBot="1" x14ac:dyDescent="0.3">
      <c r="A343" s="4" t="s">
        <v>12</v>
      </c>
      <c r="B343" s="4" t="s">
        <v>19</v>
      </c>
      <c r="C343" s="4" t="s">
        <v>8</v>
      </c>
      <c r="D343" s="4" t="s">
        <v>45</v>
      </c>
      <c r="E343" s="4" t="s">
        <v>40</v>
      </c>
      <c r="F343" s="24" t="s">
        <v>30</v>
      </c>
      <c r="G343" s="4" t="s">
        <v>19</v>
      </c>
      <c r="H343" s="4" t="s">
        <v>8</v>
      </c>
      <c r="I343" s="20">
        <v>0</v>
      </c>
      <c r="J343" s="20">
        <v>30.33</v>
      </c>
      <c r="K343" s="20">
        <v>52.23</v>
      </c>
      <c r="L343" s="20">
        <v>1156.72</v>
      </c>
      <c r="M343" s="20">
        <v>0</v>
      </c>
      <c r="N343" s="20">
        <v>19942.47</v>
      </c>
      <c r="O343" s="20">
        <v>0</v>
      </c>
      <c r="P343" s="20">
        <v>0</v>
      </c>
      <c r="Q343" s="20">
        <v>0</v>
      </c>
      <c r="R343" s="20">
        <v>0</v>
      </c>
      <c r="S343" s="20">
        <v>19942.47</v>
      </c>
      <c r="U343" s="17">
        <v>1</v>
      </c>
      <c r="V343" s="18">
        <f t="shared" si="40"/>
        <v>0</v>
      </c>
      <c r="W343" s="18">
        <f t="shared" si="41"/>
        <v>0</v>
      </c>
      <c r="X343" s="18">
        <f t="shared" si="42"/>
        <v>0</v>
      </c>
      <c r="Y343" s="18">
        <f t="shared" si="43"/>
        <v>0</v>
      </c>
      <c r="Z343" s="18">
        <f t="shared" si="44"/>
        <v>0</v>
      </c>
      <c r="AA343" s="18">
        <f t="shared" si="45"/>
        <v>19942.47</v>
      </c>
      <c r="AB343" s="18">
        <f t="shared" si="46"/>
        <v>0</v>
      </c>
      <c r="AC343" s="18">
        <f t="shared" si="47"/>
        <v>19942.47</v>
      </c>
      <c r="AD343" t="s">
        <v>103</v>
      </c>
    </row>
    <row r="344" spans="1:30" ht="13.45" thickBot="1" x14ac:dyDescent="0.3">
      <c r="A344" s="4" t="s">
        <v>12</v>
      </c>
      <c r="B344" s="4" t="s">
        <v>19</v>
      </c>
      <c r="C344" s="4" t="s">
        <v>8</v>
      </c>
      <c r="D344" s="4" t="s">
        <v>55</v>
      </c>
      <c r="E344" s="4" t="s">
        <v>40</v>
      </c>
      <c r="F344" s="24" t="s">
        <v>30</v>
      </c>
      <c r="G344" s="4" t="s">
        <v>19</v>
      </c>
      <c r="H344" s="4" t="s">
        <v>8</v>
      </c>
      <c r="I344" s="20">
        <v>19942.47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19942.47</v>
      </c>
      <c r="U344" s="17">
        <v>1</v>
      </c>
      <c r="V344" s="18">
        <f t="shared" si="40"/>
        <v>0</v>
      </c>
      <c r="W344" s="18">
        <f t="shared" si="41"/>
        <v>0</v>
      </c>
      <c r="X344" s="18">
        <f t="shared" si="42"/>
        <v>0</v>
      </c>
      <c r="Y344" s="18">
        <f t="shared" si="43"/>
        <v>0</v>
      </c>
      <c r="Z344" s="18">
        <f t="shared" si="44"/>
        <v>19942.47</v>
      </c>
      <c r="AA344" s="18">
        <f t="shared" si="45"/>
        <v>0</v>
      </c>
      <c r="AB344" s="18">
        <f t="shared" si="46"/>
        <v>0</v>
      </c>
      <c r="AC344" s="18">
        <f t="shared" si="47"/>
        <v>19942.47</v>
      </c>
      <c r="AD344" t="s">
        <v>103</v>
      </c>
    </row>
    <row r="345" spans="1:30" ht="13.45" thickBot="1" x14ac:dyDescent="0.3">
      <c r="A345" s="4" t="s">
        <v>12</v>
      </c>
      <c r="B345" s="4" t="s">
        <v>19</v>
      </c>
      <c r="C345" s="4" t="s">
        <v>8</v>
      </c>
      <c r="D345" s="4" t="s">
        <v>48</v>
      </c>
      <c r="E345" s="4" t="s">
        <v>40</v>
      </c>
      <c r="F345" s="24" t="s">
        <v>30</v>
      </c>
      <c r="G345" s="4" t="s">
        <v>19</v>
      </c>
      <c r="H345" s="4" t="s">
        <v>8</v>
      </c>
      <c r="I345" s="20">
        <v>19942.47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 s="20">
        <v>0</v>
      </c>
      <c r="Q345" s="20">
        <v>0</v>
      </c>
      <c r="R345" s="20">
        <v>0</v>
      </c>
      <c r="S345" s="20">
        <v>19942.47</v>
      </c>
      <c r="U345" s="17">
        <v>1</v>
      </c>
      <c r="V345" s="18">
        <f t="shared" si="40"/>
        <v>0</v>
      </c>
      <c r="W345" s="18">
        <f t="shared" si="41"/>
        <v>0</v>
      </c>
      <c r="X345" s="18">
        <f t="shared" si="42"/>
        <v>0</v>
      </c>
      <c r="Y345" s="18">
        <f t="shared" si="43"/>
        <v>0</v>
      </c>
      <c r="Z345" s="18">
        <f t="shared" si="44"/>
        <v>19942.47</v>
      </c>
      <c r="AA345" s="18">
        <f t="shared" si="45"/>
        <v>0</v>
      </c>
      <c r="AB345" s="18">
        <f t="shared" si="46"/>
        <v>0</v>
      </c>
      <c r="AC345" s="18">
        <f t="shared" si="47"/>
        <v>19942.47</v>
      </c>
      <c r="AD345" t="s">
        <v>103</v>
      </c>
    </row>
    <row r="346" spans="1:30" ht="13.45" thickBot="1" x14ac:dyDescent="0.3">
      <c r="A346" s="4" t="s">
        <v>12</v>
      </c>
      <c r="B346" s="4" t="s">
        <v>19</v>
      </c>
      <c r="C346" s="4" t="s">
        <v>8</v>
      </c>
      <c r="D346" s="4" t="s">
        <v>31</v>
      </c>
      <c r="E346" s="4" t="s">
        <v>40</v>
      </c>
      <c r="F346" s="24" t="s">
        <v>30</v>
      </c>
      <c r="G346" s="4" t="s">
        <v>19</v>
      </c>
      <c r="H346" s="4" t="s">
        <v>8</v>
      </c>
      <c r="I346" s="20">
        <v>19942.47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 s="20">
        <v>0</v>
      </c>
      <c r="Q346" s="20">
        <v>0</v>
      </c>
      <c r="R346" s="20">
        <v>0</v>
      </c>
      <c r="S346" s="20">
        <v>19942.47</v>
      </c>
      <c r="U346" s="17">
        <v>1</v>
      </c>
      <c r="V346" s="18">
        <f t="shared" si="40"/>
        <v>0</v>
      </c>
      <c r="W346" s="18">
        <f t="shared" si="41"/>
        <v>0</v>
      </c>
      <c r="X346" s="18">
        <f t="shared" si="42"/>
        <v>0</v>
      </c>
      <c r="Y346" s="18">
        <f t="shared" si="43"/>
        <v>0</v>
      </c>
      <c r="Z346" s="18">
        <f t="shared" si="44"/>
        <v>19942.47</v>
      </c>
      <c r="AA346" s="18">
        <f t="shared" si="45"/>
        <v>0</v>
      </c>
      <c r="AB346" s="18">
        <f t="shared" si="46"/>
        <v>0</v>
      </c>
      <c r="AC346" s="18">
        <f t="shared" si="47"/>
        <v>19942.47</v>
      </c>
      <c r="AD346" t="s">
        <v>103</v>
      </c>
    </row>
    <row r="347" spans="1:30" ht="13.45" thickBot="1" x14ac:dyDescent="0.3">
      <c r="A347" s="4" t="s">
        <v>12</v>
      </c>
      <c r="B347" s="4" t="s">
        <v>19</v>
      </c>
      <c r="C347" s="4" t="s">
        <v>8</v>
      </c>
      <c r="D347" s="4" t="s">
        <v>15</v>
      </c>
      <c r="E347" s="4" t="s">
        <v>40</v>
      </c>
      <c r="F347" s="24" t="s">
        <v>30</v>
      </c>
      <c r="G347" s="4" t="s">
        <v>19</v>
      </c>
      <c r="H347" s="4" t="s">
        <v>8</v>
      </c>
      <c r="I347" s="20">
        <v>19942.47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 s="20">
        <v>0</v>
      </c>
      <c r="Q347" s="20">
        <v>0</v>
      </c>
      <c r="R347" s="20">
        <v>0</v>
      </c>
      <c r="S347" s="20">
        <v>19942.47</v>
      </c>
      <c r="U347" s="17">
        <v>1</v>
      </c>
      <c r="V347" s="18">
        <f t="shared" si="40"/>
        <v>0</v>
      </c>
      <c r="W347" s="18">
        <f t="shared" si="41"/>
        <v>0</v>
      </c>
      <c r="X347" s="18">
        <f t="shared" si="42"/>
        <v>0</v>
      </c>
      <c r="Y347" s="18">
        <f t="shared" si="43"/>
        <v>0</v>
      </c>
      <c r="Z347" s="18">
        <f t="shared" si="44"/>
        <v>19942.47</v>
      </c>
      <c r="AA347" s="18">
        <f t="shared" si="45"/>
        <v>0</v>
      </c>
      <c r="AB347" s="18">
        <f t="shared" si="46"/>
        <v>0</v>
      </c>
      <c r="AC347" s="18">
        <f t="shared" si="47"/>
        <v>19942.47</v>
      </c>
      <c r="AD347" t="s">
        <v>103</v>
      </c>
    </row>
    <row r="348" spans="1:30" ht="13.45" thickBot="1" x14ac:dyDescent="0.3">
      <c r="A348" s="4" t="s">
        <v>12</v>
      </c>
      <c r="B348" s="4" t="s">
        <v>19</v>
      </c>
      <c r="C348" s="4" t="s">
        <v>8</v>
      </c>
      <c r="D348" s="4" t="s">
        <v>51</v>
      </c>
      <c r="E348" s="4" t="s">
        <v>40</v>
      </c>
      <c r="F348" s="24" t="s">
        <v>30</v>
      </c>
      <c r="G348" s="4" t="s">
        <v>19</v>
      </c>
      <c r="H348" s="4" t="s">
        <v>8</v>
      </c>
      <c r="I348" s="20">
        <v>19942.47</v>
      </c>
      <c r="J348" s="20">
        <v>0</v>
      </c>
      <c r="K348" s="20">
        <v>0</v>
      </c>
      <c r="L348" s="20">
        <v>0</v>
      </c>
      <c r="M348" s="20">
        <v>0</v>
      </c>
      <c r="N348" s="20">
        <v>0</v>
      </c>
      <c r="O348" s="20">
        <v>0</v>
      </c>
      <c r="P348" s="20">
        <v>0</v>
      </c>
      <c r="Q348" s="20">
        <v>0</v>
      </c>
      <c r="R348" s="20">
        <v>0</v>
      </c>
      <c r="S348" s="20">
        <v>19942.47</v>
      </c>
      <c r="U348" s="17">
        <v>1</v>
      </c>
      <c r="V348" s="18">
        <f t="shared" si="40"/>
        <v>0</v>
      </c>
      <c r="W348" s="18">
        <f t="shared" si="41"/>
        <v>0</v>
      </c>
      <c r="X348" s="18">
        <f t="shared" si="42"/>
        <v>0</v>
      </c>
      <c r="Y348" s="18">
        <f t="shared" si="43"/>
        <v>0</v>
      </c>
      <c r="Z348" s="18">
        <f t="shared" si="44"/>
        <v>19942.47</v>
      </c>
      <c r="AA348" s="18">
        <f t="shared" si="45"/>
        <v>0</v>
      </c>
      <c r="AB348" s="18">
        <f t="shared" si="46"/>
        <v>0</v>
      </c>
      <c r="AC348" s="18">
        <f t="shared" si="47"/>
        <v>19942.47</v>
      </c>
      <c r="AD348" t="s">
        <v>103</v>
      </c>
    </row>
    <row r="349" spans="1:30" ht="13.45" thickBot="1" x14ac:dyDescent="0.3">
      <c r="A349" s="4" t="s">
        <v>12</v>
      </c>
      <c r="B349" s="4" t="s">
        <v>19</v>
      </c>
      <c r="C349" s="4" t="s">
        <v>8</v>
      </c>
      <c r="D349" s="4" t="s">
        <v>25</v>
      </c>
      <c r="E349" s="4" t="s">
        <v>40</v>
      </c>
      <c r="F349" s="24" t="s">
        <v>30</v>
      </c>
      <c r="G349" s="4" t="s">
        <v>19</v>
      </c>
      <c r="H349" s="4" t="s">
        <v>8</v>
      </c>
      <c r="I349" s="20">
        <v>19942.47</v>
      </c>
      <c r="J349" s="20">
        <v>0</v>
      </c>
      <c r="K349" s="20">
        <v>0</v>
      </c>
      <c r="L349" s="20">
        <v>0</v>
      </c>
      <c r="M349" s="20">
        <v>0</v>
      </c>
      <c r="N349" s="20">
        <v>0</v>
      </c>
      <c r="O349" s="20">
        <v>0</v>
      </c>
      <c r="P349" s="20">
        <v>0</v>
      </c>
      <c r="Q349" s="20">
        <v>0</v>
      </c>
      <c r="R349" s="20">
        <v>0</v>
      </c>
      <c r="S349" s="20">
        <v>19942.47</v>
      </c>
      <c r="U349" s="17">
        <v>1</v>
      </c>
      <c r="V349" s="18">
        <f t="shared" si="40"/>
        <v>0</v>
      </c>
      <c r="W349" s="18">
        <f t="shared" si="41"/>
        <v>0</v>
      </c>
      <c r="X349" s="18">
        <f t="shared" si="42"/>
        <v>0</v>
      </c>
      <c r="Y349" s="18">
        <f t="shared" si="43"/>
        <v>0</v>
      </c>
      <c r="Z349" s="18">
        <f t="shared" si="44"/>
        <v>19942.47</v>
      </c>
      <c r="AA349" s="18">
        <f t="shared" si="45"/>
        <v>0</v>
      </c>
      <c r="AB349" s="18">
        <f t="shared" si="46"/>
        <v>0</v>
      </c>
      <c r="AC349" s="18">
        <f t="shared" si="47"/>
        <v>19942.47</v>
      </c>
      <c r="AD349" t="s">
        <v>103</v>
      </c>
    </row>
    <row r="350" spans="1:30" ht="13.45" thickBot="1" x14ac:dyDescent="0.3">
      <c r="A350" s="4" t="s">
        <v>12</v>
      </c>
      <c r="B350" s="4" t="s">
        <v>19</v>
      </c>
      <c r="C350" s="4" t="s">
        <v>8</v>
      </c>
      <c r="D350" s="4" t="s">
        <v>28</v>
      </c>
      <c r="E350" s="4" t="s">
        <v>40</v>
      </c>
      <c r="F350" s="24" t="s">
        <v>30</v>
      </c>
      <c r="G350" s="4" t="s">
        <v>19</v>
      </c>
      <c r="H350" s="4" t="s">
        <v>8</v>
      </c>
      <c r="I350" s="20">
        <v>19942.47</v>
      </c>
      <c r="J350" s="20">
        <v>0</v>
      </c>
      <c r="K350" s="20">
        <v>0</v>
      </c>
      <c r="L350" s="20">
        <v>0</v>
      </c>
      <c r="M350" s="20">
        <v>0</v>
      </c>
      <c r="N350" s="20">
        <v>0</v>
      </c>
      <c r="O350" s="20">
        <v>0</v>
      </c>
      <c r="P350" s="20">
        <v>0</v>
      </c>
      <c r="Q350" s="20">
        <v>0</v>
      </c>
      <c r="R350" s="20">
        <v>0</v>
      </c>
      <c r="S350" s="20">
        <v>19942.47</v>
      </c>
      <c r="U350" s="17">
        <v>1</v>
      </c>
      <c r="V350" s="18">
        <f t="shared" si="40"/>
        <v>0</v>
      </c>
      <c r="W350" s="18">
        <f t="shared" si="41"/>
        <v>0</v>
      </c>
      <c r="X350" s="18">
        <f t="shared" si="42"/>
        <v>0</v>
      </c>
      <c r="Y350" s="18">
        <f t="shared" si="43"/>
        <v>0</v>
      </c>
      <c r="Z350" s="18">
        <f t="shared" si="44"/>
        <v>19942.47</v>
      </c>
      <c r="AA350" s="18">
        <f t="shared" si="45"/>
        <v>0</v>
      </c>
      <c r="AB350" s="18">
        <f t="shared" si="46"/>
        <v>0</v>
      </c>
      <c r="AC350" s="18">
        <f t="shared" si="47"/>
        <v>19942.47</v>
      </c>
      <c r="AD350" t="s">
        <v>103</v>
      </c>
    </row>
    <row r="351" spans="1:30" ht="13.45" thickBot="1" x14ac:dyDescent="0.3">
      <c r="A351" s="4" t="s">
        <v>12</v>
      </c>
      <c r="B351" s="4" t="s">
        <v>19</v>
      </c>
      <c r="C351" s="4" t="s">
        <v>8</v>
      </c>
      <c r="D351" s="4" t="s">
        <v>20</v>
      </c>
      <c r="E351" s="4" t="s">
        <v>40</v>
      </c>
      <c r="F351" s="24" t="s">
        <v>30</v>
      </c>
      <c r="G351" s="4" t="s">
        <v>19</v>
      </c>
      <c r="H351" s="4" t="s">
        <v>8</v>
      </c>
      <c r="I351" s="20">
        <v>19942.47</v>
      </c>
      <c r="J351" s="20">
        <v>0</v>
      </c>
      <c r="K351" s="20">
        <v>0</v>
      </c>
      <c r="L351" s="20">
        <v>0</v>
      </c>
      <c r="M351" s="20">
        <v>0</v>
      </c>
      <c r="N351" s="20">
        <v>0</v>
      </c>
      <c r="O351" s="20">
        <v>0</v>
      </c>
      <c r="P351" s="20">
        <v>0</v>
      </c>
      <c r="Q351" s="20">
        <v>0</v>
      </c>
      <c r="R351" s="20">
        <v>0</v>
      </c>
      <c r="S351" s="20">
        <v>19942.47</v>
      </c>
      <c r="U351" s="17">
        <v>1</v>
      </c>
      <c r="V351" s="18">
        <f t="shared" si="40"/>
        <v>0</v>
      </c>
      <c r="W351" s="18">
        <f t="shared" si="41"/>
        <v>0</v>
      </c>
      <c r="X351" s="18">
        <f t="shared" si="42"/>
        <v>0</v>
      </c>
      <c r="Y351" s="18">
        <f t="shared" si="43"/>
        <v>0</v>
      </c>
      <c r="Z351" s="18">
        <f t="shared" si="44"/>
        <v>19942.47</v>
      </c>
      <c r="AA351" s="18">
        <f t="shared" si="45"/>
        <v>0</v>
      </c>
      <c r="AB351" s="18">
        <f t="shared" si="46"/>
        <v>0</v>
      </c>
      <c r="AC351" s="18">
        <f t="shared" si="47"/>
        <v>19942.47</v>
      </c>
      <c r="AD351" t="s">
        <v>103</v>
      </c>
    </row>
    <row r="352" spans="1:30" ht="13.45" thickBot="1" x14ac:dyDescent="0.3">
      <c r="A352" s="4" t="s">
        <v>12</v>
      </c>
      <c r="B352" s="4" t="s">
        <v>19</v>
      </c>
      <c r="C352" s="4" t="s">
        <v>8</v>
      </c>
      <c r="D352" s="4" t="s">
        <v>9</v>
      </c>
      <c r="E352" s="4" t="s">
        <v>40</v>
      </c>
      <c r="F352" s="24" t="s">
        <v>30</v>
      </c>
      <c r="G352" s="4" t="s">
        <v>19</v>
      </c>
      <c r="H352" s="4" t="s">
        <v>8</v>
      </c>
      <c r="I352" s="20">
        <v>19942.47</v>
      </c>
      <c r="J352" s="20">
        <v>0</v>
      </c>
      <c r="K352" s="20">
        <v>0</v>
      </c>
      <c r="L352" s="20">
        <v>0</v>
      </c>
      <c r="M352" s="20">
        <v>0</v>
      </c>
      <c r="N352" s="20">
        <v>0</v>
      </c>
      <c r="O352" s="20">
        <v>0</v>
      </c>
      <c r="P352" s="20">
        <v>0</v>
      </c>
      <c r="Q352" s="20">
        <v>0</v>
      </c>
      <c r="R352" s="20">
        <v>0</v>
      </c>
      <c r="S352" s="20">
        <v>19942.47</v>
      </c>
      <c r="U352" s="17">
        <v>1</v>
      </c>
      <c r="V352" s="18">
        <f t="shared" si="40"/>
        <v>0</v>
      </c>
      <c r="W352" s="18">
        <f t="shared" si="41"/>
        <v>0</v>
      </c>
      <c r="X352" s="18">
        <f t="shared" si="42"/>
        <v>0</v>
      </c>
      <c r="Y352" s="18">
        <f t="shared" si="43"/>
        <v>0</v>
      </c>
      <c r="Z352" s="18">
        <f t="shared" si="44"/>
        <v>19942.47</v>
      </c>
      <c r="AA352" s="18">
        <f t="shared" si="45"/>
        <v>0</v>
      </c>
      <c r="AB352" s="18">
        <f t="shared" si="46"/>
        <v>0</v>
      </c>
      <c r="AC352" s="18">
        <f t="shared" si="47"/>
        <v>19942.47</v>
      </c>
      <c r="AD352" t="s">
        <v>103</v>
      </c>
    </row>
    <row r="353" spans="1:30" ht="13.45" thickBot="1" x14ac:dyDescent="0.3">
      <c r="A353" s="4" t="s">
        <v>12</v>
      </c>
      <c r="B353" s="4" t="s">
        <v>19</v>
      </c>
      <c r="C353" s="4" t="s">
        <v>8</v>
      </c>
      <c r="D353" s="4" t="s">
        <v>16</v>
      </c>
      <c r="E353" s="4" t="s">
        <v>40</v>
      </c>
      <c r="F353" s="24" t="s">
        <v>30</v>
      </c>
      <c r="G353" s="4" t="s">
        <v>19</v>
      </c>
      <c r="H353" s="4" t="s">
        <v>8</v>
      </c>
      <c r="I353" s="20">
        <v>19942.47</v>
      </c>
      <c r="J353" s="20">
        <v>0</v>
      </c>
      <c r="K353" s="20">
        <v>0</v>
      </c>
      <c r="L353" s="20">
        <v>0</v>
      </c>
      <c r="M353" s="20">
        <v>0</v>
      </c>
      <c r="N353" s="20">
        <v>0</v>
      </c>
      <c r="O353" s="20">
        <v>0</v>
      </c>
      <c r="P353" s="20">
        <v>0</v>
      </c>
      <c r="Q353" s="20">
        <v>0</v>
      </c>
      <c r="R353" s="20">
        <v>0</v>
      </c>
      <c r="S353" s="20">
        <v>19942.47</v>
      </c>
      <c r="U353" s="17">
        <v>1</v>
      </c>
      <c r="V353" s="18">
        <f t="shared" si="40"/>
        <v>0</v>
      </c>
      <c r="W353" s="18">
        <f t="shared" si="41"/>
        <v>0</v>
      </c>
      <c r="X353" s="18">
        <f t="shared" si="42"/>
        <v>0</v>
      </c>
      <c r="Y353" s="18">
        <f t="shared" si="43"/>
        <v>0</v>
      </c>
      <c r="Z353" s="18">
        <f t="shared" si="44"/>
        <v>19942.47</v>
      </c>
      <c r="AA353" s="18">
        <f t="shared" si="45"/>
        <v>0</v>
      </c>
      <c r="AB353" s="18">
        <f t="shared" si="46"/>
        <v>0</v>
      </c>
      <c r="AC353" s="18">
        <f t="shared" si="47"/>
        <v>19942.47</v>
      </c>
      <c r="AD353" t="s">
        <v>103</v>
      </c>
    </row>
    <row r="354" spans="1:30" ht="13.45" thickBot="1" x14ac:dyDescent="0.3">
      <c r="A354" s="4" t="s">
        <v>12</v>
      </c>
      <c r="B354" s="4" t="s">
        <v>19</v>
      </c>
      <c r="C354" s="4" t="s">
        <v>8</v>
      </c>
      <c r="D354" s="4" t="s">
        <v>41</v>
      </c>
      <c r="E354" s="4" t="s">
        <v>40</v>
      </c>
      <c r="F354" s="24" t="s">
        <v>30</v>
      </c>
      <c r="G354" s="4" t="s">
        <v>19</v>
      </c>
      <c r="H354" s="4" t="s">
        <v>8</v>
      </c>
      <c r="I354" s="20">
        <v>19942.47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 s="20">
        <v>0</v>
      </c>
      <c r="Q354" s="20">
        <v>0</v>
      </c>
      <c r="R354" s="20">
        <v>0</v>
      </c>
      <c r="S354" s="20">
        <v>19942.47</v>
      </c>
      <c r="U354" s="17">
        <v>1</v>
      </c>
      <c r="V354" s="18">
        <f t="shared" si="40"/>
        <v>0</v>
      </c>
      <c r="W354" s="18">
        <f t="shared" si="41"/>
        <v>0</v>
      </c>
      <c r="X354" s="18">
        <f t="shared" si="42"/>
        <v>0</v>
      </c>
      <c r="Y354" s="18">
        <f t="shared" si="43"/>
        <v>0</v>
      </c>
      <c r="Z354" s="18">
        <f t="shared" si="44"/>
        <v>19942.47</v>
      </c>
      <c r="AA354" s="18">
        <f t="shared" si="45"/>
        <v>0</v>
      </c>
      <c r="AB354" s="18">
        <f t="shared" si="46"/>
        <v>0</v>
      </c>
      <c r="AC354" s="18">
        <f t="shared" si="47"/>
        <v>19942.47</v>
      </c>
      <c r="AD354" t="s">
        <v>103</v>
      </c>
    </row>
    <row r="355" spans="1:30" ht="13.45" thickBot="1" x14ac:dyDescent="0.3">
      <c r="A355" s="4" t="s">
        <v>12</v>
      </c>
      <c r="B355" s="4" t="s">
        <v>19</v>
      </c>
      <c r="C355" s="4" t="s">
        <v>8</v>
      </c>
      <c r="D355" s="4" t="s">
        <v>50</v>
      </c>
      <c r="E355" s="4" t="s">
        <v>40</v>
      </c>
      <c r="F355" s="24" t="s">
        <v>30</v>
      </c>
      <c r="G355" s="4" t="s">
        <v>19</v>
      </c>
      <c r="H355" s="4" t="s">
        <v>8</v>
      </c>
      <c r="I355" s="20">
        <v>19942.47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 s="20">
        <v>0</v>
      </c>
      <c r="Q355" s="20">
        <v>0</v>
      </c>
      <c r="R355" s="20">
        <v>0</v>
      </c>
      <c r="S355" s="20">
        <v>19942.47</v>
      </c>
      <c r="U355" s="17">
        <v>1</v>
      </c>
      <c r="V355" s="18">
        <f t="shared" si="40"/>
        <v>0</v>
      </c>
      <c r="W355" s="18">
        <f t="shared" si="41"/>
        <v>0</v>
      </c>
      <c r="X355" s="18">
        <f t="shared" si="42"/>
        <v>0</v>
      </c>
      <c r="Y355" s="18">
        <f t="shared" si="43"/>
        <v>0</v>
      </c>
      <c r="Z355" s="18">
        <f t="shared" si="44"/>
        <v>19942.47</v>
      </c>
      <c r="AA355" s="18">
        <f t="shared" si="45"/>
        <v>0</v>
      </c>
      <c r="AB355" s="18">
        <f t="shared" si="46"/>
        <v>0</v>
      </c>
      <c r="AC355" s="18">
        <f t="shared" si="47"/>
        <v>19942.47</v>
      </c>
      <c r="AD355" t="s">
        <v>103</v>
      </c>
    </row>
    <row r="356" spans="1:30" ht="13.45" thickBot="1" x14ac:dyDescent="0.3">
      <c r="A356" s="4" t="s">
        <v>12</v>
      </c>
      <c r="B356" s="4" t="s">
        <v>19</v>
      </c>
      <c r="C356" s="4" t="s">
        <v>8</v>
      </c>
      <c r="D356" s="4" t="s">
        <v>23</v>
      </c>
      <c r="E356" s="4" t="s">
        <v>40</v>
      </c>
      <c r="F356" s="24" t="s">
        <v>30</v>
      </c>
      <c r="G356" s="4" t="s">
        <v>19</v>
      </c>
      <c r="H356" s="4" t="s">
        <v>8</v>
      </c>
      <c r="I356" s="20">
        <v>19942.47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 s="20">
        <v>0</v>
      </c>
      <c r="Q356" s="20">
        <v>0</v>
      </c>
      <c r="R356" s="20">
        <v>0</v>
      </c>
      <c r="S356" s="20">
        <v>19942.47</v>
      </c>
      <c r="U356" s="17">
        <v>1</v>
      </c>
      <c r="V356" s="18">
        <f t="shared" si="40"/>
        <v>0</v>
      </c>
      <c r="W356" s="18">
        <f t="shared" si="41"/>
        <v>0</v>
      </c>
      <c r="X356" s="18">
        <f t="shared" si="42"/>
        <v>0</v>
      </c>
      <c r="Y356" s="18">
        <f t="shared" si="43"/>
        <v>0</v>
      </c>
      <c r="Z356" s="18">
        <f t="shared" si="44"/>
        <v>19942.47</v>
      </c>
      <c r="AA356" s="18">
        <f t="shared" si="45"/>
        <v>0</v>
      </c>
      <c r="AB356" s="18">
        <f t="shared" si="46"/>
        <v>0</v>
      </c>
      <c r="AC356" s="18">
        <f t="shared" si="47"/>
        <v>19942.47</v>
      </c>
      <c r="AD356" t="s">
        <v>103</v>
      </c>
    </row>
    <row r="357" spans="1:30" ht="13.45" thickBot="1" x14ac:dyDescent="0.3">
      <c r="A357" s="4" t="s">
        <v>12</v>
      </c>
      <c r="B357" s="4" t="s">
        <v>19</v>
      </c>
      <c r="C357" s="4" t="s">
        <v>8</v>
      </c>
      <c r="D357" s="4" t="s">
        <v>36</v>
      </c>
      <c r="E357" s="4" t="s">
        <v>40</v>
      </c>
      <c r="F357" s="24" t="s">
        <v>30</v>
      </c>
      <c r="G357" s="4" t="s">
        <v>19</v>
      </c>
      <c r="H357" s="4" t="s">
        <v>8</v>
      </c>
      <c r="I357" s="20">
        <v>19942.47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 s="20">
        <v>0</v>
      </c>
      <c r="Q357" s="20">
        <v>0</v>
      </c>
      <c r="R357" s="20">
        <v>0</v>
      </c>
      <c r="S357" s="20">
        <v>19942.47</v>
      </c>
      <c r="U357" s="17">
        <v>1</v>
      </c>
      <c r="V357" s="18">
        <f t="shared" si="40"/>
        <v>0</v>
      </c>
      <c r="W357" s="18">
        <f t="shared" si="41"/>
        <v>0</v>
      </c>
      <c r="X357" s="18">
        <f t="shared" si="42"/>
        <v>0</v>
      </c>
      <c r="Y357" s="18">
        <f t="shared" si="43"/>
        <v>0</v>
      </c>
      <c r="Z357" s="18">
        <f t="shared" si="44"/>
        <v>19942.47</v>
      </c>
      <c r="AA357" s="18">
        <f t="shared" si="45"/>
        <v>0</v>
      </c>
      <c r="AB357" s="18">
        <f t="shared" si="46"/>
        <v>0</v>
      </c>
      <c r="AC357" s="18">
        <f t="shared" si="47"/>
        <v>19942.47</v>
      </c>
      <c r="AD357" t="s">
        <v>103</v>
      </c>
    </row>
    <row r="358" spans="1:30" ht="13.45" thickBot="1" x14ac:dyDescent="0.3">
      <c r="A358" s="4" t="s">
        <v>12</v>
      </c>
      <c r="B358" s="4" t="s">
        <v>19</v>
      </c>
      <c r="C358" s="4" t="s">
        <v>8</v>
      </c>
      <c r="D358" s="4" t="s">
        <v>49</v>
      </c>
      <c r="E358" s="4" t="s">
        <v>40</v>
      </c>
      <c r="F358" s="24" t="s">
        <v>30</v>
      </c>
      <c r="G358" s="4" t="s">
        <v>19</v>
      </c>
      <c r="H358" s="4" t="s">
        <v>8</v>
      </c>
      <c r="I358" s="20">
        <v>19942.47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 s="20">
        <v>0</v>
      </c>
      <c r="Q358" s="20">
        <v>0</v>
      </c>
      <c r="R358" s="20">
        <v>0</v>
      </c>
      <c r="S358" s="20">
        <v>19942.47</v>
      </c>
      <c r="U358" s="17">
        <v>1</v>
      </c>
      <c r="V358" s="18">
        <f t="shared" si="40"/>
        <v>0</v>
      </c>
      <c r="W358" s="18">
        <f t="shared" si="41"/>
        <v>0</v>
      </c>
      <c r="X358" s="18">
        <f t="shared" si="42"/>
        <v>0</v>
      </c>
      <c r="Y358" s="18">
        <f t="shared" si="43"/>
        <v>0</v>
      </c>
      <c r="Z358" s="18">
        <f t="shared" si="44"/>
        <v>19942.47</v>
      </c>
      <c r="AA358" s="18">
        <f t="shared" si="45"/>
        <v>0</v>
      </c>
      <c r="AB358" s="18">
        <f t="shared" si="46"/>
        <v>0</v>
      </c>
      <c r="AC358" s="18">
        <f t="shared" si="47"/>
        <v>19942.47</v>
      </c>
      <c r="AD358" t="s">
        <v>103</v>
      </c>
    </row>
  </sheetData>
  <autoFilter ref="A1:AD358" xr:uid="{00000000-0009-0000-0000-000009000000}"/>
  <sortState xmlns:xlrd2="http://schemas.microsoft.com/office/spreadsheetml/2017/richdata2" ref="A2:AC358">
    <sortCondition ref="F2:F35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25"/>
  <sheetViews>
    <sheetView workbookViewId="0">
      <pane xSplit="3" ySplit="4" topLeftCell="O5" activePane="bottomRight" state="frozen"/>
      <selection pane="topRight" activeCell="D1" sqref="D1"/>
      <selection pane="bottomLeft" activeCell="A5" sqref="A5"/>
      <selection pane="bottomRight" activeCell="P5" sqref="P5:P13"/>
    </sheetView>
  </sheetViews>
  <sheetFormatPr defaultRowHeight="12.9" x14ac:dyDescent="0.25"/>
  <cols>
    <col min="1" max="1" width="16.296875" bestFit="1" customWidth="1"/>
    <col min="2" max="2" width="12.69921875" bestFit="1" customWidth="1"/>
    <col min="3" max="3" width="12.69921875" customWidth="1"/>
    <col min="4" max="16" width="20.8984375" customWidth="1"/>
    <col min="17" max="17" width="15.59765625" customWidth="1"/>
    <col min="18" max="29" width="30.8984375" bestFit="1" customWidth="1"/>
    <col min="30" max="30" width="28.69921875" bestFit="1" customWidth="1"/>
    <col min="31" max="31" width="36.296875" bestFit="1" customWidth="1"/>
    <col min="32" max="37" width="31.296875" bestFit="1" customWidth="1"/>
    <col min="38" max="38" width="34.69921875" bestFit="1" customWidth="1"/>
    <col min="39" max="39" width="36.69921875" bestFit="1" customWidth="1"/>
  </cols>
  <sheetData>
    <row r="1" spans="1:17" x14ac:dyDescent="0.25">
      <c r="A1" s="5" t="s">
        <v>59</v>
      </c>
      <c r="B1" s="45" t="s">
        <v>111</v>
      </c>
    </row>
    <row r="3" spans="1:17" x14ac:dyDescent="0.25">
      <c r="A3" s="5" t="s">
        <v>112</v>
      </c>
      <c r="D3" s="5" t="s">
        <v>1</v>
      </c>
    </row>
    <row r="4" spans="1:17" x14ac:dyDescent="0.25">
      <c r="A4" s="5" t="s">
        <v>109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68</v>
      </c>
    </row>
    <row r="5" spans="1:17" x14ac:dyDescent="0.25">
      <c r="A5" t="s">
        <v>65</v>
      </c>
      <c r="B5" t="s">
        <v>102</v>
      </c>
      <c r="C5" t="s">
        <v>27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>
        <v>1416</v>
      </c>
      <c r="Q5" s="7">
        <v>1416</v>
      </c>
    </row>
    <row r="6" spans="1:17" x14ac:dyDescent="0.25">
      <c r="C6" t="s">
        <v>53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>
        <v>0</v>
      </c>
      <c r="Q6" s="7">
        <v>0</v>
      </c>
    </row>
    <row r="7" spans="1:17" x14ac:dyDescent="0.25">
      <c r="B7" t="s">
        <v>103</v>
      </c>
      <c r="C7" t="s">
        <v>22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>
        <v>0</v>
      </c>
      <c r="Q7" s="7">
        <v>0</v>
      </c>
    </row>
    <row r="8" spans="1:17" x14ac:dyDescent="0.25">
      <c r="C8" t="s">
        <v>38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>
        <v>0</v>
      </c>
      <c r="Q8" s="7">
        <v>0</v>
      </c>
    </row>
    <row r="9" spans="1:17" x14ac:dyDescent="0.25">
      <c r="C9" t="s">
        <v>18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>
        <v>2409.81736</v>
      </c>
      <c r="Q9" s="7">
        <v>2409.81736</v>
      </c>
    </row>
    <row r="10" spans="1:17" x14ac:dyDescent="0.25">
      <c r="C10" t="s">
        <v>33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>
        <v>6</v>
      </c>
      <c r="Q10" s="7">
        <v>6</v>
      </c>
    </row>
    <row r="11" spans="1:17" x14ac:dyDescent="0.25">
      <c r="C11" t="s">
        <v>30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>
        <v>1599.53196</v>
      </c>
      <c r="Q11" s="7">
        <v>1599.53196</v>
      </c>
    </row>
    <row r="12" spans="1:17" x14ac:dyDescent="0.25">
      <c r="B12" t="s">
        <v>101</v>
      </c>
      <c r="C12" t="s">
        <v>44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>
        <v>19608.977919999998</v>
      </c>
      <c r="Q12" s="7">
        <v>19608.977919999998</v>
      </c>
    </row>
    <row r="13" spans="1:17" x14ac:dyDescent="0.25">
      <c r="C13" t="s">
        <v>11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2283.26568</v>
      </c>
      <c r="L13" s="7">
        <v>0</v>
      </c>
      <c r="M13" s="7">
        <v>1141.63284</v>
      </c>
      <c r="N13" s="7">
        <v>0</v>
      </c>
      <c r="O13" s="7">
        <v>0</v>
      </c>
      <c r="P13" s="7">
        <v>11125.47544</v>
      </c>
      <c r="Q13" s="7">
        <v>14550.373960000001</v>
      </c>
    </row>
    <row r="14" spans="1:17" x14ac:dyDescent="0.25">
      <c r="A14" t="s">
        <v>71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2283.26568</v>
      </c>
      <c r="L14" s="7">
        <v>0</v>
      </c>
      <c r="M14" s="7">
        <v>1141.63284</v>
      </c>
      <c r="N14" s="7">
        <v>0</v>
      </c>
      <c r="O14" s="7">
        <v>0</v>
      </c>
      <c r="P14" s="7">
        <v>36165.802680000001</v>
      </c>
      <c r="Q14" s="7">
        <v>39590.701199999996</v>
      </c>
    </row>
    <row r="15" spans="1:17" x14ac:dyDescent="0.25">
      <c r="A15" t="s">
        <v>64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>
        <v>-1416</v>
      </c>
      <c r="Q15" s="7">
        <v>-1416</v>
      </c>
    </row>
    <row r="16" spans="1:17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0</v>
      </c>
      <c r="Q16" s="7">
        <v>0</v>
      </c>
    </row>
    <row r="17" spans="1:17" x14ac:dyDescent="0.25">
      <c r="B17" t="s">
        <v>103</v>
      </c>
      <c r="C17" t="s">
        <v>22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>
        <v>0</v>
      </c>
      <c r="Q17" s="7">
        <v>0</v>
      </c>
    </row>
    <row r="18" spans="1:17" x14ac:dyDescent="0.25">
      <c r="C18" t="s">
        <v>38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0</v>
      </c>
      <c r="Q18" s="7">
        <v>0</v>
      </c>
    </row>
    <row r="19" spans="1:17" x14ac:dyDescent="0.25">
      <c r="C19" t="s">
        <v>18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-2409.81736</v>
      </c>
      <c r="Q19" s="7">
        <v>-2409.81736</v>
      </c>
    </row>
    <row r="20" spans="1:17" x14ac:dyDescent="0.25">
      <c r="C20" t="s">
        <v>33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-6</v>
      </c>
      <c r="Q20" s="7">
        <v>-6</v>
      </c>
    </row>
    <row r="21" spans="1:17" x14ac:dyDescent="0.25">
      <c r="C21" t="s">
        <v>30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>
        <v>-1599.53196</v>
      </c>
      <c r="Q21" s="7">
        <v>-1599.53196</v>
      </c>
    </row>
    <row r="22" spans="1:17" x14ac:dyDescent="0.25">
      <c r="B22" t="s">
        <v>101</v>
      </c>
      <c r="C22" t="s">
        <v>44</v>
      </c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>
        <v>-19608.977919999998</v>
      </c>
      <c r="Q22" s="7">
        <v>-19608.977919999998</v>
      </c>
    </row>
    <row r="23" spans="1:17" x14ac:dyDescent="0.25">
      <c r="C23" t="s">
        <v>11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-2283.26568</v>
      </c>
      <c r="L23" s="7">
        <v>0</v>
      </c>
      <c r="M23" s="7">
        <v>-1141.63284</v>
      </c>
      <c r="N23" s="7">
        <v>0</v>
      </c>
      <c r="O23" s="7">
        <v>0</v>
      </c>
      <c r="P23" s="7">
        <v>-11125.47544</v>
      </c>
      <c r="Q23" s="7">
        <v>-14550.373960000001</v>
      </c>
    </row>
    <row r="24" spans="1:17" x14ac:dyDescent="0.25">
      <c r="A24" t="s">
        <v>72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-2283.26568</v>
      </c>
      <c r="L24" s="7">
        <v>0</v>
      </c>
      <c r="M24" s="7">
        <v>-1141.63284</v>
      </c>
      <c r="N24" s="7">
        <v>0</v>
      </c>
      <c r="O24" s="7">
        <v>0</v>
      </c>
      <c r="P24" s="7">
        <v>-36165.802680000001</v>
      </c>
      <c r="Q24" s="7">
        <v>-39590.701199999996</v>
      </c>
    </row>
    <row r="25" spans="1:17" x14ac:dyDescent="0.25">
      <c r="A25" t="s">
        <v>68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1.8189894035458565E-12</v>
      </c>
      <c r="Q25" s="7">
        <v>-3.637978807091713E-12</v>
      </c>
    </row>
  </sheetData>
  <pageMargins left="0.7" right="0.7" top="0.75" bottom="0.75" header="0.3" footer="0.3"/>
  <pageSetup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filterMode="1"/>
  <dimension ref="A1:AA453"/>
  <sheetViews>
    <sheetView workbookViewId="0">
      <pane xSplit="8" ySplit="1" topLeftCell="I269" activePane="bottomRight" state="frozen"/>
      <selection pane="topRight" activeCell="I1" sqref="I1"/>
      <selection pane="bottomLeft" activeCell="A2" sqref="A2"/>
      <selection pane="bottomRight" activeCell="M223" sqref="M223"/>
    </sheetView>
  </sheetViews>
  <sheetFormatPr defaultColWidth="3.69921875" defaultRowHeight="12.8" customHeight="1" x14ac:dyDescent="0.25"/>
  <cols>
    <col min="1" max="1" width="11" customWidth="1"/>
    <col min="2" max="2" width="6.296875" customWidth="1"/>
    <col min="3" max="3" width="11" bestFit="1" customWidth="1"/>
    <col min="4" max="4" width="9.69921875" customWidth="1"/>
    <col min="5" max="5" width="18" bestFit="1" customWidth="1"/>
    <col min="6" max="6" width="13.69921875" bestFit="1" customWidth="1"/>
    <col min="7" max="7" width="8.296875" bestFit="1" customWidth="1"/>
    <col min="8" max="8" width="8.09765625" bestFit="1" customWidth="1"/>
    <col min="9" max="9" width="20.69921875" bestFit="1" customWidth="1"/>
    <col min="10" max="10" width="19" bestFit="1" customWidth="1"/>
    <col min="11" max="11" width="19.59765625" bestFit="1" customWidth="1"/>
    <col min="12" max="12" width="5.09765625" customWidth="1"/>
    <col min="13" max="13" width="15.3984375" bestFit="1" customWidth="1"/>
    <col min="14" max="14" width="17.8984375" bestFit="1" customWidth="1"/>
    <col min="15" max="15" width="18.296875" bestFit="1" customWidth="1"/>
    <col min="16" max="16" width="10.296875" bestFit="1" customWidth="1"/>
    <col min="17" max="17" width="10.3984375" bestFit="1" customWidth="1"/>
    <col min="18" max="18" width="26.3984375" bestFit="1" customWidth="1"/>
    <col min="19" max="19" width="25.09765625" bestFit="1" customWidth="1"/>
    <col min="20" max="20" width="25.09765625" customWidth="1"/>
    <col min="21" max="21" width="23.8984375" bestFit="1" customWidth="1"/>
    <col min="22" max="22" width="26.59765625" bestFit="1" customWidth="1"/>
    <col min="23" max="23" width="25.296875" bestFit="1" customWidth="1"/>
    <col min="24" max="24" width="25.296875" customWidth="1"/>
    <col min="25" max="25" width="24" bestFit="1" customWidth="1"/>
    <col min="26" max="26" width="15.09765625" bestFit="1" customWidth="1"/>
    <col min="27" max="27" width="7" bestFit="1" customWidth="1"/>
  </cols>
  <sheetData>
    <row r="1" spans="1:27" ht="12.8" customHeight="1" x14ac:dyDescent="0.25">
      <c r="A1" s="1" t="s">
        <v>0</v>
      </c>
      <c r="B1" s="1" t="s">
        <v>93</v>
      </c>
      <c r="C1" s="1" t="s">
        <v>94</v>
      </c>
      <c r="D1" s="1" t="s">
        <v>1</v>
      </c>
      <c r="E1" s="1" t="s">
        <v>2</v>
      </c>
      <c r="F1" s="1" t="s">
        <v>3</v>
      </c>
      <c r="G1" s="1" t="s">
        <v>73</v>
      </c>
      <c r="H1" s="1" t="s">
        <v>74</v>
      </c>
      <c r="I1" s="1" t="s">
        <v>4</v>
      </c>
      <c r="J1" s="1" t="s">
        <v>59</v>
      </c>
      <c r="K1" s="1" t="s">
        <v>60</v>
      </c>
      <c r="L1" s="1" t="s">
        <v>61</v>
      </c>
      <c r="M1" s="1" t="s">
        <v>62</v>
      </c>
      <c r="N1" s="1" t="s">
        <v>63</v>
      </c>
      <c r="O1" s="1" t="s">
        <v>5</v>
      </c>
      <c r="P1" s="16" t="s">
        <v>78</v>
      </c>
      <c r="Q1" s="16" t="s">
        <v>80</v>
      </c>
      <c r="R1" s="1" t="s">
        <v>95</v>
      </c>
      <c r="S1" s="1" t="s">
        <v>99</v>
      </c>
      <c r="T1" s="1" t="s">
        <v>105</v>
      </c>
      <c r="U1" s="1" t="s">
        <v>96</v>
      </c>
      <c r="V1" s="1" t="s">
        <v>97</v>
      </c>
      <c r="W1" s="1" t="s">
        <v>100</v>
      </c>
      <c r="X1" s="1" t="s">
        <v>107</v>
      </c>
      <c r="Y1" s="1" t="s">
        <v>98</v>
      </c>
      <c r="Z1" s="16" t="s">
        <v>104</v>
      </c>
      <c r="AA1" s="16" t="s">
        <v>109</v>
      </c>
    </row>
    <row r="2" spans="1:27" ht="12.8" hidden="1" customHeight="1" thickBot="1" x14ac:dyDescent="0.3">
      <c r="A2" s="2" t="s">
        <v>65</v>
      </c>
      <c r="B2" s="2" t="s">
        <v>7</v>
      </c>
      <c r="C2" s="2" t="s">
        <v>13</v>
      </c>
      <c r="D2" s="2" t="s">
        <v>16</v>
      </c>
      <c r="E2" s="2" t="s">
        <v>37</v>
      </c>
      <c r="F2" s="4" t="s">
        <v>38</v>
      </c>
      <c r="G2" s="2" t="s">
        <v>7</v>
      </c>
      <c r="H2" s="2" t="s">
        <v>13</v>
      </c>
      <c r="I2" s="19">
        <v>-829764.3</v>
      </c>
      <c r="J2" s="19">
        <v>0</v>
      </c>
      <c r="K2" s="19">
        <v>-43955.81</v>
      </c>
      <c r="L2" s="19">
        <v>0</v>
      </c>
      <c r="M2" s="19">
        <v>0</v>
      </c>
      <c r="N2" s="19">
        <v>0</v>
      </c>
      <c r="O2" s="19">
        <v>-873720.11</v>
      </c>
      <c r="P2">
        <f>AF!$N$5</f>
        <v>0.48831999999999998</v>
      </c>
      <c r="Q2">
        <f>AF!$P$5</f>
        <v>0.14890999999999999</v>
      </c>
      <c r="R2" s="8">
        <f t="shared" ref="R2:R65" si="0">I2*P2</f>
        <v>-405190.50297600002</v>
      </c>
      <c r="S2" s="8">
        <f t="shared" ref="S2:S65" si="1">K2*P2</f>
        <v>-21464.501139199998</v>
      </c>
      <c r="T2" s="8">
        <f t="shared" ref="T2:T65" si="2">M2*P2</f>
        <v>0</v>
      </c>
      <c r="U2" s="8">
        <f t="shared" ref="U2:U65" si="3">O2*P2</f>
        <v>-426655.00411519996</v>
      </c>
      <c r="V2" s="8">
        <f t="shared" ref="V2:V65" si="4">I2*Q2</f>
        <v>-123560.201913</v>
      </c>
      <c r="W2" s="8">
        <f t="shared" ref="W2:W65" si="5">K2*Q2</f>
        <v>-6545.459667099999</v>
      </c>
      <c r="X2" s="8">
        <f t="shared" ref="X2:X65" si="6">M2*Q2</f>
        <v>0</v>
      </c>
      <c r="Y2" s="8">
        <f t="shared" ref="Y2:Y65" si="7">O2*Q2</f>
        <v>-130105.66158009999</v>
      </c>
      <c r="Z2" t="s">
        <v>103</v>
      </c>
      <c r="AA2" t="s">
        <v>65</v>
      </c>
    </row>
    <row r="3" spans="1:27" ht="12.8" hidden="1" customHeight="1" thickBot="1" x14ac:dyDescent="0.3">
      <c r="A3" s="4" t="s">
        <v>65</v>
      </c>
      <c r="B3" s="4" t="s">
        <v>7</v>
      </c>
      <c r="C3" s="4" t="s">
        <v>13</v>
      </c>
      <c r="D3" s="4" t="s">
        <v>28</v>
      </c>
      <c r="E3" s="4" t="s">
        <v>37</v>
      </c>
      <c r="F3" s="4" t="s">
        <v>38</v>
      </c>
      <c r="G3" s="4" t="s">
        <v>7</v>
      </c>
      <c r="H3" s="4" t="s">
        <v>13</v>
      </c>
      <c r="I3" s="20">
        <v>-873720.11</v>
      </c>
      <c r="J3" s="20">
        <v>0</v>
      </c>
      <c r="K3" s="20">
        <v>-43955.81</v>
      </c>
      <c r="L3" s="20">
        <v>0</v>
      </c>
      <c r="M3" s="20">
        <v>0</v>
      </c>
      <c r="N3" s="20">
        <v>0</v>
      </c>
      <c r="O3" s="20">
        <v>-917675.92</v>
      </c>
      <c r="P3">
        <f>AF!$N$5</f>
        <v>0.48831999999999998</v>
      </c>
      <c r="Q3">
        <f>AF!$P$5</f>
        <v>0.14890999999999999</v>
      </c>
      <c r="R3" s="8">
        <f t="shared" si="0"/>
        <v>-426655.00411519996</v>
      </c>
      <c r="S3" s="8">
        <f t="shared" si="1"/>
        <v>-21464.501139199998</v>
      </c>
      <c r="T3" s="8">
        <f t="shared" si="2"/>
        <v>0</v>
      </c>
      <c r="U3" s="8">
        <f t="shared" si="3"/>
        <v>-448119.50525440002</v>
      </c>
      <c r="V3" s="8">
        <f t="shared" si="4"/>
        <v>-130105.66158009999</v>
      </c>
      <c r="W3" s="8">
        <f t="shared" si="5"/>
        <v>-6545.459667099999</v>
      </c>
      <c r="X3" s="8">
        <f t="shared" si="6"/>
        <v>0</v>
      </c>
      <c r="Y3" s="8">
        <f t="shared" si="7"/>
        <v>-136651.1212472</v>
      </c>
      <c r="Z3" t="s">
        <v>103</v>
      </c>
      <c r="AA3" t="s">
        <v>65</v>
      </c>
    </row>
    <row r="4" spans="1:27" ht="12.8" hidden="1" customHeight="1" thickBot="1" x14ac:dyDescent="0.3">
      <c r="A4" s="2" t="s">
        <v>65</v>
      </c>
      <c r="B4" s="2" t="s">
        <v>7</v>
      </c>
      <c r="C4" s="2" t="s">
        <v>13</v>
      </c>
      <c r="D4" s="4" t="s">
        <v>50</v>
      </c>
      <c r="E4" s="2" t="s">
        <v>37</v>
      </c>
      <c r="F4" s="4" t="s">
        <v>38</v>
      </c>
      <c r="G4" s="2" t="s">
        <v>7</v>
      </c>
      <c r="H4" s="2" t="s">
        <v>13</v>
      </c>
      <c r="I4" s="20">
        <v>-917675.92</v>
      </c>
      <c r="J4" s="20">
        <v>0</v>
      </c>
      <c r="K4" s="20">
        <v>-43955.81</v>
      </c>
      <c r="L4" s="20">
        <v>0</v>
      </c>
      <c r="M4" s="20">
        <v>0</v>
      </c>
      <c r="N4" s="20">
        <v>0</v>
      </c>
      <c r="O4" s="20">
        <v>-961631.73</v>
      </c>
      <c r="P4">
        <f>AF!$N$5</f>
        <v>0.48831999999999998</v>
      </c>
      <c r="Q4">
        <f>AF!$P$5</f>
        <v>0.14890999999999999</v>
      </c>
      <c r="R4" s="8">
        <f t="shared" si="0"/>
        <v>-448119.50525440002</v>
      </c>
      <c r="S4" s="8">
        <f t="shared" si="1"/>
        <v>-21464.501139199998</v>
      </c>
      <c r="T4" s="8">
        <f t="shared" si="2"/>
        <v>0</v>
      </c>
      <c r="U4" s="8">
        <f t="shared" si="3"/>
        <v>-469584.00639359996</v>
      </c>
      <c r="V4" s="8">
        <f t="shared" si="4"/>
        <v>-136651.1212472</v>
      </c>
      <c r="W4" s="8">
        <f t="shared" si="5"/>
        <v>-6545.459667099999</v>
      </c>
      <c r="X4" s="8">
        <f t="shared" si="6"/>
        <v>0</v>
      </c>
      <c r="Y4" s="8">
        <f t="shared" si="7"/>
        <v>-143196.58091429999</v>
      </c>
      <c r="Z4" t="s">
        <v>103</v>
      </c>
      <c r="AA4" t="s">
        <v>65</v>
      </c>
    </row>
    <row r="5" spans="1:27" ht="12.8" hidden="1" customHeight="1" thickBot="1" x14ac:dyDescent="0.3">
      <c r="A5" s="4" t="s">
        <v>65</v>
      </c>
      <c r="B5" s="4" t="s">
        <v>7</v>
      </c>
      <c r="C5" s="4" t="s">
        <v>13</v>
      </c>
      <c r="D5" s="4" t="s">
        <v>49</v>
      </c>
      <c r="E5" s="4" t="s">
        <v>37</v>
      </c>
      <c r="F5" s="4" t="s">
        <v>38</v>
      </c>
      <c r="G5" s="4" t="s">
        <v>7</v>
      </c>
      <c r="H5" s="4" t="s">
        <v>13</v>
      </c>
      <c r="I5" s="20">
        <v>-961631.73</v>
      </c>
      <c r="J5" s="20">
        <v>0</v>
      </c>
      <c r="K5" s="20">
        <v>-43955.81</v>
      </c>
      <c r="L5" s="20">
        <v>0</v>
      </c>
      <c r="M5" s="20">
        <v>0</v>
      </c>
      <c r="N5" s="20">
        <v>0</v>
      </c>
      <c r="O5" s="20">
        <v>-1005587.54</v>
      </c>
      <c r="P5">
        <f>AF!$N$5</f>
        <v>0.48831999999999998</v>
      </c>
      <c r="Q5">
        <f>AF!$P$5</f>
        <v>0.14890999999999999</v>
      </c>
      <c r="R5" s="8">
        <f t="shared" si="0"/>
        <v>-469584.00639359996</v>
      </c>
      <c r="S5" s="8">
        <f t="shared" si="1"/>
        <v>-21464.501139199998</v>
      </c>
      <c r="T5" s="8">
        <f t="shared" si="2"/>
        <v>0</v>
      </c>
      <c r="U5" s="8">
        <f t="shared" si="3"/>
        <v>-491048.50753279997</v>
      </c>
      <c r="V5" s="8">
        <f t="shared" si="4"/>
        <v>-143196.58091429999</v>
      </c>
      <c r="W5" s="8">
        <f t="shared" si="5"/>
        <v>-6545.459667099999</v>
      </c>
      <c r="X5" s="8">
        <f t="shared" si="6"/>
        <v>0</v>
      </c>
      <c r="Y5" s="8">
        <f t="shared" si="7"/>
        <v>-149742.04058139998</v>
      </c>
      <c r="Z5" t="s">
        <v>103</v>
      </c>
      <c r="AA5" t="s">
        <v>65</v>
      </c>
    </row>
    <row r="6" spans="1:27" ht="12.8" hidden="1" customHeight="1" thickBot="1" x14ac:dyDescent="0.3">
      <c r="A6" s="4" t="s">
        <v>65</v>
      </c>
      <c r="B6" s="4" t="s">
        <v>7</v>
      </c>
      <c r="C6" s="4" t="s">
        <v>13</v>
      </c>
      <c r="D6" s="4" t="s">
        <v>47</v>
      </c>
      <c r="E6" s="4" t="s">
        <v>37</v>
      </c>
      <c r="F6" s="4" t="s">
        <v>38</v>
      </c>
      <c r="G6" s="4" t="s">
        <v>7</v>
      </c>
      <c r="H6" s="4" t="s">
        <v>13</v>
      </c>
      <c r="I6" s="20">
        <v>-1005587.54</v>
      </c>
      <c r="J6" s="20">
        <v>0</v>
      </c>
      <c r="K6" s="20">
        <v>-43955.81</v>
      </c>
      <c r="L6" s="20">
        <v>0</v>
      </c>
      <c r="M6" s="20">
        <v>0</v>
      </c>
      <c r="N6" s="20">
        <v>0</v>
      </c>
      <c r="O6" s="20">
        <v>-1049543.3500000001</v>
      </c>
      <c r="P6">
        <f>AF!$N$5</f>
        <v>0.48831999999999998</v>
      </c>
      <c r="Q6">
        <f>AF!$P$5</f>
        <v>0.14890999999999999</v>
      </c>
      <c r="R6" s="8">
        <f t="shared" si="0"/>
        <v>-491048.50753279997</v>
      </c>
      <c r="S6" s="8">
        <f t="shared" si="1"/>
        <v>-21464.501139199998</v>
      </c>
      <c r="T6" s="8">
        <f t="shared" si="2"/>
        <v>0</v>
      </c>
      <c r="U6" s="8">
        <f t="shared" si="3"/>
        <v>-512513.00867200003</v>
      </c>
      <c r="V6" s="8">
        <f t="shared" si="4"/>
        <v>-149742.04058139998</v>
      </c>
      <c r="W6" s="8">
        <f t="shared" si="5"/>
        <v>-6545.459667099999</v>
      </c>
      <c r="X6" s="8">
        <f t="shared" si="6"/>
        <v>0</v>
      </c>
      <c r="Y6" s="8">
        <f t="shared" si="7"/>
        <v>-156287.5002485</v>
      </c>
      <c r="Z6" t="s">
        <v>103</v>
      </c>
      <c r="AA6" t="s">
        <v>65</v>
      </c>
    </row>
    <row r="7" spans="1:27" ht="12.8" hidden="1" customHeight="1" thickBot="1" x14ac:dyDescent="0.3">
      <c r="A7" s="4" t="s">
        <v>65</v>
      </c>
      <c r="B7" s="4" t="s">
        <v>7</v>
      </c>
      <c r="C7" s="4" t="s">
        <v>13</v>
      </c>
      <c r="D7" s="4" t="s">
        <v>15</v>
      </c>
      <c r="E7" s="4" t="s">
        <v>37</v>
      </c>
      <c r="F7" s="4" t="s">
        <v>38</v>
      </c>
      <c r="G7" s="4" t="s">
        <v>7</v>
      </c>
      <c r="H7" s="4" t="s">
        <v>13</v>
      </c>
      <c r="I7" s="20">
        <v>-1049543.3500000001</v>
      </c>
      <c r="J7" s="20">
        <v>0</v>
      </c>
      <c r="K7" s="20">
        <v>-43955.81</v>
      </c>
      <c r="L7" s="20">
        <v>0</v>
      </c>
      <c r="M7" s="20">
        <v>0</v>
      </c>
      <c r="N7" s="20">
        <v>0</v>
      </c>
      <c r="O7" s="20">
        <v>-1093499.1599999999</v>
      </c>
      <c r="P7">
        <f>AF!$N$5</f>
        <v>0.48831999999999998</v>
      </c>
      <c r="Q7">
        <f>AF!$P$5</f>
        <v>0.14890999999999999</v>
      </c>
      <c r="R7" s="8">
        <f t="shared" si="0"/>
        <v>-512513.00867200003</v>
      </c>
      <c r="S7" s="8">
        <f t="shared" si="1"/>
        <v>-21464.501139199998</v>
      </c>
      <c r="T7" s="8">
        <f t="shared" si="2"/>
        <v>0</v>
      </c>
      <c r="U7" s="8">
        <f t="shared" si="3"/>
        <v>-533977.50981119997</v>
      </c>
      <c r="V7" s="8">
        <f t="shared" si="4"/>
        <v>-156287.5002485</v>
      </c>
      <c r="W7" s="8">
        <f t="shared" si="5"/>
        <v>-6545.459667099999</v>
      </c>
      <c r="X7" s="8">
        <f t="shared" si="6"/>
        <v>0</v>
      </c>
      <c r="Y7" s="8">
        <f t="shared" si="7"/>
        <v>-162832.95991559996</v>
      </c>
      <c r="Z7" t="s">
        <v>103</v>
      </c>
      <c r="AA7" t="s">
        <v>65</v>
      </c>
    </row>
    <row r="8" spans="1:27" ht="12.8" hidden="1" customHeight="1" thickBot="1" x14ac:dyDescent="0.3">
      <c r="A8" s="4" t="s">
        <v>65</v>
      </c>
      <c r="B8" s="4" t="s">
        <v>7</v>
      </c>
      <c r="C8" s="4" t="s">
        <v>13</v>
      </c>
      <c r="D8" s="4" t="s">
        <v>9</v>
      </c>
      <c r="E8" s="4" t="s">
        <v>37</v>
      </c>
      <c r="F8" s="4" t="s">
        <v>38</v>
      </c>
      <c r="G8" s="4" t="s">
        <v>7</v>
      </c>
      <c r="H8" s="4" t="s">
        <v>13</v>
      </c>
      <c r="I8" s="20">
        <v>-1093499.1599999999</v>
      </c>
      <c r="J8" s="20">
        <v>0</v>
      </c>
      <c r="K8" s="20">
        <v>-43955.81</v>
      </c>
      <c r="L8" s="20">
        <v>0</v>
      </c>
      <c r="M8" s="20">
        <v>0</v>
      </c>
      <c r="N8" s="20">
        <v>0</v>
      </c>
      <c r="O8" s="20">
        <v>-1137454.97</v>
      </c>
      <c r="P8">
        <f>AF!$N$5</f>
        <v>0.48831999999999998</v>
      </c>
      <c r="Q8">
        <f>AF!$P$5</f>
        <v>0.14890999999999999</v>
      </c>
      <c r="R8" s="8">
        <f t="shared" si="0"/>
        <v>-533977.50981119997</v>
      </c>
      <c r="S8" s="8">
        <f t="shared" si="1"/>
        <v>-21464.501139199998</v>
      </c>
      <c r="T8" s="8">
        <f t="shared" si="2"/>
        <v>0</v>
      </c>
      <c r="U8" s="8">
        <f t="shared" si="3"/>
        <v>-555442.01095039991</v>
      </c>
      <c r="V8" s="8">
        <f t="shared" si="4"/>
        <v>-162832.95991559996</v>
      </c>
      <c r="W8" s="8">
        <f t="shared" si="5"/>
        <v>-6545.459667099999</v>
      </c>
      <c r="X8" s="8">
        <f t="shared" si="6"/>
        <v>0</v>
      </c>
      <c r="Y8" s="8">
        <f t="shared" si="7"/>
        <v>-169378.41958269998</v>
      </c>
      <c r="Z8" t="s">
        <v>103</v>
      </c>
      <c r="AA8" t="s">
        <v>65</v>
      </c>
    </row>
    <row r="9" spans="1:27" ht="12.8" hidden="1" customHeight="1" thickBot="1" x14ac:dyDescent="0.3">
      <c r="A9" s="4" t="s">
        <v>65</v>
      </c>
      <c r="B9" s="4" t="s">
        <v>7</v>
      </c>
      <c r="C9" s="4" t="s">
        <v>13</v>
      </c>
      <c r="D9" s="4" t="s">
        <v>20</v>
      </c>
      <c r="E9" s="4" t="s">
        <v>37</v>
      </c>
      <c r="F9" s="4" t="s">
        <v>38</v>
      </c>
      <c r="G9" s="4" t="s">
        <v>7</v>
      </c>
      <c r="H9" s="4" t="s">
        <v>13</v>
      </c>
      <c r="I9" s="20">
        <v>-1137454.97</v>
      </c>
      <c r="J9" s="20">
        <v>0</v>
      </c>
      <c r="K9" s="20">
        <v>-43955.81</v>
      </c>
      <c r="L9" s="20">
        <v>0</v>
      </c>
      <c r="M9" s="20">
        <v>0</v>
      </c>
      <c r="N9" s="20">
        <v>0</v>
      </c>
      <c r="O9" s="20">
        <v>-1181410.78</v>
      </c>
      <c r="P9">
        <f>AF!$N$5</f>
        <v>0.48831999999999998</v>
      </c>
      <c r="Q9">
        <f>AF!$P$5</f>
        <v>0.14890999999999999</v>
      </c>
      <c r="R9" s="8">
        <f t="shared" si="0"/>
        <v>-555442.01095039991</v>
      </c>
      <c r="S9" s="8">
        <f t="shared" si="1"/>
        <v>-21464.501139199998</v>
      </c>
      <c r="T9" s="8">
        <f t="shared" si="2"/>
        <v>0</v>
      </c>
      <c r="U9" s="8">
        <f t="shared" si="3"/>
        <v>-576906.51208959997</v>
      </c>
      <c r="V9" s="8">
        <f t="shared" si="4"/>
        <v>-169378.41958269998</v>
      </c>
      <c r="W9" s="8">
        <f t="shared" si="5"/>
        <v>-6545.459667099999</v>
      </c>
      <c r="X9" s="8">
        <f t="shared" si="6"/>
        <v>0</v>
      </c>
      <c r="Y9" s="8">
        <f t="shared" si="7"/>
        <v>-175923.8792498</v>
      </c>
      <c r="Z9" t="s">
        <v>103</v>
      </c>
      <c r="AA9" t="s">
        <v>65</v>
      </c>
    </row>
    <row r="10" spans="1:27" ht="12.8" hidden="1" customHeight="1" thickBot="1" x14ac:dyDescent="0.3">
      <c r="A10" s="4" t="s">
        <v>65</v>
      </c>
      <c r="B10" s="4" t="s">
        <v>7</v>
      </c>
      <c r="C10" s="4" t="s">
        <v>13</v>
      </c>
      <c r="D10" s="4" t="s">
        <v>39</v>
      </c>
      <c r="E10" s="4" t="s">
        <v>37</v>
      </c>
      <c r="F10" s="4" t="s">
        <v>38</v>
      </c>
      <c r="G10" s="4" t="s">
        <v>7</v>
      </c>
      <c r="H10" s="4" t="s">
        <v>13</v>
      </c>
      <c r="I10" s="20">
        <v>-1181410.78</v>
      </c>
      <c r="J10" s="20">
        <v>0</v>
      </c>
      <c r="K10" s="20">
        <v>-43955.81</v>
      </c>
      <c r="L10" s="20">
        <v>0</v>
      </c>
      <c r="M10" s="20">
        <v>0</v>
      </c>
      <c r="N10" s="20">
        <v>0</v>
      </c>
      <c r="O10" s="20">
        <v>-1225366.5900000001</v>
      </c>
      <c r="P10">
        <f>AF!$N$5</f>
        <v>0.48831999999999998</v>
      </c>
      <c r="Q10">
        <f>AF!$P$5</f>
        <v>0.14890999999999999</v>
      </c>
      <c r="R10" s="8">
        <f t="shared" si="0"/>
        <v>-576906.51208959997</v>
      </c>
      <c r="S10" s="8">
        <f t="shared" si="1"/>
        <v>-21464.501139199998</v>
      </c>
      <c r="T10" s="8">
        <f t="shared" si="2"/>
        <v>0</v>
      </c>
      <c r="U10" s="8">
        <f t="shared" si="3"/>
        <v>-598371.01322880003</v>
      </c>
      <c r="V10" s="8">
        <f t="shared" si="4"/>
        <v>-175923.8792498</v>
      </c>
      <c r="W10" s="8">
        <f t="shared" si="5"/>
        <v>-6545.459667099999</v>
      </c>
      <c r="X10" s="8">
        <f t="shared" si="6"/>
        <v>0</v>
      </c>
      <c r="Y10" s="8">
        <f t="shared" si="7"/>
        <v>-182469.33891689999</v>
      </c>
      <c r="Z10" t="s">
        <v>103</v>
      </c>
      <c r="AA10" t="s">
        <v>65</v>
      </c>
    </row>
    <row r="11" spans="1:27" ht="12.8" hidden="1" customHeight="1" thickBot="1" x14ac:dyDescent="0.3">
      <c r="A11" s="4" t="s">
        <v>65</v>
      </c>
      <c r="B11" s="4" t="s">
        <v>7</v>
      </c>
      <c r="C11" s="4" t="s">
        <v>13</v>
      </c>
      <c r="D11" s="4" t="s">
        <v>55</v>
      </c>
      <c r="E11" s="4" t="s">
        <v>37</v>
      </c>
      <c r="F11" s="4" t="s">
        <v>38</v>
      </c>
      <c r="G11" s="4" t="s">
        <v>7</v>
      </c>
      <c r="H11" s="4" t="s">
        <v>13</v>
      </c>
      <c r="I11" s="20">
        <v>-1225366.5900000001</v>
      </c>
      <c r="J11" s="20">
        <v>0</v>
      </c>
      <c r="K11" s="20">
        <v>-43955.81</v>
      </c>
      <c r="L11" s="20">
        <v>0</v>
      </c>
      <c r="M11" s="20">
        <v>0</v>
      </c>
      <c r="N11" s="20">
        <v>0</v>
      </c>
      <c r="O11" s="20">
        <v>-1269322.3999999999</v>
      </c>
      <c r="P11">
        <f>AF!$N$5</f>
        <v>0.48831999999999998</v>
      </c>
      <c r="Q11">
        <f>AF!$P$5</f>
        <v>0.14890999999999999</v>
      </c>
      <c r="R11" s="8">
        <f t="shared" si="0"/>
        <v>-598371.01322880003</v>
      </c>
      <c r="S11" s="8">
        <f t="shared" si="1"/>
        <v>-21464.501139199998</v>
      </c>
      <c r="T11" s="8">
        <f t="shared" si="2"/>
        <v>0</v>
      </c>
      <c r="U11" s="8">
        <f t="shared" si="3"/>
        <v>-619835.51436799997</v>
      </c>
      <c r="V11" s="8">
        <f t="shared" si="4"/>
        <v>-182469.33891689999</v>
      </c>
      <c r="W11" s="8">
        <f t="shared" si="5"/>
        <v>-6545.459667099999</v>
      </c>
      <c r="X11" s="8">
        <f t="shared" si="6"/>
        <v>0</v>
      </c>
      <c r="Y11" s="8">
        <f t="shared" si="7"/>
        <v>-189014.79858399997</v>
      </c>
      <c r="Z11" t="s">
        <v>103</v>
      </c>
      <c r="AA11" t="s">
        <v>65</v>
      </c>
    </row>
    <row r="12" spans="1:27" ht="13.45" hidden="1" thickBot="1" x14ac:dyDescent="0.3">
      <c r="A12" s="4" t="s">
        <v>65</v>
      </c>
      <c r="B12" s="4" t="s">
        <v>7</v>
      </c>
      <c r="C12" s="4" t="s">
        <v>13</v>
      </c>
      <c r="D12" s="4" t="s">
        <v>23</v>
      </c>
      <c r="E12" s="4" t="s">
        <v>37</v>
      </c>
      <c r="F12" s="4" t="s">
        <v>38</v>
      </c>
      <c r="G12" s="4" t="s">
        <v>7</v>
      </c>
      <c r="H12" s="4" t="s">
        <v>13</v>
      </c>
      <c r="I12" s="20">
        <v>-1269322.3999999999</v>
      </c>
      <c r="J12" s="20">
        <v>0</v>
      </c>
      <c r="K12" s="20">
        <v>-43955.81</v>
      </c>
      <c r="L12" s="20">
        <v>0</v>
      </c>
      <c r="M12" s="20">
        <v>0</v>
      </c>
      <c r="N12" s="20">
        <v>0</v>
      </c>
      <c r="O12" s="20">
        <v>-1313278.21</v>
      </c>
      <c r="P12">
        <f>AF!$N$5</f>
        <v>0.48831999999999998</v>
      </c>
      <c r="Q12">
        <f>AF!$P$5</f>
        <v>0.14890999999999999</v>
      </c>
      <c r="R12" s="8">
        <f t="shared" si="0"/>
        <v>-619835.51436799997</v>
      </c>
      <c r="S12" s="8">
        <f t="shared" si="1"/>
        <v>-21464.501139199998</v>
      </c>
      <c r="T12" s="8">
        <f t="shared" si="2"/>
        <v>0</v>
      </c>
      <c r="U12" s="8">
        <f t="shared" si="3"/>
        <v>-641300.01550719992</v>
      </c>
      <c r="V12" s="8">
        <f t="shared" si="4"/>
        <v>-189014.79858399997</v>
      </c>
      <c r="W12" s="8">
        <f t="shared" si="5"/>
        <v>-6545.459667099999</v>
      </c>
      <c r="X12" s="8">
        <f t="shared" si="6"/>
        <v>0</v>
      </c>
      <c r="Y12" s="8">
        <f t="shared" si="7"/>
        <v>-195560.25825109996</v>
      </c>
      <c r="Z12" t="s">
        <v>103</v>
      </c>
      <c r="AA12" t="s">
        <v>65</v>
      </c>
    </row>
    <row r="13" spans="1:27" ht="12.8" hidden="1" customHeight="1" thickBot="1" x14ac:dyDescent="0.3">
      <c r="A13" s="4" t="s">
        <v>65</v>
      </c>
      <c r="B13" s="4" t="s">
        <v>7</v>
      </c>
      <c r="C13" s="4" t="s">
        <v>13</v>
      </c>
      <c r="D13" s="4" t="s">
        <v>42</v>
      </c>
      <c r="E13" s="4" t="s">
        <v>37</v>
      </c>
      <c r="F13" s="4" t="s">
        <v>38</v>
      </c>
      <c r="G13" s="4" t="s">
        <v>7</v>
      </c>
      <c r="H13" s="4" t="s">
        <v>13</v>
      </c>
      <c r="I13" s="20">
        <v>-1313278.21</v>
      </c>
      <c r="J13" s="20">
        <v>0</v>
      </c>
      <c r="K13" s="20">
        <v>-43955.81</v>
      </c>
      <c r="L13" s="20">
        <v>0</v>
      </c>
      <c r="M13" s="20">
        <v>0</v>
      </c>
      <c r="N13" s="20">
        <v>0</v>
      </c>
      <c r="O13" s="20">
        <v>-1357234.02</v>
      </c>
      <c r="P13">
        <f>AF!$N$5</f>
        <v>0.48831999999999998</v>
      </c>
      <c r="Q13">
        <f>AF!$P$5</f>
        <v>0.14890999999999999</v>
      </c>
      <c r="R13" s="8">
        <f t="shared" si="0"/>
        <v>-641300.01550719992</v>
      </c>
      <c r="S13" s="8">
        <f t="shared" si="1"/>
        <v>-21464.501139199998</v>
      </c>
      <c r="T13" s="8">
        <f t="shared" si="2"/>
        <v>0</v>
      </c>
      <c r="U13" s="8">
        <f t="shared" si="3"/>
        <v>-662764.51664639998</v>
      </c>
      <c r="V13" s="8">
        <f t="shared" si="4"/>
        <v>-195560.25825109996</v>
      </c>
      <c r="W13" s="8">
        <f t="shared" si="5"/>
        <v>-6545.459667099999</v>
      </c>
      <c r="X13" s="8">
        <f t="shared" si="6"/>
        <v>0</v>
      </c>
      <c r="Y13" s="8">
        <f t="shared" si="7"/>
        <v>-202105.71791819998</v>
      </c>
      <c r="Z13" t="s">
        <v>103</v>
      </c>
      <c r="AA13" t="s">
        <v>65</v>
      </c>
    </row>
    <row r="14" spans="1:27" ht="12.8" hidden="1" customHeight="1" thickBot="1" x14ac:dyDescent="0.3">
      <c r="A14" s="4" t="s">
        <v>65</v>
      </c>
      <c r="B14" s="4" t="s">
        <v>7</v>
      </c>
      <c r="C14" s="4" t="s">
        <v>13</v>
      </c>
      <c r="D14" s="4" t="s">
        <v>48</v>
      </c>
      <c r="E14" s="4" t="s">
        <v>37</v>
      </c>
      <c r="F14" s="4" t="s">
        <v>38</v>
      </c>
      <c r="G14" s="4" t="s">
        <v>7</v>
      </c>
      <c r="H14" s="4" t="s">
        <v>13</v>
      </c>
      <c r="I14" s="20">
        <v>-1357234.02</v>
      </c>
      <c r="J14" s="20">
        <v>0</v>
      </c>
      <c r="K14" s="20">
        <v>-43955.81</v>
      </c>
      <c r="L14" s="20">
        <v>0</v>
      </c>
      <c r="M14" s="20">
        <v>0</v>
      </c>
      <c r="N14" s="20">
        <v>0</v>
      </c>
      <c r="O14" s="20">
        <v>-1401189.83</v>
      </c>
      <c r="P14">
        <f>AF!$N$5</f>
        <v>0.48831999999999998</v>
      </c>
      <c r="Q14">
        <f>AF!$P$5</f>
        <v>0.14890999999999999</v>
      </c>
      <c r="R14" s="8">
        <f t="shared" si="0"/>
        <v>-662764.51664639998</v>
      </c>
      <c r="S14" s="8">
        <f t="shared" si="1"/>
        <v>-21464.501139199998</v>
      </c>
      <c r="T14" s="8">
        <f t="shared" si="2"/>
        <v>0</v>
      </c>
      <c r="U14" s="8">
        <f t="shared" si="3"/>
        <v>-684229.01778560004</v>
      </c>
      <c r="V14" s="8">
        <f t="shared" si="4"/>
        <v>-202105.71791819998</v>
      </c>
      <c r="W14" s="8">
        <f t="shared" si="5"/>
        <v>-6545.459667099999</v>
      </c>
      <c r="X14" s="8">
        <f t="shared" si="6"/>
        <v>0</v>
      </c>
      <c r="Y14" s="8">
        <f t="shared" si="7"/>
        <v>-208651.1775853</v>
      </c>
      <c r="Z14" t="s">
        <v>103</v>
      </c>
      <c r="AA14" t="s">
        <v>65</v>
      </c>
    </row>
    <row r="15" spans="1:27" ht="12.8" hidden="1" customHeight="1" thickBot="1" x14ac:dyDescent="0.3">
      <c r="A15" s="3" t="s">
        <v>65</v>
      </c>
      <c r="B15" s="3" t="s">
        <v>7</v>
      </c>
      <c r="C15" s="3" t="s">
        <v>13</v>
      </c>
      <c r="D15" s="3" t="s">
        <v>48</v>
      </c>
      <c r="E15" s="3" t="s">
        <v>37</v>
      </c>
      <c r="F15" s="4" t="s">
        <v>38</v>
      </c>
      <c r="G15" s="3" t="s">
        <v>7</v>
      </c>
      <c r="H15" s="3" t="s">
        <v>13</v>
      </c>
      <c r="I15" s="22"/>
      <c r="J15" s="22"/>
      <c r="K15" s="22"/>
      <c r="L15" s="22"/>
      <c r="M15" s="22"/>
      <c r="N15" s="22"/>
      <c r="O15" s="22"/>
      <c r="P15">
        <f>AF!$N$5</f>
        <v>0.48831999999999998</v>
      </c>
      <c r="Q15">
        <f>AF!$P$5</f>
        <v>0.14890999999999999</v>
      </c>
      <c r="R15" s="8">
        <f t="shared" si="0"/>
        <v>0</v>
      </c>
      <c r="S15" s="8">
        <f t="shared" si="1"/>
        <v>0</v>
      </c>
      <c r="T15" s="8">
        <f t="shared" si="2"/>
        <v>0</v>
      </c>
      <c r="U15" s="8">
        <f t="shared" si="3"/>
        <v>0</v>
      </c>
      <c r="V15" s="8">
        <f t="shared" si="4"/>
        <v>0</v>
      </c>
      <c r="W15" s="8">
        <f t="shared" si="5"/>
        <v>0</v>
      </c>
      <c r="X15" s="8">
        <f t="shared" si="6"/>
        <v>0</v>
      </c>
      <c r="Y15" s="8">
        <f t="shared" si="7"/>
        <v>0</v>
      </c>
      <c r="Z15" t="s">
        <v>103</v>
      </c>
      <c r="AA15" t="s">
        <v>65</v>
      </c>
    </row>
    <row r="16" spans="1:27" ht="12.8" hidden="1" customHeight="1" thickBot="1" x14ac:dyDescent="0.3">
      <c r="A16" s="4" t="s">
        <v>65</v>
      </c>
      <c r="B16" s="4" t="s">
        <v>7</v>
      </c>
      <c r="C16" s="4" t="s">
        <v>13</v>
      </c>
      <c r="D16" s="4" t="s">
        <v>31</v>
      </c>
      <c r="E16" s="4" t="s">
        <v>37</v>
      </c>
      <c r="F16" s="4" t="s">
        <v>38</v>
      </c>
      <c r="G16" s="4" t="s">
        <v>7</v>
      </c>
      <c r="H16" s="4" t="s">
        <v>13</v>
      </c>
      <c r="I16" s="20">
        <v>-1401189.83</v>
      </c>
      <c r="J16" s="20">
        <v>0</v>
      </c>
      <c r="K16" s="20">
        <v>-43955.81</v>
      </c>
      <c r="L16" s="20">
        <v>0</v>
      </c>
      <c r="M16" s="20">
        <v>0</v>
      </c>
      <c r="N16" s="20">
        <v>0</v>
      </c>
      <c r="O16" s="20">
        <v>-1445145.64</v>
      </c>
      <c r="P16">
        <f>AF!$N$5</f>
        <v>0.48831999999999998</v>
      </c>
      <c r="Q16">
        <f>AF!$P$5</f>
        <v>0.14890999999999999</v>
      </c>
      <c r="R16" s="8">
        <f t="shared" si="0"/>
        <v>-684229.01778560004</v>
      </c>
      <c r="S16" s="8">
        <f t="shared" si="1"/>
        <v>-21464.501139199998</v>
      </c>
      <c r="T16" s="8">
        <f t="shared" si="2"/>
        <v>0</v>
      </c>
      <c r="U16" s="8">
        <f t="shared" si="3"/>
        <v>-705693.51892479986</v>
      </c>
      <c r="V16" s="8">
        <f t="shared" si="4"/>
        <v>-208651.1775853</v>
      </c>
      <c r="W16" s="8">
        <f t="shared" si="5"/>
        <v>-6545.459667099999</v>
      </c>
      <c r="X16" s="8">
        <f t="shared" si="6"/>
        <v>0</v>
      </c>
      <c r="Y16" s="8">
        <f t="shared" si="7"/>
        <v>-215196.63725239996</v>
      </c>
      <c r="Z16" t="s">
        <v>103</v>
      </c>
      <c r="AA16" t="s">
        <v>65</v>
      </c>
    </row>
    <row r="17" spans="1:27" ht="12.8" hidden="1" customHeight="1" thickBot="1" x14ac:dyDescent="0.3">
      <c r="A17" s="4" t="s">
        <v>65</v>
      </c>
      <c r="B17" s="4" t="s">
        <v>7</v>
      </c>
      <c r="C17" s="4" t="s">
        <v>13</v>
      </c>
      <c r="D17" s="4" t="s">
        <v>25</v>
      </c>
      <c r="E17" s="4" t="s">
        <v>37</v>
      </c>
      <c r="F17" s="4" t="s">
        <v>38</v>
      </c>
      <c r="G17" s="4" t="s">
        <v>7</v>
      </c>
      <c r="H17" s="4" t="s">
        <v>13</v>
      </c>
      <c r="I17" s="20">
        <v>-1445145.64</v>
      </c>
      <c r="J17" s="20">
        <v>0</v>
      </c>
      <c r="K17" s="20">
        <v>-43955.81</v>
      </c>
      <c r="L17" s="20">
        <v>0</v>
      </c>
      <c r="M17" s="20">
        <v>0</v>
      </c>
      <c r="N17" s="20">
        <v>0</v>
      </c>
      <c r="O17" s="20">
        <v>-1489101.45</v>
      </c>
      <c r="P17">
        <f>AF!$N$5</f>
        <v>0.48831999999999998</v>
      </c>
      <c r="Q17">
        <f>AF!$P$5</f>
        <v>0.14890999999999999</v>
      </c>
      <c r="R17" s="8">
        <f t="shared" si="0"/>
        <v>-705693.51892479986</v>
      </c>
      <c r="S17" s="8">
        <f t="shared" si="1"/>
        <v>-21464.501139199998</v>
      </c>
      <c r="T17" s="8">
        <f t="shared" si="2"/>
        <v>0</v>
      </c>
      <c r="U17" s="8">
        <f t="shared" si="3"/>
        <v>-727158.02006399992</v>
      </c>
      <c r="V17" s="8">
        <f t="shared" si="4"/>
        <v>-215196.63725239996</v>
      </c>
      <c r="W17" s="8">
        <f t="shared" si="5"/>
        <v>-6545.459667099999</v>
      </c>
      <c r="X17" s="8">
        <f t="shared" si="6"/>
        <v>0</v>
      </c>
      <c r="Y17" s="8">
        <f t="shared" si="7"/>
        <v>-221742.09691949998</v>
      </c>
      <c r="Z17" t="s">
        <v>103</v>
      </c>
      <c r="AA17" t="s">
        <v>65</v>
      </c>
    </row>
    <row r="18" spans="1:27" ht="12.8" hidden="1" customHeight="1" thickBot="1" x14ac:dyDescent="0.3">
      <c r="A18" s="4" t="s">
        <v>65</v>
      </c>
      <c r="B18" s="4" t="s">
        <v>7</v>
      </c>
      <c r="C18" s="4" t="s">
        <v>13</v>
      </c>
      <c r="D18" s="4" t="s">
        <v>41</v>
      </c>
      <c r="E18" s="4" t="s">
        <v>37</v>
      </c>
      <c r="F18" s="4" t="s">
        <v>38</v>
      </c>
      <c r="G18" s="4" t="s">
        <v>7</v>
      </c>
      <c r="H18" s="4" t="s">
        <v>13</v>
      </c>
      <c r="I18" s="20">
        <v>-1489101.45</v>
      </c>
      <c r="J18" s="20">
        <v>0</v>
      </c>
      <c r="K18" s="20">
        <v>-43955.81</v>
      </c>
      <c r="L18" s="20">
        <v>0</v>
      </c>
      <c r="M18" s="20">
        <v>0</v>
      </c>
      <c r="N18" s="20">
        <v>0</v>
      </c>
      <c r="O18" s="20">
        <v>-1533057.26</v>
      </c>
      <c r="P18">
        <f>AF!$N$5</f>
        <v>0.48831999999999998</v>
      </c>
      <c r="Q18">
        <f>AF!$P$5</f>
        <v>0.14890999999999999</v>
      </c>
      <c r="R18" s="8">
        <f t="shared" si="0"/>
        <v>-727158.02006399992</v>
      </c>
      <c r="S18" s="8">
        <f t="shared" si="1"/>
        <v>-21464.501139199998</v>
      </c>
      <c r="T18" s="8">
        <f t="shared" si="2"/>
        <v>0</v>
      </c>
      <c r="U18" s="8">
        <f t="shared" si="3"/>
        <v>-748622.52120319998</v>
      </c>
      <c r="V18" s="8">
        <f t="shared" si="4"/>
        <v>-221742.09691949998</v>
      </c>
      <c r="W18" s="8">
        <f t="shared" si="5"/>
        <v>-6545.459667099999</v>
      </c>
      <c r="X18" s="8">
        <f t="shared" si="6"/>
        <v>0</v>
      </c>
      <c r="Y18" s="8">
        <f t="shared" si="7"/>
        <v>-228287.55658659997</v>
      </c>
      <c r="Z18" t="s">
        <v>103</v>
      </c>
      <c r="AA18" t="s">
        <v>65</v>
      </c>
    </row>
    <row r="19" spans="1:27" ht="12.8" hidden="1" customHeight="1" thickBot="1" x14ac:dyDescent="0.3">
      <c r="A19" s="4" t="s">
        <v>65</v>
      </c>
      <c r="B19" s="4" t="s">
        <v>7</v>
      </c>
      <c r="C19" s="4" t="s">
        <v>13</v>
      </c>
      <c r="D19" s="4" t="s">
        <v>36</v>
      </c>
      <c r="E19" s="4" t="s">
        <v>37</v>
      </c>
      <c r="F19" s="4" t="s">
        <v>38</v>
      </c>
      <c r="G19" s="4" t="s">
        <v>7</v>
      </c>
      <c r="H19" s="4" t="s">
        <v>13</v>
      </c>
      <c r="I19" s="20">
        <v>-1533057.26</v>
      </c>
      <c r="J19" s="20">
        <v>0</v>
      </c>
      <c r="K19" s="20">
        <v>-43955.81</v>
      </c>
      <c r="L19" s="20">
        <v>0</v>
      </c>
      <c r="M19" s="20">
        <v>0</v>
      </c>
      <c r="N19" s="20">
        <v>0</v>
      </c>
      <c r="O19" s="20">
        <v>-1577013.07</v>
      </c>
      <c r="P19">
        <f>AF!$N$5</f>
        <v>0.48831999999999998</v>
      </c>
      <c r="Q19">
        <f>AF!$P$5</f>
        <v>0.14890999999999999</v>
      </c>
      <c r="R19" s="8">
        <f t="shared" si="0"/>
        <v>-748622.52120319998</v>
      </c>
      <c r="S19" s="8">
        <f t="shared" si="1"/>
        <v>-21464.501139199998</v>
      </c>
      <c r="T19" s="8">
        <f t="shared" si="2"/>
        <v>0</v>
      </c>
      <c r="U19" s="8">
        <f t="shared" si="3"/>
        <v>-770087.02234240004</v>
      </c>
      <c r="V19" s="8">
        <f t="shared" si="4"/>
        <v>-228287.55658659997</v>
      </c>
      <c r="W19" s="8">
        <f t="shared" si="5"/>
        <v>-6545.459667099999</v>
      </c>
      <c r="X19" s="8">
        <f t="shared" si="6"/>
        <v>0</v>
      </c>
      <c r="Y19" s="8">
        <f t="shared" si="7"/>
        <v>-234833.01625369999</v>
      </c>
      <c r="Z19" t="s">
        <v>103</v>
      </c>
      <c r="AA19" t="s">
        <v>65</v>
      </c>
    </row>
    <row r="20" spans="1:27" ht="12.8" hidden="1" customHeight="1" thickBot="1" x14ac:dyDescent="0.3">
      <c r="A20" s="4" t="s">
        <v>65</v>
      </c>
      <c r="B20" s="4" t="s">
        <v>7</v>
      </c>
      <c r="C20" s="4" t="s">
        <v>13</v>
      </c>
      <c r="D20" s="4" t="s">
        <v>16</v>
      </c>
      <c r="E20" s="4" t="s">
        <v>17</v>
      </c>
      <c r="F20" s="4" t="s">
        <v>18</v>
      </c>
      <c r="G20" s="4" t="s">
        <v>7</v>
      </c>
      <c r="H20" s="4" t="s">
        <v>13</v>
      </c>
      <c r="I20" s="20">
        <v>-1427.39</v>
      </c>
      <c r="J20" s="20">
        <v>0</v>
      </c>
      <c r="K20" s="20">
        <v>-975.35</v>
      </c>
      <c r="L20" s="20">
        <v>0</v>
      </c>
      <c r="M20" s="20">
        <v>0</v>
      </c>
      <c r="N20" s="20">
        <v>0</v>
      </c>
      <c r="O20" s="20">
        <v>-2402.7399999999998</v>
      </c>
      <c r="P20">
        <f>AF!$N$5</f>
        <v>0.48831999999999998</v>
      </c>
      <c r="Q20">
        <f>AF!$P$5</f>
        <v>0.14890999999999999</v>
      </c>
      <c r="R20" s="8">
        <f t="shared" si="0"/>
        <v>-697.02308479999999</v>
      </c>
      <c r="S20" s="8">
        <f t="shared" si="1"/>
        <v>-476.28291200000001</v>
      </c>
      <c r="T20" s="8">
        <f t="shared" si="2"/>
        <v>0</v>
      </c>
      <c r="U20" s="8">
        <f t="shared" si="3"/>
        <v>-1173.3059967999998</v>
      </c>
      <c r="V20" s="8">
        <f t="shared" si="4"/>
        <v>-212.55264489999999</v>
      </c>
      <c r="W20" s="8">
        <f t="shared" si="5"/>
        <v>-145.23936849999998</v>
      </c>
      <c r="X20" s="8">
        <f t="shared" si="6"/>
        <v>0</v>
      </c>
      <c r="Y20" s="8">
        <f t="shared" si="7"/>
        <v>-357.79201339999992</v>
      </c>
      <c r="Z20" t="s">
        <v>103</v>
      </c>
      <c r="AA20" t="s">
        <v>65</v>
      </c>
    </row>
    <row r="21" spans="1:27" ht="12.8" hidden="1" customHeight="1" thickBot="1" x14ac:dyDescent="0.3">
      <c r="A21" s="4" t="s">
        <v>65</v>
      </c>
      <c r="B21" s="4" t="s">
        <v>7</v>
      </c>
      <c r="C21" s="4" t="s">
        <v>13</v>
      </c>
      <c r="D21" s="4" t="s">
        <v>28</v>
      </c>
      <c r="E21" s="4" t="s">
        <v>17</v>
      </c>
      <c r="F21" s="4" t="s">
        <v>18</v>
      </c>
      <c r="G21" s="4" t="s">
        <v>7</v>
      </c>
      <c r="H21" s="4" t="s">
        <v>13</v>
      </c>
      <c r="I21" s="20">
        <v>-2402.7399999999998</v>
      </c>
      <c r="J21" s="20">
        <v>0</v>
      </c>
      <c r="K21" s="20">
        <v>-994.39</v>
      </c>
      <c r="L21" s="20">
        <v>0</v>
      </c>
      <c r="M21" s="20">
        <v>0</v>
      </c>
      <c r="N21" s="20">
        <v>0</v>
      </c>
      <c r="O21" s="20">
        <v>-3397.13</v>
      </c>
      <c r="P21">
        <f>AF!$N$5</f>
        <v>0.48831999999999998</v>
      </c>
      <c r="Q21">
        <f>AF!$P$5</f>
        <v>0.14890999999999999</v>
      </c>
      <c r="R21" s="8">
        <f t="shared" si="0"/>
        <v>-1173.3059967999998</v>
      </c>
      <c r="S21" s="8">
        <f t="shared" si="1"/>
        <v>-485.58052479999998</v>
      </c>
      <c r="T21" s="8">
        <f t="shared" si="2"/>
        <v>0</v>
      </c>
      <c r="U21" s="8">
        <f t="shared" si="3"/>
        <v>-1658.8865215999999</v>
      </c>
      <c r="V21" s="8">
        <f t="shared" si="4"/>
        <v>-357.79201339999992</v>
      </c>
      <c r="W21" s="8">
        <f t="shared" si="5"/>
        <v>-148.07461489999997</v>
      </c>
      <c r="X21" s="8">
        <f t="shared" si="6"/>
        <v>0</v>
      </c>
      <c r="Y21" s="8">
        <f t="shared" si="7"/>
        <v>-505.86662829999995</v>
      </c>
      <c r="Z21" t="s">
        <v>103</v>
      </c>
      <c r="AA21" t="s">
        <v>65</v>
      </c>
    </row>
    <row r="22" spans="1:27" ht="12.8" hidden="1" customHeight="1" thickBot="1" x14ac:dyDescent="0.3">
      <c r="A22" s="4" t="s">
        <v>65</v>
      </c>
      <c r="B22" s="4" t="s">
        <v>7</v>
      </c>
      <c r="C22" s="4" t="s">
        <v>13</v>
      </c>
      <c r="D22" s="4" t="s">
        <v>50</v>
      </c>
      <c r="E22" s="4" t="s">
        <v>17</v>
      </c>
      <c r="F22" s="4" t="s">
        <v>18</v>
      </c>
      <c r="G22" s="4" t="s">
        <v>7</v>
      </c>
      <c r="H22" s="4" t="s">
        <v>13</v>
      </c>
      <c r="I22" s="20">
        <v>-3397.13</v>
      </c>
      <c r="J22" s="20">
        <v>0</v>
      </c>
      <c r="K22" s="20">
        <v>-998.78</v>
      </c>
      <c r="L22" s="20">
        <v>0</v>
      </c>
      <c r="M22" s="20">
        <v>0</v>
      </c>
      <c r="N22" s="20">
        <v>0</v>
      </c>
      <c r="O22" s="20">
        <v>-4395.91</v>
      </c>
      <c r="P22">
        <f>AF!$N$5</f>
        <v>0.48831999999999998</v>
      </c>
      <c r="Q22">
        <f>AF!$P$5</f>
        <v>0.14890999999999999</v>
      </c>
      <c r="R22" s="8">
        <f t="shared" si="0"/>
        <v>-1658.8865215999999</v>
      </c>
      <c r="S22" s="8">
        <f t="shared" si="1"/>
        <v>-487.72424959999995</v>
      </c>
      <c r="T22" s="8">
        <f t="shared" si="2"/>
        <v>0</v>
      </c>
      <c r="U22" s="8">
        <f t="shared" si="3"/>
        <v>-2146.6107711999998</v>
      </c>
      <c r="V22" s="8">
        <f t="shared" si="4"/>
        <v>-505.86662829999995</v>
      </c>
      <c r="W22" s="8">
        <f t="shared" si="5"/>
        <v>-148.72832979999998</v>
      </c>
      <c r="X22" s="8">
        <f t="shared" si="6"/>
        <v>0</v>
      </c>
      <c r="Y22" s="8">
        <f t="shared" si="7"/>
        <v>-654.59495809999987</v>
      </c>
      <c r="Z22" t="s">
        <v>103</v>
      </c>
      <c r="AA22" t="s">
        <v>65</v>
      </c>
    </row>
    <row r="23" spans="1:27" ht="12.8" hidden="1" customHeight="1" thickBot="1" x14ac:dyDescent="0.3">
      <c r="A23" s="4" t="s">
        <v>65</v>
      </c>
      <c r="B23" s="4" t="s">
        <v>7</v>
      </c>
      <c r="C23" s="4" t="s">
        <v>13</v>
      </c>
      <c r="D23" s="4" t="s">
        <v>49</v>
      </c>
      <c r="E23" s="4" t="s">
        <v>17</v>
      </c>
      <c r="F23" s="4" t="s">
        <v>18</v>
      </c>
      <c r="G23" s="4" t="s">
        <v>7</v>
      </c>
      <c r="H23" s="4" t="s">
        <v>13</v>
      </c>
      <c r="I23" s="20">
        <v>-4395.91</v>
      </c>
      <c r="J23" s="20">
        <v>0</v>
      </c>
      <c r="K23" s="20">
        <v>-1050.8900000000001</v>
      </c>
      <c r="L23" s="20">
        <v>0</v>
      </c>
      <c r="M23" s="20">
        <v>0</v>
      </c>
      <c r="N23" s="20">
        <v>0</v>
      </c>
      <c r="O23" s="20">
        <v>-5446.8</v>
      </c>
      <c r="P23">
        <f>AF!$N$5</f>
        <v>0.48831999999999998</v>
      </c>
      <c r="Q23">
        <f>AF!$P$5</f>
        <v>0.14890999999999999</v>
      </c>
      <c r="R23" s="8">
        <f t="shared" si="0"/>
        <v>-2146.6107711999998</v>
      </c>
      <c r="S23" s="8">
        <f t="shared" si="1"/>
        <v>-513.17060479999998</v>
      </c>
      <c r="T23" s="8">
        <f t="shared" si="2"/>
        <v>0</v>
      </c>
      <c r="U23" s="8">
        <f t="shared" si="3"/>
        <v>-2659.7813759999999</v>
      </c>
      <c r="V23" s="8">
        <f t="shared" si="4"/>
        <v>-654.59495809999987</v>
      </c>
      <c r="W23" s="8">
        <f t="shared" si="5"/>
        <v>-156.48802990000002</v>
      </c>
      <c r="X23" s="8">
        <f t="shared" si="6"/>
        <v>0</v>
      </c>
      <c r="Y23" s="8">
        <f t="shared" si="7"/>
        <v>-811.082988</v>
      </c>
      <c r="Z23" t="s">
        <v>103</v>
      </c>
      <c r="AA23" t="s">
        <v>65</v>
      </c>
    </row>
    <row r="24" spans="1:27" ht="12.8" hidden="1" customHeight="1" thickBot="1" x14ac:dyDescent="0.3">
      <c r="A24" s="4" t="s">
        <v>65</v>
      </c>
      <c r="B24" s="4" t="s">
        <v>7</v>
      </c>
      <c r="C24" s="4" t="s">
        <v>13</v>
      </c>
      <c r="D24" s="4" t="s">
        <v>47</v>
      </c>
      <c r="E24" s="4" t="s">
        <v>17</v>
      </c>
      <c r="F24" s="4" t="s">
        <v>18</v>
      </c>
      <c r="G24" s="4" t="s">
        <v>7</v>
      </c>
      <c r="H24" s="4" t="s">
        <v>13</v>
      </c>
      <c r="I24" s="20">
        <v>-5446.8</v>
      </c>
      <c r="J24" s="20">
        <v>0</v>
      </c>
      <c r="K24" s="20">
        <v>-1105.32</v>
      </c>
      <c r="L24" s="20">
        <v>0</v>
      </c>
      <c r="M24" s="20">
        <v>0</v>
      </c>
      <c r="N24" s="20">
        <v>0</v>
      </c>
      <c r="O24" s="20">
        <v>-6552.12</v>
      </c>
      <c r="P24">
        <f>AF!$N$5</f>
        <v>0.48831999999999998</v>
      </c>
      <c r="Q24">
        <f>AF!$P$5</f>
        <v>0.14890999999999999</v>
      </c>
      <c r="R24" s="8">
        <f t="shared" si="0"/>
        <v>-2659.7813759999999</v>
      </c>
      <c r="S24" s="8">
        <f t="shared" si="1"/>
        <v>-539.74986239999998</v>
      </c>
      <c r="T24" s="8">
        <f t="shared" si="2"/>
        <v>0</v>
      </c>
      <c r="U24" s="8">
        <f t="shared" si="3"/>
        <v>-3199.5312383999999</v>
      </c>
      <c r="V24" s="8">
        <f t="shared" si="4"/>
        <v>-811.082988</v>
      </c>
      <c r="W24" s="8">
        <f t="shared" si="5"/>
        <v>-164.59320119999998</v>
      </c>
      <c r="X24" s="8">
        <f t="shared" si="6"/>
        <v>0</v>
      </c>
      <c r="Y24" s="8">
        <f t="shared" si="7"/>
        <v>-975.67618919999995</v>
      </c>
      <c r="Z24" t="s">
        <v>103</v>
      </c>
      <c r="AA24" t="s">
        <v>65</v>
      </c>
    </row>
    <row r="25" spans="1:27" ht="12.8" hidden="1" customHeight="1" thickBot="1" x14ac:dyDescent="0.3">
      <c r="A25" s="4" t="s">
        <v>65</v>
      </c>
      <c r="B25" s="4" t="s">
        <v>7</v>
      </c>
      <c r="C25" s="4" t="s">
        <v>13</v>
      </c>
      <c r="D25" s="4" t="s">
        <v>15</v>
      </c>
      <c r="E25" s="4" t="s">
        <v>17</v>
      </c>
      <c r="F25" s="4" t="s">
        <v>18</v>
      </c>
      <c r="G25" s="4" t="s">
        <v>7</v>
      </c>
      <c r="H25" s="4" t="s">
        <v>13</v>
      </c>
      <c r="I25" s="20">
        <v>-6552.12</v>
      </c>
      <c r="J25" s="20">
        <v>0</v>
      </c>
      <c r="K25" s="20">
        <v>-1190.27</v>
      </c>
      <c r="L25" s="20">
        <v>0</v>
      </c>
      <c r="M25" s="20">
        <v>0</v>
      </c>
      <c r="N25" s="20">
        <v>0</v>
      </c>
      <c r="O25" s="20">
        <v>-7742.39</v>
      </c>
      <c r="P25">
        <f>AF!$N$5</f>
        <v>0.48831999999999998</v>
      </c>
      <c r="Q25">
        <f>AF!$P$5</f>
        <v>0.14890999999999999</v>
      </c>
      <c r="R25" s="8">
        <f t="shared" si="0"/>
        <v>-3199.5312383999999</v>
      </c>
      <c r="S25" s="8">
        <f t="shared" si="1"/>
        <v>-581.23264639999991</v>
      </c>
      <c r="T25" s="8">
        <f t="shared" si="2"/>
        <v>0</v>
      </c>
      <c r="U25" s="8">
        <f t="shared" si="3"/>
        <v>-3780.7638848000001</v>
      </c>
      <c r="V25" s="8">
        <f t="shared" si="4"/>
        <v>-975.67618919999995</v>
      </c>
      <c r="W25" s="8">
        <f t="shared" si="5"/>
        <v>-177.24310569999997</v>
      </c>
      <c r="X25" s="8">
        <f t="shared" si="6"/>
        <v>0</v>
      </c>
      <c r="Y25" s="8">
        <f t="shared" si="7"/>
        <v>-1152.9192948999998</v>
      </c>
      <c r="Z25" t="s">
        <v>103</v>
      </c>
      <c r="AA25" t="s">
        <v>65</v>
      </c>
    </row>
    <row r="26" spans="1:27" ht="12.8" hidden="1" customHeight="1" thickBot="1" x14ac:dyDescent="0.3">
      <c r="A26" s="4" t="s">
        <v>65</v>
      </c>
      <c r="B26" s="4" t="s">
        <v>7</v>
      </c>
      <c r="C26" s="4" t="s">
        <v>13</v>
      </c>
      <c r="D26" s="4" t="s">
        <v>9</v>
      </c>
      <c r="E26" s="4" t="s">
        <v>17</v>
      </c>
      <c r="F26" s="4" t="s">
        <v>18</v>
      </c>
      <c r="G26" s="4" t="s">
        <v>7</v>
      </c>
      <c r="H26" s="4" t="s">
        <v>13</v>
      </c>
      <c r="I26" s="20">
        <v>-7742.39</v>
      </c>
      <c r="J26" s="20">
        <v>0</v>
      </c>
      <c r="K26" s="20">
        <v>-1279.9100000000001</v>
      </c>
      <c r="L26" s="20">
        <v>0</v>
      </c>
      <c r="M26" s="20">
        <v>0</v>
      </c>
      <c r="N26" s="20">
        <v>0</v>
      </c>
      <c r="O26" s="20">
        <v>-9022.2999999999993</v>
      </c>
      <c r="P26">
        <f>AF!$N$5</f>
        <v>0.48831999999999998</v>
      </c>
      <c r="Q26">
        <f>AF!$P$5</f>
        <v>0.14890999999999999</v>
      </c>
      <c r="R26" s="8">
        <f t="shared" si="0"/>
        <v>-3780.7638848000001</v>
      </c>
      <c r="S26" s="8">
        <f t="shared" si="1"/>
        <v>-625.00565119999999</v>
      </c>
      <c r="T26" s="8">
        <f t="shared" si="2"/>
        <v>0</v>
      </c>
      <c r="U26" s="8">
        <f t="shared" si="3"/>
        <v>-4405.7695359999998</v>
      </c>
      <c r="V26" s="8">
        <f t="shared" si="4"/>
        <v>-1152.9192948999998</v>
      </c>
      <c r="W26" s="8">
        <f t="shared" si="5"/>
        <v>-190.59139809999999</v>
      </c>
      <c r="X26" s="8">
        <f t="shared" si="6"/>
        <v>0</v>
      </c>
      <c r="Y26" s="8">
        <f t="shared" si="7"/>
        <v>-1343.5106929999997</v>
      </c>
      <c r="Z26" t="s">
        <v>103</v>
      </c>
      <c r="AA26" t="s">
        <v>65</v>
      </c>
    </row>
    <row r="27" spans="1:27" ht="12.8" hidden="1" customHeight="1" thickBot="1" x14ac:dyDescent="0.3">
      <c r="A27" s="4" t="s">
        <v>65</v>
      </c>
      <c r="B27" s="4" t="s">
        <v>7</v>
      </c>
      <c r="C27" s="4" t="s">
        <v>13</v>
      </c>
      <c r="D27" s="4" t="s">
        <v>20</v>
      </c>
      <c r="E27" s="4" t="s">
        <v>17</v>
      </c>
      <c r="F27" s="4" t="s">
        <v>18</v>
      </c>
      <c r="G27" s="4" t="s">
        <v>7</v>
      </c>
      <c r="H27" s="4" t="s">
        <v>13</v>
      </c>
      <c r="I27" s="20">
        <v>-9022.2999999999993</v>
      </c>
      <c r="J27" s="20">
        <v>0</v>
      </c>
      <c r="K27" s="20">
        <v>-1306.2</v>
      </c>
      <c r="L27" s="20">
        <v>0</v>
      </c>
      <c r="M27" s="20">
        <v>0</v>
      </c>
      <c r="N27" s="20">
        <v>0</v>
      </c>
      <c r="O27" s="20">
        <v>-10328.5</v>
      </c>
      <c r="P27">
        <f>AF!$N$5</f>
        <v>0.48831999999999998</v>
      </c>
      <c r="Q27">
        <f>AF!$P$5</f>
        <v>0.14890999999999999</v>
      </c>
      <c r="R27" s="8">
        <f t="shared" si="0"/>
        <v>-4405.7695359999998</v>
      </c>
      <c r="S27" s="8">
        <f t="shared" si="1"/>
        <v>-637.84358399999996</v>
      </c>
      <c r="T27" s="8">
        <f t="shared" si="2"/>
        <v>0</v>
      </c>
      <c r="U27" s="8">
        <f t="shared" si="3"/>
        <v>-5043.61312</v>
      </c>
      <c r="V27" s="8">
        <f t="shared" si="4"/>
        <v>-1343.5106929999997</v>
      </c>
      <c r="W27" s="8">
        <f t="shared" si="5"/>
        <v>-194.50624199999999</v>
      </c>
      <c r="X27" s="8">
        <f t="shared" si="6"/>
        <v>0</v>
      </c>
      <c r="Y27" s="8">
        <f t="shared" si="7"/>
        <v>-1538.0169349999999</v>
      </c>
      <c r="Z27" t="s">
        <v>103</v>
      </c>
      <c r="AA27" t="s">
        <v>65</v>
      </c>
    </row>
    <row r="28" spans="1:27" ht="12.8" hidden="1" customHeight="1" thickBot="1" x14ac:dyDescent="0.3">
      <c r="A28" s="4" t="s">
        <v>65</v>
      </c>
      <c r="B28" s="4" t="s">
        <v>7</v>
      </c>
      <c r="C28" s="4" t="s">
        <v>13</v>
      </c>
      <c r="D28" s="4" t="s">
        <v>39</v>
      </c>
      <c r="E28" s="4" t="s">
        <v>17</v>
      </c>
      <c r="F28" s="4" t="s">
        <v>18</v>
      </c>
      <c r="G28" s="4" t="s">
        <v>7</v>
      </c>
      <c r="H28" s="4" t="s">
        <v>13</v>
      </c>
      <c r="I28" s="20">
        <v>-10328.5</v>
      </c>
      <c r="J28" s="20">
        <v>0</v>
      </c>
      <c r="K28" s="20">
        <v>-1342.39</v>
      </c>
      <c r="L28" s="20">
        <v>0</v>
      </c>
      <c r="M28" s="20">
        <v>0</v>
      </c>
      <c r="N28" s="20">
        <v>0</v>
      </c>
      <c r="O28" s="20">
        <v>-11670.89</v>
      </c>
      <c r="P28">
        <f>AF!$N$5</f>
        <v>0.48831999999999998</v>
      </c>
      <c r="Q28">
        <f>AF!$P$5</f>
        <v>0.14890999999999999</v>
      </c>
      <c r="R28" s="8">
        <f t="shared" si="0"/>
        <v>-5043.61312</v>
      </c>
      <c r="S28" s="8">
        <f t="shared" si="1"/>
        <v>-655.51588479999998</v>
      </c>
      <c r="T28" s="8">
        <f t="shared" si="2"/>
        <v>0</v>
      </c>
      <c r="U28" s="8">
        <f t="shared" si="3"/>
        <v>-5699.1290047999992</v>
      </c>
      <c r="V28" s="8">
        <f t="shared" si="4"/>
        <v>-1538.0169349999999</v>
      </c>
      <c r="W28" s="8">
        <f t="shared" si="5"/>
        <v>-199.89529490000001</v>
      </c>
      <c r="X28" s="8">
        <f t="shared" si="6"/>
        <v>0</v>
      </c>
      <c r="Y28" s="8">
        <f t="shared" si="7"/>
        <v>-1737.9122298999998</v>
      </c>
      <c r="Z28" t="s">
        <v>103</v>
      </c>
      <c r="AA28" t="s">
        <v>65</v>
      </c>
    </row>
    <row r="29" spans="1:27" ht="12.8" hidden="1" customHeight="1" thickBot="1" x14ac:dyDescent="0.3">
      <c r="A29" s="4" t="s">
        <v>65</v>
      </c>
      <c r="B29" s="4" t="s">
        <v>7</v>
      </c>
      <c r="C29" s="4" t="s">
        <v>13</v>
      </c>
      <c r="D29" s="4" t="s">
        <v>55</v>
      </c>
      <c r="E29" s="4" t="s">
        <v>17</v>
      </c>
      <c r="F29" s="4" t="s">
        <v>18</v>
      </c>
      <c r="G29" s="4" t="s">
        <v>7</v>
      </c>
      <c r="H29" s="4" t="s">
        <v>13</v>
      </c>
      <c r="I29" s="20">
        <v>-11670.89</v>
      </c>
      <c r="J29" s="20">
        <v>0</v>
      </c>
      <c r="K29" s="20">
        <v>-1406.13</v>
      </c>
      <c r="L29" s="20">
        <v>0</v>
      </c>
      <c r="M29" s="20">
        <v>0</v>
      </c>
      <c r="N29" s="20">
        <v>0</v>
      </c>
      <c r="O29" s="20">
        <v>-13077.02</v>
      </c>
      <c r="P29">
        <f>AF!$N$5</f>
        <v>0.48831999999999998</v>
      </c>
      <c r="Q29">
        <f>AF!$P$5</f>
        <v>0.14890999999999999</v>
      </c>
      <c r="R29" s="8">
        <f t="shared" si="0"/>
        <v>-5699.1290047999992</v>
      </c>
      <c r="S29" s="8">
        <f t="shared" si="1"/>
        <v>-686.64140159999999</v>
      </c>
      <c r="T29" s="8">
        <f t="shared" si="2"/>
        <v>0</v>
      </c>
      <c r="U29" s="8">
        <f t="shared" si="3"/>
        <v>-6385.7704064</v>
      </c>
      <c r="V29" s="8">
        <f t="shared" si="4"/>
        <v>-1737.9122298999998</v>
      </c>
      <c r="W29" s="8">
        <f t="shared" si="5"/>
        <v>-209.38681829999999</v>
      </c>
      <c r="X29" s="8">
        <f t="shared" si="6"/>
        <v>0</v>
      </c>
      <c r="Y29" s="8">
        <f t="shared" si="7"/>
        <v>-1947.2990481999998</v>
      </c>
      <c r="Z29" t="s">
        <v>103</v>
      </c>
      <c r="AA29" t="s">
        <v>65</v>
      </c>
    </row>
    <row r="30" spans="1:27" ht="12.8" hidden="1" customHeight="1" thickBot="1" x14ac:dyDescent="0.3">
      <c r="A30" s="4" t="s">
        <v>65</v>
      </c>
      <c r="B30" s="4" t="s">
        <v>7</v>
      </c>
      <c r="C30" s="4" t="s">
        <v>13</v>
      </c>
      <c r="D30" s="4" t="s">
        <v>23</v>
      </c>
      <c r="E30" s="4" t="s">
        <v>17</v>
      </c>
      <c r="F30" s="4" t="s">
        <v>18</v>
      </c>
      <c r="G30" s="4" t="s">
        <v>7</v>
      </c>
      <c r="H30" s="4" t="s">
        <v>13</v>
      </c>
      <c r="I30" s="20">
        <v>-13077.02</v>
      </c>
      <c r="J30" s="20">
        <v>0</v>
      </c>
      <c r="K30" s="20">
        <v>-1440.83</v>
      </c>
      <c r="L30" s="20">
        <v>0</v>
      </c>
      <c r="M30" s="20">
        <v>0</v>
      </c>
      <c r="N30" s="20">
        <v>0</v>
      </c>
      <c r="O30" s="20">
        <v>-14517.85</v>
      </c>
      <c r="P30">
        <f>AF!$N$5</f>
        <v>0.48831999999999998</v>
      </c>
      <c r="Q30">
        <f>AF!$P$5</f>
        <v>0.14890999999999999</v>
      </c>
      <c r="R30" s="8">
        <f t="shared" si="0"/>
        <v>-6385.7704064</v>
      </c>
      <c r="S30" s="8">
        <f t="shared" si="1"/>
        <v>-703.58610559999988</v>
      </c>
      <c r="T30" s="8">
        <f t="shared" si="2"/>
        <v>0</v>
      </c>
      <c r="U30" s="8">
        <f t="shared" si="3"/>
        <v>-7089.3565119999994</v>
      </c>
      <c r="V30" s="8">
        <f t="shared" si="4"/>
        <v>-1947.2990481999998</v>
      </c>
      <c r="W30" s="8">
        <f t="shared" si="5"/>
        <v>-214.55399529999997</v>
      </c>
      <c r="X30" s="8">
        <f t="shared" si="6"/>
        <v>0</v>
      </c>
      <c r="Y30" s="8">
        <f t="shared" si="7"/>
        <v>-2161.8530434999998</v>
      </c>
      <c r="Z30" t="s">
        <v>103</v>
      </c>
      <c r="AA30" t="s">
        <v>65</v>
      </c>
    </row>
    <row r="31" spans="1:27" ht="12.8" hidden="1" customHeight="1" thickBot="1" x14ac:dyDescent="0.3">
      <c r="A31" s="4" t="s">
        <v>65</v>
      </c>
      <c r="B31" s="4" t="s">
        <v>7</v>
      </c>
      <c r="C31" s="4" t="s">
        <v>13</v>
      </c>
      <c r="D31" s="4" t="s">
        <v>42</v>
      </c>
      <c r="E31" s="4" t="s">
        <v>17</v>
      </c>
      <c r="F31" s="4" t="s">
        <v>18</v>
      </c>
      <c r="G31" s="4" t="s">
        <v>7</v>
      </c>
      <c r="H31" s="4" t="s">
        <v>13</v>
      </c>
      <c r="I31" s="20">
        <v>-14517.85</v>
      </c>
      <c r="J31" s="20">
        <v>0</v>
      </c>
      <c r="K31" s="20">
        <v>-1458.13</v>
      </c>
      <c r="L31" s="20">
        <v>0</v>
      </c>
      <c r="M31" s="20">
        <v>0</v>
      </c>
      <c r="N31" s="20">
        <v>0</v>
      </c>
      <c r="O31" s="20">
        <v>-15975.98</v>
      </c>
      <c r="P31">
        <f>AF!$N$5</f>
        <v>0.48831999999999998</v>
      </c>
      <c r="Q31">
        <f>AF!$P$5</f>
        <v>0.14890999999999999</v>
      </c>
      <c r="R31" s="8">
        <f t="shared" si="0"/>
        <v>-7089.3565119999994</v>
      </c>
      <c r="S31" s="8">
        <f t="shared" si="1"/>
        <v>-712.03404160000002</v>
      </c>
      <c r="T31" s="8">
        <f t="shared" si="2"/>
        <v>0</v>
      </c>
      <c r="U31" s="8">
        <f t="shared" si="3"/>
        <v>-7801.3905535999993</v>
      </c>
      <c r="V31" s="8">
        <f t="shared" si="4"/>
        <v>-2161.8530434999998</v>
      </c>
      <c r="W31" s="8">
        <f t="shared" si="5"/>
        <v>-217.1301383</v>
      </c>
      <c r="X31" s="8">
        <f t="shared" si="6"/>
        <v>0</v>
      </c>
      <c r="Y31" s="8">
        <f t="shared" si="7"/>
        <v>-2378.9831817999998</v>
      </c>
      <c r="Z31" t="s">
        <v>103</v>
      </c>
      <c r="AA31" t="s">
        <v>65</v>
      </c>
    </row>
    <row r="32" spans="1:27" ht="12.8" hidden="1" customHeight="1" thickBot="1" x14ac:dyDescent="0.3">
      <c r="A32" s="4" t="s">
        <v>65</v>
      </c>
      <c r="B32" s="4" t="s">
        <v>7</v>
      </c>
      <c r="C32" s="4" t="s">
        <v>13</v>
      </c>
      <c r="D32" s="4" t="s">
        <v>48</v>
      </c>
      <c r="E32" s="4" t="s">
        <v>17</v>
      </c>
      <c r="F32" s="4" t="s">
        <v>18</v>
      </c>
      <c r="G32" s="4" t="s">
        <v>7</v>
      </c>
      <c r="H32" s="4" t="s">
        <v>13</v>
      </c>
      <c r="I32" s="20">
        <v>-15975.98</v>
      </c>
      <c r="J32" s="20">
        <v>0</v>
      </c>
      <c r="K32" s="20">
        <v>-1499.44</v>
      </c>
      <c r="L32" s="20">
        <v>0</v>
      </c>
      <c r="M32" s="20">
        <v>0</v>
      </c>
      <c r="N32" s="20">
        <v>0</v>
      </c>
      <c r="O32" s="20">
        <v>-17475.419999999998</v>
      </c>
      <c r="P32">
        <f>AF!$N$5</f>
        <v>0.48831999999999998</v>
      </c>
      <c r="Q32">
        <f>AF!$P$5</f>
        <v>0.14890999999999999</v>
      </c>
      <c r="R32" s="8">
        <f t="shared" si="0"/>
        <v>-7801.3905535999993</v>
      </c>
      <c r="S32" s="8">
        <f t="shared" si="1"/>
        <v>-732.20654079999997</v>
      </c>
      <c r="T32" s="8">
        <f t="shared" si="2"/>
        <v>0</v>
      </c>
      <c r="U32" s="8">
        <f t="shared" si="3"/>
        <v>-8533.5970943999982</v>
      </c>
      <c r="V32" s="8">
        <f t="shared" si="4"/>
        <v>-2378.9831817999998</v>
      </c>
      <c r="W32" s="8">
        <f t="shared" si="5"/>
        <v>-223.28161039999998</v>
      </c>
      <c r="X32" s="8">
        <f t="shared" si="6"/>
        <v>0</v>
      </c>
      <c r="Y32" s="8">
        <f t="shared" si="7"/>
        <v>-2602.2647921999996</v>
      </c>
      <c r="Z32" t="s">
        <v>103</v>
      </c>
      <c r="AA32" t="s">
        <v>65</v>
      </c>
    </row>
    <row r="33" spans="1:27" ht="12.8" hidden="1" customHeight="1" thickBot="1" x14ac:dyDescent="0.3">
      <c r="A33" s="3" t="s">
        <v>65</v>
      </c>
      <c r="B33" s="3" t="s">
        <v>7</v>
      </c>
      <c r="C33" s="3" t="s">
        <v>13</v>
      </c>
      <c r="D33" s="3" t="s">
        <v>48</v>
      </c>
      <c r="E33" s="3" t="s">
        <v>17</v>
      </c>
      <c r="F33" s="4" t="s">
        <v>18</v>
      </c>
      <c r="G33" s="3" t="s">
        <v>7</v>
      </c>
      <c r="H33" s="3" t="s">
        <v>13</v>
      </c>
      <c r="I33" s="22"/>
      <c r="J33" s="22"/>
      <c r="K33" s="22">
        <v>4</v>
      </c>
      <c r="L33" s="22"/>
      <c r="M33" s="22">
        <v>13</v>
      </c>
      <c r="N33" s="22"/>
      <c r="O33" s="22">
        <v>17</v>
      </c>
      <c r="P33">
        <f>AF!$N$5</f>
        <v>0.48831999999999998</v>
      </c>
      <c r="Q33">
        <f>AF!$P$5</f>
        <v>0.14890999999999999</v>
      </c>
      <c r="R33" s="8">
        <f t="shared" si="0"/>
        <v>0</v>
      </c>
      <c r="S33" s="8">
        <f t="shared" si="1"/>
        <v>1.9532799999999999</v>
      </c>
      <c r="T33" s="8">
        <f t="shared" si="2"/>
        <v>6.34816</v>
      </c>
      <c r="U33" s="8">
        <f t="shared" si="3"/>
        <v>8.3014399999999995</v>
      </c>
      <c r="V33" s="8">
        <f t="shared" si="4"/>
        <v>0</v>
      </c>
      <c r="W33" s="8">
        <f t="shared" si="5"/>
        <v>0.59563999999999995</v>
      </c>
      <c r="X33" s="8">
        <f t="shared" si="6"/>
        <v>1.9358299999999997</v>
      </c>
      <c r="Y33" s="8">
        <f t="shared" si="7"/>
        <v>2.5314699999999997</v>
      </c>
      <c r="Z33" t="s">
        <v>103</v>
      </c>
      <c r="AA33" t="s">
        <v>65</v>
      </c>
    </row>
    <row r="34" spans="1:27" ht="12.8" hidden="1" customHeight="1" thickBot="1" x14ac:dyDescent="0.3">
      <c r="A34" s="4" t="s">
        <v>65</v>
      </c>
      <c r="B34" s="4" t="s">
        <v>7</v>
      </c>
      <c r="C34" s="4" t="s">
        <v>13</v>
      </c>
      <c r="D34" s="4" t="s">
        <v>31</v>
      </c>
      <c r="E34" s="4" t="s">
        <v>17</v>
      </c>
      <c r="F34" s="4" t="s">
        <v>18</v>
      </c>
      <c r="G34" s="4" t="s">
        <v>7</v>
      </c>
      <c r="H34" s="4" t="s">
        <v>13</v>
      </c>
      <c r="I34" s="20">
        <v>-17475.419999999998</v>
      </c>
      <c r="J34" s="20">
        <v>0</v>
      </c>
      <c r="K34" s="20">
        <v>-1521.46</v>
      </c>
      <c r="L34" s="20">
        <v>0</v>
      </c>
      <c r="M34" s="20">
        <v>0</v>
      </c>
      <c r="N34" s="20">
        <v>0</v>
      </c>
      <c r="O34" s="20">
        <v>-18996.88</v>
      </c>
      <c r="P34">
        <f>AF!$N$5</f>
        <v>0.48831999999999998</v>
      </c>
      <c r="Q34">
        <f>AF!$P$5</f>
        <v>0.14890999999999999</v>
      </c>
      <c r="R34" s="8">
        <f t="shared" si="0"/>
        <v>-8533.5970943999982</v>
      </c>
      <c r="S34" s="8">
        <f t="shared" si="1"/>
        <v>-742.95934720000002</v>
      </c>
      <c r="T34" s="8">
        <f t="shared" si="2"/>
        <v>0</v>
      </c>
      <c r="U34" s="8">
        <f t="shared" si="3"/>
        <v>-9276.5564415999997</v>
      </c>
      <c r="V34" s="8">
        <f t="shared" si="4"/>
        <v>-2602.2647921999996</v>
      </c>
      <c r="W34" s="8">
        <f t="shared" si="5"/>
        <v>-226.56060859999999</v>
      </c>
      <c r="X34" s="8">
        <f t="shared" si="6"/>
        <v>0</v>
      </c>
      <c r="Y34" s="8">
        <f t="shared" si="7"/>
        <v>-2828.8254007999999</v>
      </c>
      <c r="Z34" t="s">
        <v>103</v>
      </c>
      <c r="AA34" t="s">
        <v>65</v>
      </c>
    </row>
    <row r="35" spans="1:27" ht="12.8" hidden="1" customHeight="1" thickBot="1" x14ac:dyDescent="0.3">
      <c r="A35" s="4" t="s">
        <v>65</v>
      </c>
      <c r="B35" s="4" t="s">
        <v>7</v>
      </c>
      <c r="C35" s="4" t="s">
        <v>13</v>
      </c>
      <c r="D35" s="4" t="s">
        <v>25</v>
      </c>
      <c r="E35" s="4" t="s">
        <v>17</v>
      </c>
      <c r="F35" s="4" t="s">
        <v>18</v>
      </c>
      <c r="G35" s="4" t="s">
        <v>7</v>
      </c>
      <c r="H35" s="4" t="s">
        <v>13</v>
      </c>
      <c r="I35" s="20">
        <v>-18996.88</v>
      </c>
      <c r="J35" s="20">
        <v>0</v>
      </c>
      <c r="K35" s="20">
        <v>-1545.79</v>
      </c>
      <c r="L35" s="20">
        <v>0</v>
      </c>
      <c r="M35" s="20">
        <v>0</v>
      </c>
      <c r="N35" s="20">
        <v>0</v>
      </c>
      <c r="O35" s="20">
        <v>-20542.669999999998</v>
      </c>
      <c r="P35">
        <f>AF!$N$5</f>
        <v>0.48831999999999998</v>
      </c>
      <c r="Q35">
        <f>AF!$P$5</f>
        <v>0.14890999999999999</v>
      </c>
      <c r="R35" s="8">
        <f t="shared" si="0"/>
        <v>-9276.5564415999997</v>
      </c>
      <c r="S35" s="8">
        <f t="shared" si="1"/>
        <v>-754.84017279999989</v>
      </c>
      <c r="T35" s="8">
        <f t="shared" si="2"/>
        <v>0</v>
      </c>
      <c r="U35" s="8">
        <f t="shared" si="3"/>
        <v>-10031.396614399999</v>
      </c>
      <c r="V35" s="8">
        <f t="shared" si="4"/>
        <v>-2828.8254007999999</v>
      </c>
      <c r="W35" s="8">
        <f t="shared" si="5"/>
        <v>-230.18358889999996</v>
      </c>
      <c r="X35" s="8">
        <f t="shared" si="6"/>
        <v>0</v>
      </c>
      <c r="Y35" s="8">
        <f t="shared" si="7"/>
        <v>-3059.0089896999993</v>
      </c>
      <c r="Z35" t="s">
        <v>103</v>
      </c>
      <c r="AA35" t="s">
        <v>65</v>
      </c>
    </row>
    <row r="36" spans="1:27" ht="12.8" hidden="1" customHeight="1" thickBot="1" x14ac:dyDescent="0.3">
      <c r="A36" s="4" t="s">
        <v>65</v>
      </c>
      <c r="B36" s="4" t="s">
        <v>7</v>
      </c>
      <c r="C36" s="4" t="s">
        <v>13</v>
      </c>
      <c r="D36" s="4" t="s">
        <v>41</v>
      </c>
      <c r="E36" s="4" t="s">
        <v>17</v>
      </c>
      <c r="F36" s="4" t="s">
        <v>18</v>
      </c>
      <c r="G36" s="4" t="s">
        <v>7</v>
      </c>
      <c r="H36" s="4" t="s">
        <v>13</v>
      </c>
      <c r="I36" s="20">
        <v>-20542.669999999998</v>
      </c>
      <c r="J36" s="20">
        <v>0</v>
      </c>
      <c r="K36" s="20">
        <v>-1581.43</v>
      </c>
      <c r="L36" s="20">
        <v>0</v>
      </c>
      <c r="M36" s="20">
        <v>0</v>
      </c>
      <c r="N36" s="20">
        <v>0</v>
      </c>
      <c r="O36" s="20">
        <v>-22124.1</v>
      </c>
      <c r="P36">
        <f>AF!$N$5</f>
        <v>0.48831999999999998</v>
      </c>
      <c r="Q36">
        <f>AF!$P$5</f>
        <v>0.14890999999999999</v>
      </c>
      <c r="R36" s="8">
        <f t="shared" si="0"/>
        <v>-10031.396614399999</v>
      </c>
      <c r="S36" s="8">
        <f t="shared" si="1"/>
        <v>-772.24389759999997</v>
      </c>
      <c r="T36" s="8">
        <f t="shared" si="2"/>
        <v>0</v>
      </c>
      <c r="U36" s="8">
        <f t="shared" si="3"/>
        <v>-10803.640511999998</v>
      </c>
      <c r="V36" s="8">
        <f t="shared" si="4"/>
        <v>-3059.0089896999993</v>
      </c>
      <c r="W36" s="8">
        <f t="shared" si="5"/>
        <v>-235.4907413</v>
      </c>
      <c r="X36" s="8">
        <f t="shared" si="6"/>
        <v>0</v>
      </c>
      <c r="Y36" s="8">
        <f t="shared" si="7"/>
        <v>-3294.4997309999994</v>
      </c>
      <c r="Z36" t="s">
        <v>103</v>
      </c>
      <c r="AA36" t="s">
        <v>65</v>
      </c>
    </row>
    <row r="37" spans="1:27" ht="12.8" hidden="1" customHeight="1" thickBot="1" x14ac:dyDescent="0.3">
      <c r="A37" s="4" t="s">
        <v>65</v>
      </c>
      <c r="B37" s="4" t="s">
        <v>7</v>
      </c>
      <c r="C37" s="4" t="s">
        <v>13</v>
      </c>
      <c r="D37" s="4" t="s">
        <v>36</v>
      </c>
      <c r="E37" s="4" t="s">
        <v>17</v>
      </c>
      <c r="F37" s="4" t="s">
        <v>18</v>
      </c>
      <c r="G37" s="4" t="s">
        <v>7</v>
      </c>
      <c r="H37" s="4" t="s">
        <v>13</v>
      </c>
      <c r="I37" s="20">
        <v>-22124.1</v>
      </c>
      <c r="J37" s="20">
        <v>0</v>
      </c>
      <c r="K37" s="20">
        <v>-1605.38</v>
      </c>
      <c r="L37" s="20">
        <v>0</v>
      </c>
      <c r="M37" s="20">
        <v>0</v>
      </c>
      <c r="N37" s="20">
        <v>0</v>
      </c>
      <c r="O37" s="20">
        <v>-23729.48</v>
      </c>
      <c r="P37">
        <f>AF!$N$5</f>
        <v>0.48831999999999998</v>
      </c>
      <c r="Q37">
        <f>AF!$P$5</f>
        <v>0.14890999999999999</v>
      </c>
      <c r="R37" s="8">
        <f t="shared" si="0"/>
        <v>-10803.640511999998</v>
      </c>
      <c r="S37" s="8">
        <f t="shared" si="1"/>
        <v>-783.93916160000003</v>
      </c>
      <c r="T37" s="8">
        <f t="shared" si="2"/>
        <v>0</v>
      </c>
      <c r="U37" s="8">
        <f t="shared" si="3"/>
        <v>-11587.579673599999</v>
      </c>
      <c r="V37" s="8">
        <f t="shared" si="4"/>
        <v>-3294.4997309999994</v>
      </c>
      <c r="W37" s="8">
        <f t="shared" si="5"/>
        <v>-239.0571358</v>
      </c>
      <c r="X37" s="8">
        <f t="shared" si="6"/>
        <v>0</v>
      </c>
      <c r="Y37" s="8">
        <f t="shared" si="7"/>
        <v>-3533.5568667999996</v>
      </c>
      <c r="Z37" t="s">
        <v>103</v>
      </c>
      <c r="AA37" t="s">
        <v>65</v>
      </c>
    </row>
    <row r="38" spans="1:27" ht="12.8" hidden="1" customHeight="1" thickBot="1" x14ac:dyDescent="0.3">
      <c r="A38" s="4" t="s">
        <v>65</v>
      </c>
      <c r="B38" s="4" t="s">
        <v>7</v>
      </c>
      <c r="C38" s="4" t="s">
        <v>8</v>
      </c>
      <c r="D38" s="4" t="s">
        <v>16</v>
      </c>
      <c r="E38" s="4" t="s">
        <v>35</v>
      </c>
      <c r="F38" s="4" t="s">
        <v>18</v>
      </c>
      <c r="G38" s="4" t="s">
        <v>7</v>
      </c>
      <c r="H38" s="4" t="s">
        <v>8</v>
      </c>
      <c r="I38" s="20">
        <v>-173783.22</v>
      </c>
      <c r="J38" s="20">
        <v>0</v>
      </c>
      <c r="K38" s="20">
        <v>-71990.59</v>
      </c>
      <c r="L38" s="20">
        <v>0</v>
      </c>
      <c r="M38" s="20">
        <v>0</v>
      </c>
      <c r="N38" s="20">
        <v>0</v>
      </c>
      <c r="O38" s="20">
        <v>-245773.81</v>
      </c>
      <c r="P38">
        <f>AF!$N$6</f>
        <v>0.77873999999999999</v>
      </c>
      <c r="Q38">
        <f>AF!$P$6</f>
        <v>0.22126000000000001</v>
      </c>
      <c r="R38" s="8">
        <f t="shared" si="0"/>
        <v>-135331.9447428</v>
      </c>
      <c r="S38" s="8">
        <f t="shared" si="1"/>
        <v>-56061.952056599999</v>
      </c>
      <c r="T38" s="8">
        <f t="shared" si="2"/>
        <v>0</v>
      </c>
      <c r="U38" s="8">
        <f t="shared" si="3"/>
        <v>-191393.89679939998</v>
      </c>
      <c r="V38" s="8">
        <f t="shared" si="4"/>
        <v>-38451.275257200003</v>
      </c>
      <c r="W38" s="8">
        <f t="shared" si="5"/>
        <v>-15928.637943400001</v>
      </c>
      <c r="X38" s="8">
        <f t="shared" si="6"/>
        <v>0</v>
      </c>
      <c r="Y38" s="8">
        <f t="shared" si="7"/>
        <v>-54379.9132006</v>
      </c>
      <c r="Z38" t="s">
        <v>103</v>
      </c>
      <c r="AA38" t="s">
        <v>65</v>
      </c>
    </row>
    <row r="39" spans="1:27" ht="12.8" hidden="1" customHeight="1" thickBot="1" x14ac:dyDescent="0.3">
      <c r="A39" s="4" t="s">
        <v>65</v>
      </c>
      <c r="B39" s="4" t="s">
        <v>7</v>
      </c>
      <c r="C39" s="4" t="s">
        <v>8</v>
      </c>
      <c r="D39" s="4" t="s">
        <v>28</v>
      </c>
      <c r="E39" s="4" t="s">
        <v>35</v>
      </c>
      <c r="F39" s="4" t="s">
        <v>18</v>
      </c>
      <c r="G39" s="4" t="s">
        <v>7</v>
      </c>
      <c r="H39" s="4" t="s">
        <v>8</v>
      </c>
      <c r="I39" s="20">
        <v>-245773.81</v>
      </c>
      <c r="J39" s="20">
        <v>0</v>
      </c>
      <c r="K39" s="20">
        <v>-72084.600000000006</v>
      </c>
      <c r="L39" s="20">
        <v>0</v>
      </c>
      <c r="M39" s="20">
        <v>0</v>
      </c>
      <c r="N39" s="20">
        <v>0</v>
      </c>
      <c r="O39" s="20">
        <v>-317858.40999999997</v>
      </c>
      <c r="P39">
        <f>AF!$N$6</f>
        <v>0.77873999999999999</v>
      </c>
      <c r="Q39">
        <f>AF!$P$6</f>
        <v>0.22126000000000001</v>
      </c>
      <c r="R39" s="8">
        <f t="shared" si="0"/>
        <v>-191393.89679939998</v>
      </c>
      <c r="S39" s="8">
        <f t="shared" si="1"/>
        <v>-56135.161404000006</v>
      </c>
      <c r="T39" s="8">
        <f t="shared" si="2"/>
        <v>0</v>
      </c>
      <c r="U39" s="8">
        <f t="shared" si="3"/>
        <v>-247529.05820339997</v>
      </c>
      <c r="V39" s="8">
        <f t="shared" si="4"/>
        <v>-54379.9132006</v>
      </c>
      <c r="W39" s="8">
        <f t="shared" si="5"/>
        <v>-15949.438596000002</v>
      </c>
      <c r="X39" s="8">
        <f t="shared" si="6"/>
        <v>0</v>
      </c>
      <c r="Y39" s="8">
        <f t="shared" si="7"/>
        <v>-70329.351796599993</v>
      </c>
      <c r="Z39" t="s">
        <v>103</v>
      </c>
      <c r="AA39" t="s">
        <v>65</v>
      </c>
    </row>
    <row r="40" spans="1:27" ht="12.8" hidden="1" customHeight="1" thickBot="1" x14ac:dyDescent="0.3">
      <c r="A40" s="4" t="s">
        <v>65</v>
      </c>
      <c r="B40" s="4" t="s">
        <v>7</v>
      </c>
      <c r="C40" s="4" t="s">
        <v>8</v>
      </c>
      <c r="D40" s="4" t="s">
        <v>50</v>
      </c>
      <c r="E40" s="4" t="s">
        <v>35</v>
      </c>
      <c r="F40" s="4" t="s">
        <v>18</v>
      </c>
      <c r="G40" s="4" t="s">
        <v>7</v>
      </c>
      <c r="H40" s="4" t="s">
        <v>8</v>
      </c>
      <c r="I40" s="20">
        <v>-317858.40999999997</v>
      </c>
      <c r="J40" s="20">
        <v>0</v>
      </c>
      <c r="K40" s="20">
        <v>-72088.66</v>
      </c>
      <c r="L40" s="20">
        <v>0</v>
      </c>
      <c r="M40" s="20">
        <v>0</v>
      </c>
      <c r="N40" s="20">
        <v>0</v>
      </c>
      <c r="O40" s="20">
        <v>-389947.07</v>
      </c>
      <c r="P40">
        <f>AF!$N$6</f>
        <v>0.77873999999999999</v>
      </c>
      <c r="Q40">
        <f>AF!$P$6</f>
        <v>0.22126000000000001</v>
      </c>
      <c r="R40" s="8">
        <f t="shared" si="0"/>
        <v>-247529.05820339997</v>
      </c>
      <c r="S40" s="8">
        <f t="shared" si="1"/>
        <v>-56138.3230884</v>
      </c>
      <c r="T40" s="8">
        <f t="shared" si="2"/>
        <v>0</v>
      </c>
      <c r="U40" s="8">
        <f t="shared" si="3"/>
        <v>-303667.3812918</v>
      </c>
      <c r="V40" s="8">
        <f t="shared" si="4"/>
        <v>-70329.351796599993</v>
      </c>
      <c r="W40" s="8">
        <f t="shared" si="5"/>
        <v>-15950.336911600001</v>
      </c>
      <c r="X40" s="8">
        <f t="shared" si="6"/>
        <v>0</v>
      </c>
      <c r="Y40" s="8">
        <f t="shared" si="7"/>
        <v>-86279.688708200003</v>
      </c>
      <c r="Z40" t="s">
        <v>103</v>
      </c>
      <c r="AA40" t="s">
        <v>65</v>
      </c>
    </row>
    <row r="41" spans="1:27" ht="13.45" hidden="1" thickBot="1" x14ac:dyDescent="0.3">
      <c r="A41" s="4" t="s">
        <v>65</v>
      </c>
      <c r="B41" s="4" t="s">
        <v>7</v>
      </c>
      <c r="C41" s="4" t="s">
        <v>8</v>
      </c>
      <c r="D41" s="4" t="s">
        <v>49</v>
      </c>
      <c r="E41" s="4" t="s">
        <v>35</v>
      </c>
      <c r="F41" s="4" t="s">
        <v>18</v>
      </c>
      <c r="G41" s="4" t="s">
        <v>7</v>
      </c>
      <c r="H41" s="4" t="s">
        <v>8</v>
      </c>
      <c r="I41" s="20">
        <v>-389947.07</v>
      </c>
      <c r="J41" s="20">
        <v>0</v>
      </c>
      <c r="K41" s="20">
        <v>-72088.66</v>
      </c>
      <c r="L41" s="20">
        <v>0</v>
      </c>
      <c r="M41" s="20">
        <v>0</v>
      </c>
      <c r="N41" s="20">
        <v>0</v>
      </c>
      <c r="O41" s="20">
        <v>-462035.73</v>
      </c>
      <c r="P41">
        <f>AF!$N$6</f>
        <v>0.77873999999999999</v>
      </c>
      <c r="Q41">
        <f>AF!$P$6</f>
        <v>0.22126000000000001</v>
      </c>
      <c r="R41" s="8">
        <f t="shared" si="0"/>
        <v>-303667.3812918</v>
      </c>
      <c r="S41" s="8">
        <f t="shared" si="1"/>
        <v>-56138.3230884</v>
      </c>
      <c r="T41" s="8">
        <f t="shared" si="2"/>
        <v>0</v>
      </c>
      <c r="U41" s="8">
        <f t="shared" si="3"/>
        <v>-359805.70438019995</v>
      </c>
      <c r="V41" s="8">
        <f t="shared" si="4"/>
        <v>-86279.688708200003</v>
      </c>
      <c r="W41" s="8">
        <f t="shared" si="5"/>
        <v>-15950.336911600001</v>
      </c>
      <c r="X41" s="8">
        <f t="shared" si="6"/>
        <v>0</v>
      </c>
      <c r="Y41" s="8">
        <f t="shared" si="7"/>
        <v>-102230.0256198</v>
      </c>
      <c r="Z41" t="s">
        <v>103</v>
      </c>
      <c r="AA41" t="s">
        <v>65</v>
      </c>
    </row>
    <row r="42" spans="1:27" ht="13.45" hidden="1" thickBot="1" x14ac:dyDescent="0.3">
      <c r="A42" s="4" t="s">
        <v>65</v>
      </c>
      <c r="B42" s="4" t="s">
        <v>7</v>
      </c>
      <c r="C42" s="4" t="s">
        <v>8</v>
      </c>
      <c r="D42" s="4" t="s">
        <v>47</v>
      </c>
      <c r="E42" s="4" t="s">
        <v>35</v>
      </c>
      <c r="F42" s="4" t="s">
        <v>18</v>
      </c>
      <c r="G42" s="4" t="s">
        <v>7</v>
      </c>
      <c r="H42" s="4" t="s">
        <v>8</v>
      </c>
      <c r="I42" s="20">
        <v>-462035.73</v>
      </c>
      <c r="J42" s="20">
        <v>0</v>
      </c>
      <c r="K42" s="20">
        <v>-72088.66</v>
      </c>
      <c r="L42" s="20">
        <v>0</v>
      </c>
      <c r="M42" s="20">
        <v>0</v>
      </c>
      <c r="N42" s="20">
        <v>0</v>
      </c>
      <c r="O42" s="20">
        <v>-534124.39</v>
      </c>
      <c r="P42">
        <f>AF!$N$6</f>
        <v>0.77873999999999999</v>
      </c>
      <c r="Q42">
        <f>AF!$P$6</f>
        <v>0.22126000000000001</v>
      </c>
      <c r="R42" s="8">
        <f t="shared" si="0"/>
        <v>-359805.70438019995</v>
      </c>
      <c r="S42" s="8">
        <f t="shared" si="1"/>
        <v>-56138.3230884</v>
      </c>
      <c r="T42" s="8">
        <f t="shared" si="2"/>
        <v>0</v>
      </c>
      <c r="U42" s="8">
        <f t="shared" si="3"/>
        <v>-415944.02746860002</v>
      </c>
      <c r="V42" s="8">
        <f t="shared" si="4"/>
        <v>-102230.0256198</v>
      </c>
      <c r="W42" s="8">
        <f t="shared" si="5"/>
        <v>-15950.336911600001</v>
      </c>
      <c r="X42" s="8">
        <f t="shared" si="6"/>
        <v>0</v>
      </c>
      <c r="Y42" s="8">
        <f t="shared" si="7"/>
        <v>-118180.36253140001</v>
      </c>
      <c r="Z42" t="s">
        <v>103</v>
      </c>
      <c r="AA42" t="s">
        <v>65</v>
      </c>
    </row>
    <row r="43" spans="1:27" ht="13.45" hidden="1" thickBot="1" x14ac:dyDescent="0.3">
      <c r="A43" s="4" t="s">
        <v>65</v>
      </c>
      <c r="B43" s="4" t="s">
        <v>7</v>
      </c>
      <c r="C43" s="4" t="s">
        <v>8</v>
      </c>
      <c r="D43" s="4" t="s">
        <v>15</v>
      </c>
      <c r="E43" s="4" t="s">
        <v>35</v>
      </c>
      <c r="F43" s="4" t="s">
        <v>18</v>
      </c>
      <c r="G43" s="4" t="s">
        <v>7</v>
      </c>
      <c r="H43" s="4" t="s">
        <v>8</v>
      </c>
      <c r="I43" s="20">
        <v>-534124.39</v>
      </c>
      <c r="J43" s="20">
        <v>0</v>
      </c>
      <c r="K43" s="20">
        <v>-72088.66</v>
      </c>
      <c r="L43" s="20">
        <v>0</v>
      </c>
      <c r="M43" s="20">
        <v>0</v>
      </c>
      <c r="N43" s="20">
        <v>0</v>
      </c>
      <c r="O43" s="20">
        <v>-606213.05000000005</v>
      </c>
      <c r="P43">
        <f>AF!$N$6</f>
        <v>0.77873999999999999</v>
      </c>
      <c r="Q43">
        <f>AF!$P$6</f>
        <v>0.22126000000000001</v>
      </c>
      <c r="R43" s="8">
        <f t="shared" si="0"/>
        <v>-415944.02746860002</v>
      </c>
      <c r="S43" s="8">
        <f t="shared" si="1"/>
        <v>-56138.3230884</v>
      </c>
      <c r="T43" s="8">
        <f t="shared" si="2"/>
        <v>0</v>
      </c>
      <c r="U43" s="8">
        <f t="shared" si="3"/>
        <v>-472082.35055700003</v>
      </c>
      <c r="V43" s="8">
        <f t="shared" si="4"/>
        <v>-118180.36253140001</v>
      </c>
      <c r="W43" s="8">
        <f t="shared" si="5"/>
        <v>-15950.336911600001</v>
      </c>
      <c r="X43" s="8">
        <f t="shared" si="6"/>
        <v>0</v>
      </c>
      <c r="Y43" s="8">
        <f t="shared" si="7"/>
        <v>-134130.69944300002</v>
      </c>
      <c r="Z43" t="s">
        <v>103</v>
      </c>
      <c r="AA43" t="s">
        <v>65</v>
      </c>
    </row>
    <row r="44" spans="1:27" ht="13.45" hidden="1" thickBot="1" x14ac:dyDescent="0.3">
      <c r="A44" s="4" t="s">
        <v>65</v>
      </c>
      <c r="B44" s="4" t="s">
        <v>7</v>
      </c>
      <c r="C44" s="4" t="s">
        <v>8</v>
      </c>
      <c r="D44" s="4" t="s">
        <v>9</v>
      </c>
      <c r="E44" s="4" t="s">
        <v>35</v>
      </c>
      <c r="F44" s="4" t="s">
        <v>18</v>
      </c>
      <c r="G44" s="4" t="s">
        <v>7</v>
      </c>
      <c r="H44" s="4" t="s">
        <v>8</v>
      </c>
      <c r="I44" s="20">
        <v>-606213.05000000005</v>
      </c>
      <c r="J44" s="20">
        <v>0</v>
      </c>
      <c r="K44" s="20">
        <v>-72088.66</v>
      </c>
      <c r="L44" s="20">
        <v>0</v>
      </c>
      <c r="M44" s="20">
        <v>0</v>
      </c>
      <c r="N44" s="20">
        <v>0</v>
      </c>
      <c r="O44" s="20">
        <v>-678301.71</v>
      </c>
      <c r="P44">
        <f>AF!$N$6</f>
        <v>0.77873999999999999</v>
      </c>
      <c r="Q44">
        <f>AF!$P$6</f>
        <v>0.22126000000000001</v>
      </c>
      <c r="R44" s="8">
        <f t="shared" si="0"/>
        <v>-472082.35055700003</v>
      </c>
      <c r="S44" s="8">
        <f t="shared" si="1"/>
        <v>-56138.3230884</v>
      </c>
      <c r="T44" s="8">
        <f t="shared" si="2"/>
        <v>0</v>
      </c>
      <c r="U44" s="8">
        <f t="shared" si="3"/>
        <v>-528220.67364539998</v>
      </c>
      <c r="V44" s="8">
        <f t="shared" si="4"/>
        <v>-134130.69944300002</v>
      </c>
      <c r="W44" s="8">
        <f t="shared" si="5"/>
        <v>-15950.336911600001</v>
      </c>
      <c r="X44" s="8">
        <f t="shared" si="6"/>
        <v>0</v>
      </c>
      <c r="Y44" s="8">
        <f t="shared" si="7"/>
        <v>-150081.03635459999</v>
      </c>
      <c r="Z44" t="s">
        <v>103</v>
      </c>
      <c r="AA44" t="s">
        <v>65</v>
      </c>
    </row>
    <row r="45" spans="1:27" ht="13.45" hidden="1" thickBot="1" x14ac:dyDescent="0.3">
      <c r="A45" s="4" t="s">
        <v>65</v>
      </c>
      <c r="B45" s="4" t="s">
        <v>7</v>
      </c>
      <c r="C45" s="4" t="s">
        <v>8</v>
      </c>
      <c r="D45" s="4" t="s">
        <v>20</v>
      </c>
      <c r="E45" s="4" t="s">
        <v>35</v>
      </c>
      <c r="F45" s="4" t="s">
        <v>18</v>
      </c>
      <c r="G45" s="4" t="s">
        <v>7</v>
      </c>
      <c r="H45" s="4" t="s">
        <v>8</v>
      </c>
      <c r="I45" s="20">
        <v>-678301.71</v>
      </c>
      <c r="J45" s="20">
        <v>0</v>
      </c>
      <c r="K45" s="20">
        <v>-72088.66</v>
      </c>
      <c r="L45" s="20">
        <v>0</v>
      </c>
      <c r="M45" s="20">
        <v>0</v>
      </c>
      <c r="N45" s="20">
        <v>0</v>
      </c>
      <c r="O45" s="20">
        <v>-750390.37</v>
      </c>
      <c r="P45">
        <f>AF!$N$6</f>
        <v>0.77873999999999999</v>
      </c>
      <c r="Q45">
        <f>AF!$P$6</f>
        <v>0.22126000000000001</v>
      </c>
      <c r="R45" s="8">
        <f t="shared" si="0"/>
        <v>-528220.67364539998</v>
      </c>
      <c r="S45" s="8">
        <f t="shared" si="1"/>
        <v>-56138.3230884</v>
      </c>
      <c r="T45" s="8">
        <f t="shared" si="2"/>
        <v>0</v>
      </c>
      <c r="U45" s="8">
        <f t="shared" si="3"/>
        <v>-584358.99673380004</v>
      </c>
      <c r="V45" s="8">
        <f t="shared" si="4"/>
        <v>-150081.03635459999</v>
      </c>
      <c r="W45" s="8">
        <f t="shared" si="5"/>
        <v>-15950.336911600001</v>
      </c>
      <c r="X45" s="8">
        <f t="shared" si="6"/>
        <v>0</v>
      </c>
      <c r="Y45" s="8">
        <f t="shared" si="7"/>
        <v>-166031.37326620001</v>
      </c>
      <c r="Z45" t="s">
        <v>103</v>
      </c>
      <c r="AA45" t="s">
        <v>65</v>
      </c>
    </row>
    <row r="46" spans="1:27" ht="13.45" hidden="1" thickBot="1" x14ac:dyDescent="0.3">
      <c r="A46" s="4" t="s">
        <v>65</v>
      </c>
      <c r="B46" s="4" t="s">
        <v>7</v>
      </c>
      <c r="C46" s="4" t="s">
        <v>8</v>
      </c>
      <c r="D46" s="4" t="s">
        <v>39</v>
      </c>
      <c r="E46" s="4" t="s">
        <v>35</v>
      </c>
      <c r="F46" s="4" t="s">
        <v>18</v>
      </c>
      <c r="G46" s="4" t="s">
        <v>7</v>
      </c>
      <c r="H46" s="4" t="s">
        <v>8</v>
      </c>
      <c r="I46" s="20">
        <v>-750390.37</v>
      </c>
      <c r="J46" s="20">
        <v>0</v>
      </c>
      <c r="K46" s="20">
        <v>-72088.66</v>
      </c>
      <c r="L46" s="20">
        <v>0</v>
      </c>
      <c r="M46" s="20">
        <v>0</v>
      </c>
      <c r="N46" s="20">
        <v>0</v>
      </c>
      <c r="O46" s="20">
        <v>-822479.03</v>
      </c>
      <c r="P46">
        <f>AF!$N$6</f>
        <v>0.77873999999999999</v>
      </c>
      <c r="Q46">
        <f>AF!$P$6</f>
        <v>0.22126000000000001</v>
      </c>
      <c r="R46" s="8">
        <f t="shared" si="0"/>
        <v>-584358.99673380004</v>
      </c>
      <c r="S46" s="8">
        <f t="shared" si="1"/>
        <v>-56138.3230884</v>
      </c>
      <c r="T46" s="8">
        <f t="shared" si="2"/>
        <v>0</v>
      </c>
      <c r="U46" s="8">
        <f t="shared" si="3"/>
        <v>-640497.31982219999</v>
      </c>
      <c r="V46" s="8">
        <f t="shared" si="4"/>
        <v>-166031.37326620001</v>
      </c>
      <c r="W46" s="8">
        <f t="shared" si="5"/>
        <v>-15950.336911600001</v>
      </c>
      <c r="X46" s="8">
        <f t="shared" si="6"/>
        <v>0</v>
      </c>
      <c r="Y46" s="8">
        <f t="shared" si="7"/>
        <v>-181981.71017780001</v>
      </c>
      <c r="Z46" t="s">
        <v>103</v>
      </c>
      <c r="AA46" t="s">
        <v>65</v>
      </c>
    </row>
    <row r="47" spans="1:27" ht="13.45" hidden="1" thickBot="1" x14ac:dyDescent="0.3">
      <c r="A47" s="4" t="s">
        <v>65</v>
      </c>
      <c r="B47" s="4" t="s">
        <v>7</v>
      </c>
      <c r="C47" s="4" t="s">
        <v>8</v>
      </c>
      <c r="D47" s="4" t="s">
        <v>55</v>
      </c>
      <c r="E47" s="4" t="s">
        <v>35</v>
      </c>
      <c r="F47" s="4" t="s">
        <v>18</v>
      </c>
      <c r="G47" s="4" t="s">
        <v>7</v>
      </c>
      <c r="H47" s="4" t="s">
        <v>8</v>
      </c>
      <c r="I47" s="20">
        <v>-822479.03</v>
      </c>
      <c r="J47" s="20">
        <v>0</v>
      </c>
      <c r="K47" s="20">
        <v>-72088.66</v>
      </c>
      <c r="L47" s="20">
        <v>0</v>
      </c>
      <c r="M47" s="20">
        <v>0</v>
      </c>
      <c r="N47" s="20">
        <v>0</v>
      </c>
      <c r="O47" s="20">
        <v>-894567.69</v>
      </c>
      <c r="P47">
        <f>AF!$N$6</f>
        <v>0.77873999999999999</v>
      </c>
      <c r="Q47">
        <f>AF!$P$6</f>
        <v>0.22126000000000001</v>
      </c>
      <c r="R47" s="8">
        <f t="shared" si="0"/>
        <v>-640497.31982219999</v>
      </c>
      <c r="S47" s="8">
        <f t="shared" si="1"/>
        <v>-56138.3230884</v>
      </c>
      <c r="T47" s="8">
        <f t="shared" si="2"/>
        <v>0</v>
      </c>
      <c r="U47" s="8">
        <f t="shared" si="3"/>
        <v>-696635.64291059994</v>
      </c>
      <c r="V47" s="8">
        <f t="shared" si="4"/>
        <v>-181981.71017780001</v>
      </c>
      <c r="W47" s="8">
        <f t="shared" si="5"/>
        <v>-15950.336911600001</v>
      </c>
      <c r="X47" s="8">
        <f t="shared" si="6"/>
        <v>0</v>
      </c>
      <c r="Y47" s="8">
        <f t="shared" si="7"/>
        <v>-197932.0470894</v>
      </c>
      <c r="Z47" t="s">
        <v>103</v>
      </c>
      <c r="AA47" t="s">
        <v>65</v>
      </c>
    </row>
    <row r="48" spans="1:27" ht="13.45" hidden="1" thickBot="1" x14ac:dyDescent="0.3">
      <c r="A48" s="4" t="s">
        <v>65</v>
      </c>
      <c r="B48" s="4" t="s">
        <v>7</v>
      </c>
      <c r="C48" s="4" t="s">
        <v>8</v>
      </c>
      <c r="D48" s="4" t="s">
        <v>23</v>
      </c>
      <c r="E48" s="4" t="s">
        <v>35</v>
      </c>
      <c r="F48" s="4" t="s">
        <v>18</v>
      </c>
      <c r="G48" s="4" t="s">
        <v>7</v>
      </c>
      <c r="H48" s="4" t="s">
        <v>8</v>
      </c>
      <c r="I48" s="20">
        <v>-894567.69</v>
      </c>
      <c r="J48" s="20">
        <v>0</v>
      </c>
      <c r="K48" s="20">
        <v>-72088.66</v>
      </c>
      <c r="L48" s="20">
        <v>0</v>
      </c>
      <c r="M48" s="20">
        <v>0</v>
      </c>
      <c r="N48" s="20">
        <v>0</v>
      </c>
      <c r="O48" s="20">
        <v>-966656.35</v>
      </c>
      <c r="P48">
        <f>AF!$N$6</f>
        <v>0.77873999999999999</v>
      </c>
      <c r="Q48">
        <f>AF!$P$6</f>
        <v>0.22126000000000001</v>
      </c>
      <c r="R48" s="8">
        <f t="shared" si="0"/>
        <v>-696635.64291059994</v>
      </c>
      <c r="S48" s="8">
        <f t="shared" si="1"/>
        <v>-56138.3230884</v>
      </c>
      <c r="T48" s="8">
        <f t="shared" si="2"/>
        <v>0</v>
      </c>
      <c r="U48" s="8">
        <f t="shared" si="3"/>
        <v>-752773.96599900001</v>
      </c>
      <c r="V48" s="8">
        <f t="shared" si="4"/>
        <v>-197932.0470894</v>
      </c>
      <c r="W48" s="8">
        <f t="shared" si="5"/>
        <v>-15950.336911600001</v>
      </c>
      <c r="X48" s="8">
        <f t="shared" si="6"/>
        <v>0</v>
      </c>
      <c r="Y48" s="8">
        <f t="shared" si="7"/>
        <v>-213882.384001</v>
      </c>
      <c r="Z48" t="s">
        <v>103</v>
      </c>
      <c r="AA48" t="s">
        <v>65</v>
      </c>
    </row>
    <row r="49" spans="1:27" ht="13.45" hidden="1" thickBot="1" x14ac:dyDescent="0.3">
      <c r="A49" s="4" t="s">
        <v>65</v>
      </c>
      <c r="B49" s="4" t="s">
        <v>7</v>
      </c>
      <c r="C49" s="4" t="s">
        <v>8</v>
      </c>
      <c r="D49" s="4" t="s">
        <v>42</v>
      </c>
      <c r="E49" s="4" t="s">
        <v>35</v>
      </c>
      <c r="F49" s="4" t="s">
        <v>18</v>
      </c>
      <c r="G49" s="4" t="s">
        <v>7</v>
      </c>
      <c r="H49" s="4" t="s">
        <v>8</v>
      </c>
      <c r="I49" s="20">
        <v>-966656.35</v>
      </c>
      <c r="J49" s="20">
        <v>0</v>
      </c>
      <c r="K49" s="20">
        <v>-72088.66</v>
      </c>
      <c r="L49" s="20">
        <v>0</v>
      </c>
      <c r="M49" s="20">
        <v>0</v>
      </c>
      <c r="N49" s="20">
        <v>0</v>
      </c>
      <c r="O49" s="20">
        <v>-1038745.01</v>
      </c>
      <c r="P49">
        <f>AF!$N$6</f>
        <v>0.77873999999999999</v>
      </c>
      <c r="Q49">
        <f>AF!$P$6</f>
        <v>0.22126000000000001</v>
      </c>
      <c r="R49" s="8">
        <f t="shared" si="0"/>
        <v>-752773.96599900001</v>
      </c>
      <c r="S49" s="8">
        <f t="shared" si="1"/>
        <v>-56138.3230884</v>
      </c>
      <c r="T49" s="8">
        <f t="shared" si="2"/>
        <v>0</v>
      </c>
      <c r="U49" s="8">
        <f t="shared" si="3"/>
        <v>-808912.28908739996</v>
      </c>
      <c r="V49" s="8">
        <f t="shared" si="4"/>
        <v>-213882.384001</v>
      </c>
      <c r="W49" s="8">
        <f t="shared" si="5"/>
        <v>-15950.336911600001</v>
      </c>
      <c r="X49" s="8">
        <f t="shared" si="6"/>
        <v>0</v>
      </c>
      <c r="Y49" s="8">
        <f t="shared" si="7"/>
        <v>-229832.72091260002</v>
      </c>
      <c r="Z49" t="s">
        <v>103</v>
      </c>
      <c r="AA49" t="s">
        <v>65</v>
      </c>
    </row>
    <row r="50" spans="1:27" ht="13.45" hidden="1" thickBot="1" x14ac:dyDescent="0.3">
      <c r="A50" s="4" t="s">
        <v>65</v>
      </c>
      <c r="B50" s="4" t="s">
        <v>7</v>
      </c>
      <c r="C50" s="4" t="s">
        <v>8</v>
      </c>
      <c r="D50" s="4" t="s">
        <v>48</v>
      </c>
      <c r="E50" s="4" t="s">
        <v>35</v>
      </c>
      <c r="F50" s="4" t="s">
        <v>18</v>
      </c>
      <c r="G50" s="4" t="s">
        <v>7</v>
      </c>
      <c r="H50" s="4" t="s">
        <v>8</v>
      </c>
      <c r="I50" s="20">
        <v>-1038745.01</v>
      </c>
      <c r="J50" s="20">
        <v>0</v>
      </c>
      <c r="K50" s="20">
        <v>-76497.77</v>
      </c>
      <c r="L50" s="20">
        <v>0</v>
      </c>
      <c r="M50" s="20">
        <v>0</v>
      </c>
      <c r="N50" s="20">
        <v>0</v>
      </c>
      <c r="O50" s="20">
        <v>-1115242.78</v>
      </c>
      <c r="P50">
        <f>AF!$N$6</f>
        <v>0.77873999999999999</v>
      </c>
      <c r="Q50">
        <f>AF!$P$6</f>
        <v>0.22126000000000001</v>
      </c>
      <c r="R50" s="8">
        <f t="shared" si="0"/>
        <v>-808912.28908739996</v>
      </c>
      <c r="S50" s="8">
        <f t="shared" si="1"/>
        <v>-59571.873409799999</v>
      </c>
      <c r="T50" s="8">
        <f t="shared" si="2"/>
        <v>0</v>
      </c>
      <c r="U50" s="8">
        <f t="shared" si="3"/>
        <v>-868484.16249719996</v>
      </c>
      <c r="V50" s="8">
        <f t="shared" si="4"/>
        <v>-229832.72091260002</v>
      </c>
      <c r="W50" s="8">
        <f t="shared" si="5"/>
        <v>-16925.896590200002</v>
      </c>
      <c r="X50" s="8">
        <f t="shared" si="6"/>
        <v>0</v>
      </c>
      <c r="Y50" s="8">
        <f t="shared" si="7"/>
        <v>-246758.61750280001</v>
      </c>
      <c r="Z50" t="s">
        <v>103</v>
      </c>
      <c r="AA50" t="s">
        <v>65</v>
      </c>
    </row>
    <row r="51" spans="1:27" ht="13.45" hidden="1" thickBot="1" x14ac:dyDescent="0.3">
      <c r="A51" s="3" t="s">
        <v>65</v>
      </c>
      <c r="B51" s="3" t="s">
        <v>7</v>
      </c>
      <c r="C51" s="3" t="s">
        <v>8</v>
      </c>
      <c r="D51" s="3" t="s">
        <v>48</v>
      </c>
      <c r="E51" s="3" t="s">
        <v>35</v>
      </c>
      <c r="F51" s="4" t="s">
        <v>18</v>
      </c>
      <c r="G51" s="3" t="s">
        <v>7</v>
      </c>
      <c r="H51" s="3" t="s">
        <v>8</v>
      </c>
      <c r="I51" s="22"/>
      <c r="J51" s="22"/>
      <c r="K51" s="22">
        <v>3092</v>
      </c>
      <c r="L51" s="22"/>
      <c r="M51" s="22">
        <v>7868</v>
      </c>
      <c r="N51" s="22"/>
      <c r="O51" s="22">
        <v>10960</v>
      </c>
      <c r="P51">
        <f>AF!$N$6</f>
        <v>0.77873999999999999</v>
      </c>
      <c r="Q51">
        <f>AF!$P$6</f>
        <v>0.22126000000000001</v>
      </c>
      <c r="R51" s="8">
        <f t="shared" si="0"/>
        <v>0</v>
      </c>
      <c r="S51" s="8">
        <f t="shared" si="1"/>
        <v>2407.8640799999998</v>
      </c>
      <c r="T51" s="8">
        <f t="shared" si="2"/>
        <v>6127.1263200000003</v>
      </c>
      <c r="U51" s="8">
        <f t="shared" si="3"/>
        <v>8534.9904000000006</v>
      </c>
      <c r="V51" s="8">
        <f t="shared" si="4"/>
        <v>0</v>
      </c>
      <c r="W51" s="8">
        <f t="shared" si="5"/>
        <v>684.13592000000006</v>
      </c>
      <c r="X51" s="8">
        <f t="shared" si="6"/>
        <v>1740.8736800000001</v>
      </c>
      <c r="Y51" s="8">
        <f t="shared" si="7"/>
        <v>2425.0096000000003</v>
      </c>
      <c r="Z51" t="s">
        <v>103</v>
      </c>
      <c r="AA51" t="s">
        <v>65</v>
      </c>
    </row>
    <row r="52" spans="1:27" ht="13.45" hidden="1" thickBot="1" x14ac:dyDescent="0.3">
      <c r="A52" s="4" t="s">
        <v>65</v>
      </c>
      <c r="B52" s="4" t="s">
        <v>7</v>
      </c>
      <c r="C52" s="4" t="s">
        <v>8</v>
      </c>
      <c r="D52" s="4" t="s">
        <v>31</v>
      </c>
      <c r="E52" s="4" t="s">
        <v>35</v>
      </c>
      <c r="F52" s="4" t="s">
        <v>18</v>
      </c>
      <c r="G52" s="4" t="s">
        <v>7</v>
      </c>
      <c r="H52" s="4" t="s">
        <v>8</v>
      </c>
      <c r="I52" s="20">
        <v>-1115242.78</v>
      </c>
      <c r="J52" s="20">
        <v>0</v>
      </c>
      <c r="K52" s="20">
        <v>-80907.97</v>
      </c>
      <c r="L52" s="20">
        <v>0</v>
      </c>
      <c r="M52" s="20">
        <v>0</v>
      </c>
      <c r="N52" s="20">
        <v>0</v>
      </c>
      <c r="O52" s="20">
        <v>-1196150.75</v>
      </c>
      <c r="P52">
        <f>AF!$N$6</f>
        <v>0.77873999999999999</v>
      </c>
      <c r="Q52">
        <f>AF!$P$6</f>
        <v>0.22126000000000001</v>
      </c>
      <c r="R52" s="8">
        <f t="shared" si="0"/>
        <v>-868484.16249719996</v>
      </c>
      <c r="S52" s="8">
        <f t="shared" si="1"/>
        <v>-63006.272557800003</v>
      </c>
      <c r="T52" s="8">
        <f t="shared" si="2"/>
        <v>0</v>
      </c>
      <c r="U52" s="8">
        <f t="shared" si="3"/>
        <v>-931490.43505500001</v>
      </c>
      <c r="V52" s="8">
        <f t="shared" si="4"/>
        <v>-246758.61750280001</v>
      </c>
      <c r="W52" s="8">
        <f t="shared" si="5"/>
        <v>-17901.697442200002</v>
      </c>
      <c r="X52" s="8">
        <f t="shared" si="6"/>
        <v>0</v>
      </c>
      <c r="Y52" s="8">
        <f t="shared" si="7"/>
        <v>-264660.31494499999</v>
      </c>
      <c r="Z52" t="s">
        <v>103</v>
      </c>
      <c r="AA52" t="s">
        <v>65</v>
      </c>
    </row>
    <row r="53" spans="1:27" ht="13.45" hidden="1" thickBot="1" x14ac:dyDescent="0.3">
      <c r="A53" s="4" t="s">
        <v>65</v>
      </c>
      <c r="B53" s="4" t="s">
        <v>7</v>
      </c>
      <c r="C53" s="4" t="s">
        <v>8</v>
      </c>
      <c r="D53" s="4" t="s">
        <v>25</v>
      </c>
      <c r="E53" s="4" t="s">
        <v>35</v>
      </c>
      <c r="F53" s="4" t="s">
        <v>18</v>
      </c>
      <c r="G53" s="4" t="s">
        <v>7</v>
      </c>
      <c r="H53" s="4" t="s">
        <v>8</v>
      </c>
      <c r="I53" s="20">
        <v>-1196150.75</v>
      </c>
      <c r="J53" s="20">
        <v>0</v>
      </c>
      <c r="K53" s="20">
        <v>-80910.77</v>
      </c>
      <c r="L53" s="20">
        <v>0</v>
      </c>
      <c r="M53" s="20">
        <v>0</v>
      </c>
      <c r="N53" s="20">
        <v>0</v>
      </c>
      <c r="O53" s="20">
        <v>-1277061.52</v>
      </c>
      <c r="P53">
        <f>AF!$N$6</f>
        <v>0.77873999999999999</v>
      </c>
      <c r="Q53">
        <f>AF!$P$6</f>
        <v>0.22126000000000001</v>
      </c>
      <c r="R53" s="8">
        <f t="shared" si="0"/>
        <v>-931490.43505500001</v>
      </c>
      <c r="S53" s="8">
        <f t="shared" si="1"/>
        <v>-63008.453029800003</v>
      </c>
      <c r="T53" s="8">
        <f t="shared" si="2"/>
        <v>0</v>
      </c>
      <c r="U53" s="8">
        <f t="shared" si="3"/>
        <v>-994498.88808479998</v>
      </c>
      <c r="V53" s="8">
        <f t="shared" si="4"/>
        <v>-264660.31494499999</v>
      </c>
      <c r="W53" s="8">
        <f t="shared" si="5"/>
        <v>-17902.316970200001</v>
      </c>
      <c r="X53" s="8">
        <f t="shared" si="6"/>
        <v>0</v>
      </c>
      <c r="Y53" s="8">
        <f t="shared" si="7"/>
        <v>-282562.63191520004</v>
      </c>
      <c r="Z53" t="s">
        <v>103</v>
      </c>
      <c r="AA53" t="s">
        <v>65</v>
      </c>
    </row>
    <row r="54" spans="1:27" ht="13.45" hidden="1" thickBot="1" x14ac:dyDescent="0.3">
      <c r="A54" s="4" t="s">
        <v>65</v>
      </c>
      <c r="B54" s="4" t="s">
        <v>7</v>
      </c>
      <c r="C54" s="4" t="s">
        <v>8</v>
      </c>
      <c r="D54" s="4" t="s">
        <v>41</v>
      </c>
      <c r="E54" s="4" t="s">
        <v>35</v>
      </c>
      <c r="F54" s="4" t="s">
        <v>18</v>
      </c>
      <c r="G54" s="4" t="s">
        <v>7</v>
      </c>
      <c r="H54" s="4" t="s">
        <v>8</v>
      </c>
      <c r="I54" s="20">
        <v>-1277061.52</v>
      </c>
      <c r="J54" s="20">
        <v>0</v>
      </c>
      <c r="K54" s="20">
        <v>-80912.460000000006</v>
      </c>
      <c r="L54" s="20">
        <v>0</v>
      </c>
      <c r="M54" s="20">
        <v>0</v>
      </c>
      <c r="N54" s="20">
        <v>0</v>
      </c>
      <c r="O54" s="20">
        <v>-1357973.98</v>
      </c>
      <c r="P54">
        <f>AF!$N$6</f>
        <v>0.77873999999999999</v>
      </c>
      <c r="Q54">
        <f>AF!$P$6</f>
        <v>0.22126000000000001</v>
      </c>
      <c r="R54" s="8">
        <f t="shared" si="0"/>
        <v>-994498.88808479998</v>
      </c>
      <c r="S54" s="8">
        <f t="shared" si="1"/>
        <v>-63009.769100400001</v>
      </c>
      <c r="T54" s="8">
        <f t="shared" si="2"/>
        <v>0</v>
      </c>
      <c r="U54" s="8">
        <f t="shared" si="3"/>
        <v>-1057508.6571851999</v>
      </c>
      <c r="V54" s="8">
        <f t="shared" si="4"/>
        <v>-282562.63191520004</v>
      </c>
      <c r="W54" s="8">
        <f t="shared" si="5"/>
        <v>-17902.690899600002</v>
      </c>
      <c r="X54" s="8">
        <f t="shared" si="6"/>
        <v>0</v>
      </c>
      <c r="Y54" s="8">
        <f t="shared" si="7"/>
        <v>-300465.32281480002</v>
      </c>
      <c r="Z54" t="s">
        <v>103</v>
      </c>
      <c r="AA54" t="s">
        <v>65</v>
      </c>
    </row>
    <row r="55" spans="1:27" ht="13.45" hidden="1" thickBot="1" x14ac:dyDescent="0.3">
      <c r="A55" s="4" t="s">
        <v>65</v>
      </c>
      <c r="B55" s="4" t="s">
        <v>7</v>
      </c>
      <c r="C55" s="4" t="s">
        <v>8</v>
      </c>
      <c r="D55" s="4" t="s">
        <v>36</v>
      </c>
      <c r="E55" s="4" t="s">
        <v>35</v>
      </c>
      <c r="F55" s="4" t="s">
        <v>18</v>
      </c>
      <c r="G55" s="4" t="s">
        <v>7</v>
      </c>
      <c r="H55" s="4" t="s">
        <v>8</v>
      </c>
      <c r="I55" s="20">
        <v>-1357973.98</v>
      </c>
      <c r="J55" s="20">
        <v>0</v>
      </c>
      <c r="K55" s="20">
        <v>-80912.460000000006</v>
      </c>
      <c r="L55" s="20">
        <v>0</v>
      </c>
      <c r="M55" s="20">
        <v>0</v>
      </c>
      <c r="N55" s="20">
        <v>0</v>
      </c>
      <c r="O55" s="20">
        <v>-1438886.44</v>
      </c>
      <c r="P55">
        <f>AF!$N$6</f>
        <v>0.77873999999999999</v>
      </c>
      <c r="Q55">
        <f>AF!$P$6</f>
        <v>0.22126000000000001</v>
      </c>
      <c r="R55" s="8">
        <f t="shared" si="0"/>
        <v>-1057508.6571851999</v>
      </c>
      <c r="S55" s="8">
        <f t="shared" si="1"/>
        <v>-63009.769100400001</v>
      </c>
      <c r="T55" s="8">
        <f t="shared" si="2"/>
        <v>0</v>
      </c>
      <c r="U55" s="8">
        <f t="shared" si="3"/>
        <v>-1120518.4262855998</v>
      </c>
      <c r="V55" s="8">
        <f t="shared" si="4"/>
        <v>-300465.32281480002</v>
      </c>
      <c r="W55" s="8">
        <f t="shared" si="5"/>
        <v>-17902.690899600002</v>
      </c>
      <c r="X55" s="8">
        <f t="shared" si="6"/>
        <v>0</v>
      </c>
      <c r="Y55" s="8">
        <f t="shared" si="7"/>
        <v>-318368.0137144</v>
      </c>
      <c r="Z55" t="s">
        <v>103</v>
      </c>
      <c r="AA55" t="s">
        <v>65</v>
      </c>
    </row>
    <row r="56" spans="1:27" ht="13.45" hidden="1" thickBot="1" x14ac:dyDescent="0.3">
      <c r="A56" s="4" t="s">
        <v>65</v>
      </c>
      <c r="B56" s="4" t="s">
        <v>7</v>
      </c>
      <c r="C56" s="4" t="s">
        <v>8</v>
      </c>
      <c r="D56" s="4" t="s">
        <v>16</v>
      </c>
      <c r="E56" s="4" t="s">
        <v>29</v>
      </c>
      <c r="F56" s="4" t="s">
        <v>30</v>
      </c>
      <c r="G56" s="4" t="s">
        <v>7</v>
      </c>
      <c r="H56" s="4" t="s">
        <v>8</v>
      </c>
      <c r="I56" s="20">
        <v>-35074.49</v>
      </c>
      <c r="J56" s="20">
        <v>0</v>
      </c>
      <c r="K56" s="20">
        <v>-8199.06</v>
      </c>
      <c r="L56" s="20">
        <v>0</v>
      </c>
      <c r="M56" s="20">
        <v>0</v>
      </c>
      <c r="N56" s="20">
        <v>0</v>
      </c>
      <c r="O56" s="20">
        <v>-43273.55</v>
      </c>
      <c r="P56">
        <f>AF!$N$6</f>
        <v>0.77873999999999999</v>
      </c>
      <c r="Q56">
        <f>AF!$P$6</f>
        <v>0.22126000000000001</v>
      </c>
      <c r="R56" s="8">
        <f t="shared" si="0"/>
        <v>-27313.9083426</v>
      </c>
      <c r="S56" s="8">
        <f t="shared" si="1"/>
        <v>-6384.9359843999991</v>
      </c>
      <c r="T56" s="8">
        <f t="shared" si="2"/>
        <v>0</v>
      </c>
      <c r="U56" s="8">
        <f t="shared" si="3"/>
        <v>-33698.844326999999</v>
      </c>
      <c r="V56" s="8">
        <f t="shared" si="4"/>
        <v>-7760.5816574</v>
      </c>
      <c r="W56" s="8">
        <f t="shared" si="5"/>
        <v>-1814.1240155999999</v>
      </c>
      <c r="X56" s="8">
        <f t="shared" si="6"/>
        <v>0</v>
      </c>
      <c r="Y56" s="8">
        <f t="shared" si="7"/>
        <v>-9574.7056730000004</v>
      </c>
      <c r="Z56" t="s">
        <v>103</v>
      </c>
      <c r="AA56" t="s">
        <v>65</v>
      </c>
    </row>
    <row r="57" spans="1:27" ht="13.45" hidden="1" thickBot="1" x14ac:dyDescent="0.3">
      <c r="A57" s="4" t="s">
        <v>65</v>
      </c>
      <c r="B57" s="4" t="s">
        <v>7</v>
      </c>
      <c r="C57" s="4" t="s">
        <v>8</v>
      </c>
      <c r="D57" s="4" t="s">
        <v>28</v>
      </c>
      <c r="E57" s="4" t="s">
        <v>29</v>
      </c>
      <c r="F57" s="4" t="s">
        <v>30</v>
      </c>
      <c r="G57" s="4" t="s">
        <v>7</v>
      </c>
      <c r="H57" s="4" t="s">
        <v>8</v>
      </c>
      <c r="I57" s="20">
        <v>-43273.55</v>
      </c>
      <c r="J57" s="20">
        <v>0</v>
      </c>
      <c r="K57" s="20">
        <v>-8649.84</v>
      </c>
      <c r="L57" s="20">
        <v>0</v>
      </c>
      <c r="M57" s="20">
        <v>0</v>
      </c>
      <c r="N57" s="20">
        <v>0</v>
      </c>
      <c r="O57" s="20">
        <v>-51923.39</v>
      </c>
      <c r="P57">
        <f>AF!$N$6</f>
        <v>0.77873999999999999</v>
      </c>
      <c r="Q57">
        <f>AF!$P$6</f>
        <v>0.22126000000000001</v>
      </c>
      <c r="R57" s="8">
        <f t="shared" si="0"/>
        <v>-33698.844326999999</v>
      </c>
      <c r="S57" s="8">
        <f t="shared" si="1"/>
        <v>-6735.9764015999999</v>
      </c>
      <c r="T57" s="8">
        <f t="shared" si="2"/>
        <v>0</v>
      </c>
      <c r="U57" s="8">
        <f t="shared" si="3"/>
        <v>-40434.820728599996</v>
      </c>
      <c r="V57" s="8">
        <f t="shared" si="4"/>
        <v>-9574.7056730000004</v>
      </c>
      <c r="W57" s="8">
        <f t="shared" si="5"/>
        <v>-1913.8635984000002</v>
      </c>
      <c r="X57" s="8">
        <f t="shared" si="6"/>
        <v>0</v>
      </c>
      <c r="Y57" s="8">
        <f t="shared" si="7"/>
        <v>-11488.5692714</v>
      </c>
      <c r="Z57" t="s">
        <v>103</v>
      </c>
      <c r="AA57" t="s">
        <v>65</v>
      </c>
    </row>
    <row r="58" spans="1:27" ht="13.45" hidden="1" thickBot="1" x14ac:dyDescent="0.3">
      <c r="A58" s="4" t="s">
        <v>65</v>
      </c>
      <c r="B58" s="4" t="s">
        <v>7</v>
      </c>
      <c r="C58" s="4" t="s">
        <v>8</v>
      </c>
      <c r="D58" s="4" t="s">
        <v>50</v>
      </c>
      <c r="E58" s="4" t="s">
        <v>29</v>
      </c>
      <c r="F58" s="4" t="s">
        <v>30</v>
      </c>
      <c r="G58" s="4" t="s">
        <v>7</v>
      </c>
      <c r="H58" s="4" t="s">
        <v>8</v>
      </c>
      <c r="I58" s="20">
        <v>-51923.39</v>
      </c>
      <c r="J58" s="20">
        <v>0</v>
      </c>
      <c r="K58" s="20">
        <v>-8803.2800000000007</v>
      </c>
      <c r="L58" s="20">
        <v>0</v>
      </c>
      <c r="M58" s="20">
        <v>0</v>
      </c>
      <c r="N58" s="20">
        <v>0</v>
      </c>
      <c r="O58" s="20">
        <v>-60726.67</v>
      </c>
      <c r="P58">
        <f>AF!$N$6</f>
        <v>0.77873999999999999</v>
      </c>
      <c r="Q58">
        <f>AF!$P$6</f>
        <v>0.22126000000000001</v>
      </c>
      <c r="R58" s="8">
        <f t="shared" si="0"/>
        <v>-40434.820728599996</v>
      </c>
      <c r="S58" s="8">
        <f t="shared" si="1"/>
        <v>-6855.4662672000004</v>
      </c>
      <c r="T58" s="8">
        <f t="shared" si="2"/>
        <v>0</v>
      </c>
      <c r="U58" s="8">
        <f t="shared" si="3"/>
        <v>-47290.286995800001</v>
      </c>
      <c r="V58" s="8">
        <f t="shared" si="4"/>
        <v>-11488.5692714</v>
      </c>
      <c r="W58" s="8">
        <f t="shared" si="5"/>
        <v>-1947.8137328000003</v>
      </c>
      <c r="X58" s="8">
        <f t="shared" si="6"/>
        <v>0</v>
      </c>
      <c r="Y58" s="8">
        <f t="shared" si="7"/>
        <v>-13436.383004200001</v>
      </c>
      <c r="Z58" t="s">
        <v>103</v>
      </c>
      <c r="AA58" t="s">
        <v>65</v>
      </c>
    </row>
    <row r="59" spans="1:27" ht="13.45" hidden="1" thickBot="1" x14ac:dyDescent="0.3">
      <c r="A59" s="4" t="s">
        <v>65</v>
      </c>
      <c r="B59" s="4" t="s">
        <v>7</v>
      </c>
      <c r="C59" s="4" t="s">
        <v>8</v>
      </c>
      <c r="D59" s="4" t="s">
        <v>49</v>
      </c>
      <c r="E59" s="4" t="s">
        <v>29</v>
      </c>
      <c r="F59" s="4" t="s">
        <v>30</v>
      </c>
      <c r="G59" s="4" t="s">
        <v>7</v>
      </c>
      <c r="H59" s="4" t="s">
        <v>8</v>
      </c>
      <c r="I59" s="20">
        <v>-60726.67</v>
      </c>
      <c r="J59" s="20">
        <v>0</v>
      </c>
      <c r="K59" s="20">
        <v>-9255.25</v>
      </c>
      <c r="L59" s="20">
        <v>0</v>
      </c>
      <c r="M59" s="20">
        <v>0</v>
      </c>
      <c r="N59" s="20">
        <v>0</v>
      </c>
      <c r="O59" s="20">
        <v>-69981.919999999998</v>
      </c>
      <c r="P59">
        <f>AF!$N$6</f>
        <v>0.77873999999999999</v>
      </c>
      <c r="Q59">
        <f>AF!$P$6</f>
        <v>0.22126000000000001</v>
      </c>
      <c r="R59" s="8">
        <f t="shared" si="0"/>
        <v>-47290.286995800001</v>
      </c>
      <c r="S59" s="8">
        <f t="shared" si="1"/>
        <v>-7207.4333850000003</v>
      </c>
      <c r="T59" s="8">
        <f t="shared" si="2"/>
        <v>0</v>
      </c>
      <c r="U59" s="8">
        <f t="shared" si="3"/>
        <v>-54497.720380799998</v>
      </c>
      <c r="V59" s="8">
        <f t="shared" si="4"/>
        <v>-13436.383004200001</v>
      </c>
      <c r="W59" s="8">
        <f t="shared" si="5"/>
        <v>-2047.8166150000002</v>
      </c>
      <c r="X59" s="8">
        <f t="shared" si="6"/>
        <v>0</v>
      </c>
      <c r="Y59" s="8">
        <f t="shared" si="7"/>
        <v>-15484.199619200001</v>
      </c>
      <c r="Z59" t="s">
        <v>103</v>
      </c>
      <c r="AA59" t="s">
        <v>65</v>
      </c>
    </row>
    <row r="60" spans="1:27" ht="13.45" hidden="1" thickBot="1" x14ac:dyDescent="0.3">
      <c r="A60" s="4" t="s">
        <v>65</v>
      </c>
      <c r="B60" s="4" t="s">
        <v>7</v>
      </c>
      <c r="C60" s="4" t="s">
        <v>8</v>
      </c>
      <c r="D60" s="4" t="s">
        <v>47</v>
      </c>
      <c r="E60" s="4" t="s">
        <v>29</v>
      </c>
      <c r="F60" s="4" t="s">
        <v>30</v>
      </c>
      <c r="G60" s="4" t="s">
        <v>7</v>
      </c>
      <c r="H60" s="4" t="s">
        <v>8</v>
      </c>
      <c r="I60" s="20">
        <v>-69981.919999999998</v>
      </c>
      <c r="J60" s="20">
        <v>0</v>
      </c>
      <c r="K60" s="20">
        <v>-10054.08</v>
      </c>
      <c r="L60" s="20">
        <v>0</v>
      </c>
      <c r="M60" s="20">
        <v>0</v>
      </c>
      <c r="N60" s="20">
        <v>0</v>
      </c>
      <c r="O60" s="20">
        <v>-80036</v>
      </c>
      <c r="P60">
        <f>AF!$N$6</f>
        <v>0.77873999999999999</v>
      </c>
      <c r="Q60">
        <f>AF!$P$6</f>
        <v>0.22126000000000001</v>
      </c>
      <c r="R60" s="8">
        <f t="shared" si="0"/>
        <v>-54497.720380799998</v>
      </c>
      <c r="S60" s="8">
        <f t="shared" si="1"/>
        <v>-7829.5142592000002</v>
      </c>
      <c r="T60" s="8">
        <f t="shared" si="2"/>
        <v>0</v>
      </c>
      <c r="U60" s="8">
        <f t="shared" si="3"/>
        <v>-62327.234640000002</v>
      </c>
      <c r="V60" s="8">
        <f t="shared" si="4"/>
        <v>-15484.199619200001</v>
      </c>
      <c r="W60" s="8">
        <f t="shared" si="5"/>
        <v>-2224.5657408000002</v>
      </c>
      <c r="X60" s="8">
        <f t="shared" si="6"/>
        <v>0</v>
      </c>
      <c r="Y60" s="8">
        <f t="shared" si="7"/>
        <v>-17708.765360000001</v>
      </c>
      <c r="Z60" t="s">
        <v>103</v>
      </c>
      <c r="AA60" t="s">
        <v>65</v>
      </c>
    </row>
    <row r="61" spans="1:27" ht="13.45" hidden="1" thickBot="1" x14ac:dyDescent="0.3">
      <c r="A61" s="4" t="s">
        <v>65</v>
      </c>
      <c r="B61" s="4" t="s">
        <v>7</v>
      </c>
      <c r="C61" s="4" t="s">
        <v>8</v>
      </c>
      <c r="D61" s="4" t="s">
        <v>15</v>
      </c>
      <c r="E61" s="4" t="s">
        <v>29</v>
      </c>
      <c r="F61" s="4" t="s">
        <v>30</v>
      </c>
      <c r="G61" s="4" t="s">
        <v>7</v>
      </c>
      <c r="H61" s="4" t="s">
        <v>8</v>
      </c>
      <c r="I61" s="20">
        <v>-80036</v>
      </c>
      <c r="J61" s="20">
        <v>0</v>
      </c>
      <c r="K61" s="20">
        <v>-11029.73</v>
      </c>
      <c r="L61" s="20">
        <v>0</v>
      </c>
      <c r="M61" s="20">
        <v>0</v>
      </c>
      <c r="N61" s="20">
        <v>0</v>
      </c>
      <c r="O61" s="20">
        <v>-91065.73</v>
      </c>
      <c r="P61">
        <f>AF!$N$6</f>
        <v>0.77873999999999999</v>
      </c>
      <c r="Q61">
        <f>AF!$P$6</f>
        <v>0.22126000000000001</v>
      </c>
      <c r="R61" s="8">
        <f t="shared" si="0"/>
        <v>-62327.234640000002</v>
      </c>
      <c r="S61" s="8">
        <f t="shared" si="1"/>
        <v>-8589.2919401999989</v>
      </c>
      <c r="T61" s="8">
        <f t="shared" si="2"/>
        <v>0</v>
      </c>
      <c r="U61" s="8">
        <f t="shared" si="3"/>
        <v>-70916.526580199992</v>
      </c>
      <c r="V61" s="8">
        <f t="shared" si="4"/>
        <v>-17708.765360000001</v>
      </c>
      <c r="W61" s="8">
        <f t="shared" si="5"/>
        <v>-2440.4380598000002</v>
      </c>
      <c r="X61" s="8">
        <f t="shared" si="6"/>
        <v>0</v>
      </c>
      <c r="Y61" s="8">
        <f t="shared" si="7"/>
        <v>-20149.2034198</v>
      </c>
      <c r="Z61" t="s">
        <v>103</v>
      </c>
      <c r="AA61" t="s">
        <v>65</v>
      </c>
    </row>
    <row r="62" spans="1:27" ht="13.45" hidden="1" thickBot="1" x14ac:dyDescent="0.3">
      <c r="A62" s="4" t="s">
        <v>65</v>
      </c>
      <c r="B62" s="4" t="s">
        <v>7</v>
      </c>
      <c r="C62" s="4" t="s">
        <v>8</v>
      </c>
      <c r="D62" s="4" t="s">
        <v>9</v>
      </c>
      <c r="E62" s="4" t="s">
        <v>29</v>
      </c>
      <c r="F62" s="4" t="s">
        <v>30</v>
      </c>
      <c r="G62" s="4" t="s">
        <v>7</v>
      </c>
      <c r="H62" s="4" t="s">
        <v>8</v>
      </c>
      <c r="I62" s="20">
        <v>-91065.73</v>
      </c>
      <c r="J62" s="20">
        <v>0</v>
      </c>
      <c r="K62" s="20">
        <v>-12210.76</v>
      </c>
      <c r="L62" s="20">
        <v>0</v>
      </c>
      <c r="M62" s="20">
        <v>0</v>
      </c>
      <c r="N62" s="20">
        <v>0</v>
      </c>
      <c r="O62" s="20">
        <v>-103276.49</v>
      </c>
      <c r="P62">
        <f>AF!$N$6</f>
        <v>0.77873999999999999</v>
      </c>
      <c r="Q62">
        <f>AF!$P$6</f>
        <v>0.22126000000000001</v>
      </c>
      <c r="R62" s="8">
        <f t="shared" si="0"/>
        <v>-70916.526580199992</v>
      </c>
      <c r="S62" s="8">
        <f t="shared" si="1"/>
        <v>-9509.0072424000009</v>
      </c>
      <c r="T62" s="8">
        <f t="shared" si="2"/>
        <v>0</v>
      </c>
      <c r="U62" s="8">
        <f t="shared" si="3"/>
        <v>-80425.533822600002</v>
      </c>
      <c r="V62" s="8">
        <f t="shared" si="4"/>
        <v>-20149.2034198</v>
      </c>
      <c r="W62" s="8">
        <f t="shared" si="5"/>
        <v>-2701.7527576000002</v>
      </c>
      <c r="X62" s="8">
        <f t="shared" si="6"/>
        <v>0</v>
      </c>
      <c r="Y62" s="8">
        <f t="shared" si="7"/>
        <v>-22850.956177400003</v>
      </c>
      <c r="Z62" t="s">
        <v>103</v>
      </c>
      <c r="AA62" t="s">
        <v>65</v>
      </c>
    </row>
    <row r="63" spans="1:27" ht="13.45" hidden="1" thickBot="1" x14ac:dyDescent="0.3">
      <c r="A63" s="4" t="s">
        <v>65</v>
      </c>
      <c r="B63" s="4" t="s">
        <v>7</v>
      </c>
      <c r="C63" s="4" t="s">
        <v>8</v>
      </c>
      <c r="D63" s="4" t="s">
        <v>20</v>
      </c>
      <c r="E63" s="4" t="s">
        <v>29</v>
      </c>
      <c r="F63" s="4" t="s">
        <v>30</v>
      </c>
      <c r="G63" s="4" t="s">
        <v>7</v>
      </c>
      <c r="H63" s="4" t="s">
        <v>8</v>
      </c>
      <c r="I63" s="20">
        <v>-103276.49</v>
      </c>
      <c r="J63" s="20">
        <v>0</v>
      </c>
      <c r="K63" s="20">
        <v>-13223.17</v>
      </c>
      <c r="L63" s="20">
        <v>0</v>
      </c>
      <c r="M63" s="20">
        <v>0</v>
      </c>
      <c r="N63" s="20">
        <v>0</v>
      </c>
      <c r="O63" s="20">
        <v>-116499.66</v>
      </c>
      <c r="P63">
        <f>AF!$N$6</f>
        <v>0.77873999999999999</v>
      </c>
      <c r="Q63">
        <f>AF!$P$6</f>
        <v>0.22126000000000001</v>
      </c>
      <c r="R63" s="8">
        <f t="shared" si="0"/>
        <v>-80425.533822600002</v>
      </c>
      <c r="S63" s="8">
        <f t="shared" si="1"/>
        <v>-10297.4114058</v>
      </c>
      <c r="T63" s="8">
        <f t="shared" si="2"/>
        <v>0</v>
      </c>
      <c r="U63" s="8">
        <f t="shared" si="3"/>
        <v>-90722.9452284</v>
      </c>
      <c r="V63" s="8">
        <f t="shared" si="4"/>
        <v>-22850.956177400003</v>
      </c>
      <c r="W63" s="8">
        <f t="shared" si="5"/>
        <v>-2925.7585942000001</v>
      </c>
      <c r="X63" s="8">
        <f t="shared" si="6"/>
        <v>0</v>
      </c>
      <c r="Y63" s="8">
        <f t="shared" si="7"/>
        <v>-25776.714771600004</v>
      </c>
      <c r="Z63" t="s">
        <v>103</v>
      </c>
      <c r="AA63" t="s">
        <v>65</v>
      </c>
    </row>
    <row r="64" spans="1:27" ht="13.45" hidden="1" thickBot="1" x14ac:dyDescent="0.3">
      <c r="A64" s="4" t="s">
        <v>65</v>
      </c>
      <c r="B64" s="4" t="s">
        <v>7</v>
      </c>
      <c r="C64" s="4" t="s">
        <v>8</v>
      </c>
      <c r="D64" s="4" t="s">
        <v>39</v>
      </c>
      <c r="E64" s="4" t="s">
        <v>29</v>
      </c>
      <c r="F64" s="4" t="s">
        <v>30</v>
      </c>
      <c r="G64" s="4" t="s">
        <v>7</v>
      </c>
      <c r="H64" s="4" t="s">
        <v>8</v>
      </c>
      <c r="I64" s="20">
        <v>-116499.66</v>
      </c>
      <c r="J64" s="20">
        <v>0</v>
      </c>
      <c r="K64" s="20">
        <v>-27794.959999999999</v>
      </c>
      <c r="L64" s="20">
        <v>0</v>
      </c>
      <c r="M64" s="20">
        <v>0</v>
      </c>
      <c r="N64" s="20">
        <v>0</v>
      </c>
      <c r="O64" s="20">
        <v>-144294.62</v>
      </c>
      <c r="P64">
        <f>AF!$N$6</f>
        <v>0.77873999999999999</v>
      </c>
      <c r="Q64">
        <f>AF!$P$6</f>
        <v>0.22126000000000001</v>
      </c>
      <c r="R64" s="8">
        <f t="shared" si="0"/>
        <v>-90722.9452284</v>
      </c>
      <c r="S64" s="8">
        <f t="shared" si="1"/>
        <v>-21645.047150399998</v>
      </c>
      <c r="T64" s="8">
        <f t="shared" si="2"/>
        <v>0</v>
      </c>
      <c r="U64" s="8">
        <f t="shared" si="3"/>
        <v>-112367.9923788</v>
      </c>
      <c r="V64" s="8">
        <f t="shared" si="4"/>
        <v>-25776.714771600004</v>
      </c>
      <c r="W64" s="8">
        <f t="shared" si="5"/>
        <v>-6149.9128496000003</v>
      </c>
      <c r="X64" s="8">
        <f t="shared" si="6"/>
        <v>0</v>
      </c>
      <c r="Y64" s="8">
        <f t="shared" si="7"/>
        <v>-31926.627621200001</v>
      </c>
      <c r="Z64" t="s">
        <v>103</v>
      </c>
      <c r="AA64" t="s">
        <v>65</v>
      </c>
    </row>
    <row r="65" spans="1:27" ht="13.45" hidden="1" thickBot="1" x14ac:dyDescent="0.3">
      <c r="A65" s="4" t="s">
        <v>65</v>
      </c>
      <c r="B65" s="4" t="s">
        <v>7</v>
      </c>
      <c r="C65" s="4" t="s">
        <v>8</v>
      </c>
      <c r="D65" s="4" t="s">
        <v>55</v>
      </c>
      <c r="E65" s="4" t="s">
        <v>29</v>
      </c>
      <c r="F65" s="4" t="s">
        <v>30</v>
      </c>
      <c r="G65" s="4" t="s">
        <v>7</v>
      </c>
      <c r="H65" s="4" t="s">
        <v>8</v>
      </c>
      <c r="I65" s="20">
        <v>-144294.62</v>
      </c>
      <c r="J65" s="20">
        <v>0</v>
      </c>
      <c r="K65" s="20">
        <v>-29182.83</v>
      </c>
      <c r="L65" s="20">
        <v>0</v>
      </c>
      <c r="M65" s="20">
        <v>0</v>
      </c>
      <c r="N65" s="20">
        <v>0</v>
      </c>
      <c r="O65" s="20">
        <v>-173477.45</v>
      </c>
      <c r="P65">
        <f>AF!$N$6</f>
        <v>0.77873999999999999</v>
      </c>
      <c r="Q65">
        <f>AF!$P$6</f>
        <v>0.22126000000000001</v>
      </c>
      <c r="R65" s="8">
        <f t="shared" si="0"/>
        <v>-112367.9923788</v>
      </c>
      <c r="S65" s="8">
        <f t="shared" si="1"/>
        <v>-22725.837034200002</v>
      </c>
      <c r="T65" s="8">
        <f t="shared" si="2"/>
        <v>0</v>
      </c>
      <c r="U65" s="8">
        <f t="shared" si="3"/>
        <v>-135093.829413</v>
      </c>
      <c r="V65" s="8">
        <f t="shared" si="4"/>
        <v>-31926.627621200001</v>
      </c>
      <c r="W65" s="8">
        <f t="shared" si="5"/>
        <v>-6456.992965800001</v>
      </c>
      <c r="X65" s="8">
        <f t="shared" si="6"/>
        <v>0</v>
      </c>
      <c r="Y65" s="8">
        <f t="shared" si="7"/>
        <v>-38383.620587000005</v>
      </c>
      <c r="Z65" t="s">
        <v>103</v>
      </c>
      <c r="AA65" t="s">
        <v>65</v>
      </c>
    </row>
    <row r="66" spans="1:27" ht="13.45" hidden="1" thickBot="1" x14ac:dyDescent="0.3">
      <c r="A66" s="4" t="s">
        <v>65</v>
      </c>
      <c r="B66" s="4" t="s">
        <v>7</v>
      </c>
      <c r="C66" s="4" t="s">
        <v>8</v>
      </c>
      <c r="D66" s="4" t="s">
        <v>23</v>
      </c>
      <c r="E66" s="4" t="s">
        <v>29</v>
      </c>
      <c r="F66" s="4" t="s">
        <v>30</v>
      </c>
      <c r="G66" s="4" t="s">
        <v>7</v>
      </c>
      <c r="H66" s="4" t="s">
        <v>8</v>
      </c>
      <c r="I66" s="20">
        <v>-173477.45</v>
      </c>
      <c r="J66" s="20">
        <v>0</v>
      </c>
      <c r="K66" s="20">
        <v>-29908.01</v>
      </c>
      <c r="L66" s="20">
        <v>0</v>
      </c>
      <c r="M66" s="20">
        <v>0</v>
      </c>
      <c r="N66" s="20">
        <v>0</v>
      </c>
      <c r="O66" s="20">
        <v>-203385.46</v>
      </c>
      <c r="P66">
        <f>AF!$N$6</f>
        <v>0.77873999999999999</v>
      </c>
      <c r="Q66">
        <f>AF!$P$6</f>
        <v>0.22126000000000001</v>
      </c>
      <c r="R66" s="8">
        <f t="shared" ref="R66:R129" si="8">I66*P66</f>
        <v>-135093.829413</v>
      </c>
      <c r="S66" s="8">
        <f t="shared" ref="S66:S129" si="9">K66*P66</f>
        <v>-23290.563707399997</v>
      </c>
      <c r="T66" s="8">
        <f t="shared" ref="T66:T129" si="10">M66*P66</f>
        <v>0</v>
      </c>
      <c r="U66" s="8">
        <f t="shared" ref="U66:U129" si="11">O66*P66</f>
        <v>-158384.3931204</v>
      </c>
      <c r="V66" s="8">
        <f t="shared" ref="V66:V129" si="12">I66*Q66</f>
        <v>-38383.620587000005</v>
      </c>
      <c r="W66" s="8">
        <f t="shared" ref="W66:W129" si="13">K66*Q66</f>
        <v>-6617.4462925999997</v>
      </c>
      <c r="X66" s="8">
        <f t="shared" ref="X66:X129" si="14">M66*Q66</f>
        <v>0</v>
      </c>
      <c r="Y66" s="8">
        <f t="shared" ref="Y66:Y129" si="15">O66*Q66</f>
        <v>-45001.066879600003</v>
      </c>
      <c r="Z66" t="s">
        <v>103</v>
      </c>
      <c r="AA66" t="s">
        <v>65</v>
      </c>
    </row>
    <row r="67" spans="1:27" ht="13.45" hidden="1" thickBot="1" x14ac:dyDescent="0.3">
      <c r="A67" s="4" t="s">
        <v>65</v>
      </c>
      <c r="B67" s="4" t="s">
        <v>7</v>
      </c>
      <c r="C67" s="4" t="s">
        <v>8</v>
      </c>
      <c r="D67" s="4" t="s">
        <v>42</v>
      </c>
      <c r="E67" s="4" t="s">
        <v>29</v>
      </c>
      <c r="F67" s="4" t="s">
        <v>30</v>
      </c>
      <c r="G67" s="4" t="s">
        <v>7</v>
      </c>
      <c r="H67" s="4" t="s">
        <v>8</v>
      </c>
      <c r="I67" s="20">
        <v>-203385.46</v>
      </c>
      <c r="J67" s="20">
        <v>0</v>
      </c>
      <c r="K67" s="20">
        <v>-30976.43</v>
      </c>
      <c r="L67" s="20">
        <v>0</v>
      </c>
      <c r="M67" s="20">
        <v>0</v>
      </c>
      <c r="N67" s="20">
        <v>0</v>
      </c>
      <c r="O67" s="20">
        <v>-234361.89</v>
      </c>
      <c r="P67">
        <f>AF!$N$6</f>
        <v>0.77873999999999999</v>
      </c>
      <c r="Q67">
        <f>AF!$P$6</f>
        <v>0.22126000000000001</v>
      </c>
      <c r="R67" s="8">
        <f t="shared" si="8"/>
        <v>-158384.3931204</v>
      </c>
      <c r="S67" s="8">
        <f t="shared" si="9"/>
        <v>-24122.585098200001</v>
      </c>
      <c r="T67" s="8">
        <f t="shared" si="10"/>
        <v>0</v>
      </c>
      <c r="U67" s="8">
        <f t="shared" si="11"/>
        <v>-182506.97821860001</v>
      </c>
      <c r="V67" s="8">
        <f t="shared" si="12"/>
        <v>-45001.066879600003</v>
      </c>
      <c r="W67" s="8">
        <f t="shared" si="13"/>
        <v>-6853.8449018000001</v>
      </c>
      <c r="X67" s="8">
        <f t="shared" si="14"/>
        <v>0</v>
      </c>
      <c r="Y67" s="8">
        <f t="shared" si="15"/>
        <v>-51854.911781400006</v>
      </c>
      <c r="Z67" t="s">
        <v>103</v>
      </c>
      <c r="AA67" t="s">
        <v>65</v>
      </c>
    </row>
    <row r="68" spans="1:27" ht="13.45" hidden="1" thickBot="1" x14ac:dyDescent="0.3">
      <c r="A68" s="4" t="s">
        <v>65</v>
      </c>
      <c r="B68" s="4" t="s">
        <v>7</v>
      </c>
      <c r="C68" s="4" t="s">
        <v>8</v>
      </c>
      <c r="D68" s="4" t="s">
        <v>48</v>
      </c>
      <c r="E68" s="4" t="s">
        <v>29</v>
      </c>
      <c r="F68" s="4" t="s">
        <v>30</v>
      </c>
      <c r="G68" s="4" t="s">
        <v>7</v>
      </c>
      <c r="H68" s="4" t="s">
        <v>8</v>
      </c>
      <c r="I68" s="20">
        <v>-234361.89</v>
      </c>
      <c r="J68" s="20">
        <v>0</v>
      </c>
      <c r="K68" s="20">
        <v>-32240.51</v>
      </c>
      <c r="L68" s="20">
        <v>0</v>
      </c>
      <c r="M68" s="20">
        <v>0</v>
      </c>
      <c r="N68" s="20">
        <v>0</v>
      </c>
      <c r="O68" s="20">
        <v>-266602.40000000002</v>
      </c>
      <c r="P68">
        <f>AF!$N$6</f>
        <v>0.77873999999999999</v>
      </c>
      <c r="Q68">
        <f>AF!$P$6</f>
        <v>0.22126000000000001</v>
      </c>
      <c r="R68" s="8">
        <f t="shared" si="8"/>
        <v>-182506.97821860001</v>
      </c>
      <c r="S68" s="8">
        <f t="shared" si="9"/>
        <v>-25106.974757399999</v>
      </c>
      <c r="T68" s="8">
        <f t="shared" si="10"/>
        <v>0</v>
      </c>
      <c r="U68" s="8">
        <f t="shared" si="11"/>
        <v>-207613.952976</v>
      </c>
      <c r="V68" s="8">
        <f t="shared" si="12"/>
        <v>-51854.911781400006</v>
      </c>
      <c r="W68" s="8">
        <f t="shared" si="13"/>
        <v>-7133.5352425999999</v>
      </c>
      <c r="X68" s="8">
        <f t="shared" si="14"/>
        <v>0</v>
      </c>
      <c r="Y68" s="8">
        <f t="shared" si="15"/>
        <v>-58988.447024000008</v>
      </c>
      <c r="Z68" t="s">
        <v>103</v>
      </c>
      <c r="AA68" t="s">
        <v>65</v>
      </c>
    </row>
    <row r="69" spans="1:27" ht="13.45" hidden="1" thickBot="1" x14ac:dyDescent="0.3">
      <c r="A69" s="3" t="s">
        <v>65</v>
      </c>
      <c r="B69" s="3" t="s">
        <v>7</v>
      </c>
      <c r="C69" s="3" t="s">
        <v>8</v>
      </c>
      <c r="D69" s="3" t="s">
        <v>48</v>
      </c>
      <c r="E69" s="3" t="s">
        <v>29</v>
      </c>
      <c r="F69" s="4" t="s">
        <v>30</v>
      </c>
      <c r="G69" s="3" t="s">
        <v>7</v>
      </c>
      <c r="H69" s="3" t="s">
        <v>8</v>
      </c>
      <c r="I69" s="22"/>
      <c r="J69" s="22"/>
      <c r="K69" s="22">
        <v>2054</v>
      </c>
      <c r="L69" s="22"/>
      <c r="M69" s="22">
        <v>5226</v>
      </c>
      <c r="N69" s="22"/>
      <c r="O69" s="22">
        <v>7280</v>
      </c>
      <c r="P69">
        <f>AF!$N$6</f>
        <v>0.77873999999999999</v>
      </c>
      <c r="Q69">
        <f>AF!$P$6</f>
        <v>0.22126000000000001</v>
      </c>
      <c r="R69" s="8">
        <f t="shared" si="8"/>
        <v>0</v>
      </c>
      <c r="S69" s="8">
        <f t="shared" si="9"/>
        <v>1599.53196</v>
      </c>
      <c r="T69" s="8">
        <f t="shared" si="10"/>
        <v>4069.69524</v>
      </c>
      <c r="U69" s="8">
        <f t="shared" si="11"/>
        <v>5669.2272000000003</v>
      </c>
      <c r="V69" s="8">
        <f t="shared" si="12"/>
        <v>0</v>
      </c>
      <c r="W69" s="8">
        <f t="shared" si="13"/>
        <v>454.46804000000003</v>
      </c>
      <c r="X69" s="8">
        <f t="shared" si="14"/>
        <v>1156.30476</v>
      </c>
      <c r="Y69" s="8">
        <f t="shared" si="15"/>
        <v>1610.7728000000002</v>
      </c>
      <c r="Z69" t="s">
        <v>103</v>
      </c>
      <c r="AA69" t="s">
        <v>65</v>
      </c>
    </row>
    <row r="70" spans="1:27" ht="13.45" hidden="1" thickBot="1" x14ac:dyDescent="0.3">
      <c r="A70" s="4" t="s">
        <v>65</v>
      </c>
      <c r="B70" s="4" t="s">
        <v>7</v>
      </c>
      <c r="C70" s="4" t="s">
        <v>8</v>
      </c>
      <c r="D70" s="4" t="s">
        <v>31</v>
      </c>
      <c r="E70" s="4" t="s">
        <v>29</v>
      </c>
      <c r="F70" s="4" t="s">
        <v>30</v>
      </c>
      <c r="G70" s="4" t="s">
        <v>7</v>
      </c>
      <c r="H70" s="4" t="s">
        <v>8</v>
      </c>
      <c r="I70" s="20">
        <v>-266602.40000000002</v>
      </c>
      <c r="J70" s="20">
        <v>0</v>
      </c>
      <c r="K70" s="20">
        <v>-33414.99</v>
      </c>
      <c r="L70" s="20">
        <v>0</v>
      </c>
      <c r="M70" s="20">
        <v>0</v>
      </c>
      <c r="N70" s="20">
        <v>0</v>
      </c>
      <c r="O70" s="20">
        <v>-300017.39</v>
      </c>
      <c r="P70">
        <f>AF!$N$6</f>
        <v>0.77873999999999999</v>
      </c>
      <c r="Q70">
        <f>AF!$P$6</f>
        <v>0.22126000000000001</v>
      </c>
      <c r="R70" s="8">
        <f t="shared" si="8"/>
        <v>-207613.952976</v>
      </c>
      <c r="S70" s="8">
        <f t="shared" si="9"/>
        <v>-26021.589312599997</v>
      </c>
      <c r="T70" s="8">
        <f t="shared" si="10"/>
        <v>0</v>
      </c>
      <c r="U70" s="8">
        <f t="shared" si="11"/>
        <v>-233635.5422886</v>
      </c>
      <c r="V70" s="8">
        <f t="shared" si="12"/>
        <v>-58988.447024000008</v>
      </c>
      <c r="W70" s="8">
        <f t="shared" si="13"/>
        <v>-7393.4006873999997</v>
      </c>
      <c r="X70" s="8">
        <f t="shared" si="14"/>
        <v>0</v>
      </c>
      <c r="Y70" s="8">
        <f t="shared" si="15"/>
        <v>-66381.847711400012</v>
      </c>
      <c r="Z70" t="s">
        <v>103</v>
      </c>
      <c r="AA70" t="s">
        <v>65</v>
      </c>
    </row>
    <row r="71" spans="1:27" ht="13.45" hidden="1" thickBot="1" x14ac:dyDescent="0.3">
      <c r="A71" s="4" t="s">
        <v>65</v>
      </c>
      <c r="B71" s="4" t="s">
        <v>7</v>
      </c>
      <c r="C71" s="4" t="s">
        <v>8</v>
      </c>
      <c r="D71" s="4" t="s">
        <v>25</v>
      </c>
      <c r="E71" s="4" t="s">
        <v>29</v>
      </c>
      <c r="F71" s="4" t="s">
        <v>30</v>
      </c>
      <c r="G71" s="4" t="s">
        <v>7</v>
      </c>
      <c r="H71" s="4" t="s">
        <v>8</v>
      </c>
      <c r="I71" s="20">
        <v>-300017.39</v>
      </c>
      <c r="J71" s="20">
        <v>0</v>
      </c>
      <c r="K71" s="20">
        <v>-35000.14</v>
      </c>
      <c r="L71" s="20">
        <v>0</v>
      </c>
      <c r="M71" s="20">
        <v>0</v>
      </c>
      <c r="N71" s="20">
        <v>0</v>
      </c>
      <c r="O71" s="20">
        <v>-335017.53000000003</v>
      </c>
      <c r="P71">
        <f>AF!$N$6</f>
        <v>0.77873999999999999</v>
      </c>
      <c r="Q71">
        <f>AF!$P$6</f>
        <v>0.22126000000000001</v>
      </c>
      <c r="R71" s="8">
        <f t="shared" si="8"/>
        <v>-233635.5422886</v>
      </c>
      <c r="S71" s="8">
        <f t="shared" si="9"/>
        <v>-27256.0090236</v>
      </c>
      <c r="T71" s="8">
        <f t="shared" si="10"/>
        <v>0</v>
      </c>
      <c r="U71" s="8">
        <f t="shared" si="11"/>
        <v>-260891.55131220003</v>
      </c>
      <c r="V71" s="8">
        <f t="shared" si="12"/>
        <v>-66381.847711400012</v>
      </c>
      <c r="W71" s="8">
        <f t="shared" si="13"/>
        <v>-7744.1309764000007</v>
      </c>
      <c r="X71" s="8">
        <f t="shared" si="14"/>
        <v>0</v>
      </c>
      <c r="Y71" s="8">
        <f t="shared" si="15"/>
        <v>-74125.978687800016</v>
      </c>
      <c r="Z71" t="s">
        <v>103</v>
      </c>
      <c r="AA71" t="s">
        <v>65</v>
      </c>
    </row>
    <row r="72" spans="1:27" ht="13.45" hidden="1" thickBot="1" x14ac:dyDescent="0.3">
      <c r="A72" s="4" t="s">
        <v>65</v>
      </c>
      <c r="B72" s="4" t="s">
        <v>7</v>
      </c>
      <c r="C72" s="4" t="s">
        <v>8</v>
      </c>
      <c r="D72" s="4" t="s">
        <v>41</v>
      </c>
      <c r="E72" s="4" t="s">
        <v>29</v>
      </c>
      <c r="F72" s="4" t="s">
        <v>30</v>
      </c>
      <c r="G72" s="4" t="s">
        <v>7</v>
      </c>
      <c r="H72" s="4" t="s">
        <v>8</v>
      </c>
      <c r="I72" s="20">
        <v>-335017.53000000003</v>
      </c>
      <c r="J72" s="20">
        <v>0</v>
      </c>
      <c r="K72" s="20">
        <v>-36044.57</v>
      </c>
      <c r="L72" s="20">
        <v>0</v>
      </c>
      <c r="M72" s="20">
        <v>0</v>
      </c>
      <c r="N72" s="20">
        <v>0</v>
      </c>
      <c r="O72" s="20">
        <v>-371062.1</v>
      </c>
      <c r="P72">
        <f>AF!$N$6</f>
        <v>0.77873999999999999</v>
      </c>
      <c r="Q72">
        <f>AF!$P$6</f>
        <v>0.22126000000000001</v>
      </c>
      <c r="R72" s="8">
        <f t="shared" si="8"/>
        <v>-260891.55131220003</v>
      </c>
      <c r="S72" s="8">
        <f t="shared" si="9"/>
        <v>-28069.348441800001</v>
      </c>
      <c r="T72" s="8">
        <f t="shared" si="10"/>
        <v>0</v>
      </c>
      <c r="U72" s="8">
        <f t="shared" si="11"/>
        <v>-288960.89975399995</v>
      </c>
      <c r="V72" s="8">
        <f t="shared" si="12"/>
        <v>-74125.978687800016</v>
      </c>
      <c r="W72" s="8">
        <f t="shared" si="13"/>
        <v>-7975.2215582000008</v>
      </c>
      <c r="X72" s="8">
        <f t="shared" si="14"/>
        <v>0</v>
      </c>
      <c r="Y72" s="8">
        <f t="shared" si="15"/>
        <v>-82101.200245999993</v>
      </c>
      <c r="Z72" t="s">
        <v>103</v>
      </c>
      <c r="AA72" t="s">
        <v>65</v>
      </c>
    </row>
    <row r="73" spans="1:27" ht="13.45" hidden="1" thickBot="1" x14ac:dyDescent="0.3">
      <c r="A73" s="4" t="s">
        <v>65</v>
      </c>
      <c r="B73" s="4" t="s">
        <v>7</v>
      </c>
      <c r="C73" s="4" t="s">
        <v>8</v>
      </c>
      <c r="D73" s="4" t="s">
        <v>36</v>
      </c>
      <c r="E73" s="4" t="s">
        <v>29</v>
      </c>
      <c r="F73" s="4" t="s">
        <v>30</v>
      </c>
      <c r="G73" s="4" t="s">
        <v>7</v>
      </c>
      <c r="H73" s="4" t="s">
        <v>8</v>
      </c>
      <c r="I73" s="20">
        <v>-371062.1</v>
      </c>
      <c r="J73" s="20">
        <v>0</v>
      </c>
      <c r="K73" s="20">
        <v>-35800.86</v>
      </c>
      <c r="L73" s="20">
        <v>0</v>
      </c>
      <c r="M73" s="20">
        <v>0</v>
      </c>
      <c r="N73" s="20">
        <v>0</v>
      </c>
      <c r="O73" s="20">
        <v>-406862.96</v>
      </c>
      <c r="P73">
        <f>AF!$N$6</f>
        <v>0.77873999999999999</v>
      </c>
      <c r="Q73">
        <f>AF!$P$6</f>
        <v>0.22126000000000001</v>
      </c>
      <c r="R73" s="8">
        <f t="shared" si="8"/>
        <v>-288960.89975399995</v>
      </c>
      <c r="S73" s="8">
        <f t="shared" si="9"/>
        <v>-27879.5617164</v>
      </c>
      <c r="T73" s="8">
        <f t="shared" si="10"/>
        <v>0</v>
      </c>
      <c r="U73" s="8">
        <f t="shared" si="11"/>
        <v>-316840.46147039998</v>
      </c>
      <c r="V73" s="8">
        <f t="shared" si="12"/>
        <v>-82101.200245999993</v>
      </c>
      <c r="W73" s="8">
        <f t="shared" si="13"/>
        <v>-7921.298283600001</v>
      </c>
      <c r="X73" s="8">
        <f t="shared" si="14"/>
        <v>0</v>
      </c>
      <c r="Y73" s="8">
        <f t="shared" si="15"/>
        <v>-90022.498529600009</v>
      </c>
      <c r="Z73" t="s">
        <v>103</v>
      </c>
      <c r="AA73" t="s">
        <v>65</v>
      </c>
    </row>
    <row r="74" spans="1:27" ht="13.45" hidden="1" thickBot="1" x14ac:dyDescent="0.3">
      <c r="A74" s="4" t="s">
        <v>65</v>
      </c>
      <c r="B74" s="4" t="s">
        <v>24</v>
      </c>
      <c r="C74" s="4" t="s">
        <v>8</v>
      </c>
      <c r="D74" s="4" t="s">
        <v>16</v>
      </c>
      <c r="E74" s="4" t="s">
        <v>26</v>
      </c>
      <c r="F74" s="4" t="s">
        <v>27</v>
      </c>
      <c r="G74" s="4" t="s">
        <v>24</v>
      </c>
      <c r="H74" s="4" t="s">
        <v>8</v>
      </c>
      <c r="I74" s="20">
        <v>-40793.9</v>
      </c>
      <c r="J74" s="20">
        <v>0</v>
      </c>
      <c r="K74" s="20">
        <v>-27376.77</v>
      </c>
      <c r="L74" s="20">
        <v>0</v>
      </c>
      <c r="M74" s="20">
        <v>0</v>
      </c>
      <c r="N74" s="20">
        <v>0</v>
      </c>
      <c r="O74" s="20">
        <v>-68170.67</v>
      </c>
      <c r="P74" s="17">
        <v>1</v>
      </c>
      <c r="R74" s="8">
        <f t="shared" si="8"/>
        <v>-40793.9</v>
      </c>
      <c r="S74" s="8">
        <f t="shared" si="9"/>
        <v>-27376.77</v>
      </c>
      <c r="T74" s="8">
        <f t="shared" si="10"/>
        <v>0</v>
      </c>
      <c r="U74" s="8">
        <f t="shared" si="11"/>
        <v>-68170.67</v>
      </c>
      <c r="V74" s="8">
        <f t="shared" si="12"/>
        <v>0</v>
      </c>
      <c r="W74" s="8">
        <f t="shared" si="13"/>
        <v>0</v>
      </c>
      <c r="X74" s="8">
        <f t="shared" si="14"/>
        <v>0</v>
      </c>
      <c r="Y74" s="8">
        <f t="shared" si="15"/>
        <v>0</v>
      </c>
      <c r="Z74" t="s">
        <v>102</v>
      </c>
      <c r="AA74" t="s">
        <v>65</v>
      </c>
    </row>
    <row r="75" spans="1:27" ht="13.45" hidden="1" thickBot="1" x14ac:dyDescent="0.3">
      <c r="A75" s="4" t="s">
        <v>65</v>
      </c>
      <c r="B75" s="4" t="s">
        <v>24</v>
      </c>
      <c r="C75" s="4" t="s">
        <v>8</v>
      </c>
      <c r="D75" s="4" t="s">
        <v>28</v>
      </c>
      <c r="E75" s="4" t="s">
        <v>26</v>
      </c>
      <c r="F75" s="4" t="s">
        <v>27</v>
      </c>
      <c r="G75" s="4" t="s">
        <v>24</v>
      </c>
      <c r="H75" s="4" t="s">
        <v>8</v>
      </c>
      <c r="I75" s="20">
        <v>-68170.67</v>
      </c>
      <c r="J75" s="20">
        <v>0</v>
      </c>
      <c r="K75" s="20">
        <v>-40406.97</v>
      </c>
      <c r="L75" s="20">
        <v>0</v>
      </c>
      <c r="M75" s="20">
        <v>0</v>
      </c>
      <c r="N75" s="20">
        <v>0</v>
      </c>
      <c r="O75" s="20">
        <v>-108577.64</v>
      </c>
      <c r="P75" s="17">
        <v>1</v>
      </c>
      <c r="R75" s="8">
        <f t="shared" si="8"/>
        <v>-68170.67</v>
      </c>
      <c r="S75" s="8">
        <f t="shared" si="9"/>
        <v>-40406.97</v>
      </c>
      <c r="T75" s="8">
        <f t="shared" si="10"/>
        <v>0</v>
      </c>
      <c r="U75" s="8">
        <f t="shared" si="11"/>
        <v>-108577.64</v>
      </c>
      <c r="V75" s="8">
        <f t="shared" si="12"/>
        <v>0</v>
      </c>
      <c r="W75" s="8">
        <f t="shared" si="13"/>
        <v>0</v>
      </c>
      <c r="X75" s="8">
        <f t="shared" si="14"/>
        <v>0</v>
      </c>
      <c r="Y75" s="8">
        <f t="shared" si="15"/>
        <v>0</v>
      </c>
      <c r="Z75" t="s">
        <v>102</v>
      </c>
      <c r="AA75" t="s">
        <v>65</v>
      </c>
    </row>
    <row r="76" spans="1:27" ht="13.45" hidden="1" thickBot="1" x14ac:dyDescent="0.3">
      <c r="A76" s="4" t="s">
        <v>65</v>
      </c>
      <c r="B76" s="4" t="s">
        <v>24</v>
      </c>
      <c r="C76" s="4" t="s">
        <v>8</v>
      </c>
      <c r="D76" s="4" t="s">
        <v>50</v>
      </c>
      <c r="E76" s="4" t="s">
        <v>26</v>
      </c>
      <c r="F76" s="4" t="s">
        <v>27</v>
      </c>
      <c r="G76" s="4" t="s">
        <v>24</v>
      </c>
      <c r="H76" s="4" t="s">
        <v>8</v>
      </c>
      <c r="I76" s="20">
        <v>-108577.64</v>
      </c>
      <c r="J76" s="20">
        <v>0</v>
      </c>
      <c r="K76" s="20">
        <v>-50528.33</v>
      </c>
      <c r="L76" s="20">
        <v>0</v>
      </c>
      <c r="M76" s="20">
        <v>0</v>
      </c>
      <c r="N76" s="20">
        <v>0</v>
      </c>
      <c r="O76" s="20">
        <v>-159105.97</v>
      </c>
      <c r="P76" s="17">
        <v>1</v>
      </c>
      <c r="R76" s="8">
        <f t="shared" si="8"/>
        <v>-108577.64</v>
      </c>
      <c r="S76" s="8">
        <f t="shared" si="9"/>
        <v>-50528.33</v>
      </c>
      <c r="T76" s="8">
        <f t="shared" si="10"/>
        <v>0</v>
      </c>
      <c r="U76" s="8">
        <f t="shared" si="11"/>
        <v>-159105.97</v>
      </c>
      <c r="V76" s="8">
        <f t="shared" si="12"/>
        <v>0</v>
      </c>
      <c r="W76" s="8">
        <f t="shared" si="13"/>
        <v>0</v>
      </c>
      <c r="X76" s="8">
        <f t="shared" si="14"/>
        <v>0</v>
      </c>
      <c r="Y76" s="8">
        <f t="shared" si="15"/>
        <v>0</v>
      </c>
      <c r="Z76" t="s">
        <v>102</v>
      </c>
      <c r="AA76" t="s">
        <v>65</v>
      </c>
    </row>
    <row r="77" spans="1:27" ht="13.45" hidden="1" thickBot="1" x14ac:dyDescent="0.3">
      <c r="A77" s="4" t="s">
        <v>65</v>
      </c>
      <c r="B77" s="4" t="s">
        <v>24</v>
      </c>
      <c r="C77" s="4" t="s">
        <v>8</v>
      </c>
      <c r="D77" s="4" t="s">
        <v>49</v>
      </c>
      <c r="E77" s="4" t="s">
        <v>26</v>
      </c>
      <c r="F77" s="4" t="s">
        <v>27</v>
      </c>
      <c r="G77" s="4" t="s">
        <v>24</v>
      </c>
      <c r="H77" s="4" t="s">
        <v>8</v>
      </c>
      <c r="I77" s="20">
        <v>-159105.97</v>
      </c>
      <c r="J77" s="20">
        <v>0</v>
      </c>
      <c r="K77" s="20">
        <v>-63622.85</v>
      </c>
      <c r="L77" s="20">
        <v>0</v>
      </c>
      <c r="M77" s="20">
        <v>0</v>
      </c>
      <c r="N77" s="20">
        <v>0</v>
      </c>
      <c r="O77" s="20">
        <v>-222728.82</v>
      </c>
      <c r="P77" s="17">
        <v>1</v>
      </c>
      <c r="R77" s="8">
        <f t="shared" si="8"/>
        <v>-159105.97</v>
      </c>
      <c r="S77" s="8">
        <f t="shared" si="9"/>
        <v>-63622.85</v>
      </c>
      <c r="T77" s="8">
        <f t="shared" si="10"/>
        <v>0</v>
      </c>
      <c r="U77" s="8">
        <f t="shared" si="11"/>
        <v>-222728.82</v>
      </c>
      <c r="V77" s="8">
        <f t="shared" si="12"/>
        <v>0</v>
      </c>
      <c r="W77" s="8">
        <f t="shared" si="13"/>
        <v>0</v>
      </c>
      <c r="X77" s="8">
        <f t="shared" si="14"/>
        <v>0</v>
      </c>
      <c r="Y77" s="8">
        <f t="shared" si="15"/>
        <v>0</v>
      </c>
      <c r="Z77" t="s">
        <v>102</v>
      </c>
      <c r="AA77" t="s">
        <v>65</v>
      </c>
    </row>
    <row r="78" spans="1:27" ht="13.45" hidden="1" thickBot="1" x14ac:dyDescent="0.3">
      <c r="A78" s="4" t="s">
        <v>65</v>
      </c>
      <c r="B78" s="4" t="s">
        <v>24</v>
      </c>
      <c r="C78" s="4" t="s">
        <v>8</v>
      </c>
      <c r="D78" s="4" t="s">
        <v>47</v>
      </c>
      <c r="E78" s="4" t="s">
        <v>26</v>
      </c>
      <c r="F78" s="4" t="s">
        <v>27</v>
      </c>
      <c r="G78" s="4" t="s">
        <v>24</v>
      </c>
      <c r="H78" s="4" t="s">
        <v>8</v>
      </c>
      <c r="I78" s="20">
        <v>-222728.82</v>
      </c>
      <c r="J78" s="20">
        <v>0</v>
      </c>
      <c r="K78" s="20">
        <v>-72117.06</v>
      </c>
      <c r="L78" s="20">
        <v>0</v>
      </c>
      <c r="M78" s="20">
        <v>0</v>
      </c>
      <c r="N78" s="20">
        <v>0</v>
      </c>
      <c r="O78" s="20">
        <v>-294845.88</v>
      </c>
      <c r="P78" s="17">
        <v>1</v>
      </c>
      <c r="R78" s="8">
        <f t="shared" si="8"/>
        <v>-222728.82</v>
      </c>
      <c r="S78" s="8">
        <f t="shared" si="9"/>
        <v>-72117.06</v>
      </c>
      <c r="T78" s="8">
        <f t="shared" si="10"/>
        <v>0</v>
      </c>
      <c r="U78" s="8">
        <f t="shared" si="11"/>
        <v>-294845.88</v>
      </c>
      <c r="V78" s="8">
        <f t="shared" si="12"/>
        <v>0</v>
      </c>
      <c r="W78" s="8">
        <f t="shared" si="13"/>
        <v>0</v>
      </c>
      <c r="X78" s="8">
        <f t="shared" si="14"/>
        <v>0</v>
      </c>
      <c r="Y78" s="8">
        <f t="shared" si="15"/>
        <v>0</v>
      </c>
      <c r="Z78" t="s">
        <v>102</v>
      </c>
      <c r="AA78" t="s">
        <v>65</v>
      </c>
    </row>
    <row r="79" spans="1:27" ht="13.45" hidden="1" thickBot="1" x14ac:dyDescent="0.3">
      <c r="A79" s="4" t="s">
        <v>65</v>
      </c>
      <c r="B79" s="4" t="s">
        <v>24</v>
      </c>
      <c r="C79" s="4" t="s">
        <v>8</v>
      </c>
      <c r="D79" s="4" t="s">
        <v>15</v>
      </c>
      <c r="E79" s="4" t="s">
        <v>26</v>
      </c>
      <c r="F79" s="4" t="s">
        <v>27</v>
      </c>
      <c r="G79" s="4" t="s">
        <v>24</v>
      </c>
      <c r="H79" s="4" t="s">
        <v>8</v>
      </c>
      <c r="I79" s="20">
        <v>-294845.88</v>
      </c>
      <c r="J79" s="20">
        <v>0</v>
      </c>
      <c r="K79" s="20">
        <v>-82392.69</v>
      </c>
      <c r="L79" s="20">
        <v>0</v>
      </c>
      <c r="M79" s="20">
        <v>0</v>
      </c>
      <c r="N79" s="20">
        <v>0</v>
      </c>
      <c r="O79" s="20">
        <v>-377238.57</v>
      </c>
      <c r="P79" s="17">
        <v>1</v>
      </c>
      <c r="R79" s="8">
        <f t="shared" si="8"/>
        <v>-294845.88</v>
      </c>
      <c r="S79" s="8">
        <f t="shared" si="9"/>
        <v>-82392.69</v>
      </c>
      <c r="T79" s="8">
        <f t="shared" si="10"/>
        <v>0</v>
      </c>
      <c r="U79" s="8">
        <f t="shared" si="11"/>
        <v>-377238.57</v>
      </c>
      <c r="V79" s="8">
        <f t="shared" si="12"/>
        <v>0</v>
      </c>
      <c r="W79" s="8">
        <f t="shared" si="13"/>
        <v>0</v>
      </c>
      <c r="X79" s="8">
        <f t="shared" si="14"/>
        <v>0</v>
      </c>
      <c r="Y79" s="8">
        <f t="shared" si="15"/>
        <v>0</v>
      </c>
      <c r="Z79" t="s">
        <v>102</v>
      </c>
      <c r="AA79" t="s">
        <v>65</v>
      </c>
    </row>
    <row r="80" spans="1:27" ht="13.45" hidden="1" thickBot="1" x14ac:dyDescent="0.3">
      <c r="A80" s="4" t="s">
        <v>65</v>
      </c>
      <c r="B80" s="4" t="s">
        <v>24</v>
      </c>
      <c r="C80" s="4" t="s">
        <v>8</v>
      </c>
      <c r="D80" s="4" t="s">
        <v>9</v>
      </c>
      <c r="E80" s="4" t="s">
        <v>26</v>
      </c>
      <c r="F80" s="4" t="s">
        <v>27</v>
      </c>
      <c r="G80" s="4" t="s">
        <v>24</v>
      </c>
      <c r="H80" s="4" t="s">
        <v>8</v>
      </c>
      <c r="I80" s="20">
        <v>-377238.57</v>
      </c>
      <c r="J80" s="20">
        <v>0</v>
      </c>
      <c r="K80" s="20">
        <v>-95063.26</v>
      </c>
      <c r="L80" s="20">
        <v>0</v>
      </c>
      <c r="M80" s="20">
        <v>0</v>
      </c>
      <c r="N80" s="20">
        <v>0</v>
      </c>
      <c r="O80" s="20">
        <v>-472301.83</v>
      </c>
      <c r="P80" s="17">
        <v>1</v>
      </c>
      <c r="R80" s="8">
        <f t="shared" si="8"/>
        <v>-377238.57</v>
      </c>
      <c r="S80" s="8">
        <f t="shared" si="9"/>
        <v>-95063.26</v>
      </c>
      <c r="T80" s="8">
        <f t="shared" si="10"/>
        <v>0</v>
      </c>
      <c r="U80" s="8">
        <f t="shared" si="11"/>
        <v>-472301.83</v>
      </c>
      <c r="V80" s="8">
        <f t="shared" si="12"/>
        <v>0</v>
      </c>
      <c r="W80" s="8">
        <f t="shared" si="13"/>
        <v>0</v>
      </c>
      <c r="X80" s="8">
        <f t="shared" si="14"/>
        <v>0</v>
      </c>
      <c r="Y80" s="8">
        <f t="shared" si="15"/>
        <v>0</v>
      </c>
      <c r="Z80" t="s">
        <v>102</v>
      </c>
      <c r="AA80" t="s">
        <v>65</v>
      </c>
    </row>
    <row r="81" spans="1:27" ht="13.45" hidden="1" thickBot="1" x14ac:dyDescent="0.3">
      <c r="A81" s="4" t="s">
        <v>65</v>
      </c>
      <c r="B81" s="4" t="s">
        <v>24</v>
      </c>
      <c r="C81" s="4" t="s">
        <v>8</v>
      </c>
      <c r="D81" s="4" t="s">
        <v>20</v>
      </c>
      <c r="E81" s="4" t="s">
        <v>26</v>
      </c>
      <c r="F81" s="4" t="s">
        <v>27</v>
      </c>
      <c r="G81" s="4" t="s">
        <v>24</v>
      </c>
      <c r="H81" s="4" t="s">
        <v>8</v>
      </c>
      <c r="I81" s="20">
        <v>-472301.83</v>
      </c>
      <c r="J81" s="20">
        <v>0</v>
      </c>
      <c r="K81" s="20">
        <v>-102324.52</v>
      </c>
      <c r="L81" s="20">
        <v>0</v>
      </c>
      <c r="M81" s="20">
        <v>0</v>
      </c>
      <c r="N81" s="20">
        <v>0</v>
      </c>
      <c r="O81" s="20">
        <v>-574626.35</v>
      </c>
      <c r="P81" s="17">
        <v>1</v>
      </c>
      <c r="R81" s="8">
        <f t="shared" si="8"/>
        <v>-472301.83</v>
      </c>
      <c r="S81" s="8">
        <f t="shared" si="9"/>
        <v>-102324.52</v>
      </c>
      <c r="T81" s="8">
        <f t="shared" si="10"/>
        <v>0</v>
      </c>
      <c r="U81" s="8">
        <f t="shared" si="11"/>
        <v>-574626.35</v>
      </c>
      <c r="V81" s="8">
        <f t="shared" si="12"/>
        <v>0</v>
      </c>
      <c r="W81" s="8">
        <f t="shared" si="13"/>
        <v>0</v>
      </c>
      <c r="X81" s="8">
        <f t="shared" si="14"/>
        <v>0</v>
      </c>
      <c r="Y81" s="8">
        <f t="shared" si="15"/>
        <v>0</v>
      </c>
      <c r="Z81" t="s">
        <v>102</v>
      </c>
      <c r="AA81" t="s">
        <v>65</v>
      </c>
    </row>
    <row r="82" spans="1:27" ht="13.45" hidden="1" thickBot="1" x14ac:dyDescent="0.3">
      <c r="A82" s="4" t="s">
        <v>65</v>
      </c>
      <c r="B82" s="4" t="s">
        <v>24</v>
      </c>
      <c r="C82" s="4" t="s">
        <v>8</v>
      </c>
      <c r="D82" s="4" t="s">
        <v>39</v>
      </c>
      <c r="E82" s="4" t="s">
        <v>26</v>
      </c>
      <c r="F82" s="4" t="s">
        <v>27</v>
      </c>
      <c r="G82" s="4" t="s">
        <v>24</v>
      </c>
      <c r="H82" s="4" t="s">
        <v>8</v>
      </c>
      <c r="I82" s="20">
        <v>-574626.35</v>
      </c>
      <c r="J82" s="20">
        <v>0</v>
      </c>
      <c r="K82" s="20">
        <v>-116451.93</v>
      </c>
      <c r="L82" s="20">
        <v>0</v>
      </c>
      <c r="M82" s="20">
        <v>0</v>
      </c>
      <c r="N82" s="20">
        <v>0</v>
      </c>
      <c r="O82" s="20">
        <v>-691078.28</v>
      </c>
      <c r="P82" s="17">
        <v>1</v>
      </c>
      <c r="R82" s="8">
        <f t="shared" si="8"/>
        <v>-574626.35</v>
      </c>
      <c r="S82" s="8">
        <f t="shared" si="9"/>
        <v>-116451.93</v>
      </c>
      <c r="T82" s="8">
        <f t="shared" si="10"/>
        <v>0</v>
      </c>
      <c r="U82" s="8">
        <f t="shared" si="11"/>
        <v>-691078.28</v>
      </c>
      <c r="V82" s="8">
        <f t="shared" si="12"/>
        <v>0</v>
      </c>
      <c r="W82" s="8">
        <f t="shared" si="13"/>
        <v>0</v>
      </c>
      <c r="X82" s="8">
        <f t="shared" si="14"/>
        <v>0</v>
      </c>
      <c r="Y82" s="8">
        <f t="shared" si="15"/>
        <v>0</v>
      </c>
      <c r="Z82" t="s">
        <v>102</v>
      </c>
      <c r="AA82" t="s">
        <v>65</v>
      </c>
    </row>
    <row r="83" spans="1:27" ht="13.45" hidden="1" thickBot="1" x14ac:dyDescent="0.3">
      <c r="A83" s="4" t="s">
        <v>65</v>
      </c>
      <c r="B83" s="4" t="s">
        <v>24</v>
      </c>
      <c r="C83" s="4" t="s">
        <v>8</v>
      </c>
      <c r="D83" s="4" t="s">
        <v>55</v>
      </c>
      <c r="E83" s="4" t="s">
        <v>26</v>
      </c>
      <c r="F83" s="4" t="s">
        <v>27</v>
      </c>
      <c r="G83" s="4" t="s">
        <v>24</v>
      </c>
      <c r="H83" s="4" t="s">
        <v>8</v>
      </c>
      <c r="I83" s="20">
        <v>-691078.28</v>
      </c>
      <c r="J83" s="20">
        <v>0</v>
      </c>
      <c r="K83" s="20">
        <v>-134082.82999999999</v>
      </c>
      <c r="L83" s="20">
        <v>0</v>
      </c>
      <c r="M83" s="20">
        <v>0</v>
      </c>
      <c r="N83" s="20">
        <v>0</v>
      </c>
      <c r="O83" s="20">
        <v>-825161.11</v>
      </c>
      <c r="P83" s="17">
        <v>1</v>
      </c>
      <c r="R83" s="8">
        <f t="shared" si="8"/>
        <v>-691078.28</v>
      </c>
      <c r="S83" s="8">
        <f t="shared" si="9"/>
        <v>-134082.82999999999</v>
      </c>
      <c r="T83" s="8">
        <f t="shared" si="10"/>
        <v>0</v>
      </c>
      <c r="U83" s="8">
        <f t="shared" si="11"/>
        <v>-825161.11</v>
      </c>
      <c r="V83" s="8">
        <f t="shared" si="12"/>
        <v>0</v>
      </c>
      <c r="W83" s="8">
        <f t="shared" si="13"/>
        <v>0</v>
      </c>
      <c r="X83" s="8">
        <f t="shared" si="14"/>
        <v>0</v>
      </c>
      <c r="Y83" s="8">
        <f t="shared" si="15"/>
        <v>0</v>
      </c>
      <c r="Z83" t="s">
        <v>102</v>
      </c>
      <c r="AA83" t="s">
        <v>65</v>
      </c>
    </row>
    <row r="84" spans="1:27" ht="13.45" hidden="1" thickBot="1" x14ac:dyDescent="0.3">
      <c r="A84" s="4" t="s">
        <v>65</v>
      </c>
      <c r="B84" s="4" t="s">
        <v>24</v>
      </c>
      <c r="C84" s="4" t="s">
        <v>8</v>
      </c>
      <c r="D84" s="4" t="s">
        <v>23</v>
      </c>
      <c r="E84" s="4" t="s">
        <v>26</v>
      </c>
      <c r="F84" s="4" t="s">
        <v>27</v>
      </c>
      <c r="G84" s="4" t="s">
        <v>24</v>
      </c>
      <c r="H84" s="4" t="s">
        <v>8</v>
      </c>
      <c r="I84" s="20">
        <v>-825161.11</v>
      </c>
      <c r="J84" s="20">
        <v>0</v>
      </c>
      <c r="K84" s="20">
        <v>-153269.87</v>
      </c>
      <c r="L84" s="20">
        <v>0</v>
      </c>
      <c r="M84" s="20">
        <v>0</v>
      </c>
      <c r="N84" s="20">
        <v>0</v>
      </c>
      <c r="O84" s="20">
        <v>-978430.98</v>
      </c>
      <c r="P84" s="17">
        <v>1</v>
      </c>
      <c r="R84" s="8">
        <f t="shared" si="8"/>
        <v>-825161.11</v>
      </c>
      <c r="S84" s="8">
        <f t="shared" si="9"/>
        <v>-153269.87</v>
      </c>
      <c r="T84" s="8">
        <f t="shared" si="10"/>
        <v>0</v>
      </c>
      <c r="U84" s="8">
        <f t="shared" si="11"/>
        <v>-978430.98</v>
      </c>
      <c r="V84" s="8">
        <f t="shared" si="12"/>
        <v>0</v>
      </c>
      <c r="W84" s="8">
        <f t="shared" si="13"/>
        <v>0</v>
      </c>
      <c r="X84" s="8">
        <f t="shared" si="14"/>
        <v>0</v>
      </c>
      <c r="Y84" s="8">
        <f t="shared" si="15"/>
        <v>0</v>
      </c>
      <c r="Z84" t="s">
        <v>102</v>
      </c>
      <c r="AA84" t="s">
        <v>65</v>
      </c>
    </row>
    <row r="85" spans="1:27" ht="13.45" hidden="1" thickBot="1" x14ac:dyDescent="0.3">
      <c r="A85" s="4" t="s">
        <v>65</v>
      </c>
      <c r="B85" s="4" t="s">
        <v>24</v>
      </c>
      <c r="C85" s="4" t="s">
        <v>8</v>
      </c>
      <c r="D85" s="4" t="s">
        <v>42</v>
      </c>
      <c r="E85" s="4" t="s">
        <v>26</v>
      </c>
      <c r="F85" s="4" t="s">
        <v>27</v>
      </c>
      <c r="G85" s="4" t="s">
        <v>24</v>
      </c>
      <c r="H85" s="4" t="s">
        <v>8</v>
      </c>
      <c r="I85" s="20">
        <v>-978430.98</v>
      </c>
      <c r="J85" s="20">
        <v>0</v>
      </c>
      <c r="K85" s="20">
        <v>-172656.8</v>
      </c>
      <c r="L85" s="20">
        <v>0</v>
      </c>
      <c r="M85" s="20">
        <v>0</v>
      </c>
      <c r="N85" s="20">
        <v>0</v>
      </c>
      <c r="O85" s="20">
        <v>-1151087.78</v>
      </c>
      <c r="P85" s="17">
        <v>1</v>
      </c>
      <c r="R85" s="8">
        <f t="shared" si="8"/>
        <v>-978430.98</v>
      </c>
      <c r="S85" s="8">
        <f t="shared" si="9"/>
        <v>-172656.8</v>
      </c>
      <c r="T85" s="8">
        <f t="shared" si="10"/>
        <v>0</v>
      </c>
      <c r="U85" s="8">
        <f t="shared" si="11"/>
        <v>-1151087.78</v>
      </c>
      <c r="V85" s="8">
        <f t="shared" si="12"/>
        <v>0</v>
      </c>
      <c r="W85" s="8">
        <f t="shared" si="13"/>
        <v>0</v>
      </c>
      <c r="X85" s="8">
        <f t="shared" si="14"/>
        <v>0</v>
      </c>
      <c r="Y85" s="8">
        <f t="shared" si="15"/>
        <v>0</v>
      </c>
      <c r="Z85" t="s">
        <v>102</v>
      </c>
      <c r="AA85" t="s">
        <v>65</v>
      </c>
    </row>
    <row r="86" spans="1:27" ht="13.45" hidden="1" thickBot="1" x14ac:dyDescent="0.3">
      <c r="A86" s="4" t="s">
        <v>65</v>
      </c>
      <c r="B86" s="4" t="s">
        <v>24</v>
      </c>
      <c r="C86" s="4" t="s">
        <v>8</v>
      </c>
      <c r="D86" s="4" t="s">
        <v>48</v>
      </c>
      <c r="E86" s="4" t="s">
        <v>26</v>
      </c>
      <c r="F86" s="4" t="s">
        <v>27</v>
      </c>
      <c r="G86" s="4" t="s">
        <v>24</v>
      </c>
      <c r="H86" s="4" t="s">
        <v>8</v>
      </c>
      <c r="I86" s="20">
        <v>-1151087.78</v>
      </c>
      <c r="J86" s="20">
        <v>0</v>
      </c>
      <c r="K86" s="20">
        <v>-192312.19</v>
      </c>
      <c r="L86" s="20">
        <v>0</v>
      </c>
      <c r="M86" s="20">
        <v>0</v>
      </c>
      <c r="N86" s="20">
        <v>0</v>
      </c>
      <c r="O86" s="20">
        <v>-1343399.97</v>
      </c>
      <c r="P86" s="17">
        <v>1</v>
      </c>
      <c r="R86" s="8">
        <f t="shared" si="8"/>
        <v>-1151087.78</v>
      </c>
      <c r="S86" s="8">
        <f t="shared" si="9"/>
        <v>-192312.19</v>
      </c>
      <c r="T86" s="8">
        <f t="shared" si="10"/>
        <v>0</v>
      </c>
      <c r="U86" s="8">
        <f t="shared" si="11"/>
        <v>-1343399.97</v>
      </c>
      <c r="V86" s="8">
        <f t="shared" si="12"/>
        <v>0</v>
      </c>
      <c r="W86" s="8">
        <f t="shared" si="13"/>
        <v>0</v>
      </c>
      <c r="X86" s="8">
        <f t="shared" si="14"/>
        <v>0</v>
      </c>
      <c r="Y86" s="8">
        <f t="shared" si="15"/>
        <v>0</v>
      </c>
      <c r="Z86" t="s">
        <v>102</v>
      </c>
      <c r="AA86" t="s">
        <v>65</v>
      </c>
    </row>
    <row r="87" spans="1:27" ht="13.45" hidden="1" thickBot="1" x14ac:dyDescent="0.3">
      <c r="A87" s="4" t="s">
        <v>65</v>
      </c>
      <c r="B87" s="41" t="s">
        <v>24</v>
      </c>
      <c r="C87" s="41" t="s">
        <v>8</v>
      </c>
      <c r="D87" s="41" t="s">
        <v>48</v>
      </c>
      <c r="E87" s="41" t="s">
        <v>26</v>
      </c>
      <c r="F87" s="4" t="s">
        <v>27</v>
      </c>
      <c r="G87" s="41" t="s">
        <v>24</v>
      </c>
      <c r="H87" s="41" t="s">
        <v>8</v>
      </c>
      <c r="I87" s="43"/>
      <c r="J87" s="43"/>
      <c r="K87" s="43">
        <v>1416</v>
      </c>
      <c r="L87" s="43"/>
      <c r="M87" s="22">
        <v>5852</v>
      </c>
      <c r="N87" s="43"/>
      <c r="O87" s="43">
        <v>7268</v>
      </c>
      <c r="P87" s="33">
        <v>1</v>
      </c>
      <c r="Q87" s="34"/>
      <c r="R87" s="35">
        <f t="shared" si="8"/>
        <v>0</v>
      </c>
      <c r="S87" s="35">
        <f t="shared" si="9"/>
        <v>1416</v>
      </c>
      <c r="T87" s="8">
        <f t="shared" si="10"/>
        <v>5852</v>
      </c>
      <c r="U87" s="35">
        <f t="shared" si="11"/>
        <v>7268</v>
      </c>
      <c r="V87" s="35">
        <f t="shared" si="12"/>
        <v>0</v>
      </c>
      <c r="W87" s="35">
        <f t="shared" si="13"/>
        <v>0</v>
      </c>
      <c r="X87" s="8">
        <f t="shared" si="14"/>
        <v>0</v>
      </c>
      <c r="Y87" s="35">
        <f t="shared" si="15"/>
        <v>0</v>
      </c>
      <c r="Z87" t="s">
        <v>102</v>
      </c>
      <c r="AA87" s="34" t="s">
        <v>65</v>
      </c>
    </row>
    <row r="88" spans="1:27" ht="13.45" hidden="1" thickBot="1" x14ac:dyDescent="0.3">
      <c r="A88" s="4" t="s">
        <v>65</v>
      </c>
      <c r="B88" s="4" t="s">
        <v>24</v>
      </c>
      <c r="C88" s="4" t="s">
        <v>8</v>
      </c>
      <c r="D88" s="4" t="s">
        <v>31</v>
      </c>
      <c r="E88" s="4" t="s">
        <v>26</v>
      </c>
      <c r="F88" s="4" t="s">
        <v>27</v>
      </c>
      <c r="G88" s="4" t="s">
        <v>24</v>
      </c>
      <c r="H88" s="4" t="s">
        <v>8</v>
      </c>
      <c r="I88" s="20">
        <v>-1343399.97</v>
      </c>
      <c r="J88" s="20">
        <v>0</v>
      </c>
      <c r="K88" s="20">
        <v>-210786.51</v>
      </c>
      <c r="L88" s="20">
        <v>0</v>
      </c>
      <c r="M88" s="20">
        <v>0</v>
      </c>
      <c r="N88" s="20">
        <v>0</v>
      </c>
      <c r="O88" s="20">
        <v>-1554186.48</v>
      </c>
      <c r="P88" s="17">
        <v>1</v>
      </c>
      <c r="R88" s="8">
        <f t="shared" si="8"/>
        <v>-1343399.97</v>
      </c>
      <c r="S88" s="8">
        <f t="shared" si="9"/>
        <v>-210786.51</v>
      </c>
      <c r="T88" s="8">
        <f t="shared" si="10"/>
        <v>0</v>
      </c>
      <c r="U88" s="8">
        <f t="shared" si="11"/>
        <v>-1554186.48</v>
      </c>
      <c r="V88" s="8">
        <f t="shared" si="12"/>
        <v>0</v>
      </c>
      <c r="W88" s="8">
        <f t="shared" si="13"/>
        <v>0</v>
      </c>
      <c r="X88" s="8">
        <f t="shared" si="14"/>
        <v>0</v>
      </c>
      <c r="Y88" s="8">
        <f t="shared" si="15"/>
        <v>0</v>
      </c>
      <c r="Z88" t="s">
        <v>102</v>
      </c>
      <c r="AA88" t="s">
        <v>65</v>
      </c>
    </row>
    <row r="89" spans="1:27" ht="13.45" hidden="1" thickBot="1" x14ac:dyDescent="0.3">
      <c r="A89" s="4" t="s">
        <v>65</v>
      </c>
      <c r="B89" s="4" t="s">
        <v>24</v>
      </c>
      <c r="C89" s="4" t="s">
        <v>8</v>
      </c>
      <c r="D89" s="4" t="s">
        <v>25</v>
      </c>
      <c r="E89" s="4" t="s">
        <v>26</v>
      </c>
      <c r="F89" s="4" t="s">
        <v>27</v>
      </c>
      <c r="G89" s="4" t="s">
        <v>24</v>
      </c>
      <c r="H89" s="4" t="s">
        <v>8</v>
      </c>
      <c r="I89" s="20">
        <v>-1554186.48</v>
      </c>
      <c r="J89" s="20">
        <v>0</v>
      </c>
      <c r="K89" s="20">
        <v>-225062.78</v>
      </c>
      <c r="L89" s="20">
        <v>0</v>
      </c>
      <c r="M89" s="20">
        <v>0</v>
      </c>
      <c r="N89" s="20">
        <v>0</v>
      </c>
      <c r="O89" s="20">
        <v>-1779249.26</v>
      </c>
      <c r="P89" s="17">
        <v>1</v>
      </c>
      <c r="R89" s="8">
        <f t="shared" si="8"/>
        <v>-1554186.48</v>
      </c>
      <c r="S89" s="8">
        <f t="shared" si="9"/>
        <v>-225062.78</v>
      </c>
      <c r="T89" s="8">
        <f t="shared" si="10"/>
        <v>0</v>
      </c>
      <c r="U89" s="8">
        <f t="shared" si="11"/>
        <v>-1779249.26</v>
      </c>
      <c r="V89" s="8">
        <f t="shared" si="12"/>
        <v>0</v>
      </c>
      <c r="W89" s="8">
        <f t="shared" si="13"/>
        <v>0</v>
      </c>
      <c r="X89" s="8">
        <f t="shared" si="14"/>
        <v>0</v>
      </c>
      <c r="Y89" s="8">
        <f t="shared" si="15"/>
        <v>0</v>
      </c>
      <c r="Z89" t="s">
        <v>102</v>
      </c>
      <c r="AA89" t="s">
        <v>65</v>
      </c>
    </row>
    <row r="90" spans="1:27" ht="13.45" hidden="1" thickBot="1" x14ac:dyDescent="0.3">
      <c r="A90" s="4" t="s">
        <v>65</v>
      </c>
      <c r="B90" s="4" t="s">
        <v>24</v>
      </c>
      <c r="C90" s="4" t="s">
        <v>8</v>
      </c>
      <c r="D90" s="4" t="s">
        <v>41</v>
      </c>
      <c r="E90" s="4" t="s">
        <v>26</v>
      </c>
      <c r="F90" s="4" t="s">
        <v>27</v>
      </c>
      <c r="G90" s="4" t="s">
        <v>24</v>
      </c>
      <c r="H90" s="4" t="s">
        <v>8</v>
      </c>
      <c r="I90" s="20">
        <v>-1779249.26</v>
      </c>
      <c r="J90" s="20">
        <v>0</v>
      </c>
      <c r="K90" s="20">
        <v>-241529.81</v>
      </c>
      <c r="L90" s="20">
        <v>0</v>
      </c>
      <c r="M90" s="20">
        <v>0</v>
      </c>
      <c r="N90" s="20">
        <v>0</v>
      </c>
      <c r="O90" s="20">
        <v>-2020779.07</v>
      </c>
      <c r="P90" s="17">
        <v>1</v>
      </c>
      <c r="R90" s="8">
        <f t="shared" si="8"/>
        <v>-1779249.26</v>
      </c>
      <c r="S90" s="8">
        <f t="shared" si="9"/>
        <v>-241529.81</v>
      </c>
      <c r="T90" s="8">
        <f t="shared" si="10"/>
        <v>0</v>
      </c>
      <c r="U90" s="8">
        <f t="shared" si="11"/>
        <v>-2020779.07</v>
      </c>
      <c r="V90" s="8">
        <f t="shared" si="12"/>
        <v>0</v>
      </c>
      <c r="W90" s="8">
        <f t="shared" si="13"/>
        <v>0</v>
      </c>
      <c r="X90" s="8">
        <f t="shared" si="14"/>
        <v>0</v>
      </c>
      <c r="Y90" s="8">
        <f t="shared" si="15"/>
        <v>0</v>
      </c>
      <c r="Z90" t="s">
        <v>102</v>
      </c>
      <c r="AA90" t="s">
        <v>65</v>
      </c>
    </row>
    <row r="91" spans="1:27" ht="13.45" hidden="1" thickBot="1" x14ac:dyDescent="0.3">
      <c r="A91" s="4" t="s">
        <v>65</v>
      </c>
      <c r="B91" s="4" t="s">
        <v>24</v>
      </c>
      <c r="C91" s="4" t="s">
        <v>8</v>
      </c>
      <c r="D91" s="4" t="s">
        <v>36</v>
      </c>
      <c r="E91" s="4" t="s">
        <v>26</v>
      </c>
      <c r="F91" s="4" t="s">
        <v>27</v>
      </c>
      <c r="G91" s="4" t="s">
        <v>24</v>
      </c>
      <c r="H91" s="4" t="s">
        <v>8</v>
      </c>
      <c r="I91" s="20">
        <v>-2020779.07</v>
      </c>
      <c r="J91" s="20">
        <v>0</v>
      </c>
      <c r="K91" s="20">
        <v>-252134.67</v>
      </c>
      <c r="L91" s="20">
        <v>0</v>
      </c>
      <c r="M91" s="20">
        <v>0</v>
      </c>
      <c r="N91" s="20">
        <v>0</v>
      </c>
      <c r="O91" s="20">
        <v>-2272913.7400000002</v>
      </c>
      <c r="P91" s="17">
        <v>1</v>
      </c>
      <c r="R91" s="8">
        <f t="shared" si="8"/>
        <v>-2020779.07</v>
      </c>
      <c r="S91" s="8">
        <f t="shared" si="9"/>
        <v>-252134.67</v>
      </c>
      <c r="T91" s="8">
        <f t="shared" si="10"/>
        <v>0</v>
      </c>
      <c r="U91" s="8">
        <f t="shared" si="11"/>
        <v>-2272913.7400000002</v>
      </c>
      <c r="V91" s="8">
        <f t="shared" si="12"/>
        <v>0</v>
      </c>
      <c r="W91" s="8">
        <f t="shared" si="13"/>
        <v>0</v>
      </c>
      <c r="X91" s="8">
        <f t="shared" si="14"/>
        <v>0</v>
      </c>
      <c r="Y91" s="8">
        <f t="shared" si="15"/>
        <v>0</v>
      </c>
      <c r="Z91" t="s">
        <v>102</v>
      </c>
      <c r="AA91" t="s">
        <v>65</v>
      </c>
    </row>
    <row r="92" spans="1:27" ht="13.45" hidden="1" thickBot="1" x14ac:dyDescent="0.3">
      <c r="A92" s="4" t="s">
        <v>65</v>
      </c>
      <c r="B92" s="4" t="s">
        <v>24</v>
      </c>
      <c r="C92" s="4" t="s">
        <v>8</v>
      </c>
      <c r="D92" s="4" t="s">
        <v>49</v>
      </c>
      <c r="E92" s="4" t="s">
        <v>56</v>
      </c>
      <c r="F92" s="4" t="s">
        <v>18</v>
      </c>
      <c r="G92" s="4" t="s">
        <v>24</v>
      </c>
      <c r="H92" s="4" t="s">
        <v>8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17">
        <v>1</v>
      </c>
      <c r="R92" s="8">
        <f t="shared" si="8"/>
        <v>0</v>
      </c>
      <c r="S92" s="8">
        <f t="shared" si="9"/>
        <v>0</v>
      </c>
      <c r="T92" s="8">
        <f t="shared" si="10"/>
        <v>0</v>
      </c>
      <c r="U92" s="8">
        <f t="shared" si="11"/>
        <v>0</v>
      </c>
      <c r="V92" s="8">
        <f t="shared" si="12"/>
        <v>0</v>
      </c>
      <c r="W92" s="8">
        <f t="shared" si="13"/>
        <v>0</v>
      </c>
      <c r="X92" s="8">
        <f t="shared" si="14"/>
        <v>0</v>
      </c>
      <c r="Y92" s="8">
        <f t="shared" si="15"/>
        <v>0</v>
      </c>
      <c r="Z92" t="s">
        <v>103</v>
      </c>
      <c r="AA92" t="s">
        <v>65</v>
      </c>
    </row>
    <row r="93" spans="1:27" ht="13.45" hidden="1" thickBot="1" x14ac:dyDescent="0.3">
      <c r="A93" s="4" t="s">
        <v>65</v>
      </c>
      <c r="B93" s="4" t="s">
        <v>24</v>
      </c>
      <c r="C93" s="4" t="s">
        <v>8</v>
      </c>
      <c r="D93" s="4" t="s">
        <v>47</v>
      </c>
      <c r="E93" s="4" t="s">
        <v>56</v>
      </c>
      <c r="F93" s="4" t="s">
        <v>18</v>
      </c>
      <c r="G93" s="4" t="s">
        <v>24</v>
      </c>
      <c r="H93" s="4" t="s">
        <v>8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 s="20">
        <v>0</v>
      </c>
      <c r="P93" s="17">
        <v>1</v>
      </c>
      <c r="R93" s="8">
        <f t="shared" si="8"/>
        <v>0</v>
      </c>
      <c r="S93" s="8">
        <f t="shared" si="9"/>
        <v>0</v>
      </c>
      <c r="T93" s="8">
        <f t="shared" si="10"/>
        <v>0</v>
      </c>
      <c r="U93" s="8">
        <f t="shared" si="11"/>
        <v>0</v>
      </c>
      <c r="V93" s="8">
        <f t="shared" si="12"/>
        <v>0</v>
      </c>
      <c r="W93" s="8">
        <f t="shared" si="13"/>
        <v>0</v>
      </c>
      <c r="X93" s="8">
        <f t="shared" si="14"/>
        <v>0</v>
      </c>
      <c r="Y93" s="8">
        <f t="shared" si="15"/>
        <v>0</v>
      </c>
      <c r="Z93" t="s">
        <v>103</v>
      </c>
      <c r="AA93" t="s">
        <v>65</v>
      </c>
    </row>
    <row r="94" spans="1:27" ht="13.45" hidden="1" thickBot="1" x14ac:dyDescent="0.3">
      <c r="A94" s="4" t="s">
        <v>65</v>
      </c>
      <c r="B94" s="4" t="s">
        <v>24</v>
      </c>
      <c r="C94" s="4" t="s">
        <v>8</v>
      </c>
      <c r="D94" s="4" t="s">
        <v>15</v>
      </c>
      <c r="E94" s="4" t="s">
        <v>56</v>
      </c>
      <c r="F94" s="4" t="s">
        <v>18</v>
      </c>
      <c r="G94" s="4" t="s">
        <v>24</v>
      </c>
      <c r="H94" s="4" t="s">
        <v>8</v>
      </c>
      <c r="I94" s="20">
        <v>0</v>
      </c>
      <c r="J94" s="20">
        <v>0</v>
      </c>
      <c r="K94" s="20">
        <v>0</v>
      </c>
      <c r="L94" s="20">
        <v>0</v>
      </c>
      <c r="M94" s="20">
        <v>0</v>
      </c>
      <c r="N94" s="20">
        <v>0</v>
      </c>
      <c r="O94" s="20">
        <v>0</v>
      </c>
      <c r="P94" s="17">
        <v>1</v>
      </c>
      <c r="R94" s="8">
        <f t="shared" si="8"/>
        <v>0</v>
      </c>
      <c r="S94" s="8">
        <f t="shared" si="9"/>
        <v>0</v>
      </c>
      <c r="T94" s="8">
        <f t="shared" si="10"/>
        <v>0</v>
      </c>
      <c r="U94" s="8">
        <f t="shared" si="11"/>
        <v>0</v>
      </c>
      <c r="V94" s="8">
        <f t="shared" si="12"/>
        <v>0</v>
      </c>
      <c r="W94" s="8">
        <f t="shared" si="13"/>
        <v>0</v>
      </c>
      <c r="X94" s="8">
        <f t="shared" si="14"/>
        <v>0</v>
      </c>
      <c r="Y94" s="8">
        <f t="shared" si="15"/>
        <v>0</v>
      </c>
      <c r="Z94" t="s">
        <v>103</v>
      </c>
      <c r="AA94" t="s">
        <v>65</v>
      </c>
    </row>
    <row r="95" spans="1:27" ht="13.45" hidden="1" thickBot="1" x14ac:dyDescent="0.3">
      <c r="A95" s="4" t="s">
        <v>65</v>
      </c>
      <c r="B95" s="4" t="s">
        <v>24</v>
      </c>
      <c r="C95" s="4" t="s">
        <v>8</v>
      </c>
      <c r="D95" s="4" t="s">
        <v>9</v>
      </c>
      <c r="E95" s="4" t="s">
        <v>56</v>
      </c>
      <c r="F95" s="4" t="s">
        <v>18</v>
      </c>
      <c r="G95" s="4" t="s">
        <v>24</v>
      </c>
      <c r="H95" s="4" t="s">
        <v>8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17">
        <v>1</v>
      </c>
      <c r="R95" s="8">
        <f t="shared" si="8"/>
        <v>0</v>
      </c>
      <c r="S95" s="8">
        <f t="shared" si="9"/>
        <v>0</v>
      </c>
      <c r="T95" s="8">
        <f t="shared" si="10"/>
        <v>0</v>
      </c>
      <c r="U95" s="8">
        <f t="shared" si="11"/>
        <v>0</v>
      </c>
      <c r="V95" s="8">
        <f t="shared" si="12"/>
        <v>0</v>
      </c>
      <c r="W95" s="8">
        <f t="shared" si="13"/>
        <v>0</v>
      </c>
      <c r="X95" s="8">
        <f t="shared" si="14"/>
        <v>0</v>
      </c>
      <c r="Y95" s="8">
        <f t="shared" si="15"/>
        <v>0</v>
      </c>
      <c r="Z95" t="s">
        <v>103</v>
      </c>
      <c r="AA95" t="s">
        <v>65</v>
      </c>
    </row>
    <row r="96" spans="1:27" ht="13.45" hidden="1" thickBot="1" x14ac:dyDescent="0.3">
      <c r="A96" s="4" t="s">
        <v>65</v>
      </c>
      <c r="B96" s="4" t="s">
        <v>24</v>
      </c>
      <c r="C96" s="4" t="s">
        <v>8</v>
      </c>
      <c r="D96" s="4" t="s">
        <v>20</v>
      </c>
      <c r="E96" s="4" t="s">
        <v>56</v>
      </c>
      <c r="F96" s="4" t="s">
        <v>18</v>
      </c>
      <c r="G96" s="4" t="s">
        <v>24</v>
      </c>
      <c r="H96" s="4" t="s">
        <v>8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17">
        <v>1</v>
      </c>
      <c r="R96" s="8">
        <f t="shared" si="8"/>
        <v>0</v>
      </c>
      <c r="S96" s="8">
        <f t="shared" si="9"/>
        <v>0</v>
      </c>
      <c r="T96" s="8">
        <f t="shared" si="10"/>
        <v>0</v>
      </c>
      <c r="U96" s="8">
        <f t="shared" si="11"/>
        <v>0</v>
      </c>
      <c r="V96" s="8">
        <f t="shared" si="12"/>
        <v>0</v>
      </c>
      <c r="W96" s="8">
        <f t="shared" si="13"/>
        <v>0</v>
      </c>
      <c r="X96" s="8">
        <f t="shared" si="14"/>
        <v>0</v>
      </c>
      <c r="Y96" s="8">
        <f t="shared" si="15"/>
        <v>0</v>
      </c>
      <c r="Z96" t="s">
        <v>103</v>
      </c>
      <c r="AA96" t="s">
        <v>65</v>
      </c>
    </row>
    <row r="97" spans="1:27" ht="13.45" hidden="1" thickBot="1" x14ac:dyDescent="0.3">
      <c r="A97" s="4" t="s">
        <v>65</v>
      </c>
      <c r="B97" s="4" t="s">
        <v>24</v>
      </c>
      <c r="C97" s="4" t="s">
        <v>8</v>
      </c>
      <c r="D97" s="4" t="s">
        <v>39</v>
      </c>
      <c r="E97" s="4" t="s">
        <v>56</v>
      </c>
      <c r="F97" s="4" t="s">
        <v>18</v>
      </c>
      <c r="G97" s="4" t="s">
        <v>24</v>
      </c>
      <c r="H97" s="4" t="s">
        <v>8</v>
      </c>
      <c r="I97" s="20">
        <v>0</v>
      </c>
      <c r="J97" s="20">
        <v>0</v>
      </c>
      <c r="K97" s="20">
        <v>0</v>
      </c>
      <c r="L97" s="20">
        <v>0</v>
      </c>
      <c r="M97" s="20">
        <v>0</v>
      </c>
      <c r="N97" s="20">
        <v>0</v>
      </c>
      <c r="O97" s="20">
        <v>0</v>
      </c>
      <c r="P97" s="17">
        <v>1</v>
      </c>
      <c r="R97" s="8">
        <f t="shared" si="8"/>
        <v>0</v>
      </c>
      <c r="S97" s="8">
        <f t="shared" si="9"/>
        <v>0</v>
      </c>
      <c r="T97" s="8">
        <f t="shared" si="10"/>
        <v>0</v>
      </c>
      <c r="U97" s="8">
        <f t="shared" si="11"/>
        <v>0</v>
      </c>
      <c r="V97" s="8">
        <f t="shared" si="12"/>
        <v>0</v>
      </c>
      <c r="W97" s="8">
        <f t="shared" si="13"/>
        <v>0</v>
      </c>
      <c r="X97" s="8">
        <f t="shared" si="14"/>
        <v>0</v>
      </c>
      <c r="Y97" s="8">
        <f t="shared" si="15"/>
        <v>0</v>
      </c>
      <c r="Z97" t="s">
        <v>103</v>
      </c>
      <c r="AA97" t="s">
        <v>65</v>
      </c>
    </row>
    <row r="98" spans="1:27" ht="13.45" hidden="1" thickBot="1" x14ac:dyDescent="0.3">
      <c r="A98" s="4" t="s">
        <v>65</v>
      </c>
      <c r="B98" s="4" t="s">
        <v>24</v>
      </c>
      <c r="C98" s="4" t="s">
        <v>8</v>
      </c>
      <c r="D98" s="4" t="s">
        <v>55</v>
      </c>
      <c r="E98" s="4" t="s">
        <v>56</v>
      </c>
      <c r="F98" s="4" t="s">
        <v>18</v>
      </c>
      <c r="G98" s="4" t="s">
        <v>24</v>
      </c>
      <c r="H98" s="4" t="s">
        <v>8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17">
        <v>1</v>
      </c>
      <c r="R98" s="8">
        <f t="shared" si="8"/>
        <v>0</v>
      </c>
      <c r="S98" s="8">
        <f t="shared" si="9"/>
        <v>0</v>
      </c>
      <c r="T98" s="8">
        <f t="shared" si="10"/>
        <v>0</v>
      </c>
      <c r="U98" s="8">
        <f t="shared" si="11"/>
        <v>0</v>
      </c>
      <c r="V98" s="8">
        <f t="shared" si="12"/>
        <v>0</v>
      </c>
      <c r="W98" s="8">
        <f t="shared" si="13"/>
        <v>0</v>
      </c>
      <c r="X98" s="8">
        <f t="shared" si="14"/>
        <v>0</v>
      </c>
      <c r="Y98" s="8">
        <f t="shared" si="15"/>
        <v>0</v>
      </c>
      <c r="Z98" t="s">
        <v>103</v>
      </c>
      <c r="AA98" t="s">
        <v>65</v>
      </c>
    </row>
    <row r="99" spans="1:27" ht="13.45" hidden="1" thickBot="1" x14ac:dyDescent="0.3">
      <c r="A99" s="4" t="s">
        <v>65</v>
      </c>
      <c r="B99" s="4" t="s">
        <v>24</v>
      </c>
      <c r="C99" s="4" t="s">
        <v>8</v>
      </c>
      <c r="D99" s="4" t="s">
        <v>23</v>
      </c>
      <c r="E99" s="4" t="s">
        <v>56</v>
      </c>
      <c r="F99" s="4" t="s">
        <v>18</v>
      </c>
      <c r="G99" s="4" t="s">
        <v>24</v>
      </c>
      <c r="H99" s="4" t="s">
        <v>8</v>
      </c>
      <c r="I99" s="20">
        <v>0</v>
      </c>
      <c r="J99" s="20">
        <v>0</v>
      </c>
      <c r="K99" s="20">
        <v>0</v>
      </c>
      <c r="L99" s="20">
        <v>0</v>
      </c>
      <c r="M99" s="20">
        <v>0</v>
      </c>
      <c r="N99" s="20">
        <v>0</v>
      </c>
      <c r="O99" s="20">
        <v>0</v>
      </c>
      <c r="P99" s="17">
        <v>1</v>
      </c>
      <c r="R99" s="8">
        <f t="shared" si="8"/>
        <v>0</v>
      </c>
      <c r="S99" s="8">
        <f t="shared" si="9"/>
        <v>0</v>
      </c>
      <c r="T99" s="8">
        <f t="shared" si="10"/>
        <v>0</v>
      </c>
      <c r="U99" s="8">
        <f t="shared" si="11"/>
        <v>0</v>
      </c>
      <c r="V99" s="8">
        <f t="shared" si="12"/>
        <v>0</v>
      </c>
      <c r="W99" s="8">
        <f t="shared" si="13"/>
        <v>0</v>
      </c>
      <c r="X99" s="8">
        <f t="shared" si="14"/>
        <v>0</v>
      </c>
      <c r="Y99" s="8">
        <f t="shared" si="15"/>
        <v>0</v>
      </c>
      <c r="Z99" t="s">
        <v>103</v>
      </c>
      <c r="AA99" t="s">
        <v>65</v>
      </c>
    </row>
    <row r="100" spans="1:27" ht="13.45" hidden="1" thickBot="1" x14ac:dyDescent="0.3">
      <c r="A100" s="4" t="s">
        <v>65</v>
      </c>
      <c r="B100" s="4" t="s">
        <v>24</v>
      </c>
      <c r="C100" s="4" t="s">
        <v>8</v>
      </c>
      <c r="D100" s="4" t="s">
        <v>42</v>
      </c>
      <c r="E100" s="4" t="s">
        <v>56</v>
      </c>
      <c r="F100" s="4" t="s">
        <v>18</v>
      </c>
      <c r="G100" s="4" t="s">
        <v>24</v>
      </c>
      <c r="H100" s="4" t="s">
        <v>8</v>
      </c>
      <c r="I100" s="20">
        <v>0</v>
      </c>
      <c r="J100" s="20">
        <v>0</v>
      </c>
      <c r="K100" s="20">
        <v>-89.25</v>
      </c>
      <c r="L100" s="20">
        <v>0</v>
      </c>
      <c r="M100" s="20">
        <v>0</v>
      </c>
      <c r="N100" s="20">
        <v>0</v>
      </c>
      <c r="O100" s="20">
        <v>-89.25</v>
      </c>
      <c r="P100" s="17">
        <v>1</v>
      </c>
      <c r="R100" s="8">
        <f t="shared" si="8"/>
        <v>0</v>
      </c>
      <c r="S100" s="8">
        <f t="shared" si="9"/>
        <v>-89.25</v>
      </c>
      <c r="T100" s="8">
        <f t="shared" si="10"/>
        <v>0</v>
      </c>
      <c r="U100" s="8">
        <f t="shared" si="11"/>
        <v>-89.25</v>
      </c>
      <c r="V100" s="8">
        <f t="shared" si="12"/>
        <v>0</v>
      </c>
      <c r="W100" s="8">
        <f t="shared" si="13"/>
        <v>0</v>
      </c>
      <c r="X100" s="8">
        <f t="shared" si="14"/>
        <v>0</v>
      </c>
      <c r="Y100" s="8">
        <f t="shared" si="15"/>
        <v>0</v>
      </c>
      <c r="Z100" t="s">
        <v>103</v>
      </c>
      <c r="AA100" t="s">
        <v>65</v>
      </c>
    </row>
    <row r="101" spans="1:27" ht="13.45" hidden="1" thickBot="1" x14ac:dyDescent="0.3">
      <c r="A101" s="4" t="s">
        <v>65</v>
      </c>
      <c r="B101" s="4" t="s">
        <v>24</v>
      </c>
      <c r="C101" s="4" t="s">
        <v>8</v>
      </c>
      <c r="D101" s="4" t="s">
        <v>48</v>
      </c>
      <c r="E101" s="4" t="s">
        <v>56</v>
      </c>
      <c r="F101" s="4" t="s">
        <v>18</v>
      </c>
      <c r="G101" s="4" t="s">
        <v>24</v>
      </c>
      <c r="H101" s="4" t="s">
        <v>8</v>
      </c>
      <c r="I101" s="20">
        <v>-89.25</v>
      </c>
      <c r="J101" s="20">
        <v>0</v>
      </c>
      <c r="K101" s="20">
        <v>-279.51</v>
      </c>
      <c r="L101" s="20">
        <v>0</v>
      </c>
      <c r="M101" s="20">
        <v>0</v>
      </c>
      <c r="N101" s="20">
        <v>0</v>
      </c>
      <c r="O101" s="20">
        <v>-368.76</v>
      </c>
      <c r="P101" s="17">
        <v>1</v>
      </c>
      <c r="R101" s="8">
        <f t="shared" si="8"/>
        <v>-89.25</v>
      </c>
      <c r="S101" s="8">
        <f t="shared" si="9"/>
        <v>-279.51</v>
      </c>
      <c r="T101" s="8">
        <f t="shared" si="10"/>
        <v>0</v>
      </c>
      <c r="U101" s="8">
        <f t="shared" si="11"/>
        <v>-368.76</v>
      </c>
      <c r="V101" s="8">
        <f t="shared" si="12"/>
        <v>0</v>
      </c>
      <c r="W101" s="8">
        <f t="shared" si="13"/>
        <v>0</v>
      </c>
      <c r="X101" s="8">
        <f t="shared" si="14"/>
        <v>0</v>
      </c>
      <c r="Y101" s="8">
        <f t="shared" si="15"/>
        <v>0</v>
      </c>
      <c r="Z101" t="s">
        <v>103</v>
      </c>
      <c r="AA101" t="s">
        <v>65</v>
      </c>
    </row>
    <row r="102" spans="1:27" ht="13.45" hidden="1" thickBot="1" x14ac:dyDescent="0.3">
      <c r="A102" s="3" t="s">
        <v>65</v>
      </c>
      <c r="B102" s="3" t="s">
        <v>24</v>
      </c>
      <c r="C102" s="3" t="s">
        <v>8</v>
      </c>
      <c r="D102" s="3" t="s">
        <v>48</v>
      </c>
      <c r="E102" s="3" t="s">
        <v>56</v>
      </c>
      <c r="F102" s="4" t="s">
        <v>18</v>
      </c>
      <c r="G102" s="3" t="s">
        <v>24</v>
      </c>
      <c r="H102" s="3" t="s">
        <v>8</v>
      </c>
      <c r="I102" s="22"/>
      <c r="J102" s="22"/>
      <c r="K102" s="22">
        <v>0</v>
      </c>
      <c r="L102" s="22"/>
      <c r="M102" s="22"/>
      <c r="N102" s="22"/>
      <c r="O102" s="22"/>
      <c r="P102" s="17">
        <v>1</v>
      </c>
      <c r="R102" s="8">
        <f t="shared" si="8"/>
        <v>0</v>
      </c>
      <c r="S102" s="8">
        <f t="shared" si="9"/>
        <v>0</v>
      </c>
      <c r="T102" s="8">
        <f t="shared" si="10"/>
        <v>0</v>
      </c>
      <c r="U102" s="8">
        <f t="shared" si="11"/>
        <v>0</v>
      </c>
      <c r="V102" s="8">
        <f t="shared" si="12"/>
        <v>0</v>
      </c>
      <c r="W102" s="8">
        <f t="shared" si="13"/>
        <v>0</v>
      </c>
      <c r="X102" s="8">
        <f t="shared" si="14"/>
        <v>0</v>
      </c>
      <c r="Y102" s="8">
        <f t="shared" si="15"/>
        <v>0</v>
      </c>
      <c r="Z102" t="s">
        <v>103</v>
      </c>
      <c r="AA102" t="s">
        <v>65</v>
      </c>
    </row>
    <row r="103" spans="1:27" ht="13.45" hidden="1" thickBot="1" x14ac:dyDescent="0.3">
      <c r="A103" s="4" t="s">
        <v>65</v>
      </c>
      <c r="B103" s="4" t="s">
        <v>24</v>
      </c>
      <c r="C103" s="4" t="s">
        <v>8</v>
      </c>
      <c r="D103" s="4" t="s">
        <v>31</v>
      </c>
      <c r="E103" s="4" t="s">
        <v>56</v>
      </c>
      <c r="F103" s="4" t="s">
        <v>18</v>
      </c>
      <c r="G103" s="4" t="s">
        <v>24</v>
      </c>
      <c r="H103" s="4" t="s">
        <v>8</v>
      </c>
      <c r="I103" s="20">
        <v>-368.76</v>
      </c>
      <c r="J103" s="20">
        <v>0</v>
      </c>
      <c r="K103" s="20">
        <v>-387.73</v>
      </c>
      <c r="L103" s="20">
        <v>0</v>
      </c>
      <c r="M103" s="20">
        <v>0</v>
      </c>
      <c r="N103" s="20">
        <v>0</v>
      </c>
      <c r="O103" s="20">
        <v>-756.49</v>
      </c>
      <c r="P103" s="17">
        <v>1</v>
      </c>
      <c r="R103" s="8">
        <f t="shared" si="8"/>
        <v>-368.76</v>
      </c>
      <c r="S103" s="8">
        <f t="shared" si="9"/>
        <v>-387.73</v>
      </c>
      <c r="T103" s="8">
        <f t="shared" si="10"/>
        <v>0</v>
      </c>
      <c r="U103" s="8">
        <f t="shared" si="11"/>
        <v>-756.49</v>
      </c>
      <c r="V103" s="8">
        <f t="shared" si="12"/>
        <v>0</v>
      </c>
      <c r="W103" s="8">
        <f t="shared" si="13"/>
        <v>0</v>
      </c>
      <c r="X103" s="8">
        <f t="shared" si="14"/>
        <v>0</v>
      </c>
      <c r="Y103" s="8">
        <f t="shared" si="15"/>
        <v>0</v>
      </c>
      <c r="Z103" t="s">
        <v>103</v>
      </c>
      <c r="AA103" t="s">
        <v>65</v>
      </c>
    </row>
    <row r="104" spans="1:27" ht="13.45" hidden="1" thickBot="1" x14ac:dyDescent="0.3">
      <c r="A104" s="4" t="s">
        <v>65</v>
      </c>
      <c r="B104" s="4" t="s">
        <v>24</v>
      </c>
      <c r="C104" s="4" t="s">
        <v>8</v>
      </c>
      <c r="D104" s="4" t="s">
        <v>25</v>
      </c>
      <c r="E104" s="4" t="s">
        <v>56</v>
      </c>
      <c r="F104" s="4" t="s">
        <v>18</v>
      </c>
      <c r="G104" s="4" t="s">
        <v>24</v>
      </c>
      <c r="H104" s="4" t="s">
        <v>8</v>
      </c>
      <c r="I104" s="20">
        <v>-756.49</v>
      </c>
      <c r="J104" s="20">
        <v>0</v>
      </c>
      <c r="K104" s="20">
        <v>-426.24</v>
      </c>
      <c r="L104" s="20">
        <v>0</v>
      </c>
      <c r="M104" s="20">
        <v>0</v>
      </c>
      <c r="N104" s="20">
        <v>0</v>
      </c>
      <c r="O104" s="20">
        <v>-1182.73</v>
      </c>
      <c r="P104" s="17">
        <v>1</v>
      </c>
      <c r="R104" s="8">
        <f t="shared" si="8"/>
        <v>-756.49</v>
      </c>
      <c r="S104" s="8">
        <f t="shared" si="9"/>
        <v>-426.24</v>
      </c>
      <c r="T104" s="8">
        <f t="shared" si="10"/>
        <v>0</v>
      </c>
      <c r="U104" s="8">
        <f t="shared" si="11"/>
        <v>-1182.73</v>
      </c>
      <c r="V104" s="8">
        <f t="shared" si="12"/>
        <v>0</v>
      </c>
      <c r="W104" s="8">
        <f t="shared" si="13"/>
        <v>0</v>
      </c>
      <c r="X104" s="8">
        <f t="shared" si="14"/>
        <v>0</v>
      </c>
      <c r="Y104" s="8">
        <f t="shared" si="15"/>
        <v>0</v>
      </c>
      <c r="Z104" t="s">
        <v>103</v>
      </c>
      <c r="AA104" t="s">
        <v>65</v>
      </c>
    </row>
    <row r="105" spans="1:27" ht="13.45" hidden="1" thickBot="1" x14ac:dyDescent="0.3">
      <c r="A105" s="4" t="s">
        <v>65</v>
      </c>
      <c r="B105" s="4" t="s">
        <v>24</v>
      </c>
      <c r="C105" s="4" t="s">
        <v>8</v>
      </c>
      <c r="D105" s="4" t="s">
        <v>41</v>
      </c>
      <c r="E105" s="4" t="s">
        <v>56</v>
      </c>
      <c r="F105" s="4" t="s">
        <v>18</v>
      </c>
      <c r="G105" s="4" t="s">
        <v>24</v>
      </c>
      <c r="H105" s="4" t="s">
        <v>8</v>
      </c>
      <c r="I105" s="20">
        <v>-1182.73</v>
      </c>
      <c r="J105" s="20">
        <v>0</v>
      </c>
      <c r="K105" s="20">
        <v>-470.68</v>
      </c>
      <c r="L105" s="20">
        <v>0</v>
      </c>
      <c r="M105" s="20">
        <v>0</v>
      </c>
      <c r="N105" s="20">
        <v>0</v>
      </c>
      <c r="O105" s="20">
        <v>-1653.41</v>
      </c>
      <c r="P105" s="17">
        <v>1</v>
      </c>
      <c r="R105" s="8">
        <f t="shared" si="8"/>
        <v>-1182.73</v>
      </c>
      <c r="S105" s="8">
        <f t="shared" si="9"/>
        <v>-470.68</v>
      </c>
      <c r="T105" s="8">
        <f t="shared" si="10"/>
        <v>0</v>
      </c>
      <c r="U105" s="8">
        <f t="shared" si="11"/>
        <v>-1653.41</v>
      </c>
      <c r="V105" s="8">
        <f t="shared" si="12"/>
        <v>0</v>
      </c>
      <c r="W105" s="8">
        <f t="shared" si="13"/>
        <v>0</v>
      </c>
      <c r="X105" s="8">
        <f t="shared" si="14"/>
        <v>0</v>
      </c>
      <c r="Y105" s="8">
        <f t="shared" si="15"/>
        <v>0</v>
      </c>
      <c r="Z105" t="s">
        <v>103</v>
      </c>
      <c r="AA105" t="s">
        <v>65</v>
      </c>
    </row>
    <row r="106" spans="1:27" ht="13.45" hidden="1" thickBot="1" x14ac:dyDescent="0.3">
      <c r="A106" s="4" t="s">
        <v>65</v>
      </c>
      <c r="B106" s="4" t="s">
        <v>24</v>
      </c>
      <c r="C106" s="4" t="s">
        <v>8</v>
      </c>
      <c r="D106" s="4" t="s">
        <v>36</v>
      </c>
      <c r="E106" s="4" t="s">
        <v>56</v>
      </c>
      <c r="F106" s="4" t="s">
        <v>18</v>
      </c>
      <c r="G106" s="4" t="s">
        <v>24</v>
      </c>
      <c r="H106" s="4" t="s">
        <v>8</v>
      </c>
      <c r="I106" s="20">
        <v>-1653.41</v>
      </c>
      <c r="J106" s="20">
        <v>0</v>
      </c>
      <c r="K106" s="20">
        <v>-484.62</v>
      </c>
      <c r="L106" s="20">
        <v>0</v>
      </c>
      <c r="M106" s="20">
        <v>0</v>
      </c>
      <c r="N106" s="20">
        <v>0</v>
      </c>
      <c r="O106" s="20">
        <v>-2138.0300000000002</v>
      </c>
      <c r="P106" s="17">
        <v>1</v>
      </c>
      <c r="R106" s="8">
        <f t="shared" si="8"/>
        <v>-1653.41</v>
      </c>
      <c r="S106" s="8">
        <f t="shared" si="9"/>
        <v>-484.62</v>
      </c>
      <c r="T106" s="8">
        <f t="shared" si="10"/>
        <v>0</v>
      </c>
      <c r="U106" s="8">
        <f t="shared" si="11"/>
        <v>-2138.0300000000002</v>
      </c>
      <c r="V106" s="8">
        <f t="shared" si="12"/>
        <v>0</v>
      </c>
      <c r="W106" s="8">
        <f t="shared" si="13"/>
        <v>0</v>
      </c>
      <c r="X106" s="8">
        <f t="shared" si="14"/>
        <v>0</v>
      </c>
      <c r="Y106" s="8">
        <f t="shared" si="15"/>
        <v>0</v>
      </c>
      <c r="Z106" t="s">
        <v>103</v>
      </c>
      <c r="AA106" t="s">
        <v>65</v>
      </c>
    </row>
    <row r="107" spans="1:27" ht="13.45" hidden="1" thickBot="1" x14ac:dyDescent="0.3">
      <c r="A107" s="4" t="s">
        <v>65</v>
      </c>
      <c r="B107" s="4" t="s">
        <v>24</v>
      </c>
      <c r="C107" s="4" t="s">
        <v>8</v>
      </c>
      <c r="D107" s="4" t="s">
        <v>16</v>
      </c>
      <c r="E107" s="4" t="s">
        <v>46</v>
      </c>
      <c r="F107" s="4" t="s">
        <v>33</v>
      </c>
      <c r="G107" s="4" t="s">
        <v>24</v>
      </c>
      <c r="H107" s="4" t="s">
        <v>8</v>
      </c>
      <c r="I107" s="20">
        <v>-3710.79</v>
      </c>
      <c r="J107" s="20">
        <v>0</v>
      </c>
      <c r="K107" s="20">
        <v>-1600.62</v>
      </c>
      <c r="L107" s="20">
        <v>0</v>
      </c>
      <c r="M107" s="20">
        <v>0</v>
      </c>
      <c r="N107" s="20">
        <v>0</v>
      </c>
      <c r="O107" s="20">
        <v>-5311.41</v>
      </c>
      <c r="P107" s="17">
        <v>1</v>
      </c>
      <c r="R107" s="8">
        <f t="shared" si="8"/>
        <v>-3710.79</v>
      </c>
      <c r="S107" s="8">
        <f t="shared" si="9"/>
        <v>-1600.62</v>
      </c>
      <c r="T107" s="8">
        <f t="shared" si="10"/>
        <v>0</v>
      </c>
      <c r="U107" s="8">
        <f t="shared" si="11"/>
        <v>-5311.41</v>
      </c>
      <c r="V107" s="8">
        <f t="shared" si="12"/>
        <v>0</v>
      </c>
      <c r="W107" s="8">
        <f t="shared" si="13"/>
        <v>0</v>
      </c>
      <c r="X107" s="8">
        <f t="shared" si="14"/>
        <v>0</v>
      </c>
      <c r="Y107" s="8">
        <f t="shared" si="15"/>
        <v>0</v>
      </c>
      <c r="Z107" t="s">
        <v>103</v>
      </c>
      <c r="AA107" t="s">
        <v>65</v>
      </c>
    </row>
    <row r="108" spans="1:27" ht="13.45" hidden="1" thickBot="1" x14ac:dyDescent="0.3">
      <c r="A108" s="4" t="s">
        <v>65</v>
      </c>
      <c r="B108" s="4" t="s">
        <v>24</v>
      </c>
      <c r="C108" s="4" t="s">
        <v>8</v>
      </c>
      <c r="D108" s="4" t="s">
        <v>28</v>
      </c>
      <c r="E108" s="4" t="s">
        <v>46</v>
      </c>
      <c r="F108" s="4" t="s">
        <v>33</v>
      </c>
      <c r="G108" s="4" t="s">
        <v>24</v>
      </c>
      <c r="H108" s="4" t="s">
        <v>8</v>
      </c>
      <c r="I108" s="20">
        <v>-5311.41</v>
      </c>
      <c r="J108" s="20">
        <v>0</v>
      </c>
      <c r="K108" s="20">
        <v>-1600.62</v>
      </c>
      <c r="L108" s="20">
        <v>0</v>
      </c>
      <c r="M108" s="20">
        <v>0</v>
      </c>
      <c r="N108" s="20">
        <v>0</v>
      </c>
      <c r="O108" s="20">
        <v>-6912.03</v>
      </c>
      <c r="P108" s="17">
        <v>1</v>
      </c>
      <c r="R108" s="8">
        <f t="shared" si="8"/>
        <v>-5311.41</v>
      </c>
      <c r="S108" s="8">
        <f t="shared" si="9"/>
        <v>-1600.62</v>
      </c>
      <c r="T108" s="8">
        <f t="shared" si="10"/>
        <v>0</v>
      </c>
      <c r="U108" s="8">
        <f t="shared" si="11"/>
        <v>-6912.03</v>
      </c>
      <c r="V108" s="8">
        <f t="shared" si="12"/>
        <v>0</v>
      </c>
      <c r="W108" s="8">
        <f t="shared" si="13"/>
        <v>0</v>
      </c>
      <c r="X108" s="8">
        <f t="shared" si="14"/>
        <v>0</v>
      </c>
      <c r="Y108" s="8">
        <f t="shared" si="15"/>
        <v>0</v>
      </c>
      <c r="Z108" t="s">
        <v>103</v>
      </c>
      <c r="AA108" t="s">
        <v>65</v>
      </c>
    </row>
    <row r="109" spans="1:27" ht="13.45" hidden="1" thickBot="1" x14ac:dyDescent="0.3">
      <c r="A109" s="4" t="s">
        <v>65</v>
      </c>
      <c r="B109" s="4" t="s">
        <v>24</v>
      </c>
      <c r="C109" s="4" t="s">
        <v>8</v>
      </c>
      <c r="D109" s="4" t="s">
        <v>50</v>
      </c>
      <c r="E109" s="4" t="s">
        <v>46</v>
      </c>
      <c r="F109" s="4" t="s">
        <v>33</v>
      </c>
      <c r="G109" s="4" t="s">
        <v>24</v>
      </c>
      <c r="H109" s="4" t="s">
        <v>8</v>
      </c>
      <c r="I109" s="20">
        <v>-6912.03</v>
      </c>
      <c r="J109" s="20">
        <v>0</v>
      </c>
      <c r="K109" s="20">
        <v>-1600.62</v>
      </c>
      <c r="L109" s="20">
        <v>0</v>
      </c>
      <c r="M109" s="20">
        <v>0</v>
      </c>
      <c r="N109" s="20">
        <v>0</v>
      </c>
      <c r="O109" s="20">
        <v>-8512.65</v>
      </c>
      <c r="P109" s="17">
        <v>1</v>
      </c>
      <c r="R109" s="8">
        <f t="shared" si="8"/>
        <v>-6912.03</v>
      </c>
      <c r="S109" s="8">
        <f t="shared" si="9"/>
        <v>-1600.62</v>
      </c>
      <c r="T109" s="8">
        <f t="shared" si="10"/>
        <v>0</v>
      </c>
      <c r="U109" s="8">
        <f t="shared" si="11"/>
        <v>-8512.65</v>
      </c>
      <c r="V109" s="8">
        <f t="shared" si="12"/>
        <v>0</v>
      </c>
      <c r="W109" s="8">
        <f t="shared" si="13"/>
        <v>0</v>
      </c>
      <c r="X109" s="8">
        <f t="shared" si="14"/>
        <v>0</v>
      </c>
      <c r="Y109" s="8">
        <f t="shared" si="15"/>
        <v>0</v>
      </c>
      <c r="Z109" t="s">
        <v>103</v>
      </c>
      <c r="AA109" t="s">
        <v>65</v>
      </c>
    </row>
    <row r="110" spans="1:27" ht="13.45" hidden="1" thickBot="1" x14ac:dyDescent="0.3">
      <c r="A110" s="4" t="s">
        <v>65</v>
      </c>
      <c r="B110" s="4" t="s">
        <v>24</v>
      </c>
      <c r="C110" s="4" t="s">
        <v>8</v>
      </c>
      <c r="D110" s="4" t="s">
        <v>49</v>
      </c>
      <c r="E110" s="4" t="s">
        <v>46</v>
      </c>
      <c r="F110" s="4" t="s">
        <v>33</v>
      </c>
      <c r="G110" s="4" t="s">
        <v>24</v>
      </c>
      <c r="H110" s="4" t="s">
        <v>8</v>
      </c>
      <c r="I110" s="20">
        <v>-8512.65</v>
      </c>
      <c r="J110" s="20">
        <v>0</v>
      </c>
      <c r="K110" s="20">
        <v>-1606.32</v>
      </c>
      <c r="L110" s="20">
        <v>0</v>
      </c>
      <c r="M110" s="20">
        <v>0</v>
      </c>
      <c r="N110" s="20">
        <v>0</v>
      </c>
      <c r="O110" s="20">
        <v>-10118.969999999999</v>
      </c>
      <c r="P110" s="17">
        <v>1</v>
      </c>
      <c r="R110" s="8">
        <f t="shared" si="8"/>
        <v>-8512.65</v>
      </c>
      <c r="S110" s="8">
        <f t="shared" si="9"/>
        <v>-1606.32</v>
      </c>
      <c r="T110" s="8">
        <f t="shared" si="10"/>
        <v>0</v>
      </c>
      <c r="U110" s="8">
        <f t="shared" si="11"/>
        <v>-10118.969999999999</v>
      </c>
      <c r="V110" s="8">
        <f t="shared" si="12"/>
        <v>0</v>
      </c>
      <c r="W110" s="8">
        <f t="shared" si="13"/>
        <v>0</v>
      </c>
      <c r="X110" s="8">
        <f t="shared" si="14"/>
        <v>0</v>
      </c>
      <c r="Y110" s="8">
        <f t="shared" si="15"/>
        <v>0</v>
      </c>
      <c r="Z110" t="s">
        <v>103</v>
      </c>
      <c r="AA110" t="s">
        <v>65</v>
      </c>
    </row>
    <row r="111" spans="1:27" ht="13.45" hidden="1" thickBot="1" x14ac:dyDescent="0.3">
      <c r="A111" s="4" t="s">
        <v>65</v>
      </c>
      <c r="B111" s="4" t="s">
        <v>24</v>
      </c>
      <c r="C111" s="4" t="s">
        <v>8</v>
      </c>
      <c r="D111" s="4" t="s">
        <v>47</v>
      </c>
      <c r="E111" s="4" t="s">
        <v>46</v>
      </c>
      <c r="F111" s="4" t="s">
        <v>33</v>
      </c>
      <c r="G111" s="4" t="s">
        <v>24</v>
      </c>
      <c r="H111" s="4" t="s">
        <v>8</v>
      </c>
      <c r="I111" s="20">
        <v>-10118.969999999999</v>
      </c>
      <c r="J111" s="20">
        <v>0</v>
      </c>
      <c r="K111" s="20">
        <v>-1612.02</v>
      </c>
      <c r="L111" s="20">
        <v>0</v>
      </c>
      <c r="M111" s="20">
        <v>0</v>
      </c>
      <c r="N111" s="20">
        <v>0</v>
      </c>
      <c r="O111" s="20">
        <v>-11730.99</v>
      </c>
      <c r="P111" s="17">
        <v>1</v>
      </c>
      <c r="R111" s="8">
        <f t="shared" si="8"/>
        <v>-10118.969999999999</v>
      </c>
      <c r="S111" s="8">
        <f t="shared" si="9"/>
        <v>-1612.02</v>
      </c>
      <c r="T111" s="8">
        <f t="shared" si="10"/>
        <v>0</v>
      </c>
      <c r="U111" s="8">
        <f t="shared" si="11"/>
        <v>-11730.99</v>
      </c>
      <c r="V111" s="8">
        <f t="shared" si="12"/>
        <v>0</v>
      </c>
      <c r="W111" s="8">
        <f t="shared" si="13"/>
        <v>0</v>
      </c>
      <c r="X111" s="8">
        <f t="shared" si="14"/>
        <v>0</v>
      </c>
      <c r="Y111" s="8">
        <f t="shared" si="15"/>
        <v>0</v>
      </c>
      <c r="Z111" t="s">
        <v>103</v>
      </c>
      <c r="AA111" t="s">
        <v>65</v>
      </c>
    </row>
    <row r="112" spans="1:27" ht="13.45" hidden="1" thickBot="1" x14ac:dyDescent="0.3">
      <c r="A112" s="4" t="s">
        <v>65</v>
      </c>
      <c r="B112" s="4" t="s">
        <v>24</v>
      </c>
      <c r="C112" s="4" t="s">
        <v>8</v>
      </c>
      <c r="D112" s="4" t="s">
        <v>15</v>
      </c>
      <c r="E112" s="4" t="s">
        <v>46</v>
      </c>
      <c r="F112" s="4" t="s">
        <v>33</v>
      </c>
      <c r="G112" s="4" t="s">
        <v>24</v>
      </c>
      <c r="H112" s="4" t="s">
        <v>8</v>
      </c>
      <c r="I112" s="20">
        <v>-11730.99</v>
      </c>
      <c r="J112" s="20">
        <v>0</v>
      </c>
      <c r="K112" s="20">
        <v>-1684.05</v>
      </c>
      <c r="L112" s="20">
        <v>0</v>
      </c>
      <c r="M112" s="20">
        <v>0</v>
      </c>
      <c r="N112" s="20">
        <v>0</v>
      </c>
      <c r="O112" s="20">
        <v>-13415.04</v>
      </c>
      <c r="P112" s="17">
        <v>1</v>
      </c>
      <c r="R112" s="8">
        <f t="shared" si="8"/>
        <v>-11730.99</v>
      </c>
      <c r="S112" s="8">
        <f t="shared" si="9"/>
        <v>-1684.05</v>
      </c>
      <c r="T112" s="8">
        <f t="shared" si="10"/>
        <v>0</v>
      </c>
      <c r="U112" s="8">
        <f t="shared" si="11"/>
        <v>-13415.04</v>
      </c>
      <c r="V112" s="8">
        <f t="shared" si="12"/>
        <v>0</v>
      </c>
      <c r="W112" s="8">
        <f t="shared" si="13"/>
        <v>0</v>
      </c>
      <c r="X112" s="8">
        <f t="shared" si="14"/>
        <v>0</v>
      </c>
      <c r="Y112" s="8">
        <f t="shared" si="15"/>
        <v>0</v>
      </c>
      <c r="Z112" t="s">
        <v>103</v>
      </c>
      <c r="AA112" t="s">
        <v>65</v>
      </c>
    </row>
    <row r="113" spans="1:27" ht="13.45" hidden="1" thickBot="1" x14ac:dyDescent="0.3">
      <c r="A113" s="4" t="s">
        <v>65</v>
      </c>
      <c r="B113" s="4" t="s">
        <v>24</v>
      </c>
      <c r="C113" s="4" t="s">
        <v>8</v>
      </c>
      <c r="D113" s="4" t="s">
        <v>9</v>
      </c>
      <c r="E113" s="4" t="s">
        <v>46</v>
      </c>
      <c r="F113" s="4" t="s">
        <v>33</v>
      </c>
      <c r="G113" s="4" t="s">
        <v>24</v>
      </c>
      <c r="H113" s="4" t="s">
        <v>8</v>
      </c>
      <c r="I113" s="20">
        <v>-13415.04</v>
      </c>
      <c r="J113" s="20">
        <v>0</v>
      </c>
      <c r="K113" s="20">
        <v>-1817.83</v>
      </c>
      <c r="L113" s="20">
        <v>0</v>
      </c>
      <c r="M113" s="20">
        <v>0</v>
      </c>
      <c r="N113" s="20">
        <v>0</v>
      </c>
      <c r="O113" s="20">
        <v>-15232.87</v>
      </c>
      <c r="P113" s="17">
        <v>1</v>
      </c>
      <c r="R113" s="8">
        <f t="shared" si="8"/>
        <v>-13415.04</v>
      </c>
      <c r="S113" s="8">
        <f t="shared" si="9"/>
        <v>-1817.83</v>
      </c>
      <c r="T113" s="8">
        <f t="shared" si="10"/>
        <v>0</v>
      </c>
      <c r="U113" s="8">
        <f t="shared" si="11"/>
        <v>-15232.87</v>
      </c>
      <c r="V113" s="8">
        <f t="shared" si="12"/>
        <v>0</v>
      </c>
      <c r="W113" s="8">
        <f t="shared" si="13"/>
        <v>0</v>
      </c>
      <c r="X113" s="8">
        <f t="shared" si="14"/>
        <v>0</v>
      </c>
      <c r="Y113" s="8">
        <f t="shared" si="15"/>
        <v>0</v>
      </c>
      <c r="Z113" t="s">
        <v>103</v>
      </c>
      <c r="AA113" t="s">
        <v>65</v>
      </c>
    </row>
    <row r="114" spans="1:27" ht="13.45" hidden="1" thickBot="1" x14ac:dyDescent="0.3">
      <c r="A114" s="4" t="s">
        <v>65</v>
      </c>
      <c r="B114" s="4" t="s">
        <v>24</v>
      </c>
      <c r="C114" s="4" t="s">
        <v>8</v>
      </c>
      <c r="D114" s="4" t="s">
        <v>20</v>
      </c>
      <c r="E114" s="4" t="s">
        <v>46</v>
      </c>
      <c r="F114" s="4" t="s">
        <v>33</v>
      </c>
      <c r="G114" s="4" t="s">
        <v>24</v>
      </c>
      <c r="H114" s="4" t="s">
        <v>8</v>
      </c>
      <c r="I114" s="20">
        <v>-15232.87</v>
      </c>
      <c r="J114" s="20">
        <v>0</v>
      </c>
      <c r="K114" s="20">
        <v>-1919.14</v>
      </c>
      <c r="L114" s="20">
        <v>0</v>
      </c>
      <c r="M114" s="20">
        <v>0</v>
      </c>
      <c r="N114" s="20">
        <v>0</v>
      </c>
      <c r="O114" s="20">
        <v>-17152.009999999998</v>
      </c>
      <c r="P114" s="17">
        <v>1</v>
      </c>
      <c r="R114" s="8">
        <f t="shared" si="8"/>
        <v>-15232.87</v>
      </c>
      <c r="S114" s="8">
        <f t="shared" si="9"/>
        <v>-1919.14</v>
      </c>
      <c r="T114" s="8">
        <f t="shared" si="10"/>
        <v>0</v>
      </c>
      <c r="U114" s="8">
        <f t="shared" si="11"/>
        <v>-17152.009999999998</v>
      </c>
      <c r="V114" s="8">
        <f t="shared" si="12"/>
        <v>0</v>
      </c>
      <c r="W114" s="8">
        <f t="shared" si="13"/>
        <v>0</v>
      </c>
      <c r="X114" s="8">
        <f t="shared" si="14"/>
        <v>0</v>
      </c>
      <c r="Y114" s="8">
        <f t="shared" si="15"/>
        <v>0</v>
      </c>
      <c r="Z114" t="s">
        <v>103</v>
      </c>
      <c r="AA114" t="s">
        <v>65</v>
      </c>
    </row>
    <row r="115" spans="1:27" ht="13.45" hidden="1" thickBot="1" x14ac:dyDescent="0.3">
      <c r="A115" s="4" t="s">
        <v>65</v>
      </c>
      <c r="B115" s="4" t="s">
        <v>24</v>
      </c>
      <c r="C115" s="4" t="s">
        <v>8</v>
      </c>
      <c r="D115" s="4" t="s">
        <v>39</v>
      </c>
      <c r="E115" s="4" t="s">
        <v>46</v>
      </c>
      <c r="F115" s="4" t="s">
        <v>33</v>
      </c>
      <c r="G115" s="4" t="s">
        <v>24</v>
      </c>
      <c r="H115" s="4" t="s">
        <v>8</v>
      </c>
      <c r="I115" s="20">
        <v>-17152.009999999998</v>
      </c>
      <c r="J115" s="20">
        <v>0</v>
      </c>
      <c r="K115" s="20">
        <v>-1992.83</v>
      </c>
      <c r="L115" s="20">
        <v>0</v>
      </c>
      <c r="M115" s="20">
        <v>0</v>
      </c>
      <c r="N115" s="20">
        <v>0</v>
      </c>
      <c r="O115" s="20">
        <v>-19144.84</v>
      </c>
      <c r="P115" s="17">
        <v>1</v>
      </c>
      <c r="R115" s="8">
        <f t="shared" si="8"/>
        <v>-17152.009999999998</v>
      </c>
      <c r="S115" s="8">
        <f t="shared" si="9"/>
        <v>-1992.83</v>
      </c>
      <c r="T115" s="8">
        <f t="shared" si="10"/>
        <v>0</v>
      </c>
      <c r="U115" s="8">
        <f t="shared" si="11"/>
        <v>-19144.84</v>
      </c>
      <c r="V115" s="8">
        <f t="shared" si="12"/>
        <v>0</v>
      </c>
      <c r="W115" s="8">
        <f t="shared" si="13"/>
        <v>0</v>
      </c>
      <c r="X115" s="8">
        <f t="shared" si="14"/>
        <v>0</v>
      </c>
      <c r="Y115" s="8">
        <f t="shared" si="15"/>
        <v>0</v>
      </c>
      <c r="Z115" t="s">
        <v>103</v>
      </c>
      <c r="AA115" t="s">
        <v>65</v>
      </c>
    </row>
    <row r="116" spans="1:27" ht="13.45" hidden="1" thickBot="1" x14ac:dyDescent="0.3">
      <c r="A116" s="4" t="s">
        <v>65</v>
      </c>
      <c r="B116" s="4" t="s">
        <v>24</v>
      </c>
      <c r="C116" s="4" t="s">
        <v>8</v>
      </c>
      <c r="D116" s="4" t="s">
        <v>55</v>
      </c>
      <c r="E116" s="4" t="s">
        <v>46</v>
      </c>
      <c r="F116" s="4" t="s">
        <v>33</v>
      </c>
      <c r="G116" s="4" t="s">
        <v>24</v>
      </c>
      <c r="H116" s="4" t="s">
        <v>8</v>
      </c>
      <c r="I116" s="20">
        <v>-19144.84</v>
      </c>
      <c r="J116" s="20">
        <v>0</v>
      </c>
      <c r="K116" s="20">
        <v>-2044.26</v>
      </c>
      <c r="L116" s="20">
        <v>0</v>
      </c>
      <c r="M116" s="20">
        <v>0</v>
      </c>
      <c r="N116" s="20">
        <v>0</v>
      </c>
      <c r="O116" s="20">
        <v>-21189.1</v>
      </c>
      <c r="P116" s="17">
        <v>1</v>
      </c>
      <c r="R116" s="8">
        <f t="shared" si="8"/>
        <v>-19144.84</v>
      </c>
      <c r="S116" s="8">
        <f t="shared" si="9"/>
        <v>-2044.26</v>
      </c>
      <c r="T116" s="8">
        <f t="shared" si="10"/>
        <v>0</v>
      </c>
      <c r="U116" s="8">
        <f t="shared" si="11"/>
        <v>-21189.1</v>
      </c>
      <c r="V116" s="8">
        <f t="shared" si="12"/>
        <v>0</v>
      </c>
      <c r="W116" s="8">
        <f t="shared" si="13"/>
        <v>0</v>
      </c>
      <c r="X116" s="8">
        <f t="shared" si="14"/>
        <v>0</v>
      </c>
      <c r="Y116" s="8">
        <f t="shared" si="15"/>
        <v>0</v>
      </c>
      <c r="Z116" t="s">
        <v>103</v>
      </c>
      <c r="AA116" t="s">
        <v>65</v>
      </c>
    </row>
    <row r="117" spans="1:27" ht="13.45" hidden="1" thickBot="1" x14ac:dyDescent="0.3">
      <c r="A117" s="4" t="s">
        <v>65</v>
      </c>
      <c r="B117" s="4" t="s">
        <v>24</v>
      </c>
      <c r="C117" s="4" t="s">
        <v>8</v>
      </c>
      <c r="D117" s="4" t="s">
        <v>23</v>
      </c>
      <c r="E117" s="4" t="s">
        <v>46</v>
      </c>
      <c r="F117" s="4" t="s">
        <v>33</v>
      </c>
      <c r="G117" s="4" t="s">
        <v>24</v>
      </c>
      <c r="H117" s="4" t="s">
        <v>8</v>
      </c>
      <c r="I117" s="20">
        <v>-21189.1</v>
      </c>
      <c r="J117" s="20">
        <v>0</v>
      </c>
      <c r="K117" s="20">
        <v>-2143.08</v>
      </c>
      <c r="L117" s="20">
        <v>0</v>
      </c>
      <c r="M117" s="20">
        <v>0</v>
      </c>
      <c r="N117" s="20">
        <v>0</v>
      </c>
      <c r="O117" s="20">
        <v>-23332.18</v>
      </c>
      <c r="P117" s="17">
        <v>1</v>
      </c>
      <c r="R117" s="8">
        <f t="shared" si="8"/>
        <v>-21189.1</v>
      </c>
      <c r="S117" s="8">
        <f t="shared" si="9"/>
        <v>-2143.08</v>
      </c>
      <c r="T117" s="8">
        <f t="shared" si="10"/>
        <v>0</v>
      </c>
      <c r="U117" s="8">
        <f t="shared" si="11"/>
        <v>-23332.18</v>
      </c>
      <c r="V117" s="8">
        <f t="shared" si="12"/>
        <v>0</v>
      </c>
      <c r="W117" s="8">
        <f t="shared" si="13"/>
        <v>0</v>
      </c>
      <c r="X117" s="8">
        <f t="shared" si="14"/>
        <v>0</v>
      </c>
      <c r="Y117" s="8">
        <f t="shared" si="15"/>
        <v>0</v>
      </c>
      <c r="Z117" t="s">
        <v>103</v>
      </c>
      <c r="AA117" t="s">
        <v>65</v>
      </c>
    </row>
    <row r="118" spans="1:27" ht="13.45" hidden="1" thickBot="1" x14ac:dyDescent="0.3">
      <c r="A118" s="4" t="s">
        <v>65</v>
      </c>
      <c r="B118" s="4" t="s">
        <v>24</v>
      </c>
      <c r="C118" s="4" t="s">
        <v>8</v>
      </c>
      <c r="D118" s="4" t="s">
        <v>42</v>
      </c>
      <c r="E118" s="4" t="s">
        <v>46</v>
      </c>
      <c r="F118" s="4" t="s">
        <v>33</v>
      </c>
      <c r="G118" s="4" t="s">
        <v>24</v>
      </c>
      <c r="H118" s="4" t="s">
        <v>8</v>
      </c>
      <c r="I118" s="20">
        <v>-23332.18</v>
      </c>
      <c r="J118" s="20">
        <v>0</v>
      </c>
      <c r="K118" s="20">
        <v>-2349.6</v>
      </c>
      <c r="L118" s="20">
        <v>0</v>
      </c>
      <c r="M118" s="20">
        <v>0</v>
      </c>
      <c r="N118" s="20">
        <v>0</v>
      </c>
      <c r="O118" s="20">
        <v>-25681.78</v>
      </c>
      <c r="P118" s="17">
        <v>1</v>
      </c>
      <c r="R118" s="8">
        <f t="shared" si="8"/>
        <v>-23332.18</v>
      </c>
      <c r="S118" s="8">
        <f t="shared" si="9"/>
        <v>-2349.6</v>
      </c>
      <c r="T118" s="8">
        <f t="shared" si="10"/>
        <v>0</v>
      </c>
      <c r="U118" s="8">
        <f t="shared" si="11"/>
        <v>-25681.78</v>
      </c>
      <c r="V118" s="8">
        <f t="shared" si="12"/>
        <v>0</v>
      </c>
      <c r="W118" s="8">
        <f t="shared" si="13"/>
        <v>0</v>
      </c>
      <c r="X118" s="8">
        <f t="shared" si="14"/>
        <v>0</v>
      </c>
      <c r="Y118" s="8">
        <f t="shared" si="15"/>
        <v>0</v>
      </c>
      <c r="Z118" t="s">
        <v>103</v>
      </c>
      <c r="AA118" t="s">
        <v>65</v>
      </c>
    </row>
    <row r="119" spans="1:27" ht="13.45" hidden="1" thickBot="1" x14ac:dyDescent="0.3">
      <c r="A119" s="4" t="s">
        <v>65</v>
      </c>
      <c r="B119" s="4" t="s">
        <v>24</v>
      </c>
      <c r="C119" s="4" t="s">
        <v>8</v>
      </c>
      <c r="D119" s="4" t="s">
        <v>48</v>
      </c>
      <c r="E119" s="4" t="s">
        <v>46</v>
      </c>
      <c r="F119" s="4" t="s">
        <v>33</v>
      </c>
      <c r="G119" s="4" t="s">
        <v>24</v>
      </c>
      <c r="H119" s="4" t="s">
        <v>8</v>
      </c>
      <c r="I119" s="20">
        <v>-25681.78</v>
      </c>
      <c r="J119" s="20">
        <v>0</v>
      </c>
      <c r="K119" s="20">
        <v>-2526.87</v>
      </c>
      <c r="L119" s="20">
        <v>0</v>
      </c>
      <c r="M119" s="20">
        <v>0</v>
      </c>
      <c r="N119" s="20">
        <v>0</v>
      </c>
      <c r="O119" s="20">
        <v>-28208.65</v>
      </c>
      <c r="P119" s="17">
        <v>1</v>
      </c>
      <c r="R119" s="8">
        <f t="shared" si="8"/>
        <v>-25681.78</v>
      </c>
      <c r="S119" s="8">
        <f t="shared" si="9"/>
        <v>-2526.87</v>
      </c>
      <c r="T119" s="8">
        <f t="shared" si="10"/>
        <v>0</v>
      </c>
      <c r="U119" s="8">
        <f t="shared" si="11"/>
        <v>-28208.65</v>
      </c>
      <c r="V119" s="8">
        <f t="shared" si="12"/>
        <v>0</v>
      </c>
      <c r="W119" s="8">
        <f t="shared" si="13"/>
        <v>0</v>
      </c>
      <c r="X119" s="8">
        <f t="shared" si="14"/>
        <v>0</v>
      </c>
      <c r="Y119" s="8">
        <f t="shared" si="15"/>
        <v>0</v>
      </c>
      <c r="Z119" t="s">
        <v>103</v>
      </c>
      <c r="AA119" t="s">
        <v>65</v>
      </c>
    </row>
    <row r="120" spans="1:27" ht="13.45" hidden="1" thickBot="1" x14ac:dyDescent="0.3">
      <c r="A120" s="3" t="s">
        <v>65</v>
      </c>
      <c r="B120" s="3" t="s">
        <v>24</v>
      </c>
      <c r="C120" s="3" t="s">
        <v>8</v>
      </c>
      <c r="D120" s="3" t="s">
        <v>48</v>
      </c>
      <c r="E120" s="3" t="s">
        <v>46</v>
      </c>
      <c r="F120" s="4" t="s">
        <v>33</v>
      </c>
      <c r="G120" s="3" t="s">
        <v>24</v>
      </c>
      <c r="H120" s="3" t="s">
        <v>8</v>
      </c>
      <c r="I120" s="22"/>
      <c r="J120" s="22"/>
      <c r="K120" s="22">
        <v>6</v>
      </c>
      <c r="L120" s="22"/>
      <c r="M120" s="22">
        <v>30</v>
      </c>
      <c r="N120" s="22"/>
      <c r="O120" s="22">
        <f>18+18</f>
        <v>36</v>
      </c>
      <c r="P120" s="17">
        <v>1</v>
      </c>
      <c r="R120" s="8">
        <f t="shared" si="8"/>
        <v>0</v>
      </c>
      <c r="S120" s="8">
        <f t="shared" si="9"/>
        <v>6</v>
      </c>
      <c r="T120" s="8">
        <f t="shared" si="10"/>
        <v>30</v>
      </c>
      <c r="U120" s="8">
        <f t="shared" si="11"/>
        <v>36</v>
      </c>
      <c r="V120" s="8">
        <f t="shared" si="12"/>
        <v>0</v>
      </c>
      <c r="W120" s="8">
        <f t="shared" si="13"/>
        <v>0</v>
      </c>
      <c r="X120" s="8">
        <f t="shared" si="14"/>
        <v>0</v>
      </c>
      <c r="Y120" s="8">
        <f t="shared" si="15"/>
        <v>0</v>
      </c>
      <c r="Z120" t="s">
        <v>103</v>
      </c>
      <c r="AA120" t="s">
        <v>65</v>
      </c>
    </row>
    <row r="121" spans="1:27" ht="13.45" hidden="1" thickBot="1" x14ac:dyDescent="0.3">
      <c r="A121" s="4" t="s">
        <v>65</v>
      </c>
      <c r="B121" s="4" t="s">
        <v>24</v>
      </c>
      <c r="C121" s="4" t="s">
        <v>8</v>
      </c>
      <c r="D121" s="4" t="s">
        <v>31</v>
      </c>
      <c r="E121" s="4" t="s">
        <v>46</v>
      </c>
      <c r="F121" s="4" t="s">
        <v>33</v>
      </c>
      <c r="G121" s="4" t="s">
        <v>24</v>
      </c>
      <c r="H121" s="4" t="s">
        <v>8</v>
      </c>
      <c r="I121" s="20">
        <v>-28208.65</v>
      </c>
      <c r="J121" s="20">
        <v>0</v>
      </c>
      <c r="K121" s="20">
        <v>-2578.91</v>
      </c>
      <c r="L121" s="20">
        <v>0</v>
      </c>
      <c r="M121" s="20">
        <v>0</v>
      </c>
      <c r="N121" s="20">
        <v>0</v>
      </c>
      <c r="O121" s="20">
        <v>-30787.56</v>
      </c>
      <c r="P121" s="17">
        <v>1</v>
      </c>
      <c r="R121" s="8">
        <f t="shared" si="8"/>
        <v>-28208.65</v>
      </c>
      <c r="S121" s="8">
        <f t="shared" si="9"/>
        <v>-2578.91</v>
      </c>
      <c r="T121" s="8">
        <f t="shared" si="10"/>
        <v>0</v>
      </c>
      <c r="U121" s="8">
        <f t="shared" si="11"/>
        <v>-30787.56</v>
      </c>
      <c r="V121" s="8">
        <f t="shared" si="12"/>
        <v>0</v>
      </c>
      <c r="W121" s="8">
        <f t="shared" si="13"/>
        <v>0</v>
      </c>
      <c r="X121" s="8">
        <f t="shared" si="14"/>
        <v>0</v>
      </c>
      <c r="Y121" s="8">
        <f t="shared" si="15"/>
        <v>0</v>
      </c>
      <c r="Z121" t="s">
        <v>103</v>
      </c>
      <c r="AA121" t="s">
        <v>65</v>
      </c>
    </row>
    <row r="122" spans="1:27" ht="13.45" hidden="1" thickBot="1" x14ac:dyDescent="0.3">
      <c r="A122" s="4" t="s">
        <v>65</v>
      </c>
      <c r="B122" s="4" t="s">
        <v>24</v>
      </c>
      <c r="C122" s="4" t="s">
        <v>8</v>
      </c>
      <c r="D122" s="4" t="s">
        <v>25</v>
      </c>
      <c r="E122" s="4" t="s">
        <v>46</v>
      </c>
      <c r="F122" s="4" t="s">
        <v>33</v>
      </c>
      <c r="G122" s="4" t="s">
        <v>24</v>
      </c>
      <c r="H122" s="4" t="s">
        <v>8</v>
      </c>
      <c r="I122" s="20">
        <v>-30787.56</v>
      </c>
      <c r="J122" s="20">
        <v>0</v>
      </c>
      <c r="K122" s="20">
        <v>-2678.37</v>
      </c>
      <c r="L122" s="20">
        <v>0</v>
      </c>
      <c r="M122" s="20">
        <v>0</v>
      </c>
      <c r="N122" s="20">
        <v>0</v>
      </c>
      <c r="O122" s="20">
        <v>-33465.93</v>
      </c>
      <c r="P122" s="17">
        <v>1</v>
      </c>
      <c r="R122" s="8">
        <f t="shared" si="8"/>
        <v>-30787.56</v>
      </c>
      <c r="S122" s="8">
        <f t="shared" si="9"/>
        <v>-2678.37</v>
      </c>
      <c r="T122" s="8">
        <f t="shared" si="10"/>
        <v>0</v>
      </c>
      <c r="U122" s="8">
        <f t="shared" si="11"/>
        <v>-33465.93</v>
      </c>
      <c r="V122" s="8">
        <f t="shared" si="12"/>
        <v>0</v>
      </c>
      <c r="W122" s="8">
        <f t="shared" si="13"/>
        <v>0</v>
      </c>
      <c r="X122" s="8">
        <f t="shared" si="14"/>
        <v>0</v>
      </c>
      <c r="Y122" s="8">
        <f t="shared" si="15"/>
        <v>0</v>
      </c>
      <c r="Z122" t="s">
        <v>103</v>
      </c>
      <c r="AA122" t="s">
        <v>65</v>
      </c>
    </row>
    <row r="123" spans="1:27" ht="13.45" hidden="1" thickBot="1" x14ac:dyDescent="0.3">
      <c r="A123" s="4" t="s">
        <v>65</v>
      </c>
      <c r="B123" s="4" t="s">
        <v>24</v>
      </c>
      <c r="C123" s="4" t="s">
        <v>8</v>
      </c>
      <c r="D123" s="4" t="s">
        <v>41</v>
      </c>
      <c r="E123" s="4" t="s">
        <v>46</v>
      </c>
      <c r="F123" s="4" t="s">
        <v>33</v>
      </c>
      <c r="G123" s="4" t="s">
        <v>24</v>
      </c>
      <c r="H123" s="4" t="s">
        <v>8</v>
      </c>
      <c r="I123" s="20">
        <v>-33465.93</v>
      </c>
      <c r="J123" s="20">
        <v>0</v>
      </c>
      <c r="K123" s="20">
        <v>-2799.25</v>
      </c>
      <c r="L123" s="20">
        <v>0</v>
      </c>
      <c r="M123" s="20">
        <v>0</v>
      </c>
      <c r="N123" s="20">
        <v>0</v>
      </c>
      <c r="O123" s="20">
        <v>-36265.18</v>
      </c>
      <c r="P123" s="17">
        <v>1</v>
      </c>
      <c r="R123" s="8">
        <f t="shared" si="8"/>
        <v>-33465.93</v>
      </c>
      <c r="S123" s="8">
        <f t="shared" si="9"/>
        <v>-2799.25</v>
      </c>
      <c r="T123" s="8">
        <f t="shared" si="10"/>
        <v>0</v>
      </c>
      <c r="U123" s="8">
        <f t="shared" si="11"/>
        <v>-36265.18</v>
      </c>
      <c r="V123" s="8">
        <f t="shared" si="12"/>
        <v>0</v>
      </c>
      <c r="W123" s="8">
        <f t="shared" si="13"/>
        <v>0</v>
      </c>
      <c r="X123" s="8">
        <f t="shared" si="14"/>
        <v>0</v>
      </c>
      <c r="Y123" s="8">
        <f t="shared" si="15"/>
        <v>0</v>
      </c>
      <c r="Z123" t="s">
        <v>103</v>
      </c>
      <c r="AA123" t="s">
        <v>65</v>
      </c>
    </row>
    <row r="124" spans="1:27" ht="13.45" hidden="1" thickBot="1" x14ac:dyDescent="0.3">
      <c r="A124" s="4" t="s">
        <v>65</v>
      </c>
      <c r="B124" s="4" t="s">
        <v>24</v>
      </c>
      <c r="C124" s="4" t="s">
        <v>8</v>
      </c>
      <c r="D124" s="4" t="s">
        <v>36</v>
      </c>
      <c r="E124" s="4" t="s">
        <v>46</v>
      </c>
      <c r="F124" s="4" t="s">
        <v>33</v>
      </c>
      <c r="G124" s="4" t="s">
        <v>24</v>
      </c>
      <c r="H124" s="4" t="s">
        <v>8</v>
      </c>
      <c r="I124" s="20">
        <v>-36265.18</v>
      </c>
      <c r="J124" s="20">
        <v>0</v>
      </c>
      <c r="K124" s="20">
        <v>-2833.59</v>
      </c>
      <c r="L124" s="20">
        <v>0</v>
      </c>
      <c r="M124" s="20">
        <v>0</v>
      </c>
      <c r="N124" s="20">
        <v>0</v>
      </c>
      <c r="O124" s="20">
        <v>-39098.769999999997</v>
      </c>
      <c r="P124" s="17">
        <v>1</v>
      </c>
      <c r="R124" s="8">
        <f t="shared" si="8"/>
        <v>-36265.18</v>
      </c>
      <c r="S124" s="8">
        <f t="shared" si="9"/>
        <v>-2833.59</v>
      </c>
      <c r="T124" s="8">
        <f t="shared" si="10"/>
        <v>0</v>
      </c>
      <c r="U124" s="8">
        <f t="shared" si="11"/>
        <v>-39098.769999999997</v>
      </c>
      <c r="V124" s="8">
        <f t="shared" si="12"/>
        <v>0</v>
      </c>
      <c r="W124" s="8">
        <f t="shared" si="13"/>
        <v>0</v>
      </c>
      <c r="X124" s="8">
        <f t="shared" si="14"/>
        <v>0</v>
      </c>
      <c r="Y124" s="8">
        <f t="shared" si="15"/>
        <v>0</v>
      </c>
      <c r="Z124" t="s">
        <v>103</v>
      </c>
      <c r="AA124" t="s">
        <v>65</v>
      </c>
    </row>
    <row r="125" spans="1:27" ht="13.45" hidden="1" thickBot="1" x14ac:dyDescent="0.3">
      <c r="A125" s="4" t="s">
        <v>65</v>
      </c>
      <c r="B125" s="4" t="s">
        <v>19</v>
      </c>
      <c r="C125" s="4" t="s">
        <v>8</v>
      </c>
      <c r="D125" s="4" t="s">
        <v>16</v>
      </c>
      <c r="E125" s="4" t="s">
        <v>52</v>
      </c>
      <c r="F125" s="4" t="s">
        <v>53</v>
      </c>
      <c r="G125" s="4" t="s">
        <v>19</v>
      </c>
      <c r="H125" s="4" t="s">
        <v>8</v>
      </c>
      <c r="I125" s="20">
        <v>-21954.639999999999</v>
      </c>
      <c r="J125" s="20">
        <v>0</v>
      </c>
      <c r="K125" s="20">
        <v>-16071.98</v>
      </c>
      <c r="L125" s="20">
        <v>0</v>
      </c>
      <c r="M125" s="20">
        <v>0</v>
      </c>
      <c r="N125" s="20">
        <v>0</v>
      </c>
      <c r="O125" s="20">
        <v>-38026.620000000003</v>
      </c>
      <c r="Q125" s="17">
        <v>1</v>
      </c>
      <c r="R125" s="8">
        <f t="shared" si="8"/>
        <v>0</v>
      </c>
      <c r="S125" s="8">
        <f t="shared" si="9"/>
        <v>0</v>
      </c>
      <c r="T125" s="8">
        <f t="shared" si="10"/>
        <v>0</v>
      </c>
      <c r="U125" s="8">
        <f t="shared" si="11"/>
        <v>0</v>
      </c>
      <c r="V125" s="8">
        <f t="shared" si="12"/>
        <v>-21954.639999999999</v>
      </c>
      <c r="W125" s="8">
        <f t="shared" si="13"/>
        <v>-16071.98</v>
      </c>
      <c r="X125" s="8">
        <f t="shared" si="14"/>
        <v>0</v>
      </c>
      <c r="Y125" s="8">
        <f t="shared" si="15"/>
        <v>-38026.620000000003</v>
      </c>
      <c r="Z125" t="s">
        <v>102</v>
      </c>
      <c r="AA125" t="s">
        <v>65</v>
      </c>
    </row>
    <row r="126" spans="1:27" ht="13.45" hidden="1" thickBot="1" x14ac:dyDescent="0.3">
      <c r="A126" s="4" t="s">
        <v>65</v>
      </c>
      <c r="B126" s="4" t="s">
        <v>19</v>
      </c>
      <c r="C126" s="4" t="s">
        <v>8</v>
      </c>
      <c r="D126" s="4" t="s">
        <v>28</v>
      </c>
      <c r="E126" s="4" t="s">
        <v>52</v>
      </c>
      <c r="F126" s="4" t="s">
        <v>53</v>
      </c>
      <c r="G126" s="4" t="s">
        <v>19</v>
      </c>
      <c r="H126" s="4" t="s">
        <v>8</v>
      </c>
      <c r="I126" s="20">
        <v>-38026.620000000003</v>
      </c>
      <c r="J126" s="20">
        <v>0</v>
      </c>
      <c r="K126" s="20">
        <v>-23255.63</v>
      </c>
      <c r="L126" s="20">
        <v>0</v>
      </c>
      <c r="M126" s="20">
        <v>0</v>
      </c>
      <c r="N126" s="20">
        <v>0</v>
      </c>
      <c r="O126" s="20">
        <v>-61282.25</v>
      </c>
      <c r="Q126" s="17">
        <v>1</v>
      </c>
      <c r="R126" s="8">
        <f t="shared" si="8"/>
        <v>0</v>
      </c>
      <c r="S126" s="8">
        <f t="shared" si="9"/>
        <v>0</v>
      </c>
      <c r="T126" s="8">
        <f t="shared" si="10"/>
        <v>0</v>
      </c>
      <c r="U126" s="8">
        <f t="shared" si="11"/>
        <v>0</v>
      </c>
      <c r="V126" s="8">
        <f t="shared" si="12"/>
        <v>-38026.620000000003</v>
      </c>
      <c r="W126" s="8">
        <f t="shared" si="13"/>
        <v>-23255.63</v>
      </c>
      <c r="X126" s="8">
        <f t="shared" si="14"/>
        <v>0</v>
      </c>
      <c r="Y126" s="8">
        <f t="shared" si="15"/>
        <v>-61282.25</v>
      </c>
      <c r="Z126" t="s">
        <v>102</v>
      </c>
      <c r="AA126" t="s">
        <v>65</v>
      </c>
    </row>
    <row r="127" spans="1:27" ht="13.45" hidden="1" thickBot="1" x14ac:dyDescent="0.3">
      <c r="A127" s="4" t="s">
        <v>65</v>
      </c>
      <c r="B127" s="4" t="s">
        <v>19</v>
      </c>
      <c r="C127" s="4" t="s">
        <v>8</v>
      </c>
      <c r="D127" s="4" t="s">
        <v>50</v>
      </c>
      <c r="E127" s="4" t="s">
        <v>52</v>
      </c>
      <c r="F127" s="4" t="s">
        <v>53</v>
      </c>
      <c r="G127" s="4" t="s">
        <v>19</v>
      </c>
      <c r="H127" s="4" t="s">
        <v>8</v>
      </c>
      <c r="I127" s="20">
        <v>-61282.25</v>
      </c>
      <c r="J127" s="20">
        <v>0</v>
      </c>
      <c r="K127" s="20">
        <v>-26446.12</v>
      </c>
      <c r="L127" s="20">
        <v>0</v>
      </c>
      <c r="M127" s="20">
        <v>0</v>
      </c>
      <c r="N127" s="20">
        <v>0</v>
      </c>
      <c r="O127" s="20">
        <v>-87728.37</v>
      </c>
      <c r="Q127" s="17">
        <v>1</v>
      </c>
      <c r="R127" s="8">
        <f t="shared" si="8"/>
        <v>0</v>
      </c>
      <c r="S127" s="8">
        <f t="shared" si="9"/>
        <v>0</v>
      </c>
      <c r="T127" s="8">
        <f t="shared" si="10"/>
        <v>0</v>
      </c>
      <c r="U127" s="8">
        <f t="shared" si="11"/>
        <v>0</v>
      </c>
      <c r="V127" s="8">
        <f t="shared" si="12"/>
        <v>-61282.25</v>
      </c>
      <c r="W127" s="8">
        <f t="shared" si="13"/>
        <v>-26446.12</v>
      </c>
      <c r="X127" s="8">
        <f t="shared" si="14"/>
        <v>0</v>
      </c>
      <c r="Y127" s="8">
        <f t="shared" si="15"/>
        <v>-87728.37</v>
      </c>
      <c r="Z127" t="s">
        <v>102</v>
      </c>
      <c r="AA127" t="s">
        <v>65</v>
      </c>
    </row>
    <row r="128" spans="1:27" ht="13.45" hidden="1" thickBot="1" x14ac:dyDescent="0.3">
      <c r="A128" s="4" t="s">
        <v>65</v>
      </c>
      <c r="B128" s="4" t="s">
        <v>19</v>
      </c>
      <c r="C128" s="4" t="s">
        <v>8</v>
      </c>
      <c r="D128" s="4" t="s">
        <v>49</v>
      </c>
      <c r="E128" s="4" t="s">
        <v>52</v>
      </c>
      <c r="F128" s="4" t="s">
        <v>53</v>
      </c>
      <c r="G128" s="4" t="s">
        <v>19</v>
      </c>
      <c r="H128" s="4" t="s">
        <v>8</v>
      </c>
      <c r="I128" s="20">
        <v>-87728.37</v>
      </c>
      <c r="J128" s="20">
        <v>0</v>
      </c>
      <c r="K128" s="20">
        <v>-33884.07</v>
      </c>
      <c r="L128" s="20">
        <v>0</v>
      </c>
      <c r="M128" s="20">
        <v>0</v>
      </c>
      <c r="N128" s="20">
        <v>0</v>
      </c>
      <c r="O128" s="20">
        <v>-121612.44</v>
      </c>
      <c r="Q128" s="17">
        <v>1</v>
      </c>
      <c r="R128" s="8">
        <f t="shared" si="8"/>
        <v>0</v>
      </c>
      <c r="S128" s="8">
        <f t="shared" si="9"/>
        <v>0</v>
      </c>
      <c r="T128" s="8">
        <f t="shared" si="10"/>
        <v>0</v>
      </c>
      <c r="U128" s="8">
        <f t="shared" si="11"/>
        <v>0</v>
      </c>
      <c r="V128" s="8">
        <f t="shared" si="12"/>
        <v>-87728.37</v>
      </c>
      <c r="W128" s="8">
        <f t="shared" si="13"/>
        <v>-33884.07</v>
      </c>
      <c r="X128" s="8">
        <f t="shared" si="14"/>
        <v>0</v>
      </c>
      <c r="Y128" s="8">
        <f t="shared" si="15"/>
        <v>-121612.44</v>
      </c>
      <c r="Z128" t="s">
        <v>102</v>
      </c>
      <c r="AA128" t="s">
        <v>65</v>
      </c>
    </row>
    <row r="129" spans="1:27" ht="13.45" hidden="1" thickBot="1" x14ac:dyDescent="0.3">
      <c r="A129" s="4" t="s">
        <v>65</v>
      </c>
      <c r="B129" s="4" t="s">
        <v>19</v>
      </c>
      <c r="C129" s="4" t="s">
        <v>8</v>
      </c>
      <c r="D129" s="4" t="s">
        <v>47</v>
      </c>
      <c r="E129" s="4" t="s">
        <v>52</v>
      </c>
      <c r="F129" s="4" t="s">
        <v>53</v>
      </c>
      <c r="G129" s="4" t="s">
        <v>19</v>
      </c>
      <c r="H129" s="4" t="s">
        <v>8</v>
      </c>
      <c r="I129" s="20">
        <v>-121612.44</v>
      </c>
      <c r="J129" s="20">
        <v>0</v>
      </c>
      <c r="K129" s="20">
        <v>-40626.980000000003</v>
      </c>
      <c r="L129" s="20">
        <v>0</v>
      </c>
      <c r="M129" s="20">
        <v>0</v>
      </c>
      <c r="N129" s="20">
        <v>0</v>
      </c>
      <c r="O129" s="20">
        <v>-162239.42000000001</v>
      </c>
      <c r="Q129" s="17">
        <v>1</v>
      </c>
      <c r="R129" s="8">
        <f t="shared" si="8"/>
        <v>0</v>
      </c>
      <c r="S129" s="8">
        <f t="shared" si="9"/>
        <v>0</v>
      </c>
      <c r="T129" s="8">
        <f t="shared" si="10"/>
        <v>0</v>
      </c>
      <c r="U129" s="8">
        <f t="shared" si="11"/>
        <v>0</v>
      </c>
      <c r="V129" s="8">
        <f t="shared" si="12"/>
        <v>-121612.44</v>
      </c>
      <c r="W129" s="8">
        <f t="shared" si="13"/>
        <v>-40626.980000000003</v>
      </c>
      <c r="X129" s="8">
        <f t="shared" si="14"/>
        <v>0</v>
      </c>
      <c r="Y129" s="8">
        <f t="shared" si="15"/>
        <v>-162239.42000000001</v>
      </c>
      <c r="Z129" t="s">
        <v>102</v>
      </c>
      <c r="AA129" t="s">
        <v>65</v>
      </c>
    </row>
    <row r="130" spans="1:27" ht="13.45" hidden="1" thickBot="1" x14ac:dyDescent="0.3">
      <c r="A130" s="4" t="s">
        <v>65</v>
      </c>
      <c r="B130" s="4" t="s">
        <v>19</v>
      </c>
      <c r="C130" s="4" t="s">
        <v>8</v>
      </c>
      <c r="D130" s="4" t="s">
        <v>15</v>
      </c>
      <c r="E130" s="4" t="s">
        <v>52</v>
      </c>
      <c r="F130" s="4" t="s">
        <v>53</v>
      </c>
      <c r="G130" s="4" t="s">
        <v>19</v>
      </c>
      <c r="H130" s="4" t="s">
        <v>8</v>
      </c>
      <c r="I130" s="20">
        <v>-162239.42000000001</v>
      </c>
      <c r="J130" s="20">
        <v>0</v>
      </c>
      <c r="K130" s="20">
        <v>-45003.53</v>
      </c>
      <c r="L130" s="20">
        <v>0</v>
      </c>
      <c r="M130" s="20">
        <v>0</v>
      </c>
      <c r="N130" s="20">
        <v>0</v>
      </c>
      <c r="O130" s="20">
        <v>-207242.95</v>
      </c>
      <c r="Q130" s="17">
        <v>1</v>
      </c>
      <c r="R130" s="8">
        <f t="shared" ref="R130:R193" si="16">I130*P130</f>
        <v>0</v>
      </c>
      <c r="S130" s="8">
        <f t="shared" ref="S130:S193" si="17">K130*P130</f>
        <v>0</v>
      </c>
      <c r="T130" s="8">
        <f t="shared" ref="T130:T193" si="18">M130*P130</f>
        <v>0</v>
      </c>
      <c r="U130" s="8">
        <f t="shared" ref="U130:U193" si="19">O130*P130</f>
        <v>0</v>
      </c>
      <c r="V130" s="8">
        <f t="shared" ref="V130:V193" si="20">I130*Q130</f>
        <v>-162239.42000000001</v>
      </c>
      <c r="W130" s="8">
        <f t="shared" ref="W130:W193" si="21">K130*Q130</f>
        <v>-45003.53</v>
      </c>
      <c r="X130" s="8">
        <f t="shared" ref="X130:X193" si="22">M130*Q130</f>
        <v>0</v>
      </c>
      <c r="Y130" s="8">
        <f t="shared" ref="Y130:Y193" si="23">O130*Q130</f>
        <v>-207242.95</v>
      </c>
      <c r="Z130" t="s">
        <v>102</v>
      </c>
      <c r="AA130" t="s">
        <v>65</v>
      </c>
    </row>
    <row r="131" spans="1:27" ht="13.45" hidden="1" thickBot="1" x14ac:dyDescent="0.3">
      <c r="A131" s="4" t="s">
        <v>65</v>
      </c>
      <c r="B131" s="4" t="s">
        <v>19</v>
      </c>
      <c r="C131" s="4" t="s">
        <v>8</v>
      </c>
      <c r="D131" s="4" t="s">
        <v>9</v>
      </c>
      <c r="E131" s="4" t="s">
        <v>52</v>
      </c>
      <c r="F131" s="4" t="s">
        <v>53</v>
      </c>
      <c r="G131" s="4" t="s">
        <v>19</v>
      </c>
      <c r="H131" s="4" t="s">
        <v>8</v>
      </c>
      <c r="I131" s="20">
        <v>-207242.95</v>
      </c>
      <c r="J131" s="20">
        <v>0</v>
      </c>
      <c r="K131" s="20">
        <v>-53940.9</v>
      </c>
      <c r="L131" s="20">
        <v>0</v>
      </c>
      <c r="M131" s="20">
        <v>0</v>
      </c>
      <c r="N131" s="20">
        <v>0</v>
      </c>
      <c r="O131" s="20">
        <v>-261183.85</v>
      </c>
      <c r="Q131" s="17">
        <v>1</v>
      </c>
      <c r="R131" s="8">
        <f t="shared" si="16"/>
        <v>0</v>
      </c>
      <c r="S131" s="8">
        <f t="shared" si="17"/>
        <v>0</v>
      </c>
      <c r="T131" s="8">
        <f t="shared" si="18"/>
        <v>0</v>
      </c>
      <c r="U131" s="8">
        <f t="shared" si="19"/>
        <v>0</v>
      </c>
      <c r="V131" s="8">
        <f t="shared" si="20"/>
        <v>-207242.95</v>
      </c>
      <c r="W131" s="8">
        <f t="shared" si="21"/>
        <v>-53940.9</v>
      </c>
      <c r="X131" s="8">
        <f t="shared" si="22"/>
        <v>0</v>
      </c>
      <c r="Y131" s="8">
        <f t="shared" si="23"/>
        <v>-261183.85</v>
      </c>
      <c r="Z131" t="s">
        <v>102</v>
      </c>
      <c r="AA131" t="s">
        <v>65</v>
      </c>
    </row>
    <row r="132" spans="1:27" s="34" customFormat="1" ht="13.45" hidden="1" thickBot="1" x14ac:dyDescent="0.3">
      <c r="A132" s="4" t="s">
        <v>65</v>
      </c>
      <c r="B132" s="4" t="s">
        <v>19</v>
      </c>
      <c r="C132" s="4" t="s">
        <v>8</v>
      </c>
      <c r="D132" s="4" t="s">
        <v>20</v>
      </c>
      <c r="E132" s="4" t="s">
        <v>52</v>
      </c>
      <c r="F132" s="4" t="s">
        <v>53</v>
      </c>
      <c r="G132" s="4" t="s">
        <v>19</v>
      </c>
      <c r="H132" s="4" t="s">
        <v>8</v>
      </c>
      <c r="I132" s="20">
        <v>-261183.85</v>
      </c>
      <c r="J132" s="20">
        <v>0</v>
      </c>
      <c r="K132" s="20">
        <v>-61761.279999999999</v>
      </c>
      <c r="L132" s="20">
        <v>0</v>
      </c>
      <c r="M132" s="20">
        <v>0</v>
      </c>
      <c r="N132" s="20">
        <v>0</v>
      </c>
      <c r="O132" s="20">
        <v>-322945.13</v>
      </c>
      <c r="P132"/>
      <c r="Q132" s="17">
        <v>1</v>
      </c>
      <c r="R132" s="8">
        <f t="shared" si="16"/>
        <v>0</v>
      </c>
      <c r="S132" s="8">
        <f t="shared" si="17"/>
        <v>0</v>
      </c>
      <c r="T132" s="8">
        <f t="shared" si="18"/>
        <v>0</v>
      </c>
      <c r="U132" s="8">
        <f t="shared" si="19"/>
        <v>0</v>
      </c>
      <c r="V132" s="8">
        <f t="shared" si="20"/>
        <v>-261183.85</v>
      </c>
      <c r="W132" s="8">
        <f t="shared" si="21"/>
        <v>-61761.279999999999</v>
      </c>
      <c r="X132" s="8">
        <f t="shared" si="22"/>
        <v>0</v>
      </c>
      <c r="Y132" s="8">
        <f t="shared" si="23"/>
        <v>-322945.13</v>
      </c>
      <c r="Z132" t="s">
        <v>102</v>
      </c>
      <c r="AA132" t="s">
        <v>65</v>
      </c>
    </row>
    <row r="133" spans="1:27" s="34" customFormat="1" ht="13.45" hidden="1" thickBot="1" x14ac:dyDescent="0.3">
      <c r="A133" s="4" t="s">
        <v>65</v>
      </c>
      <c r="B133" s="4" t="s">
        <v>19</v>
      </c>
      <c r="C133" s="4" t="s">
        <v>8</v>
      </c>
      <c r="D133" s="4" t="s">
        <v>39</v>
      </c>
      <c r="E133" s="4" t="s">
        <v>52</v>
      </c>
      <c r="F133" s="4" t="s">
        <v>53</v>
      </c>
      <c r="G133" s="4" t="s">
        <v>19</v>
      </c>
      <c r="H133" s="4" t="s">
        <v>8</v>
      </c>
      <c r="I133" s="20">
        <v>-322945.13</v>
      </c>
      <c r="J133" s="20">
        <v>0</v>
      </c>
      <c r="K133" s="20">
        <v>-66525.039999999994</v>
      </c>
      <c r="L133" s="20">
        <v>0</v>
      </c>
      <c r="M133" s="20">
        <v>0</v>
      </c>
      <c r="N133" s="20">
        <v>0</v>
      </c>
      <c r="O133" s="20">
        <v>-389470.17</v>
      </c>
      <c r="P133"/>
      <c r="Q133" s="17">
        <v>1</v>
      </c>
      <c r="R133" s="8">
        <f t="shared" si="16"/>
        <v>0</v>
      </c>
      <c r="S133" s="8">
        <f t="shared" si="17"/>
        <v>0</v>
      </c>
      <c r="T133" s="8">
        <f t="shared" si="18"/>
        <v>0</v>
      </c>
      <c r="U133" s="8">
        <f t="shared" si="19"/>
        <v>0</v>
      </c>
      <c r="V133" s="8">
        <f t="shared" si="20"/>
        <v>-322945.13</v>
      </c>
      <c r="W133" s="8">
        <f t="shared" si="21"/>
        <v>-66525.039999999994</v>
      </c>
      <c r="X133" s="8">
        <f t="shared" si="22"/>
        <v>0</v>
      </c>
      <c r="Y133" s="8">
        <f t="shared" si="23"/>
        <v>-389470.17</v>
      </c>
      <c r="Z133" t="s">
        <v>102</v>
      </c>
      <c r="AA133" t="s">
        <v>65</v>
      </c>
    </row>
    <row r="134" spans="1:27" s="34" customFormat="1" ht="13.45" hidden="1" thickBot="1" x14ac:dyDescent="0.3">
      <c r="A134" s="4" t="s">
        <v>65</v>
      </c>
      <c r="B134" s="4" t="s">
        <v>19</v>
      </c>
      <c r="C134" s="4" t="s">
        <v>8</v>
      </c>
      <c r="D134" s="4" t="s">
        <v>55</v>
      </c>
      <c r="E134" s="4" t="s">
        <v>52</v>
      </c>
      <c r="F134" s="4" t="s">
        <v>53</v>
      </c>
      <c r="G134" s="4" t="s">
        <v>19</v>
      </c>
      <c r="H134" s="4" t="s">
        <v>8</v>
      </c>
      <c r="I134" s="20">
        <v>-389470.17</v>
      </c>
      <c r="J134" s="20">
        <v>0</v>
      </c>
      <c r="K134" s="20">
        <v>-73083.62</v>
      </c>
      <c r="L134" s="20">
        <v>0</v>
      </c>
      <c r="M134" s="20">
        <v>0</v>
      </c>
      <c r="N134" s="20">
        <v>0</v>
      </c>
      <c r="O134" s="20">
        <v>-462553.79</v>
      </c>
      <c r="P134"/>
      <c r="Q134" s="17">
        <v>1</v>
      </c>
      <c r="R134" s="8">
        <f t="shared" si="16"/>
        <v>0</v>
      </c>
      <c r="S134" s="8">
        <f t="shared" si="17"/>
        <v>0</v>
      </c>
      <c r="T134" s="8">
        <f t="shared" si="18"/>
        <v>0</v>
      </c>
      <c r="U134" s="8">
        <f t="shared" si="19"/>
        <v>0</v>
      </c>
      <c r="V134" s="8">
        <f t="shared" si="20"/>
        <v>-389470.17</v>
      </c>
      <c r="W134" s="8">
        <f t="shared" si="21"/>
        <v>-73083.62</v>
      </c>
      <c r="X134" s="8">
        <f t="shared" si="22"/>
        <v>0</v>
      </c>
      <c r="Y134" s="8">
        <f t="shared" si="23"/>
        <v>-462553.79</v>
      </c>
      <c r="Z134" t="s">
        <v>102</v>
      </c>
      <c r="AA134" t="s">
        <v>65</v>
      </c>
    </row>
    <row r="135" spans="1:27" s="34" customFormat="1" ht="13.45" hidden="1" thickBot="1" x14ac:dyDescent="0.3">
      <c r="A135" s="4" t="s">
        <v>65</v>
      </c>
      <c r="B135" s="4" t="s">
        <v>19</v>
      </c>
      <c r="C135" s="4" t="s">
        <v>8</v>
      </c>
      <c r="D135" s="4" t="s">
        <v>23</v>
      </c>
      <c r="E135" s="4" t="s">
        <v>52</v>
      </c>
      <c r="F135" s="4" t="s">
        <v>53</v>
      </c>
      <c r="G135" s="4" t="s">
        <v>19</v>
      </c>
      <c r="H135" s="4" t="s">
        <v>8</v>
      </c>
      <c r="I135" s="20">
        <v>-462553.79</v>
      </c>
      <c r="J135" s="20">
        <v>0</v>
      </c>
      <c r="K135" s="20">
        <v>-76192.460000000006</v>
      </c>
      <c r="L135" s="20">
        <v>0</v>
      </c>
      <c r="M135" s="20">
        <v>0</v>
      </c>
      <c r="N135" s="20">
        <v>0</v>
      </c>
      <c r="O135" s="20">
        <v>-538746.25</v>
      </c>
      <c r="P135"/>
      <c r="Q135" s="17">
        <v>1</v>
      </c>
      <c r="R135" s="8">
        <f t="shared" si="16"/>
        <v>0</v>
      </c>
      <c r="S135" s="8">
        <f t="shared" si="17"/>
        <v>0</v>
      </c>
      <c r="T135" s="8">
        <f t="shared" si="18"/>
        <v>0</v>
      </c>
      <c r="U135" s="8">
        <f t="shared" si="19"/>
        <v>0</v>
      </c>
      <c r="V135" s="8">
        <f t="shared" si="20"/>
        <v>-462553.79</v>
      </c>
      <c r="W135" s="8">
        <f t="shared" si="21"/>
        <v>-76192.460000000006</v>
      </c>
      <c r="X135" s="8">
        <f t="shared" si="22"/>
        <v>0</v>
      </c>
      <c r="Y135" s="8">
        <f t="shared" si="23"/>
        <v>-538746.25</v>
      </c>
      <c r="Z135" t="s">
        <v>102</v>
      </c>
      <c r="AA135" t="s">
        <v>65</v>
      </c>
    </row>
    <row r="136" spans="1:27" ht="13.45" hidden="1" thickBot="1" x14ac:dyDescent="0.3">
      <c r="A136" s="4" t="s">
        <v>65</v>
      </c>
      <c r="B136" s="4" t="s">
        <v>19</v>
      </c>
      <c r="C136" s="4" t="s">
        <v>8</v>
      </c>
      <c r="D136" s="4" t="s">
        <v>42</v>
      </c>
      <c r="E136" s="4" t="s">
        <v>52</v>
      </c>
      <c r="F136" s="4" t="s">
        <v>53</v>
      </c>
      <c r="G136" s="4" t="s">
        <v>19</v>
      </c>
      <c r="H136" s="4" t="s">
        <v>8</v>
      </c>
      <c r="I136" s="20">
        <v>-538746.25</v>
      </c>
      <c r="J136" s="20">
        <v>0</v>
      </c>
      <c r="K136" s="20">
        <v>-78609.710000000006</v>
      </c>
      <c r="L136" s="20">
        <v>0</v>
      </c>
      <c r="M136" s="20">
        <v>0</v>
      </c>
      <c r="N136" s="20">
        <v>0</v>
      </c>
      <c r="O136" s="20">
        <v>-617355.96</v>
      </c>
      <c r="Q136" s="17">
        <v>1</v>
      </c>
      <c r="R136" s="8">
        <f t="shared" si="16"/>
        <v>0</v>
      </c>
      <c r="S136" s="8">
        <f t="shared" si="17"/>
        <v>0</v>
      </c>
      <c r="T136" s="8">
        <f t="shared" si="18"/>
        <v>0</v>
      </c>
      <c r="U136" s="8">
        <f t="shared" si="19"/>
        <v>0</v>
      </c>
      <c r="V136" s="8">
        <f t="shared" si="20"/>
        <v>-538746.25</v>
      </c>
      <c r="W136" s="8">
        <f t="shared" si="21"/>
        <v>-78609.710000000006</v>
      </c>
      <c r="X136" s="8">
        <f t="shared" si="22"/>
        <v>0</v>
      </c>
      <c r="Y136" s="8">
        <f t="shared" si="23"/>
        <v>-617355.96</v>
      </c>
      <c r="Z136" t="s">
        <v>102</v>
      </c>
      <c r="AA136" t="s">
        <v>65</v>
      </c>
    </row>
    <row r="137" spans="1:27" ht="13.45" hidden="1" thickBot="1" x14ac:dyDescent="0.3">
      <c r="A137" s="4" t="s">
        <v>65</v>
      </c>
      <c r="B137" s="4" t="s">
        <v>19</v>
      </c>
      <c r="C137" s="4" t="s">
        <v>8</v>
      </c>
      <c r="D137" s="4" t="s">
        <v>48</v>
      </c>
      <c r="E137" s="4" t="s">
        <v>52</v>
      </c>
      <c r="F137" s="4" t="s">
        <v>53</v>
      </c>
      <c r="G137" s="4" t="s">
        <v>19</v>
      </c>
      <c r="H137" s="4" t="s">
        <v>8</v>
      </c>
      <c r="I137" s="20">
        <v>-617355.96</v>
      </c>
      <c r="J137" s="20">
        <v>0</v>
      </c>
      <c r="K137" s="20">
        <v>-89179.43</v>
      </c>
      <c r="L137" s="20">
        <v>0</v>
      </c>
      <c r="M137" s="20">
        <v>0</v>
      </c>
      <c r="N137" s="20">
        <v>0</v>
      </c>
      <c r="O137" s="20">
        <v>-706535.39</v>
      </c>
      <c r="Q137" s="17">
        <v>1</v>
      </c>
      <c r="R137" s="8">
        <f t="shared" si="16"/>
        <v>0</v>
      </c>
      <c r="S137" s="8">
        <f t="shared" si="17"/>
        <v>0</v>
      </c>
      <c r="T137" s="8">
        <f t="shared" si="18"/>
        <v>0</v>
      </c>
      <c r="U137" s="8">
        <f t="shared" si="19"/>
        <v>0</v>
      </c>
      <c r="V137" s="8">
        <f t="shared" si="20"/>
        <v>-617355.96</v>
      </c>
      <c r="W137" s="8">
        <f t="shared" si="21"/>
        <v>-89179.43</v>
      </c>
      <c r="X137" s="8">
        <f t="shared" si="22"/>
        <v>0</v>
      </c>
      <c r="Y137" s="8">
        <f t="shared" si="23"/>
        <v>-706535.39</v>
      </c>
      <c r="Z137" t="s">
        <v>102</v>
      </c>
      <c r="AA137" t="s">
        <v>65</v>
      </c>
    </row>
    <row r="138" spans="1:27" ht="13.45" hidden="1" thickBot="1" x14ac:dyDescent="0.3">
      <c r="A138" s="3" t="s">
        <v>65</v>
      </c>
      <c r="B138" s="3" t="s">
        <v>19</v>
      </c>
      <c r="C138" s="3" t="s">
        <v>8</v>
      </c>
      <c r="D138" s="3" t="s">
        <v>48</v>
      </c>
      <c r="E138" s="3" t="s">
        <v>52</v>
      </c>
      <c r="F138" s="4" t="s">
        <v>53</v>
      </c>
      <c r="G138" s="3" t="s">
        <v>19</v>
      </c>
      <c r="H138" s="3" t="s">
        <v>8</v>
      </c>
      <c r="I138" s="22"/>
      <c r="J138" s="22"/>
      <c r="K138" s="22">
        <v>1341</v>
      </c>
      <c r="L138" s="22"/>
      <c r="M138" s="22">
        <v>5625</v>
      </c>
      <c r="N138" s="22"/>
      <c r="O138" s="22">
        <v>6966</v>
      </c>
      <c r="Q138" s="17">
        <v>1</v>
      </c>
      <c r="R138" s="8">
        <f t="shared" si="16"/>
        <v>0</v>
      </c>
      <c r="S138" s="8">
        <f t="shared" si="17"/>
        <v>0</v>
      </c>
      <c r="T138" s="8">
        <f t="shared" si="18"/>
        <v>0</v>
      </c>
      <c r="U138" s="8">
        <f t="shared" si="19"/>
        <v>0</v>
      </c>
      <c r="V138" s="8">
        <f t="shared" si="20"/>
        <v>0</v>
      </c>
      <c r="W138" s="8">
        <f t="shared" si="21"/>
        <v>1341</v>
      </c>
      <c r="X138" s="8">
        <f t="shared" si="22"/>
        <v>5625</v>
      </c>
      <c r="Y138" s="8">
        <f t="shared" si="23"/>
        <v>6966</v>
      </c>
      <c r="Z138" t="s">
        <v>102</v>
      </c>
      <c r="AA138" t="s">
        <v>65</v>
      </c>
    </row>
    <row r="139" spans="1:27" ht="13.45" hidden="1" thickBot="1" x14ac:dyDescent="0.3">
      <c r="A139" s="4" t="s">
        <v>65</v>
      </c>
      <c r="B139" s="4" t="s">
        <v>19</v>
      </c>
      <c r="C139" s="4" t="s">
        <v>8</v>
      </c>
      <c r="D139" s="4" t="s">
        <v>31</v>
      </c>
      <c r="E139" s="4" t="s">
        <v>52</v>
      </c>
      <c r="F139" s="4" t="s">
        <v>53</v>
      </c>
      <c r="G139" s="4" t="s">
        <v>19</v>
      </c>
      <c r="H139" s="4" t="s">
        <v>8</v>
      </c>
      <c r="I139" s="20">
        <v>-706535.39</v>
      </c>
      <c r="J139" s="20">
        <v>0</v>
      </c>
      <c r="K139" s="20">
        <v>-98739.35</v>
      </c>
      <c r="L139" s="20">
        <v>0</v>
      </c>
      <c r="M139" s="20">
        <v>0</v>
      </c>
      <c r="N139" s="20">
        <v>0</v>
      </c>
      <c r="O139" s="20">
        <v>-805274.74</v>
      </c>
      <c r="Q139" s="17">
        <v>1</v>
      </c>
      <c r="R139" s="8">
        <f t="shared" si="16"/>
        <v>0</v>
      </c>
      <c r="S139" s="8">
        <f t="shared" si="17"/>
        <v>0</v>
      </c>
      <c r="T139" s="8">
        <f t="shared" si="18"/>
        <v>0</v>
      </c>
      <c r="U139" s="8">
        <f t="shared" si="19"/>
        <v>0</v>
      </c>
      <c r="V139" s="8">
        <f t="shared" si="20"/>
        <v>-706535.39</v>
      </c>
      <c r="W139" s="8">
        <f t="shared" si="21"/>
        <v>-98739.35</v>
      </c>
      <c r="X139" s="8">
        <f t="shared" si="22"/>
        <v>0</v>
      </c>
      <c r="Y139" s="8">
        <f t="shared" si="23"/>
        <v>-805274.74</v>
      </c>
      <c r="Z139" t="s">
        <v>102</v>
      </c>
      <c r="AA139" t="s">
        <v>65</v>
      </c>
    </row>
    <row r="140" spans="1:27" ht="13.45" hidden="1" thickBot="1" x14ac:dyDescent="0.3">
      <c r="A140" s="4" t="s">
        <v>65</v>
      </c>
      <c r="B140" s="4" t="s">
        <v>19</v>
      </c>
      <c r="C140" s="4" t="s">
        <v>8</v>
      </c>
      <c r="D140" s="4" t="s">
        <v>25</v>
      </c>
      <c r="E140" s="4" t="s">
        <v>52</v>
      </c>
      <c r="F140" s="4" t="s">
        <v>53</v>
      </c>
      <c r="G140" s="4" t="s">
        <v>19</v>
      </c>
      <c r="H140" s="4" t="s">
        <v>8</v>
      </c>
      <c r="I140" s="20">
        <v>-805274.74</v>
      </c>
      <c r="J140" s="20">
        <v>0</v>
      </c>
      <c r="K140" s="20">
        <v>-102091.33</v>
      </c>
      <c r="L140" s="20">
        <v>0</v>
      </c>
      <c r="M140" s="20">
        <v>0</v>
      </c>
      <c r="N140" s="20">
        <v>0</v>
      </c>
      <c r="O140" s="20">
        <v>-907366.07</v>
      </c>
      <c r="Q140" s="17">
        <v>1</v>
      </c>
      <c r="R140" s="8">
        <f t="shared" si="16"/>
        <v>0</v>
      </c>
      <c r="S140" s="8">
        <f t="shared" si="17"/>
        <v>0</v>
      </c>
      <c r="T140" s="8">
        <f t="shared" si="18"/>
        <v>0</v>
      </c>
      <c r="U140" s="8">
        <f t="shared" si="19"/>
        <v>0</v>
      </c>
      <c r="V140" s="8">
        <f t="shared" si="20"/>
        <v>-805274.74</v>
      </c>
      <c r="W140" s="8">
        <f t="shared" si="21"/>
        <v>-102091.33</v>
      </c>
      <c r="X140" s="8">
        <f t="shared" si="22"/>
        <v>0</v>
      </c>
      <c r="Y140" s="8">
        <f t="shared" si="23"/>
        <v>-907366.07</v>
      </c>
      <c r="Z140" t="s">
        <v>102</v>
      </c>
      <c r="AA140" t="s">
        <v>65</v>
      </c>
    </row>
    <row r="141" spans="1:27" ht="13.45" hidden="1" thickBot="1" x14ac:dyDescent="0.3">
      <c r="A141" s="4" t="s">
        <v>65</v>
      </c>
      <c r="B141" s="4" t="s">
        <v>19</v>
      </c>
      <c r="C141" s="4" t="s">
        <v>8</v>
      </c>
      <c r="D141" s="4" t="s">
        <v>41</v>
      </c>
      <c r="E141" s="4" t="s">
        <v>52</v>
      </c>
      <c r="F141" s="4" t="s">
        <v>53</v>
      </c>
      <c r="G141" s="4" t="s">
        <v>19</v>
      </c>
      <c r="H141" s="4" t="s">
        <v>8</v>
      </c>
      <c r="I141" s="20">
        <v>-907366.07</v>
      </c>
      <c r="J141" s="20">
        <v>0</v>
      </c>
      <c r="K141" s="20">
        <v>-106890.24000000001</v>
      </c>
      <c r="L141" s="20">
        <v>0</v>
      </c>
      <c r="M141" s="20">
        <v>0</v>
      </c>
      <c r="N141" s="20">
        <v>0</v>
      </c>
      <c r="O141" s="20">
        <v>-1014256.31</v>
      </c>
      <c r="Q141" s="17">
        <v>1</v>
      </c>
      <c r="R141" s="8">
        <f t="shared" si="16"/>
        <v>0</v>
      </c>
      <c r="S141" s="8">
        <f t="shared" si="17"/>
        <v>0</v>
      </c>
      <c r="T141" s="8">
        <f t="shared" si="18"/>
        <v>0</v>
      </c>
      <c r="U141" s="8">
        <f t="shared" si="19"/>
        <v>0</v>
      </c>
      <c r="V141" s="8">
        <f t="shared" si="20"/>
        <v>-907366.07</v>
      </c>
      <c r="W141" s="8">
        <f t="shared" si="21"/>
        <v>-106890.24000000001</v>
      </c>
      <c r="X141" s="8">
        <f t="shared" si="22"/>
        <v>0</v>
      </c>
      <c r="Y141" s="8">
        <f t="shared" si="23"/>
        <v>-1014256.31</v>
      </c>
      <c r="Z141" t="s">
        <v>102</v>
      </c>
      <c r="AA141" t="s">
        <v>65</v>
      </c>
    </row>
    <row r="142" spans="1:27" ht="13.45" hidden="1" thickBot="1" x14ac:dyDescent="0.3">
      <c r="A142" s="4" t="s">
        <v>65</v>
      </c>
      <c r="B142" s="4" t="s">
        <v>19</v>
      </c>
      <c r="C142" s="4" t="s">
        <v>8</v>
      </c>
      <c r="D142" s="4" t="s">
        <v>36</v>
      </c>
      <c r="E142" s="4" t="s">
        <v>52</v>
      </c>
      <c r="F142" s="4" t="s">
        <v>53</v>
      </c>
      <c r="G142" s="4" t="s">
        <v>19</v>
      </c>
      <c r="H142" s="4" t="s">
        <v>8</v>
      </c>
      <c r="I142" s="20">
        <v>-1014256.31</v>
      </c>
      <c r="J142" s="20">
        <v>0</v>
      </c>
      <c r="K142" s="20">
        <v>-110173.96</v>
      </c>
      <c r="L142" s="20">
        <v>0</v>
      </c>
      <c r="M142" s="20">
        <v>0</v>
      </c>
      <c r="N142" s="20">
        <v>0</v>
      </c>
      <c r="O142" s="20">
        <v>-1124430.27</v>
      </c>
      <c r="Q142" s="17">
        <v>1</v>
      </c>
      <c r="R142" s="8">
        <f t="shared" si="16"/>
        <v>0</v>
      </c>
      <c r="S142" s="8">
        <f t="shared" si="17"/>
        <v>0</v>
      </c>
      <c r="T142" s="8">
        <f t="shared" si="18"/>
        <v>0</v>
      </c>
      <c r="U142" s="8">
        <f t="shared" si="19"/>
        <v>0</v>
      </c>
      <c r="V142" s="8">
        <f t="shared" si="20"/>
        <v>-1014256.31</v>
      </c>
      <c r="W142" s="8">
        <f t="shared" si="21"/>
        <v>-110173.96</v>
      </c>
      <c r="X142" s="8">
        <f t="shared" si="22"/>
        <v>0</v>
      </c>
      <c r="Y142" s="8">
        <f t="shared" si="23"/>
        <v>-1124430.27</v>
      </c>
      <c r="Z142" t="s">
        <v>102</v>
      </c>
      <c r="AA142" t="s">
        <v>65</v>
      </c>
    </row>
    <row r="143" spans="1:27" ht="13.45" hidden="1" thickBot="1" x14ac:dyDescent="0.3">
      <c r="A143" s="4" t="s">
        <v>65</v>
      </c>
      <c r="B143" s="4" t="s">
        <v>19</v>
      </c>
      <c r="C143" s="4" t="s">
        <v>8</v>
      </c>
      <c r="D143" s="4" t="s">
        <v>16</v>
      </c>
      <c r="E143" s="4" t="s">
        <v>21</v>
      </c>
      <c r="F143" s="4" t="s">
        <v>22</v>
      </c>
      <c r="G143" s="4" t="s">
        <v>19</v>
      </c>
      <c r="H143" s="4" t="s">
        <v>8</v>
      </c>
      <c r="I143" s="20">
        <v>-5.95</v>
      </c>
      <c r="J143" s="20">
        <v>0</v>
      </c>
      <c r="K143" s="20">
        <v>-3.97</v>
      </c>
      <c r="L143" s="20">
        <v>0</v>
      </c>
      <c r="M143" s="20">
        <v>0</v>
      </c>
      <c r="N143" s="20">
        <v>0</v>
      </c>
      <c r="O143" s="20">
        <v>-9.92</v>
      </c>
      <c r="Q143" s="17">
        <v>1</v>
      </c>
      <c r="R143" s="8">
        <f t="shared" si="16"/>
        <v>0</v>
      </c>
      <c r="S143" s="8">
        <f t="shared" si="17"/>
        <v>0</v>
      </c>
      <c r="T143" s="8">
        <f t="shared" si="18"/>
        <v>0</v>
      </c>
      <c r="U143" s="8">
        <f t="shared" si="19"/>
        <v>0</v>
      </c>
      <c r="V143" s="8">
        <f t="shared" si="20"/>
        <v>-5.95</v>
      </c>
      <c r="W143" s="8">
        <f t="shared" si="21"/>
        <v>-3.97</v>
      </c>
      <c r="X143" s="8">
        <f t="shared" si="22"/>
        <v>0</v>
      </c>
      <c r="Y143" s="8">
        <f t="shared" si="23"/>
        <v>-9.92</v>
      </c>
      <c r="Z143" t="s">
        <v>103</v>
      </c>
      <c r="AA143" t="s">
        <v>65</v>
      </c>
    </row>
    <row r="144" spans="1:27" ht="13.45" hidden="1" thickBot="1" x14ac:dyDescent="0.3">
      <c r="A144" s="4" t="s">
        <v>65</v>
      </c>
      <c r="B144" s="4" t="s">
        <v>19</v>
      </c>
      <c r="C144" s="4" t="s">
        <v>8</v>
      </c>
      <c r="D144" s="4" t="s">
        <v>28</v>
      </c>
      <c r="E144" s="4" t="s">
        <v>21</v>
      </c>
      <c r="F144" s="4" t="s">
        <v>22</v>
      </c>
      <c r="G144" s="4" t="s">
        <v>19</v>
      </c>
      <c r="H144" s="4" t="s">
        <v>8</v>
      </c>
      <c r="I144" s="20">
        <v>-9.92</v>
      </c>
      <c r="J144" s="20">
        <v>0</v>
      </c>
      <c r="K144" s="20">
        <v>-3.97</v>
      </c>
      <c r="L144" s="20">
        <v>0</v>
      </c>
      <c r="M144" s="20">
        <v>0</v>
      </c>
      <c r="N144" s="20">
        <v>0</v>
      </c>
      <c r="O144" s="20">
        <v>-13.89</v>
      </c>
      <c r="Q144" s="17">
        <v>1</v>
      </c>
      <c r="R144" s="8">
        <f t="shared" si="16"/>
        <v>0</v>
      </c>
      <c r="S144" s="8">
        <f t="shared" si="17"/>
        <v>0</v>
      </c>
      <c r="T144" s="8">
        <f t="shared" si="18"/>
        <v>0</v>
      </c>
      <c r="U144" s="8">
        <f t="shared" si="19"/>
        <v>0</v>
      </c>
      <c r="V144" s="8">
        <f t="shared" si="20"/>
        <v>-9.92</v>
      </c>
      <c r="W144" s="8">
        <f t="shared" si="21"/>
        <v>-3.97</v>
      </c>
      <c r="X144" s="8">
        <f t="shared" si="22"/>
        <v>0</v>
      </c>
      <c r="Y144" s="8">
        <f t="shared" si="23"/>
        <v>-13.89</v>
      </c>
      <c r="Z144" t="s">
        <v>103</v>
      </c>
      <c r="AA144" t="s">
        <v>65</v>
      </c>
    </row>
    <row r="145" spans="1:27" ht="13.45" hidden="1" thickBot="1" x14ac:dyDescent="0.3">
      <c r="A145" s="4" t="s">
        <v>65</v>
      </c>
      <c r="B145" s="4" t="s">
        <v>19</v>
      </c>
      <c r="C145" s="4" t="s">
        <v>8</v>
      </c>
      <c r="D145" s="4" t="s">
        <v>50</v>
      </c>
      <c r="E145" s="4" t="s">
        <v>21</v>
      </c>
      <c r="F145" s="4" t="s">
        <v>22</v>
      </c>
      <c r="G145" s="4" t="s">
        <v>19</v>
      </c>
      <c r="H145" s="4" t="s">
        <v>8</v>
      </c>
      <c r="I145" s="20">
        <v>-13.89</v>
      </c>
      <c r="J145" s="20">
        <v>0</v>
      </c>
      <c r="K145" s="20">
        <v>-3.97</v>
      </c>
      <c r="L145" s="20">
        <v>0</v>
      </c>
      <c r="M145" s="20">
        <v>0</v>
      </c>
      <c r="N145" s="20">
        <v>0</v>
      </c>
      <c r="O145" s="20">
        <v>-17.86</v>
      </c>
      <c r="Q145" s="17">
        <v>1</v>
      </c>
      <c r="R145" s="8">
        <f t="shared" si="16"/>
        <v>0</v>
      </c>
      <c r="S145" s="8">
        <f t="shared" si="17"/>
        <v>0</v>
      </c>
      <c r="T145" s="8">
        <f t="shared" si="18"/>
        <v>0</v>
      </c>
      <c r="U145" s="8">
        <f t="shared" si="19"/>
        <v>0</v>
      </c>
      <c r="V145" s="8">
        <f t="shared" si="20"/>
        <v>-13.89</v>
      </c>
      <c r="W145" s="8">
        <f t="shared" si="21"/>
        <v>-3.97</v>
      </c>
      <c r="X145" s="8">
        <f t="shared" si="22"/>
        <v>0</v>
      </c>
      <c r="Y145" s="8">
        <f t="shared" si="23"/>
        <v>-17.86</v>
      </c>
      <c r="Z145" t="s">
        <v>103</v>
      </c>
      <c r="AA145" t="s">
        <v>65</v>
      </c>
    </row>
    <row r="146" spans="1:27" ht="13.45" hidden="1" thickBot="1" x14ac:dyDescent="0.3">
      <c r="A146" s="4" t="s">
        <v>65</v>
      </c>
      <c r="B146" s="4" t="s">
        <v>19</v>
      </c>
      <c r="C146" s="4" t="s">
        <v>8</v>
      </c>
      <c r="D146" s="4" t="s">
        <v>49</v>
      </c>
      <c r="E146" s="4" t="s">
        <v>21</v>
      </c>
      <c r="F146" s="4" t="s">
        <v>22</v>
      </c>
      <c r="G146" s="4" t="s">
        <v>19</v>
      </c>
      <c r="H146" s="4" t="s">
        <v>8</v>
      </c>
      <c r="I146" s="20">
        <v>-17.86</v>
      </c>
      <c r="J146" s="20">
        <v>0</v>
      </c>
      <c r="K146" s="20">
        <v>-3.97</v>
      </c>
      <c r="L146" s="20">
        <v>0</v>
      </c>
      <c r="M146" s="20">
        <v>0</v>
      </c>
      <c r="N146" s="20">
        <v>0</v>
      </c>
      <c r="O146" s="20">
        <v>-21.83</v>
      </c>
      <c r="Q146" s="17">
        <v>1</v>
      </c>
      <c r="R146" s="8">
        <f t="shared" si="16"/>
        <v>0</v>
      </c>
      <c r="S146" s="8">
        <f t="shared" si="17"/>
        <v>0</v>
      </c>
      <c r="T146" s="8">
        <f t="shared" si="18"/>
        <v>0</v>
      </c>
      <c r="U146" s="8">
        <f t="shared" si="19"/>
        <v>0</v>
      </c>
      <c r="V146" s="8">
        <f t="shared" si="20"/>
        <v>-17.86</v>
      </c>
      <c r="W146" s="8">
        <f t="shared" si="21"/>
        <v>-3.97</v>
      </c>
      <c r="X146" s="8">
        <f t="shared" si="22"/>
        <v>0</v>
      </c>
      <c r="Y146" s="8">
        <f t="shared" si="23"/>
        <v>-21.83</v>
      </c>
      <c r="Z146" t="s">
        <v>103</v>
      </c>
      <c r="AA146" t="s">
        <v>65</v>
      </c>
    </row>
    <row r="147" spans="1:27" ht="13.45" hidden="1" thickBot="1" x14ac:dyDescent="0.3">
      <c r="A147" s="4" t="s">
        <v>65</v>
      </c>
      <c r="B147" s="4" t="s">
        <v>19</v>
      </c>
      <c r="C147" s="4" t="s">
        <v>8</v>
      </c>
      <c r="D147" s="4" t="s">
        <v>47</v>
      </c>
      <c r="E147" s="4" t="s">
        <v>21</v>
      </c>
      <c r="F147" s="4" t="s">
        <v>22</v>
      </c>
      <c r="G147" s="4" t="s">
        <v>19</v>
      </c>
      <c r="H147" s="4" t="s">
        <v>8</v>
      </c>
      <c r="I147" s="20">
        <v>-21.83</v>
      </c>
      <c r="J147" s="20">
        <v>0</v>
      </c>
      <c r="K147" s="20">
        <v>-3.97</v>
      </c>
      <c r="L147" s="20">
        <v>0</v>
      </c>
      <c r="M147" s="20">
        <v>0</v>
      </c>
      <c r="N147" s="20">
        <v>0</v>
      </c>
      <c r="O147" s="20">
        <v>-25.8</v>
      </c>
      <c r="Q147" s="17">
        <v>1</v>
      </c>
      <c r="R147" s="8">
        <f t="shared" si="16"/>
        <v>0</v>
      </c>
      <c r="S147" s="8">
        <f t="shared" si="17"/>
        <v>0</v>
      </c>
      <c r="T147" s="8">
        <f t="shared" si="18"/>
        <v>0</v>
      </c>
      <c r="U147" s="8">
        <f t="shared" si="19"/>
        <v>0</v>
      </c>
      <c r="V147" s="8">
        <f t="shared" si="20"/>
        <v>-21.83</v>
      </c>
      <c r="W147" s="8">
        <f t="shared" si="21"/>
        <v>-3.97</v>
      </c>
      <c r="X147" s="8">
        <f t="shared" si="22"/>
        <v>0</v>
      </c>
      <c r="Y147" s="8">
        <f t="shared" si="23"/>
        <v>-25.8</v>
      </c>
      <c r="Z147" t="s">
        <v>103</v>
      </c>
      <c r="AA147" t="s">
        <v>65</v>
      </c>
    </row>
    <row r="148" spans="1:27" ht="13.45" hidden="1" thickBot="1" x14ac:dyDescent="0.3">
      <c r="A148" s="4" t="s">
        <v>65</v>
      </c>
      <c r="B148" s="4" t="s">
        <v>19</v>
      </c>
      <c r="C148" s="4" t="s">
        <v>8</v>
      </c>
      <c r="D148" s="4" t="s">
        <v>15</v>
      </c>
      <c r="E148" s="4" t="s">
        <v>21</v>
      </c>
      <c r="F148" s="4" t="s">
        <v>22</v>
      </c>
      <c r="G148" s="4" t="s">
        <v>19</v>
      </c>
      <c r="H148" s="4" t="s">
        <v>8</v>
      </c>
      <c r="I148" s="20">
        <v>-25.8</v>
      </c>
      <c r="J148" s="20">
        <v>0</v>
      </c>
      <c r="K148" s="20">
        <v>-3.97</v>
      </c>
      <c r="L148" s="20">
        <v>0</v>
      </c>
      <c r="M148" s="20">
        <v>0</v>
      </c>
      <c r="N148" s="20">
        <v>0</v>
      </c>
      <c r="O148" s="20">
        <v>-29.77</v>
      </c>
      <c r="Q148" s="17">
        <v>1</v>
      </c>
      <c r="R148" s="8">
        <f t="shared" si="16"/>
        <v>0</v>
      </c>
      <c r="S148" s="8">
        <f t="shared" si="17"/>
        <v>0</v>
      </c>
      <c r="T148" s="8">
        <f t="shared" si="18"/>
        <v>0</v>
      </c>
      <c r="U148" s="8">
        <f t="shared" si="19"/>
        <v>0</v>
      </c>
      <c r="V148" s="8">
        <f t="shared" si="20"/>
        <v>-25.8</v>
      </c>
      <c r="W148" s="8">
        <f t="shared" si="21"/>
        <v>-3.97</v>
      </c>
      <c r="X148" s="8">
        <f t="shared" si="22"/>
        <v>0</v>
      </c>
      <c r="Y148" s="8">
        <f t="shared" si="23"/>
        <v>-29.77</v>
      </c>
      <c r="Z148" t="s">
        <v>103</v>
      </c>
      <c r="AA148" t="s">
        <v>65</v>
      </c>
    </row>
    <row r="149" spans="1:27" ht="13.45" hidden="1" thickBot="1" x14ac:dyDescent="0.3">
      <c r="A149" s="4" t="s">
        <v>65</v>
      </c>
      <c r="B149" s="4" t="s">
        <v>19</v>
      </c>
      <c r="C149" s="4" t="s">
        <v>8</v>
      </c>
      <c r="D149" s="4" t="s">
        <v>9</v>
      </c>
      <c r="E149" s="4" t="s">
        <v>21</v>
      </c>
      <c r="F149" s="4" t="s">
        <v>22</v>
      </c>
      <c r="G149" s="4" t="s">
        <v>19</v>
      </c>
      <c r="H149" s="4" t="s">
        <v>8</v>
      </c>
      <c r="I149" s="20">
        <v>-29.77</v>
      </c>
      <c r="J149" s="20">
        <v>0</v>
      </c>
      <c r="K149" s="20">
        <v>-3.97</v>
      </c>
      <c r="L149" s="20">
        <v>0</v>
      </c>
      <c r="M149" s="20">
        <v>0</v>
      </c>
      <c r="N149" s="20">
        <v>0</v>
      </c>
      <c r="O149" s="20">
        <v>-33.74</v>
      </c>
      <c r="Q149" s="17">
        <v>1</v>
      </c>
      <c r="R149" s="8">
        <f t="shared" si="16"/>
        <v>0</v>
      </c>
      <c r="S149" s="8">
        <f t="shared" si="17"/>
        <v>0</v>
      </c>
      <c r="T149" s="8">
        <f t="shared" si="18"/>
        <v>0</v>
      </c>
      <c r="U149" s="8">
        <f t="shared" si="19"/>
        <v>0</v>
      </c>
      <c r="V149" s="8">
        <f t="shared" si="20"/>
        <v>-29.77</v>
      </c>
      <c r="W149" s="8">
        <f t="shared" si="21"/>
        <v>-3.97</v>
      </c>
      <c r="X149" s="8">
        <f t="shared" si="22"/>
        <v>0</v>
      </c>
      <c r="Y149" s="8">
        <f t="shared" si="23"/>
        <v>-33.74</v>
      </c>
      <c r="Z149" t="s">
        <v>103</v>
      </c>
      <c r="AA149" t="s">
        <v>65</v>
      </c>
    </row>
    <row r="150" spans="1:27" ht="13.45" hidden="1" thickBot="1" x14ac:dyDescent="0.3">
      <c r="A150" s="4" t="s">
        <v>65</v>
      </c>
      <c r="B150" s="4" t="s">
        <v>19</v>
      </c>
      <c r="C150" s="4" t="s">
        <v>8</v>
      </c>
      <c r="D150" s="4" t="s">
        <v>20</v>
      </c>
      <c r="E150" s="4" t="s">
        <v>21</v>
      </c>
      <c r="F150" s="4" t="s">
        <v>22</v>
      </c>
      <c r="G150" s="4" t="s">
        <v>19</v>
      </c>
      <c r="H150" s="4" t="s">
        <v>8</v>
      </c>
      <c r="I150" s="20">
        <v>-33.74</v>
      </c>
      <c r="J150" s="20">
        <v>0</v>
      </c>
      <c r="K150" s="20">
        <v>-3.97</v>
      </c>
      <c r="L150" s="20">
        <v>0</v>
      </c>
      <c r="M150" s="20">
        <v>0</v>
      </c>
      <c r="N150" s="20">
        <v>0</v>
      </c>
      <c r="O150" s="20">
        <v>-37.71</v>
      </c>
      <c r="Q150" s="17">
        <v>1</v>
      </c>
      <c r="R150" s="8">
        <f t="shared" si="16"/>
        <v>0</v>
      </c>
      <c r="S150" s="8">
        <f t="shared" si="17"/>
        <v>0</v>
      </c>
      <c r="T150" s="8">
        <f t="shared" si="18"/>
        <v>0</v>
      </c>
      <c r="U150" s="8">
        <f t="shared" si="19"/>
        <v>0</v>
      </c>
      <c r="V150" s="8">
        <f t="shared" si="20"/>
        <v>-33.74</v>
      </c>
      <c r="W150" s="8">
        <f t="shared" si="21"/>
        <v>-3.97</v>
      </c>
      <c r="X150" s="8">
        <f t="shared" si="22"/>
        <v>0</v>
      </c>
      <c r="Y150" s="8">
        <f t="shared" si="23"/>
        <v>-37.71</v>
      </c>
      <c r="Z150" t="s">
        <v>103</v>
      </c>
      <c r="AA150" t="s">
        <v>65</v>
      </c>
    </row>
    <row r="151" spans="1:27" ht="13.45" hidden="1" thickBot="1" x14ac:dyDescent="0.3">
      <c r="A151" s="4" t="s">
        <v>65</v>
      </c>
      <c r="B151" s="4" t="s">
        <v>19</v>
      </c>
      <c r="C151" s="4" t="s">
        <v>8</v>
      </c>
      <c r="D151" s="4" t="s">
        <v>39</v>
      </c>
      <c r="E151" s="4" t="s">
        <v>21</v>
      </c>
      <c r="F151" s="4" t="s">
        <v>22</v>
      </c>
      <c r="G151" s="4" t="s">
        <v>19</v>
      </c>
      <c r="H151" s="4" t="s">
        <v>8</v>
      </c>
      <c r="I151" s="20">
        <v>-37.71</v>
      </c>
      <c r="J151" s="20">
        <v>0</v>
      </c>
      <c r="K151" s="20">
        <v>-3.97</v>
      </c>
      <c r="L151" s="20">
        <v>0</v>
      </c>
      <c r="M151" s="20">
        <v>0</v>
      </c>
      <c r="N151" s="20">
        <v>0</v>
      </c>
      <c r="O151" s="20">
        <v>-41.68</v>
      </c>
      <c r="Q151" s="17">
        <v>1</v>
      </c>
      <c r="R151" s="8">
        <f t="shared" si="16"/>
        <v>0</v>
      </c>
      <c r="S151" s="8">
        <f t="shared" si="17"/>
        <v>0</v>
      </c>
      <c r="T151" s="8">
        <f t="shared" si="18"/>
        <v>0</v>
      </c>
      <c r="U151" s="8">
        <f t="shared" si="19"/>
        <v>0</v>
      </c>
      <c r="V151" s="8">
        <f t="shared" si="20"/>
        <v>-37.71</v>
      </c>
      <c r="W151" s="8">
        <f t="shared" si="21"/>
        <v>-3.97</v>
      </c>
      <c r="X151" s="8">
        <f t="shared" si="22"/>
        <v>0</v>
      </c>
      <c r="Y151" s="8">
        <f t="shared" si="23"/>
        <v>-41.68</v>
      </c>
      <c r="Z151" t="s">
        <v>103</v>
      </c>
      <c r="AA151" t="s">
        <v>65</v>
      </c>
    </row>
    <row r="152" spans="1:27" ht="13.45" hidden="1" thickBot="1" x14ac:dyDescent="0.3">
      <c r="A152" s="4" t="s">
        <v>65</v>
      </c>
      <c r="B152" s="4" t="s">
        <v>19</v>
      </c>
      <c r="C152" s="4" t="s">
        <v>8</v>
      </c>
      <c r="D152" s="4" t="s">
        <v>55</v>
      </c>
      <c r="E152" s="4" t="s">
        <v>21</v>
      </c>
      <c r="F152" s="4" t="s">
        <v>22</v>
      </c>
      <c r="G152" s="4" t="s">
        <v>19</v>
      </c>
      <c r="H152" s="4" t="s">
        <v>8</v>
      </c>
      <c r="I152" s="20">
        <v>-41.68</v>
      </c>
      <c r="J152" s="20">
        <v>0</v>
      </c>
      <c r="K152" s="20">
        <v>-3.97</v>
      </c>
      <c r="L152" s="20">
        <v>0</v>
      </c>
      <c r="M152" s="20">
        <v>0</v>
      </c>
      <c r="N152" s="20">
        <v>0</v>
      </c>
      <c r="O152" s="20">
        <v>-45.65</v>
      </c>
      <c r="Q152" s="17">
        <v>1</v>
      </c>
      <c r="R152" s="8">
        <f t="shared" si="16"/>
        <v>0</v>
      </c>
      <c r="S152" s="8">
        <f t="shared" si="17"/>
        <v>0</v>
      </c>
      <c r="T152" s="8">
        <f t="shared" si="18"/>
        <v>0</v>
      </c>
      <c r="U152" s="8">
        <f t="shared" si="19"/>
        <v>0</v>
      </c>
      <c r="V152" s="8">
        <f t="shared" si="20"/>
        <v>-41.68</v>
      </c>
      <c r="W152" s="8">
        <f t="shared" si="21"/>
        <v>-3.97</v>
      </c>
      <c r="X152" s="8">
        <f t="shared" si="22"/>
        <v>0</v>
      </c>
      <c r="Y152" s="8">
        <f t="shared" si="23"/>
        <v>-45.65</v>
      </c>
      <c r="Z152" t="s">
        <v>103</v>
      </c>
      <c r="AA152" t="s">
        <v>65</v>
      </c>
    </row>
    <row r="153" spans="1:27" ht="13.45" hidden="1" thickBot="1" x14ac:dyDescent="0.3">
      <c r="A153" s="4" t="s">
        <v>65</v>
      </c>
      <c r="B153" s="4" t="s">
        <v>19</v>
      </c>
      <c r="C153" s="4" t="s">
        <v>8</v>
      </c>
      <c r="D153" s="4" t="s">
        <v>23</v>
      </c>
      <c r="E153" s="4" t="s">
        <v>21</v>
      </c>
      <c r="F153" s="4" t="s">
        <v>22</v>
      </c>
      <c r="G153" s="4" t="s">
        <v>19</v>
      </c>
      <c r="H153" s="4" t="s">
        <v>8</v>
      </c>
      <c r="I153" s="20">
        <v>-45.65</v>
      </c>
      <c r="J153" s="20">
        <v>0</v>
      </c>
      <c r="K153" s="20">
        <v>-3.97</v>
      </c>
      <c r="L153" s="20">
        <v>0</v>
      </c>
      <c r="M153" s="20">
        <v>0</v>
      </c>
      <c r="N153" s="20">
        <v>0</v>
      </c>
      <c r="O153" s="20">
        <v>-49.62</v>
      </c>
      <c r="Q153" s="17">
        <v>1</v>
      </c>
      <c r="R153" s="8">
        <f t="shared" si="16"/>
        <v>0</v>
      </c>
      <c r="S153" s="8">
        <f t="shared" si="17"/>
        <v>0</v>
      </c>
      <c r="T153" s="8">
        <f t="shared" si="18"/>
        <v>0</v>
      </c>
      <c r="U153" s="8">
        <f t="shared" si="19"/>
        <v>0</v>
      </c>
      <c r="V153" s="8">
        <f t="shared" si="20"/>
        <v>-45.65</v>
      </c>
      <c r="W153" s="8">
        <f t="shared" si="21"/>
        <v>-3.97</v>
      </c>
      <c r="X153" s="8">
        <f t="shared" si="22"/>
        <v>0</v>
      </c>
      <c r="Y153" s="8">
        <f t="shared" si="23"/>
        <v>-49.62</v>
      </c>
      <c r="Z153" t="s">
        <v>103</v>
      </c>
      <c r="AA153" t="s">
        <v>65</v>
      </c>
    </row>
    <row r="154" spans="1:27" ht="13.45" hidden="1" thickBot="1" x14ac:dyDescent="0.3">
      <c r="A154" s="4" t="s">
        <v>65</v>
      </c>
      <c r="B154" s="4" t="s">
        <v>19</v>
      </c>
      <c r="C154" s="4" t="s">
        <v>8</v>
      </c>
      <c r="D154" s="4" t="s">
        <v>42</v>
      </c>
      <c r="E154" s="4" t="s">
        <v>21</v>
      </c>
      <c r="F154" s="4" t="s">
        <v>22</v>
      </c>
      <c r="G154" s="4" t="s">
        <v>19</v>
      </c>
      <c r="H154" s="4" t="s">
        <v>8</v>
      </c>
      <c r="I154" s="20">
        <v>-49.62</v>
      </c>
      <c r="J154" s="20">
        <v>0</v>
      </c>
      <c r="K154" s="20">
        <v>-3.97</v>
      </c>
      <c r="L154" s="20">
        <v>0</v>
      </c>
      <c r="M154" s="20">
        <v>0</v>
      </c>
      <c r="N154" s="20">
        <v>0</v>
      </c>
      <c r="O154" s="20">
        <v>-53.59</v>
      </c>
      <c r="Q154" s="17">
        <v>1</v>
      </c>
      <c r="R154" s="8">
        <f t="shared" si="16"/>
        <v>0</v>
      </c>
      <c r="S154" s="8">
        <f t="shared" si="17"/>
        <v>0</v>
      </c>
      <c r="T154" s="8">
        <f t="shared" si="18"/>
        <v>0</v>
      </c>
      <c r="U154" s="8">
        <f t="shared" si="19"/>
        <v>0</v>
      </c>
      <c r="V154" s="8">
        <f t="shared" si="20"/>
        <v>-49.62</v>
      </c>
      <c r="W154" s="8">
        <f t="shared" si="21"/>
        <v>-3.97</v>
      </c>
      <c r="X154" s="8">
        <f t="shared" si="22"/>
        <v>0</v>
      </c>
      <c r="Y154" s="8">
        <f t="shared" si="23"/>
        <v>-53.59</v>
      </c>
      <c r="Z154" t="s">
        <v>103</v>
      </c>
      <c r="AA154" t="s">
        <v>65</v>
      </c>
    </row>
    <row r="155" spans="1:27" ht="13.45" hidden="1" thickBot="1" x14ac:dyDescent="0.3">
      <c r="A155" s="4" t="s">
        <v>65</v>
      </c>
      <c r="B155" s="4" t="s">
        <v>19</v>
      </c>
      <c r="C155" s="4" t="s">
        <v>8</v>
      </c>
      <c r="D155" s="4" t="s">
        <v>48</v>
      </c>
      <c r="E155" s="4" t="s">
        <v>21</v>
      </c>
      <c r="F155" s="4" t="s">
        <v>22</v>
      </c>
      <c r="G155" s="4" t="s">
        <v>19</v>
      </c>
      <c r="H155" s="4" t="s">
        <v>8</v>
      </c>
      <c r="I155" s="20">
        <v>-53.59</v>
      </c>
      <c r="J155" s="20">
        <v>0</v>
      </c>
      <c r="K155" s="20">
        <v>-3.97</v>
      </c>
      <c r="L155" s="20">
        <v>0</v>
      </c>
      <c r="M155" s="20">
        <v>0</v>
      </c>
      <c r="N155" s="20">
        <v>0</v>
      </c>
      <c r="O155" s="20">
        <v>-57.56</v>
      </c>
      <c r="Q155" s="17">
        <v>1</v>
      </c>
      <c r="R155" s="8">
        <f t="shared" si="16"/>
        <v>0</v>
      </c>
      <c r="S155" s="8">
        <f t="shared" si="17"/>
        <v>0</v>
      </c>
      <c r="T155" s="8">
        <f t="shared" si="18"/>
        <v>0</v>
      </c>
      <c r="U155" s="8">
        <f t="shared" si="19"/>
        <v>0</v>
      </c>
      <c r="V155" s="8">
        <f t="shared" si="20"/>
        <v>-53.59</v>
      </c>
      <c r="W155" s="8">
        <f t="shared" si="21"/>
        <v>-3.97</v>
      </c>
      <c r="X155" s="8">
        <f t="shared" si="22"/>
        <v>0</v>
      </c>
      <c r="Y155" s="8">
        <f t="shared" si="23"/>
        <v>-57.56</v>
      </c>
      <c r="Z155" t="s">
        <v>103</v>
      </c>
      <c r="AA155" t="s">
        <v>65</v>
      </c>
    </row>
    <row r="156" spans="1:27" ht="13.45" hidden="1" thickBot="1" x14ac:dyDescent="0.3">
      <c r="A156" s="3" t="s">
        <v>65</v>
      </c>
      <c r="B156" s="3" t="s">
        <v>19</v>
      </c>
      <c r="C156" s="3" t="s">
        <v>8</v>
      </c>
      <c r="D156" s="3" t="s">
        <v>48</v>
      </c>
      <c r="E156" s="3" t="s">
        <v>21</v>
      </c>
      <c r="F156" s="4" t="s">
        <v>22</v>
      </c>
      <c r="G156" s="3" t="s">
        <v>19</v>
      </c>
      <c r="H156" s="3" t="s">
        <v>8</v>
      </c>
      <c r="I156" s="22"/>
      <c r="J156" s="22"/>
      <c r="K156" s="22">
        <v>0</v>
      </c>
      <c r="L156" s="22"/>
      <c r="M156" s="22"/>
      <c r="N156" s="22"/>
      <c r="O156" s="22"/>
      <c r="Q156" s="17">
        <v>1</v>
      </c>
      <c r="R156" s="8">
        <f t="shared" si="16"/>
        <v>0</v>
      </c>
      <c r="S156" s="8">
        <f t="shared" si="17"/>
        <v>0</v>
      </c>
      <c r="T156" s="8">
        <f t="shared" si="18"/>
        <v>0</v>
      </c>
      <c r="U156" s="8">
        <f t="shared" si="19"/>
        <v>0</v>
      </c>
      <c r="V156" s="8">
        <f t="shared" si="20"/>
        <v>0</v>
      </c>
      <c r="W156" s="8">
        <f t="shared" si="21"/>
        <v>0</v>
      </c>
      <c r="X156" s="8">
        <f t="shared" si="22"/>
        <v>0</v>
      </c>
      <c r="Y156" s="8">
        <f t="shared" si="23"/>
        <v>0</v>
      </c>
      <c r="Z156" t="s">
        <v>103</v>
      </c>
      <c r="AA156" t="s">
        <v>65</v>
      </c>
    </row>
    <row r="157" spans="1:27" ht="13.45" hidden="1" thickBot="1" x14ac:dyDescent="0.3">
      <c r="A157" s="4" t="s">
        <v>65</v>
      </c>
      <c r="B157" s="4" t="s">
        <v>19</v>
      </c>
      <c r="C157" s="4" t="s">
        <v>8</v>
      </c>
      <c r="D157" s="4" t="s">
        <v>31</v>
      </c>
      <c r="E157" s="4" t="s">
        <v>21</v>
      </c>
      <c r="F157" s="4" t="s">
        <v>22</v>
      </c>
      <c r="G157" s="4" t="s">
        <v>19</v>
      </c>
      <c r="H157" s="4" t="s">
        <v>8</v>
      </c>
      <c r="I157" s="20">
        <v>-57.56</v>
      </c>
      <c r="J157" s="20">
        <v>0</v>
      </c>
      <c r="K157" s="20">
        <v>-3.97</v>
      </c>
      <c r="L157" s="20">
        <v>0</v>
      </c>
      <c r="M157" s="20">
        <v>0</v>
      </c>
      <c r="N157" s="20">
        <v>0</v>
      </c>
      <c r="O157" s="20">
        <v>-61.53</v>
      </c>
      <c r="Q157" s="17">
        <v>1</v>
      </c>
      <c r="R157" s="8">
        <f t="shared" si="16"/>
        <v>0</v>
      </c>
      <c r="S157" s="8">
        <f t="shared" si="17"/>
        <v>0</v>
      </c>
      <c r="T157" s="8">
        <f t="shared" si="18"/>
        <v>0</v>
      </c>
      <c r="U157" s="8">
        <f t="shared" si="19"/>
        <v>0</v>
      </c>
      <c r="V157" s="8">
        <f t="shared" si="20"/>
        <v>-57.56</v>
      </c>
      <c r="W157" s="8">
        <f t="shared" si="21"/>
        <v>-3.97</v>
      </c>
      <c r="X157" s="8">
        <f t="shared" si="22"/>
        <v>0</v>
      </c>
      <c r="Y157" s="8">
        <f t="shared" si="23"/>
        <v>-61.53</v>
      </c>
      <c r="Z157" t="s">
        <v>103</v>
      </c>
      <c r="AA157" t="s">
        <v>65</v>
      </c>
    </row>
    <row r="158" spans="1:27" ht="13.45" hidden="1" thickBot="1" x14ac:dyDescent="0.3">
      <c r="A158" s="4" t="s">
        <v>65</v>
      </c>
      <c r="B158" s="4" t="s">
        <v>19</v>
      </c>
      <c r="C158" s="4" t="s">
        <v>8</v>
      </c>
      <c r="D158" s="4" t="s">
        <v>25</v>
      </c>
      <c r="E158" s="4" t="s">
        <v>21</v>
      </c>
      <c r="F158" s="4" t="s">
        <v>22</v>
      </c>
      <c r="G158" s="4" t="s">
        <v>19</v>
      </c>
      <c r="H158" s="4" t="s">
        <v>8</v>
      </c>
      <c r="I158" s="20">
        <v>-61.53</v>
      </c>
      <c r="J158" s="20">
        <v>0</v>
      </c>
      <c r="K158" s="20">
        <v>-3.97</v>
      </c>
      <c r="L158" s="20">
        <v>0</v>
      </c>
      <c r="M158" s="20">
        <v>0</v>
      </c>
      <c r="N158" s="20">
        <v>0</v>
      </c>
      <c r="O158" s="20">
        <v>-65.5</v>
      </c>
      <c r="Q158" s="17">
        <v>1</v>
      </c>
      <c r="R158" s="8">
        <f t="shared" si="16"/>
        <v>0</v>
      </c>
      <c r="S158" s="8">
        <f t="shared" si="17"/>
        <v>0</v>
      </c>
      <c r="T158" s="8">
        <f t="shared" si="18"/>
        <v>0</v>
      </c>
      <c r="U158" s="8">
        <f t="shared" si="19"/>
        <v>0</v>
      </c>
      <c r="V158" s="8">
        <f t="shared" si="20"/>
        <v>-61.53</v>
      </c>
      <c r="W158" s="8">
        <f t="shared" si="21"/>
        <v>-3.97</v>
      </c>
      <c r="X158" s="8">
        <f t="shared" si="22"/>
        <v>0</v>
      </c>
      <c r="Y158" s="8">
        <f t="shared" si="23"/>
        <v>-65.5</v>
      </c>
      <c r="Z158" t="s">
        <v>103</v>
      </c>
      <c r="AA158" t="s">
        <v>65</v>
      </c>
    </row>
    <row r="159" spans="1:27" ht="13.45" hidden="1" thickBot="1" x14ac:dyDescent="0.3">
      <c r="A159" s="4" t="s">
        <v>65</v>
      </c>
      <c r="B159" s="4" t="s">
        <v>19</v>
      </c>
      <c r="C159" s="4" t="s">
        <v>8</v>
      </c>
      <c r="D159" s="4" t="s">
        <v>41</v>
      </c>
      <c r="E159" s="4" t="s">
        <v>21</v>
      </c>
      <c r="F159" s="4" t="s">
        <v>22</v>
      </c>
      <c r="G159" s="4" t="s">
        <v>19</v>
      </c>
      <c r="H159" s="4" t="s">
        <v>8</v>
      </c>
      <c r="I159" s="20">
        <v>-65.5</v>
      </c>
      <c r="J159" s="20">
        <v>0</v>
      </c>
      <c r="K159" s="20">
        <v>-3.97</v>
      </c>
      <c r="L159" s="20">
        <v>0</v>
      </c>
      <c r="M159" s="20">
        <v>0</v>
      </c>
      <c r="N159" s="20">
        <v>0</v>
      </c>
      <c r="O159" s="20">
        <v>-69.47</v>
      </c>
      <c r="Q159" s="17">
        <v>1</v>
      </c>
      <c r="R159" s="8">
        <f t="shared" si="16"/>
        <v>0</v>
      </c>
      <c r="S159" s="8">
        <f t="shared" si="17"/>
        <v>0</v>
      </c>
      <c r="T159" s="8">
        <f t="shared" si="18"/>
        <v>0</v>
      </c>
      <c r="U159" s="8">
        <f t="shared" si="19"/>
        <v>0</v>
      </c>
      <c r="V159" s="8">
        <f t="shared" si="20"/>
        <v>-65.5</v>
      </c>
      <c r="W159" s="8">
        <f t="shared" si="21"/>
        <v>-3.97</v>
      </c>
      <c r="X159" s="8">
        <f t="shared" si="22"/>
        <v>0</v>
      </c>
      <c r="Y159" s="8">
        <f t="shared" si="23"/>
        <v>-69.47</v>
      </c>
      <c r="Z159" t="s">
        <v>103</v>
      </c>
      <c r="AA159" t="s">
        <v>65</v>
      </c>
    </row>
    <row r="160" spans="1:27" ht="13.45" hidden="1" thickBot="1" x14ac:dyDescent="0.3">
      <c r="A160" s="4" t="s">
        <v>65</v>
      </c>
      <c r="B160" s="4" t="s">
        <v>19</v>
      </c>
      <c r="C160" s="4" t="s">
        <v>8</v>
      </c>
      <c r="D160" s="4" t="s">
        <v>36</v>
      </c>
      <c r="E160" s="4" t="s">
        <v>21</v>
      </c>
      <c r="F160" s="4" t="s">
        <v>22</v>
      </c>
      <c r="G160" s="4" t="s">
        <v>19</v>
      </c>
      <c r="H160" s="4" t="s">
        <v>8</v>
      </c>
      <c r="I160" s="20">
        <v>-69.47</v>
      </c>
      <c r="J160" s="20">
        <v>0</v>
      </c>
      <c r="K160" s="20">
        <v>-3.97</v>
      </c>
      <c r="L160" s="20">
        <v>0</v>
      </c>
      <c r="M160" s="20">
        <v>0</v>
      </c>
      <c r="N160" s="20">
        <v>0</v>
      </c>
      <c r="O160" s="20">
        <v>-73.44</v>
      </c>
      <c r="Q160" s="17">
        <v>1</v>
      </c>
      <c r="R160" s="8">
        <f t="shared" si="16"/>
        <v>0</v>
      </c>
      <c r="S160" s="8">
        <f t="shared" si="17"/>
        <v>0</v>
      </c>
      <c r="T160" s="8">
        <f t="shared" si="18"/>
        <v>0</v>
      </c>
      <c r="U160" s="8">
        <f t="shared" si="19"/>
        <v>0</v>
      </c>
      <c r="V160" s="8">
        <f t="shared" si="20"/>
        <v>-69.47</v>
      </c>
      <c r="W160" s="8">
        <f t="shared" si="21"/>
        <v>-3.97</v>
      </c>
      <c r="X160" s="8">
        <f t="shared" si="22"/>
        <v>0</v>
      </c>
      <c r="Y160" s="8">
        <f t="shared" si="23"/>
        <v>-73.44</v>
      </c>
      <c r="Z160" t="s">
        <v>103</v>
      </c>
      <c r="AA160" t="s">
        <v>65</v>
      </c>
    </row>
    <row r="161" spans="1:27" ht="13.45" hidden="1" thickBot="1" x14ac:dyDescent="0.3">
      <c r="A161" s="4" t="s">
        <v>65</v>
      </c>
      <c r="B161" s="4" t="s">
        <v>19</v>
      </c>
      <c r="C161" s="4" t="s">
        <v>8</v>
      </c>
      <c r="D161" s="4" t="s">
        <v>16</v>
      </c>
      <c r="E161" s="4" t="s">
        <v>32</v>
      </c>
      <c r="F161" s="4" t="s">
        <v>33</v>
      </c>
      <c r="G161" s="4" t="s">
        <v>19</v>
      </c>
      <c r="H161" s="4" t="s">
        <v>8</v>
      </c>
      <c r="I161" s="20">
        <v>-601.79999999999995</v>
      </c>
      <c r="J161" s="20">
        <v>0</v>
      </c>
      <c r="K161" s="20">
        <v>-401.2</v>
      </c>
      <c r="L161" s="20">
        <v>0</v>
      </c>
      <c r="M161" s="20">
        <v>0</v>
      </c>
      <c r="N161" s="20">
        <v>0</v>
      </c>
      <c r="O161" s="20">
        <v>-1003</v>
      </c>
      <c r="Q161" s="17">
        <v>1</v>
      </c>
      <c r="R161" s="8">
        <f t="shared" si="16"/>
        <v>0</v>
      </c>
      <c r="S161" s="8">
        <f t="shared" si="17"/>
        <v>0</v>
      </c>
      <c r="T161" s="8">
        <f t="shared" si="18"/>
        <v>0</v>
      </c>
      <c r="U161" s="8">
        <f t="shared" si="19"/>
        <v>0</v>
      </c>
      <c r="V161" s="8">
        <f t="shared" si="20"/>
        <v>-601.79999999999995</v>
      </c>
      <c r="W161" s="8">
        <f t="shared" si="21"/>
        <v>-401.2</v>
      </c>
      <c r="X161" s="8">
        <f t="shared" si="22"/>
        <v>0</v>
      </c>
      <c r="Y161" s="8">
        <f t="shared" si="23"/>
        <v>-1003</v>
      </c>
      <c r="Z161" t="s">
        <v>103</v>
      </c>
      <c r="AA161" t="s">
        <v>65</v>
      </c>
    </row>
    <row r="162" spans="1:27" ht="13.45" hidden="1" thickBot="1" x14ac:dyDescent="0.3">
      <c r="A162" s="4" t="s">
        <v>65</v>
      </c>
      <c r="B162" s="4" t="s">
        <v>19</v>
      </c>
      <c r="C162" s="4" t="s">
        <v>8</v>
      </c>
      <c r="D162" s="4" t="s">
        <v>28</v>
      </c>
      <c r="E162" s="4" t="s">
        <v>32</v>
      </c>
      <c r="F162" s="4" t="s">
        <v>33</v>
      </c>
      <c r="G162" s="4" t="s">
        <v>19</v>
      </c>
      <c r="H162" s="4" t="s">
        <v>8</v>
      </c>
      <c r="I162" s="20">
        <v>-1003</v>
      </c>
      <c r="J162" s="20">
        <v>0</v>
      </c>
      <c r="K162" s="20">
        <v>-401.2</v>
      </c>
      <c r="L162" s="20">
        <v>0</v>
      </c>
      <c r="M162" s="20">
        <v>0</v>
      </c>
      <c r="N162" s="20">
        <v>0</v>
      </c>
      <c r="O162" s="20">
        <v>-1404.2</v>
      </c>
      <c r="Q162" s="17">
        <v>1</v>
      </c>
      <c r="R162" s="8">
        <f t="shared" si="16"/>
        <v>0</v>
      </c>
      <c r="S162" s="8">
        <f t="shared" si="17"/>
        <v>0</v>
      </c>
      <c r="T162" s="8">
        <f t="shared" si="18"/>
        <v>0</v>
      </c>
      <c r="U162" s="8">
        <f t="shared" si="19"/>
        <v>0</v>
      </c>
      <c r="V162" s="8">
        <f t="shared" si="20"/>
        <v>-1003</v>
      </c>
      <c r="W162" s="8">
        <f t="shared" si="21"/>
        <v>-401.2</v>
      </c>
      <c r="X162" s="8">
        <f t="shared" si="22"/>
        <v>0</v>
      </c>
      <c r="Y162" s="8">
        <f t="shared" si="23"/>
        <v>-1404.2</v>
      </c>
      <c r="Z162" t="s">
        <v>103</v>
      </c>
      <c r="AA162" t="s">
        <v>65</v>
      </c>
    </row>
    <row r="163" spans="1:27" ht="13.45" hidden="1" thickBot="1" x14ac:dyDescent="0.3">
      <c r="A163" s="4" t="s">
        <v>65</v>
      </c>
      <c r="B163" s="4" t="s">
        <v>19</v>
      </c>
      <c r="C163" s="4" t="s">
        <v>8</v>
      </c>
      <c r="D163" s="4" t="s">
        <v>50</v>
      </c>
      <c r="E163" s="4" t="s">
        <v>32</v>
      </c>
      <c r="F163" s="4" t="s">
        <v>33</v>
      </c>
      <c r="G163" s="4" t="s">
        <v>19</v>
      </c>
      <c r="H163" s="4" t="s">
        <v>8</v>
      </c>
      <c r="I163" s="20">
        <v>-1404.2</v>
      </c>
      <c r="J163" s="20">
        <v>0</v>
      </c>
      <c r="K163" s="20">
        <v>-401.2</v>
      </c>
      <c r="L163" s="20">
        <v>0</v>
      </c>
      <c r="M163" s="20">
        <v>0</v>
      </c>
      <c r="N163" s="20">
        <v>0</v>
      </c>
      <c r="O163" s="20">
        <v>-1805.4</v>
      </c>
      <c r="Q163" s="17">
        <v>1</v>
      </c>
      <c r="R163" s="8">
        <f t="shared" si="16"/>
        <v>0</v>
      </c>
      <c r="S163" s="8">
        <f t="shared" si="17"/>
        <v>0</v>
      </c>
      <c r="T163" s="8">
        <f t="shared" si="18"/>
        <v>0</v>
      </c>
      <c r="U163" s="8">
        <f t="shared" si="19"/>
        <v>0</v>
      </c>
      <c r="V163" s="8">
        <f t="shared" si="20"/>
        <v>-1404.2</v>
      </c>
      <c r="W163" s="8">
        <f t="shared" si="21"/>
        <v>-401.2</v>
      </c>
      <c r="X163" s="8">
        <f t="shared" si="22"/>
        <v>0</v>
      </c>
      <c r="Y163" s="8">
        <f t="shared" si="23"/>
        <v>-1805.4</v>
      </c>
      <c r="Z163" t="s">
        <v>103</v>
      </c>
      <c r="AA163" t="s">
        <v>65</v>
      </c>
    </row>
    <row r="164" spans="1:27" ht="13.45" hidden="1" thickBot="1" x14ac:dyDescent="0.3">
      <c r="A164" s="4" t="s">
        <v>65</v>
      </c>
      <c r="B164" s="4" t="s">
        <v>19</v>
      </c>
      <c r="C164" s="4" t="s">
        <v>8</v>
      </c>
      <c r="D164" s="4" t="s">
        <v>49</v>
      </c>
      <c r="E164" s="4" t="s">
        <v>32</v>
      </c>
      <c r="F164" s="4" t="s">
        <v>33</v>
      </c>
      <c r="G164" s="4" t="s">
        <v>19</v>
      </c>
      <c r="H164" s="4" t="s">
        <v>8</v>
      </c>
      <c r="I164" s="20">
        <v>-1805.4</v>
      </c>
      <c r="J164" s="20">
        <v>0</v>
      </c>
      <c r="K164" s="20">
        <v>-403.36</v>
      </c>
      <c r="L164" s="20">
        <v>0</v>
      </c>
      <c r="M164" s="20">
        <v>0</v>
      </c>
      <c r="N164" s="20">
        <v>0</v>
      </c>
      <c r="O164" s="20">
        <v>-2208.7600000000002</v>
      </c>
      <c r="Q164" s="17">
        <v>1</v>
      </c>
      <c r="R164" s="8">
        <f t="shared" si="16"/>
        <v>0</v>
      </c>
      <c r="S164" s="8">
        <f t="shared" si="17"/>
        <v>0</v>
      </c>
      <c r="T164" s="8">
        <f t="shared" si="18"/>
        <v>0</v>
      </c>
      <c r="U164" s="8">
        <f t="shared" si="19"/>
        <v>0</v>
      </c>
      <c r="V164" s="8">
        <f t="shared" si="20"/>
        <v>-1805.4</v>
      </c>
      <c r="W164" s="8">
        <f t="shared" si="21"/>
        <v>-403.36</v>
      </c>
      <c r="X164" s="8">
        <f t="shared" si="22"/>
        <v>0</v>
      </c>
      <c r="Y164" s="8">
        <f t="shared" si="23"/>
        <v>-2208.7600000000002</v>
      </c>
      <c r="Z164" t="s">
        <v>103</v>
      </c>
      <c r="AA164" t="s">
        <v>65</v>
      </c>
    </row>
    <row r="165" spans="1:27" ht="13.45" hidden="1" thickBot="1" x14ac:dyDescent="0.3">
      <c r="A165" s="4" t="s">
        <v>65</v>
      </c>
      <c r="B165" s="4" t="s">
        <v>19</v>
      </c>
      <c r="C165" s="4" t="s">
        <v>8</v>
      </c>
      <c r="D165" s="4" t="s">
        <v>47</v>
      </c>
      <c r="E165" s="4" t="s">
        <v>32</v>
      </c>
      <c r="F165" s="4" t="s">
        <v>33</v>
      </c>
      <c r="G165" s="4" t="s">
        <v>19</v>
      </c>
      <c r="H165" s="4" t="s">
        <v>8</v>
      </c>
      <c r="I165" s="20">
        <v>-2208.7600000000002</v>
      </c>
      <c r="J165" s="20">
        <v>0</v>
      </c>
      <c r="K165" s="20">
        <v>-161.58000000000001</v>
      </c>
      <c r="L165" s="20">
        <v>0</v>
      </c>
      <c r="M165" s="20">
        <v>0</v>
      </c>
      <c r="N165" s="20">
        <v>0</v>
      </c>
      <c r="O165" s="20">
        <v>-2370.34</v>
      </c>
      <c r="Q165" s="17">
        <v>1</v>
      </c>
      <c r="R165" s="8">
        <f t="shared" si="16"/>
        <v>0</v>
      </c>
      <c r="S165" s="8">
        <f t="shared" si="17"/>
        <v>0</v>
      </c>
      <c r="T165" s="8">
        <f t="shared" si="18"/>
        <v>0</v>
      </c>
      <c r="U165" s="8">
        <f t="shared" si="19"/>
        <v>0</v>
      </c>
      <c r="V165" s="8">
        <f t="shared" si="20"/>
        <v>-2208.7600000000002</v>
      </c>
      <c r="W165" s="8">
        <f t="shared" si="21"/>
        <v>-161.58000000000001</v>
      </c>
      <c r="X165" s="8">
        <f t="shared" si="22"/>
        <v>0</v>
      </c>
      <c r="Y165" s="8">
        <f t="shared" si="23"/>
        <v>-2370.34</v>
      </c>
      <c r="Z165" t="s">
        <v>103</v>
      </c>
      <c r="AA165" t="s">
        <v>65</v>
      </c>
    </row>
    <row r="166" spans="1:27" ht="13.45" hidden="1" thickBot="1" x14ac:dyDescent="0.3">
      <c r="A166" s="4" t="s">
        <v>65</v>
      </c>
      <c r="B166" s="4" t="s">
        <v>19</v>
      </c>
      <c r="C166" s="4" t="s">
        <v>8</v>
      </c>
      <c r="D166" s="4" t="s">
        <v>15</v>
      </c>
      <c r="E166" s="4" t="s">
        <v>32</v>
      </c>
      <c r="F166" s="4" t="s">
        <v>33</v>
      </c>
      <c r="G166" s="4" t="s">
        <v>19</v>
      </c>
      <c r="H166" s="4" t="s">
        <v>8</v>
      </c>
      <c r="I166" s="20">
        <v>-2370.34</v>
      </c>
      <c r="J166" s="20">
        <v>0</v>
      </c>
      <c r="K166" s="20">
        <v>-161.58000000000001</v>
      </c>
      <c r="L166" s="20">
        <v>0</v>
      </c>
      <c r="M166" s="20">
        <v>0</v>
      </c>
      <c r="N166" s="20">
        <v>0</v>
      </c>
      <c r="O166" s="20">
        <v>-2531.92</v>
      </c>
      <c r="Q166" s="17">
        <v>1</v>
      </c>
      <c r="R166" s="8">
        <f t="shared" si="16"/>
        <v>0</v>
      </c>
      <c r="S166" s="8">
        <f t="shared" si="17"/>
        <v>0</v>
      </c>
      <c r="T166" s="8">
        <f t="shared" si="18"/>
        <v>0</v>
      </c>
      <c r="U166" s="8">
        <f t="shared" si="19"/>
        <v>0</v>
      </c>
      <c r="V166" s="8">
        <f t="shared" si="20"/>
        <v>-2370.34</v>
      </c>
      <c r="W166" s="8">
        <f t="shared" si="21"/>
        <v>-161.58000000000001</v>
      </c>
      <c r="X166" s="8">
        <f t="shared" si="22"/>
        <v>0</v>
      </c>
      <c r="Y166" s="8">
        <f t="shared" si="23"/>
        <v>-2531.92</v>
      </c>
      <c r="Z166" t="s">
        <v>103</v>
      </c>
      <c r="AA166" t="s">
        <v>65</v>
      </c>
    </row>
    <row r="167" spans="1:27" ht="13.45" hidden="1" thickBot="1" x14ac:dyDescent="0.3">
      <c r="A167" s="4" t="s">
        <v>65</v>
      </c>
      <c r="B167" s="4" t="s">
        <v>19</v>
      </c>
      <c r="C167" s="4" t="s">
        <v>8</v>
      </c>
      <c r="D167" s="4" t="s">
        <v>9</v>
      </c>
      <c r="E167" s="4" t="s">
        <v>32</v>
      </c>
      <c r="F167" s="4" t="s">
        <v>33</v>
      </c>
      <c r="G167" s="4" t="s">
        <v>19</v>
      </c>
      <c r="H167" s="4" t="s">
        <v>8</v>
      </c>
      <c r="I167" s="20">
        <v>-2531.92</v>
      </c>
      <c r="J167" s="20">
        <v>0</v>
      </c>
      <c r="K167" s="20">
        <v>-165.25</v>
      </c>
      <c r="L167" s="20">
        <v>0</v>
      </c>
      <c r="M167" s="20">
        <v>0</v>
      </c>
      <c r="N167" s="20">
        <v>0</v>
      </c>
      <c r="O167" s="20">
        <v>-2697.17</v>
      </c>
      <c r="Q167" s="17">
        <v>1</v>
      </c>
      <c r="R167" s="8">
        <f t="shared" si="16"/>
        <v>0</v>
      </c>
      <c r="S167" s="8">
        <f t="shared" si="17"/>
        <v>0</v>
      </c>
      <c r="T167" s="8">
        <f t="shared" si="18"/>
        <v>0</v>
      </c>
      <c r="U167" s="8">
        <f t="shared" si="19"/>
        <v>0</v>
      </c>
      <c r="V167" s="8">
        <f t="shared" si="20"/>
        <v>-2531.92</v>
      </c>
      <c r="W167" s="8">
        <f t="shared" si="21"/>
        <v>-165.25</v>
      </c>
      <c r="X167" s="8">
        <f t="shared" si="22"/>
        <v>0</v>
      </c>
      <c r="Y167" s="8">
        <f t="shared" si="23"/>
        <v>-2697.17</v>
      </c>
      <c r="Z167" t="s">
        <v>103</v>
      </c>
      <c r="AA167" t="s">
        <v>65</v>
      </c>
    </row>
    <row r="168" spans="1:27" ht="13.45" hidden="1" thickBot="1" x14ac:dyDescent="0.3">
      <c r="A168" s="4" t="s">
        <v>65</v>
      </c>
      <c r="B168" s="4" t="s">
        <v>19</v>
      </c>
      <c r="C168" s="4" t="s">
        <v>8</v>
      </c>
      <c r="D168" s="4" t="s">
        <v>20</v>
      </c>
      <c r="E168" s="4" t="s">
        <v>32</v>
      </c>
      <c r="F168" s="4" t="s">
        <v>33</v>
      </c>
      <c r="G168" s="4" t="s">
        <v>19</v>
      </c>
      <c r="H168" s="4" t="s">
        <v>8</v>
      </c>
      <c r="I168" s="20">
        <v>-2697.17</v>
      </c>
      <c r="J168" s="20">
        <v>0</v>
      </c>
      <c r="K168" s="20">
        <v>-168.88</v>
      </c>
      <c r="L168" s="20">
        <v>0</v>
      </c>
      <c r="M168" s="20">
        <v>0</v>
      </c>
      <c r="N168" s="20">
        <v>0</v>
      </c>
      <c r="O168" s="20">
        <v>-2866.05</v>
      </c>
      <c r="Q168" s="17">
        <v>1</v>
      </c>
      <c r="R168" s="8">
        <f t="shared" si="16"/>
        <v>0</v>
      </c>
      <c r="S168" s="8">
        <f t="shared" si="17"/>
        <v>0</v>
      </c>
      <c r="T168" s="8">
        <f t="shared" si="18"/>
        <v>0</v>
      </c>
      <c r="U168" s="8">
        <f t="shared" si="19"/>
        <v>0</v>
      </c>
      <c r="V168" s="8">
        <f t="shared" si="20"/>
        <v>-2697.17</v>
      </c>
      <c r="W168" s="8">
        <f t="shared" si="21"/>
        <v>-168.88</v>
      </c>
      <c r="X168" s="8">
        <f t="shared" si="22"/>
        <v>0</v>
      </c>
      <c r="Y168" s="8">
        <f t="shared" si="23"/>
        <v>-2866.05</v>
      </c>
      <c r="Z168" t="s">
        <v>103</v>
      </c>
      <c r="AA168" t="s">
        <v>65</v>
      </c>
    </row>
    <row r="169" spans="1:27" ht="13.45" hidden="1" thickBot="1" x14ac:dyDescent="0.3">
      <c r="A169" s="4" t="s">
        <v>65</v>
      </c>
      <c r="B169" s="4" t="s">
        <v>19</v>
      </c>
      <c r="C169" s="4" t="s">
        <v>8</v>
      </c>
      <c r="D169" s="4" t="s">
        <v>39</v>
      </c>
      <c r="E169" s="4" t="s">
        <v>32</v>
      </c>
      <c r="F169" s="4" t="s">
        <v>33</v>
      </c>
      <c r="G169" s="4" t="s">
        <v>19</v>
      </c>
      <c r="H169" s="4" t="s">
        <v>8</v>
      </c>
      <c r="I169" s="20">
        <v>-2866.05</v>
      </c>
      <c r="J169" s="20">
        <v>0</v>
      </c>
      <c r="K169" s="20">
        <v>-168.85</v>
      </c>
      <c r="L169" s="20">
        <v>0</v>
      </c>
      <c r="M169" s="20">
        <v>0</v>
      </c>
      <c r="N169" s="20">
        <v>0</v>
      </c>
      <c r="O169" s="20">
        <v>-3034.9</v>
      </c>
      <c r="Q169" s="17">
        <v>1</v>
      </c>
      <c r="R169" s="8">
        <f t="shared" si="16"/>
        <v>0</v>
      </c>
      <c r="S169" s="8">
        <f t="shared" si="17"/>
        <v>0</v>
      </c>
      <c r="T169" s="8">
        <f t="shared" si="18"/>
        <v>0</v>
      </c>
      <c r="U169" s="8">
        <f t="shared" si="19"/>
        <v>0</v>
      </c>
      <c r="V169" s="8">
        <f t="shared" si="20"/>
        <v>-2866.05</v>
      </c>
      <c r="W169" s="8">
        <f t="shared" si="21"/>
        <v>-168.85</v>
      </c>
      <c r="X169" s="8">
        <f t="shared" si="22"/>
        <v>0</v>
      </c>
      <c r="Y169" s="8">
        <f t="shared" si="23"/>
        <v>-3034.9</v>
      </c>
      <c r="Z169" t="s">
        <v>103</v>
      </c>
      <c r="AA169" t="s">
        <v>65</v>
      </c>
    </row>
    <row r="170" spans="1:27" ht="13.45" hidden="1" thickBot="1" x14ac:dyDescent="0.3">
      <c r="A170" s="4" t="s">
        <v>65</v>
      </c>
      <c r="B170" s="4" t="s">
        <v>19</v>
      </c>
      <c r="C170" s="4" t="s">
        <v>8</v>
      </c>
      <c r="D170" s="4" t="s">
        <v>55</v>
      </c>
      <c r="E170" s="4" t="s">
        <v>32</v>
      </c>
      <c r="F170" s="4" t="s">
        <v>33</v>
      </c>
      <c r="G170" s="4" t="s">
        <v>19</v>
      </c>
      <c r="H170" s="4" t="s">
        <v>8</v>
      </c>
      <c r="I170" s="20">
        <v>-3034.9</v>
      </c>
      <c r="J170" s="20">
        <v>0</v>
      </c>
      <c r="K170" s="20">
        <v>-181.89</v>
      </c>
      <c r="L170" s="20">
        <v>0</v>
      </c>
      <c r="M170" s="20">
        <v>0</v>
      </c>
      <c r="N170" s="20">
        <v>0</v>
      </c>
      <c r="O170" s="20">
        <v>-3216.79</v>
      </c>
      <c r="Q170" s="17">
        <v>1</v>
      </c>
      <c r="R170" s="8">
        <f t="shared" si="16"/>
        <v>0</v>
      </c>
      <c r="S170" s="8">
        <f t="shared" si="17"/>
        <v>0</v>
      </c>
      <c r="T170" s="8">
        <f t="shared" si="18"/>
        <v>0</v>
      </c>
      <c r="U170" s="8">
        <f t="shared" si="19"/>
        <v>0</v>
      </c>
      <c r="V170" s="8">
        <f t="shared" si="20"/>
        <v>-3034.9</v>
      </c>
      <c r="W170" s="8">
        <f t="shared" si="21"/>
        <v>-181.89</v>
      </c>
      <c r="X170" s="8">
        <f t="shared" si="22"/>
        <v>0</v>
      </c>
      <c r="Y170" s="8">
        <f t="shared" si="23"/>
        <v>-3216.79</v>
      </c>
      <c r="Z170" t="s">
        <v>103</v>
      </c>
      <c r="AA170" t="s">
        <v>65</v>
      </c>
    </row>
    <row r="171" spans="1:27" ht="13.45" hidden="1" thickBot="1" x14ac:dyDescent="0.3">
      <c r="A171" s="4" t="s">
        <v>65</v>
      </c>
      <c r="B171" s="4" t="s">
        <v>19</v>
      </c>
      <c r="C171" s="4" t="s">
        <v>8</v>
      </c>
      <c r="D171" s="4" t="s">
        <v>23</v>
      </c>
      <c r="E171" s="4" t="s">
        <v>32</v>
      </c>
      <c r="F171" s="4" t="s">
        <v>33</v>
      </c>
      <c r="G171" s="4" t="s">
        <v>19</v>
      </c>
      <c r="H171" s="4" t="s">
        <v>8</v>
      </c>
      <c r="I171" s="20">
        <v>-3216.79</v>
      </c>
      <c r="J171" s="20">
        <v>0</v>
      </c>
      <c r="K171" s="20">
        <v>-194.93</v>
      </c>
      <c r="L171" s="20">
        <v>0</v>
      </c>
      <c r="M171" s="20">
        <v>0</v>
      </c>
      <c r="N171" s="20">
        <v>0</v>
      </c>
      <c r="O171" s="20">
        <v>-3411.72</v>
      </c>
      <c r="Q171" s="17">
        <v>1</v>
      </c>
      <c r="R171" s="8">
        <f t="shared" si="16"/>
        <v>0</v>
      </c>
      <c r="S171" s="8">
        <f t="shared" si="17"/>
        <v>0</v>
      </c>
      <c r="T171" s="8">
        <f t="shared" si="18"/>
        <v>0</v>
      </c>
      <c r="U171" s="8">
        <f t="shared" si="19"/>
        <v>0</v>
      </c>
      <c r="V171" s="8">
        <f t="shared" si="20"/>
        <v>-3216.79</v>
      </c>
      <c r="W171" s="8">
        <f t="shared" si="21"/>
        <v>-194.93</v>
      </c>
      <c r="X171" s="8">
        <f t="shared" si="22"/>
        <v>0</v>
      </c>
      <c r="Y171" s="8">
        <f t="shared" si="23"/>
        <v>-3411.72</v>
      </c>
      <c r="Z171" t="s">
        <v>103</v>
      </c>
      <c r="AA171" t="s">
        <v>65</v>
      </c>
    </row>
    <row r="172" spans="1:27" ht="13.45" hidden="1" thickBot="1" x14ac:dyDescent="0.3">
      <c r="A172" s="4" t="s">
        <v>65</v>
      </c>
      <c r="B172" s="4" t="s">
        <v>19</v>
      </c>
      <c r="C172" s="4" t="s">
        <v>8</v>
      </c>
      <c r="D172" s="4" t="s">
        <v>42</v>
      </c>
      <c r="E172" s="4" t="s">
        <v>32</v>
      </c>
      <c r="F172" s="4" t="s">
        <v>33</v>
      </c>
      <c r="G172" s="4" t="s">
        <v>19</v>
      </c>
      <c r="H172" s="4" t="s">
        <v>8</v>
      </c>
      <c r="I172" s="20">
        <v>-3411.72</v>
      </c>
      <c r="J172" s="20">
        <v>0</v>
      </c>
      <c r="K172" s="20">
        <v>-194.93</v>
      </c>
      <c r="L172" s="20">
        <v>0</v>
      </c>
      <c r="M172" s="20">
        <v>0</v>
      </c>
      <c r="N172" s="20">
        <v>0</v>
      </c>
      <c r="O172" s="20">
        <v>-3606.65</v>
      </c>
      <c r="Q172" s="17">
        <v>1</v>
      </c>
      <c r="R172" s="8">
        <f t="shared" si="16"/>
        <v>0</v>
      </c>
      <c r="S172" s="8">
        <f t="shared" si="17"/>
        <v>0</v>
      </c>
      <c r="T172" s="8">
        <f t="shared" si="18"/>
        <v>0</v>
      </c>
      <c r="U172" s="8">
        <f t="shared" si="19"/>
        <v>0</v>
      </c>
      <c r="V172" s="8">
        <f t="shared" si="20"/>
        <v>-3411.72</v>
      </c>
      <c r="W172" s="8">
        <f t="shared" si="21"/>
        <v>-194.93</v>
      </c>
      <c r="X172" s="8">
        <f t="shared" si="22"/>
        <v>0</v>
      </c>
      <c r="Y172" s="8">
        <f t="shared" si="23"/>
        <v>-3606.65</v>
      </c>
      <c r="Z172" t="s">
        <v>103</v>
      </c>
      <c r="AA172" t="s">
        <v>65</v>
      </c>
    </row>
    <row r="173" spans="1:27" ht="13.45" hidden="1" thickBot="1" x14ac:dyDescent="0.3">
      <c r="A173" s="4" t="s">
        <v>65</v>
      </c>
      <c r="B173" s="4" t="s">
        <v>19</v>
      </c>
      <c r="C173" s="4" t="s">
        <v>8</v>
      </c>
      <c r="D173" s="4" t="s">
        <v>48</v>
      </c>
      <c r="E173" s="4" t="s">
        <v>32</v>
      </c>
      <c r="F173" s="4" t="s">
        <v>33</v>
      </c>
      <c r="G173" s="4" t="s">
        <v>19</v>
      </c>
      <c r="H173" s="4" t="s">
        <v>8</v>
      </c>
      <c r="I173" s="20">
        <v>-3606.65</v>
      </c>
      <c r="J173" s="20">
        <v>0</v>
      </c>
      <c r="K173" s="20">
        <v>-194.93</v>
      </c>
      <c r="L173" s="20">
        <v>0</v>
      </c>
      <c r="M173" s="20">
        <v>0</v>
      </c>
      <c r="N173" s="20">
        <v>0</v>
      </c>
      <c r="O173" s="20">
        <v>-3801.58</v>
      </c>
      <c r="Q173" s="17">
        <v>1</v>
      </c>
      <c r="R173" s="8">
        <f t="shared" si="16"/>
        <v>0</v>
      </c>
      <c r="S173" s="8">
        <f t="shared" si="17"/>
        <v>0</v>
      </c>
      <c r="T173" s="8">
        <f t="shared" si="18"/>
        <v>0</v>
      </c>
      <c r="U173" s="8">
        <f t="shared" si="19"/>
        <v>0</v>
      </c>
      <c r="V173" s="8">
        <f t="shared" si="20"/>
        <v>-3606.65</v>
      </c>
      <c r="W173" s="8">
        <f t="shared" si="21"/>
        <v>-194.93</v>
      </c>
      <c r="X173" s="8">
        <f t="shared" si="22"/>
        <v>0</v>
      </c>
      <c r="Y173" s="8">
        <f t="shared" si="23"/>
        <v>-3801.58</v>
      </c>
      <c r="Z173" t="s">
        <v>103</v>
      </c>
      <c r="AA173" t="s">
        <v>65</v>
      </c>
    </row>
    <row r="174" spans="1:27" ht="13.45" hidden="1" thickBot="1" x14ac:dyDescent="0.3">
      <c r="A174" s="3" t="s">
        <v>65</v>
      </c>
      <c r="B174" s="3" t="s">
        <v>19</v>
      </c>
      <c r="C174" s="3" t="s">
        <v>8</v>
      </c>
      <c r="D174" s="3" t="s">
        <v>48</v>
      </c>
      <c r="E174" s="3" t="s">
        <v>32</v>
      </c>
      <c r="F174" s="4" t="s">
        <v>33</v>
      </c>
      <c r="G174" s="3" t="s">
        <v>19</v>
      </c>
      <c r="H174" s="3" t="s">
        <v>8</v>
      </c>
      <c r="I174" s="22"/>
      <c r="J174" s="22"/>
      <c r="K174" s="22">
        <v>14</v>
      </c>
      <c r="L174" s="22"/>
      <c r="M174" s="22">
        <v>56</v>
      </c>
      <c r="N174" s="22"/>
      <c r="O174" s="22">
        <f>35+35</f>
        <v>70</v>
      </c>
      <c r="Q174" s="17">
        <v>1</v>
      </c>
      <c r="R174" s="8">
        <f t="shared" si="16"/>
        <v>0</v>
      </c>
      <c r="S174" s="8">
        <f t="shared" si="17"/>
        <v>0</v>
      </c>
      <c r="T174" s="8">
        <f t="shared" si="18"/>
        <v>0</v>
      </c>
      <c r="U174" s="8">
        <f t="shared" si="19"/>
        <v>0</v>
      </c>
      <c r="V174" s="8">
        <f t="shared" si="20"/>
        <v>0</v>
      </c>
      <c r="W174" s="8">
        <f t="shared" si="21"/>
        <v>14</v>
      </c>
      <c r="X174" s="8">
        <f t="shared" si="22"/>
        <v>56</v>
      </c>
      <c r="Y174" s="8">
        <f t="shared" si="23"/>
        <v>70</v>
      </c>
      <c r="Z174" t="s">
        <v>103</v>
      </c>
      <c r="AA174" t="s">
        <v>65</v>
      </c>
    </row>
    <row r="175" spans="1:27" ht="13.45" hidden="1" thickBot="1" x14ac:dyDescent="0.3">
      <c r="A175" s="4" t="s">
        <v>65</v>
      </c>
      <c r="B175" s="4" t="s">
        <v>19</v>
      </c>
      <c r="C175" s="4" t="s">
        <v>8</v>
      </c>
      <c r="D175" s="4" t="s">
        <v>31</v>
      </c>
      <c r="E175" s="4" t="s">
        <v>32</v>
      </c>
      <c r="F175" s="4" t="s">
        <v>33</v>
      </c>
      <c r="G175" s="4" t="s">
        <v>19</v>
      </c>
      <c r="H175" s="4" t="s">
        <v>8</v>
      </c>
      <c r="I175" s="20">
        <v>-3801.58</v>
      </c>
      <c r="J175" s="20">
        <v>0</v>
      </c>
      <c r="K175" s="20">
        <v>-194.93</v>
      </c>
      <c r="L175" s="20">
        <v>0</v>
      </c>
      <c r="M175" s="20">
        <v>0</v>
      </c>
      <c r="N175" s="20">
        <v>0</v>
      </c>
      <c r="O175" s="20">
        <v>-3996.51</v>
      </c>
      <c r="Q175" s="17">
        <v>1</v>
      </c>
      <c r="R175" s="8">
        <f t="shared" si="16"/>
        <v>0</v>
      </c>
      <c r="S175" s="8">
        <f t="shared" si="17"/>
        <v>0</v>
      </c>
      <c r="T175" s="8">
        <f t="shared" si="18"/>
        <v>0</v>
      </c>
      <c r="U175" s="8">
        <f t="shared" si="19"/>
        <v>0</v>
      </c>
      <c r="V175" s="8">
        <f t="shared" si="20"/>
        <v>-3801.58</v>
      </c>
      <c r="W175" s="8">
        <f t="shared" si="21"/>
        <v>-194.93</v>
      </c>
      <c r="X175" s="8">
        <f t="shared" si="22"/>
        <v>0</v>
      </c>
      <c r="Y175" s="8">
        <f t="shared" si="23"/>
        <v>-3996.51</v>
      </c>
      <c r="Z175" t="s">
        <v>103</v>
      </c>
      <c r="AA175" t="s">
        <v>65</v>
      </c>
    </row>
    <row r="176" spans="1:27" ht="13.45" hidden="1" thickBot="1" x14ac:dyDescent="0.3">
      <c r="A176" s="4" t="s">
        <v>65</v>
      </c>
      <c r="B176" s="4" t="s">
        <v>19</v>
      </c>
      <c r="C176" s="4" t="s">
        <v>8</v>
      </c>
      <c r="D176" s="4" t="s">
        <v>25</v>
      </c>
      <c r="E176" s="4" t="s">
        <v>32</v>
      </c>
      <c r="F176" s="4" t="s">
        <v>33</v>
      </c>
      <c r="G176" s="4" t="s">
        <v>19</v>
      </c>
      <c r="H176" s="4" t="s">
        <v>8</v>
      </c>
      <c r="I176" s="20">
        <v>-3996.51</v>
      </c>
      <c r="J176" s="20">
        <v>0</v>
      </c>
      <c r="K176" s="20">
        <v>-207.9</v>
      </c>
      <c r="L176" s="20">
        <v>0</v>
      </c>
      <c r="M176" s="20">
        <v>0</v>
      </c>
      <c r="N176" s="20">
        <v>0</v>
      </c>
      <c r="O176" s="20">
        <v>-4204.41</v>
      </c>
      <c r="Q176" s="17">
        <v>1</v>
      </c>
      <c r="R176" s="8">
        <f t="shared" si="16"/>
        <v>0</v>
      </c>
      <c r="S176" s="8">
        <f t="shared" si="17"/>
        <v>0</v>
      </c>
      <c r="T176" s="8">
        <f t="shared" si="18"/>
        <v>0</v>
      </c>
      <c r="U176" s="8">
        <f t="shared" si="19"/>
        <v>0</v>
      </c>
      <c r="V176" s="8">
        <f t="shared" si="20"/>
        <v>-3996.51</v>
      </c>
      <c r="W176" s="8">
        <f t="shared" si="21"/>
        <v>-207.9</v>
      </c>
      <c r="X176" s="8">
        <f t="shared" si="22"/>
        <v>0</v>
      </c>
      <c r="Y176" s="8">
        <f t="shared" si="23"/>
        <v>-4204.41</v>
      </c>
      <c r="Z176" t="s">
        <v>103</v>
      </c>
      <c r="AA176" t="s">
        <v>65</v>
      </c>
    </row>
    <row r="177" spans="1:27" ht="13.45" hidden="1" thickBot="1" x14ac:dyDescent="0.3">
      <c r="A177" s="4" t="s">
        <v>65</v>
      </c>
      <c r="B177" s="4" t="s">
        <v>19</v>
      </c>
      <c r="C177" s="4" t="s">
        <v>8</v>
      </c>
      <c r="D177" s="4" t="s">
        <v>41</v>
      </c>
      <c r="E177" s="4" t="s">
        <v>32</v>
      </c>
      <c r="F177" s="4" t="s">
        <v>33</v>
      </c>
      <c r="G177" s="4" t="s">
        <v>19</v>
      </c>
      <c r="H177" s="4" t="s">
        <v>8</v>
      </c>
      <c r="I177" s="20">
        <v>-4204.41</v>
      </c>
      <c r="J177" s="20">
        <v>0</v>
      </c>
      <c r="K177" s="20">
        <v>-223.18</v>
      </c>
      <c r="L177" s="20">
        <v>0</v>
      </c>
      <c r="M177" s="20">
        <v>0</v>
      </c>
      <c r="N177" s="20">
        <v>0</v>
      </c>
      <c r="O177" s="20">
        <v>-4427.59</v>
      </c>
      <c r="Q177" s="17">
        <v>1</v>
      </c>
      <c r="R177" s="8">
        <f t="shared" si="16"/>
        <v>0</v>
      </c>
      <c r="S177" s="8">
        <f t="shared" si="17"/>
        <v>0</v>
      </c>
      <c r="T177" s="8">
        <f t="shared" si="18"/>
        <v>0</v>
      </c>
      <c r="U177" s="8">
        <f t="shared" si="19"/>
        <v>0</v>
      </c>
      <c r="V177" s="8">
        <f t="shared" si="20"/>
        <v>-4204.41</v>
      </c>
      <c r="W177" s="8">
        <f t="shared" si="21"/>
        <v>-223.18</v>
      </c>
      <c r="X177" s="8">
        <f t="shared" si="22"/>
        <v>0</v>
      </c>
      <c r="Y177" s="8">
        <f t="shared" si="23"/>
        <v>-4427.59</v>
      </c>
      <c r="Z177" t="s">
        <v>103</v>
      </c>
      <c r="AA177" t="s">
        <v>65</v>
      </c>
    </row>
    <row r="178" spans="1:27" ht="13.45" hidden="1" thickBot="1" x14ac:dyDescent="0.3">
      <c r="A178" s="4" t="s">
        <v>65</v>
      </c>
      <c r="B178" s="4" t="s">
        <v>19</v>
      </c>
      <c r="C178" s="4" t="s">
        <v>8</v>
      </c>
      <c r="D178" s="4" t="s">
        <v>36</v>
      </c>
      <c r="E178" s="4" t="s">
        <v>32</v>
      </c>
      <c r="F178" s="4" t="s">
        <v>33</v>
      </c>
      <c r="G178" s="4" t="s">
        <v>19</v>
      </c>
      <c r="H178" s="4" t="s">
        <v>8</v>
      </c>
      <c r="I178" s="20">
        <v>-4427.59</v>
      </c>
      <c r="J178" s="20">
        <v>0</v>
      </c>
      <c r="K178" s="20">
        <v>-225.5</v>
      </c>
      <c r="L178" s="20">
        <v>0</v>
      </c>
      <c r="M178" s="20">
        <v>0</v>
      </c>
      <c r="N178" s="20">
        <v>0</v>
      </c>
      <c r="O178" s="20">
        <v>-4653.09</v>
      </c>
      <c r="Q178" s="17">
        <v>1</v>
      </c>
      <c r="R178" s="8">
        <f t="shared" si="16"/>
        <v>0</v>
      </c>
      <c r="S178" s="8">
        <f t="shared" si="17"/>
        <v>0</v>
      </c>
      <c r="T178" s="8">
        <f t="shared" si="18"/>
        <v>0</v>
      </c>
      <c r="U178" s="8">
        <f t="shared" si="19"/>
        <v>0</v>
      </c>
      <c r="V178" s="8">
        <f t="shared" si="20"/>
        <v>-4427.59</v>
      </c>
      <c r="W178" s="8">
        <f t="shared" si="21"/>
        <v>-225.5</v>
      </c>
      <c r="X178" s="8">
        <f t="shared" si="22"/>
        <v>0</v>
      </c>
      <c r="Y178" s="8">
        <f t="shared" si="23"/>
        <v>-4653.09</v>
      </c>
      <c r="Z178" t="s">
        <v>103</v>
      </c>
      <c r="AA178" t="s">
        <v>65</v>
      </c>
    </row>
    <row r="179" spans="1:27" ht="13.45" hidden="1" thickBot="1" x14ac:dyDescent="0.3">
      <c r="A179" s="4" t="s">
        <v>65</v>
      </c>
      <c r="B179" s="4" t="s">
        <v>19</v>
      </c>
      <c r="C179" s="4" t="s">
        <v>8</v>
      </c>
      <c r="D179" s="4" t="s">
        <v>16</v>
      </c>
      <c r="E179" s="4" t="s">
        <v>40</v>
      </c>
      <c r="F179" s="4" t="s">
        <v>30</v>
      </c>
      <c r="G179" s="4" t="s">
        <v>19</v>
      </c>
      <c r="H179" s="4" t="s">
        <v>8</v>
      </c>
      <c r="I179" s="20">
        <v>-71.290000000000006</v>
      </c>
      <c r="J179" s="20">
        <v>0</v>
      </c>
      <c r="K179" s="20">
        <v>-47.53</v>
      </c>
      <c r="L179" s="20">
        <v>0</v>
      </c>
      <c r="M179" s="20">
        <v>0</v>
      </c>
      <c r="N179" s="20">
        <v>0</v>
      </c>
      <c r="O179" s="20">
        <v>-118.82</v>
      </c>
      <c r="Q179" s="17">
        <v>1</v>
      </c>
      <c r="R179" s="8">
        <f t="shared" si="16"/>
        <v>0</v>
      </c>
      <c r="S179" s="8">
        <f t="shared" si="17"/>
        <v>0</v>
      </c>
      <c r="T179" s="8">
        <f t="shared" si="18"/>
        <v>0</v>
      </c>
      <c r="U179" s="8">
        <f t="shared" si="19"/>
        <v>0</v>
      </c>
      <c r="V179" s="8">
        <f t="shared" si="20"/>
        <v>-71.290000000000006</v>
      </c>
      <c r="W179" s="8">
        <f t="shared" si="21"/>
        <v>-47.53</v>
      </c>
      <c r="X179" s="8">
        <f t="shared" si="22"/>
        <v>0</v>
      </c>
      <c r="Y179" s="8">
        <f t="shared" si="23"/>
        <v>-118.82</v>
      </c>
      <c r="Z179" t="s">
        <v>103</v>
      </c>
      <c r="AA179" t="s">
        <v>65</v>
      </c>
    </row>
    <row r="180" spans="1:27" ht="13.45" hidden="1" thickBot="1" x14ac:dyDescent="0.3">
      <c r="A180" s="4" t="s">
        <v>65</v>
      </c>
      <c r="B180" s="4" t="s">
        <v>19</v>
      </c>
      <c r="C180" s="4" t="s">
        <v>8</v>
      </c>
      <c r="D180" s="4" t="s">
        <v>28</v>
      </c>
      <c r="E180" s="4" t="s">
        <v>40</v>
      </c>
      <c r="F180" s="4" t="s">
        <v>30</v>
      </c>
      <c r="G180" s="4" t="s">
        <v>19</v>
      </c>
      <c r="H180" s="4" t="s">
        <v>8</v>
      </c>
      <c r="I180" s="20">
        <v>-118.82</v>
      </c>
      <c r="J180" s="20">
        <v>0</v>
      </c>
      <c r="K180" s="20">
        <v>-47.53</v>
      </c>
      <c r="L180" s="20">
        <v>0</v>
      </c>
      <c r="M180" s="20">
        <v>0</v>
      </c>
      <c r="N180" s="20">
        <v>0</v>
      </c>
      <c r="O180" s="20">
        <v>-166.35</v>
      </c>
      <c r="Q180" s="17">
        <v>1</v>
      </c>
      <c r="R180" s="8">
        <f t="shared" si="16"/>
        <v>0</v>
      </c>
      <c r="S180" s="8">
        <f t="shared" si="17"/>
        <v>0</v>
      </c>
      <c r="T180" s="8">
        <f t="shared" si="18"/>
        <v>0</v>
      </c>
      <c r="U180" s="8">
        <f t="shared" si="19"/>
        <v>0</v>
      </c>
      <c r="V180" s="8">
        <f t="shared" si="20"/>
        <v>-118.82</v>
      </c>
      <c r="W180" s="8">
        <f t="shared" si="21"/>
        <v>-47.53</v>
      </c>
      <c r="X180" s="8">
        <f t="shared" si="22"/>
        <v>0</v>
      </c>
      <c r="Y180" s="8">
        <f t="shared" si="23"/>
        <v>-166.35</v>
      </c>
      <c r="Z180" t="s">
        <v>103</v>
      </c>
      <c r="AA180" t="s">
        <v>65</v>
      </c>
    </row>
    <row r="181" spans="1:27" ht="13.45" hidden="1" thickBot="1" x14ac:dyDescent="0.3">
      <c r="A181" s="4" t="s">
        <v>65</v>
      </c>
      <c r="B181" s="4" t="s">
        <v>19</v>
      </c>
      <c r="C181" s="4" t="s">
        <v>8</v>
      </c>
      <c r="D181" s="4" t="s">
        <v>50</v>
      </c>
      <c r="E181" s="4" t="s">
        <v>40</v>
      </c>
      <c r="F181" s="4" t="s">
        <v>30</v>
      </c>
      <c r="G181" s="4" t="s">
        <v>19</v>
      </c>
      <c r="H181" s="4" t="s">
        <v>8</v>
      </c>
      <c r="I181" s="20">
        <v>-166.35</v>
      </c>
      <c r="J181" s="20">
        <v>0</v>
      </c>
      <c r="K181" s="20">
        <v>-47.53</v>
      </c>
      <c r="L181" s="20">
        <v>0</v>
      </c>
      <c r="M181" s="20">
        <v>0</v>
      </c>
      <c r="N181" s="20">
        <v>0</v>
      </c>
      <c r="O181" s="20">
        <v>-213.88</v>
      </c>
      <c r="Q181" s="17">
        <v>1</v>
      </c>
      <c r="R181" s="8">
        <f t="shared" si="16"/>
        <v>0</v>
      </c>
      <c r="S181" s="8">
        <f t="shared" si="17"/>
        <v>0</v>
      </c>
      <c r="T181" s="8">
        <f t="shared" si="18"/>
        <v>0</v>
      </c>
      <c r="U181" s="8">
        <f t="shared" si="19"/>
        <v>0</v>
      </c>
      <c r="V181" s="8">
        <f t="shared" si="20"/>
        <v>-166.35</v>
      </c>
      <c r="W181" s="8">
        <f t="shared" si="21"/>
        <v>-47.53</v>
      </c>
      <c r="X181" s="8">
        <f t="shared" si="22"/>
        <v>0</v>
      </c>
      <c r="Y181" s="8">
        <f t="shared" si="23"/>
        <v>-213.88</v>
      </c>
      <c r="Z181" t="s">
        <v>103</v>
      </c>
      <c r="AA181" t="s">
        <v>65</v>
      </c>
    </row>
    <row r="182" spans="1:27" ht="13.45" hidden="1" thickBot="1" x14ac:dyDescent="0.3">
      <c r="A182" s="4" t="s">
        <v>65</v>
      </c>
      <c r="B182" s="4" t="s">
        <v>19</v>
      </c>
      <c r="C182" s="4" t="s">
        <v>8</v>
      </c>
      <c r="D182" s="4" t="s">
        <v>49</v>
      </c>
      <c r="E182" s="4" t="s">
        <v>40</v>
      </c>
      <c r="F182" s="4" t="s">
        <v>30</v>
      </c>
      <c r="G182" s="4" t="s">
        <v>19</v>
      </c>
      <c r="H182" s="4" t="s">
        <v>8</v>
      </c>
      <c r="I182" s="20">
        <v>-213.88</v>
      </c>
      <c r="J182" s="20">
        <v>0</v>
      </c>
      <c r="K182" s="20">
        <v>-47.53</v>
      </c>
      <c r="L182" s="20">
        <v>0</v>
      </c>
      <c r="M182" s="20">
        <v>0</v>
      </c>
      <c r="N182" s="20">
        <v>0</v>
      </c>
      <c r="O182" s="20">
        <v>-261.41000000000003</v>
      </c>
      <c r="Q182" s="17">
        <v>1</v>
      </c>
      <c r="R182" s="8">
        <f t="shared" si="16"/>
        <v>0</v>
      </c>
      <c r="S182" s="8">
        <f t="shared" si="17"/>
        <v>0</v>
      </c>
      <c r="T182" s="8">
        <f t="shared" si="18"/>
        <v>0</v>
      </c>
      <c r="U182" s="8">
        <f t="shared" si="19"/>
        <v>0</v>
      </c>
      <c r="V182" s="8">
        <f t="shared" si="20"/>
        <v>-213.88</v>
      </c>
      <c r="W182" s="8">
        <f t="shared" si="21"/>
        <v>-47.53</v>
      </c>
      <c r="X182" s="8">
        <f t="shared" si="22"/>
        <v>0</v>
      </c>
      <c r="Y182" s="8">
        <f t="shared" si="23"/>
        <v>-261.41000000000003</v>
      </c>
      <c r="Z182" t="s">
        <v>103</v>
      </c>
      <c r="AA182" t="s">
        <v>65</v>
      </c>
    </row>
    <row r="183" spans="1:27" ht="13.45" hidden="1" thickBot="1" x14ac:dyDescent="0.3">
      <c r="A183" s="4" t="s">
        <v>65</v>
      </c>
      <c r="B183" s="4" t="s">
        <v>19</v>
      </c>
      <c r="C183" s="4" t="s">
        <v>8</v>
      </c>
      <c r="D183" s="4" t="s">
        <v>47</v>
      </c>
      <c r="E183" s="4" t="s">
        <v>40</v>
      </c>
      <c r="F183" s="4" t="s">
        <v>30</v>
      </c>
      <c r="G183" s="4" t="s">
        <v>19</v>
      </c>
      <c r="H183" s="4" t="s">
        <v>8</v>
      </c>
      <c r="I183" s="20">
        <v>-261.41000000000003</v>
      </c>
      <c r="J183" s="20">
        <v>0</v>
      </c>
      <c r="K183" s="20">
        <v>-110.85</v>
      </c>
      <c r="L183" s="20">
        <v>0</v>
      </c>
      <c r="M183" s="20">
        <v>0</v>
      </c>
      <c r="N183" s="20">
        <v>0</v>
      </c>
      <c r="O183" s="20">
        <v>-372.26</v>
      </c>
      <c r="Q183" s="17">
        <v>1</v>
      </c>
      <c r="R183" s="8">
        <f t="shared" si="16"/>
        <v>0</v>
      </c>
      <c r="S183" s="8">
        <f t="shared" si="17"/>
        <v>0</v>
      </c>
      <c r="T183" s="8">
        <f t="shared" si="18"/>
        <v>0</v>
      </c>
      <c r="U183" s="8">
        <f t="shared" si="19"/>
        <v>0</v>
      </c>
      <c r="V183" s="8">
        <f t="shared" si="20"/>
        <v>-261.41000000000003</v>
      </c>
      <c r="W183" s="8">
        <f t="shared" si="21"/>
        <v>-110.85</v>
      </c>
      <c r="X183" s="8">
        <f t="shared" si="22"/>
        <v>0</v>
      </c>
      <c r="Y183" s="8">
        <f t="shared" si="23"/>
        <v>-372.26</v>
      </c>
      <c r="Z183" t="s">
        <v>103</v>
      </c>
      <c r="AA183" t="s">
        <v>65</v>
      </c>
    </row>
    <row r="184" spans="1:27" ht="13.45" hidden="1" thickBot="1" x14ac:dyDescent="0.3">
      <c r="A184" s="4" t="s">
        <v>65</v>
      </c>
      <c r="B184" s="4" t="s">
        <v>19</v>
      </c>
      <c r="C184" s="4" t="s">
        <v>8</v>
      </c>
      <c r="D184" s="4" t="s">
        <v>15</v>
      </c>
      <c r="E184" s="4" t="s">
        <v>40</v>
      </c>
      <c r="F184" s="4" t="s">
        <v>30</v>
      </c>
      <c r="G184" s="4" t="s">
        <v>19</v>
      </c>
      <c r="H184" s="4" t="s">
        <v>8</v>
      </c>
      <c r="I184" s="20">
        <v>-372.26</v>
      </c>
      <c r="J184" s="20">
        <v>0</v>
      </c>
      <c r="K184" s="20">
        <v>-110.85</v>
      </c>
      <c r="L184" s="20">
        <v>0</v>
      </c>
      <c r="M184" s="20">
        <v>0</v>
      </c>
      <c r="N184" s="20">
        <v>0</v>
      </c>
      <c r="O184" s="20">
        <v>-483.11</v>
      </c>
      <c r="Q184" s="17">
        <v>1</v>
      </c>
      <c r="R184" s="8">
        <f t="shared" si="16"/>
        <v>0</v>
      </c>
      <c r="S184" s="8">
        <f t="shared" si="17"/>
        <v>0</v>
      </c>
      <c r="T184" s="8">
        <f t="shared" si="18"/>
        <v>0</v>
      </c>
      <c r="U184" s="8">
        <f t="shared" si="19"/>
        <v>0</v>
      </c>
      <c r="V184" s="8">
        <f t="shared" si="20"/>
        <v>-372.26</v>
      </c>
      <c r="W184" s="8">
        <f t="shared" si="21"/>
        <v>-110.85</v>
      </c>
      <c r="X184" s="8">
        <f t="shared" si="22"/>
        <v>0</v>
      </c>
      <c r="Y184" s="8">
        <f t="shared" si="23"/>
        <v>-483.11</v>
      </c>
      <c r="Z184" t="s">
        <v>103</v>
      </c>
      <c r="AA184" t="s">
        <v>65</v>
      </c>
    </row>
    <row r="185" spans="1:27" ht="13.45" hidden="1" thickBot="1" x14ac:dyDescent="0.3">
      <c r="A185" s="4" t="s">
        <v>65</v>
      </c>
      <c r="B185" s="4" t="s">
        <v>19</v>
      </c>
      <c r="C185" s="4" t="s">
        <v>8</v>
      </c>
      <c r="D185" s="4" t="s">
        <v>9</v>
      </c>
      <c r="E185" s="4" t="s">
        <v>40</v>
      </c>
      <c r="F185" s="4" t="s">
        <v>30</v>
      </c>
      <c r="G185" s="4" t="s">
        <v>19</v>
      </c>
      <c r="H185" s="4" t="s">
        <v>8</v>
      </c>
      <c r="I185" s="20">
        <v>-483.11</v>
      </c>
      <c r="J185" s="20">
        <v>0</v>
      </c>
      <c r="K185" s="20">
        <v>-110.85</v>
      </c>
      <c r="L185" s="20">
        <v>0</v>
      </c>
      <c r="M185" s="20">
        <v>0</v>
      </c>
      <c r="N185" s="20">
        <v>0</v>
      </c>
      <c r="O185" s="20">
        <v>-593.96</v>
      </c>
      <c r="Q185" s="17">
        <v>1</v>
      </c>
      <c r="R185" s="8">
        <f t="shared" si="16"/>
        <v>0</v>
      </c>
      <c r="S185" s="8">
        <f t="shared" si="17"/>
        <v>0</v>
      </c>
      <c r="T185" s="8">
        <f t="shared" si="18"/>
        <v>0</v>
      </c>
      <c r="U185" s="8">
        <f t="shared" si="19"/>
        <v>0</v>
      </c>
      <c r="V185" s="8">
        <f t="shared" si="20"/>
        <v>-483.11</v>
      </c>
      <c r="W185" s="8">
        <f t="shared" si="21"/>
        <v>-110.85</v>
      </c>
      <c r="X185" s="8">
        <f t="shared" si="22"/>
        <v>0</v>
      </c>
      <c r="Y185" s="8">
        <f t="shared" si="23"/>
        <v>-593.96</v>
      </c>
      <c r="Z185" t="s">
        <v>103</v>
      </c>
      <c r="AA185" t="s">
        <v>65</v>
      </c>
    </row>
    <row r="186" spans="1:27" ht="13.45" hidden="1" thickBot="1" x14ac:dyDescent="0.3">
      <c r="A186" s="4" t="s">
        <v>65</v>
      </c>
      <c r="B186" s="4" t="s">
        <v>19</v>
      </c>
      <c r="C186" s="4" t="s">
        <v>8</v>
      </c>
      <c r="D186" s="4" t="s">
        <v>20</v>
      </c>
      <c r="E186" s="4" t="s">
        <v>40</v>
      </c>
      <c r="F186" s="4" t="s">
        <v>30</v>
      </c>
      <c r="G186" s="4" t="s">
        <v>19</v>
      </c>
      <c r="H186" s="4" t="s">
        <v>8</v>
      </c>
      <c r="I186" s="20">
        <v>-593.96</v>
      </c>
      <c r="J186" s="20">
        <v>0</v>
      </c>
      <c r="K186" s="20">
        <v>-110.85</v>
      </c>
      <c r="L186" s="20">
        <v>0</v>
      </c>
      <c r="M186" s="20">
        <v>0</v>
      </c>
      <c r="N186" s="20">
        <v>0</v>
      </c>
      <c r="O186" s="20">
        <v>-704.81</v>
      </c>
      <c r="Q186" s="17">
        <v>1</v>
      </c>
      <c r="R186" s="8">
        <f t="shared" si="16"/>
        <v>0</v>
      </c>
      <c r="S186" s="8">
        <f t="shared" si="17"/>
        <v>0</v>
      </c>
      <c r="T186" s="8">
        <f t="shared" si="18"/>
        <v>0</v>
      </c>
      <c r="U186" s="8">
        <f t="shared" si="19"/>
        <v>0</v>
      </c>
      <c r="V186" s="8">
        <f t="shared" si="20"/>
        <v>-593.96</v>
      </c>
      <c r="W186" s="8">
        <f t="shared" si="21"/>
        <v>-110.85</v>
      </c>
      <c r="X186" s="8">
        <f t="shared" si="22"/>
        <v>0</v>
      </c>
      <c r="Y186" s="8">
        <f t="shared" si="23"/>
        <v>-704.81</v>
      </c>
      <c r="Z186" t="s">
        <v>103</v>
      </c>
      <c r="AA186" t="s">
        <v>65</v>
      </c>
    </row>
    <row r="187" spans="1:27" ht="13.45" hidden="1" thickBot="1" x14ac:dyDescent="0.3">
      <c r="A187" s="4" t="s">
        <v>65</v>
      </c>
      <c r="B187" s="4" t="s">
        <v>19</v>
      </c>
      <c r="C187" s="4" t="s">
        <v>8</v>
      </c>
      <c r="D187" s="4" t="s">
        <v>39</v>
      </c>
      <c r="E187" s="4" t="s">
        <v>40</v>
      </c>
      <c r="F187" s="4" t="s">
        <v>30</v>
      </c>
      <c r="G187" s="4" t="s">
        <v>19</v>
      </c>
      <c r="H187" s="4" t="s">
        <v>8</v>
      </c>
      <c r="I187" s="20">
        <v>-704.81</v>
      </c>
      <c r="J187" s="20">
        <v>0</v>
      </c>
      <c r="K187" s="20">
        <v>-110.85</v>
      </c>
      <c r="L187" s="20">
        <v>0</v>
      </c>
      <c r="M187" s="20">
        <v>0</v>
      </c>
      <c r="N187" s="20">
        <v>0</v>
      </c>
      <c r="O187" s="20">
        <v>-815.66</v>
      </c>
      <c r="Q187" s="17">
        <v>1</v>
      </c>
      <c r="R187" s="8">
        <f t="shared" si="16"/>
        <v>0</v>
      </c>
      <c r="S187" s="8">
        <f t="shared" si="17"/>
        <v>0</v>
      </c>
      <c r="T187" s="8">
        <f t="shared" si="18"/>
        <v>0</v>
      </c>
      <c r="U187" s="8">
        <f t="shared" si="19"/>
        <v>0</v>
      </c>
      <c r="V187" s="8">
        <f t="shared" si="20"/>
        <v>-704.81</v>
      </c>
      <c r="W187" s="8">
        <f t="shared" si="21"/>
        <v>-110.85</v>
      </c>
      <c r="X187" s="8">
        <f t="shared" si="22"/>
        <v>0</v>
      </c>
      <c r="Y187" s="8">
        <f t="shared" si="23"/>
        <v>-815.66</v>
      </c>
      <c r="Z187" t="s">
        <v>103</v>
      </c>
      <c r="AA187" t="s">
        <v>65</v>
      </c>
    </row>
    <row r="188" spans="1:27" ht="13.45" hidden="1" thickBot="1" x14ac:dyDescent="0.3">
      <c r="A188" s="4" t="s">
        <v>65</v>
      </c>
      <c r="B188" s="4" t="s">
        <v>19</v>
      </c>
      <c r="C188" s="4" t="s">
        <v>8</v>
      </c>
      <c r="D188" s="4" t="s">
        <v>55</v>
      </c>
      <c r="E188" s="4" t="s">
        <v>40</v>
      </c>
      <c r="F188" s="4" t="s">
        <v>30</v>
      </c>
      <c r="G188" s="4" t="s">
        <v>19</v>
      </c>
      <c r="H188" s="4" t="s">
        <v>8</v>
      </c>
      <c r="I188" s="20">
        <v>-815.66</v>
      </c>
      <c r="J188" s="20">
        <v>0</v>
      </c>
      <c r="K188" s="20">
        <v>-110.85</v>
      </c>
      <c r="L188" s="20">
        <v>0</v>
      </c>
      <c r="M188" s="20">
        <v>0</v>
      </c>
      <c r="N188" s="20">
        <v>0</v>
      </c>
      <c r="O188" s="20">
        <v>-926.51</v>
      </c>
      <c r="Q188" s="17">
        <v>1</v>
      </c>
      <c r="R188" s="8">
        <f t="shared" si="16"/>
        <v>0</v>
      </c>
      <c r="S188" s="8">
        <f t="shared" si="17"/>
        <v>0</v>
      </c>
      <c r="T188" s="8">
        <f t="shared" si="18"/>
        <v>0</v>
      </c>
      <c r="U188" s="8">
        <f t="shared" si="19"/>
        <v>0</v>
      </c>
      <c r="V188" s="8">
        <f t="shared" si="20"/>
        <v>-815.66</v>
      </c>
      <c r="W188" s="8">
        <f t="shared" si="21"/>
        <v>-110.85</v>
      </c>
      <c r="X188" s="8">
        <f t="shared" si="22"/>
        <v>0</v>
      </c>
      <c r="Y188" s="8">
        <f t="shared" si="23"/>
        <v>-926.51</v>
      </c>
      <c r="Z188" t="s">
        <v>103</v>
      </c>
      <c r="AA188" t="s">
        <v>65</v>
      </c>
    </row>
    <row r="189" spans="1:27" ht="13.45" hidden="1" thickBot="1" x14ac:dyDescent="0.3">
      <c r="A189" s="4" t="s">
        <v>65</v>
      </c>
      <c r="B189" s="4" t="s">
        <v>19</v>
      </c>
      <c r="C189" s="4" t="s">
        <v>8</v>
      </c>
      <c r="D189" s="4" t="s">
        <v>23</v>
      </c>
      <c r="E189" s="4" t="s">
        <v>40</v>
      </c>
      <c r="F189" s="4" t="s">
        <v>30</v>
      </c>
      <c r="G189" s="4" t="s">
        <v>19</v>
      </c>
      <c r="H189" s="4" t="s">
        <v>8</v>
      </c>
      <c r="I189" s="20">
        <v>-926.51</v>
      </c>
      <c r="J189" s="20">
        <v>0</v>
      </c>
      <c r="K189" s="20">
        <v>-110.85</v>
      </c>
      <c r="L189" s="20">
        <v>0</v>
      </c>
      <c r="M189" s="20">
        <v>0</v>
      </c>
      <c r="N189" s="20">
        <v>0</v>
      </c>
      <c r="O189" s="20">
        <v>-1037.3599999999999</v>
      </c>
      <c r="Q189" s="17">
        <v>1</v>
      </c>
      <c r="R189" s="8">
        <f t="shared" si="16"/>
        <v>0</v>
      </c>
      <c r="S189" s="8">
        <f t="shared" si="17"/>
        <v>0</v>
      </c>
      <c r="T189" s="8">
        <f t="shared" si="18"/>
        <v>0</v>
      </c>
      <c r="U189" s="8">
        <f t="shared" si="19"/>
        <v>0</v>
      </c>
      <c r="V189" s="8">
        <f t="shared" si="20"/>
        <v>-926.51</v>
      </c>
      <c r="W189" s="8">
        <f t="shared" si="21"/>
        <v>-110.85</v>
      </c>
      <c r="X189" s="8">
        <f t="shared" si="22"/>
        <v>0</v>
      </c>
      <c r="Y189" s="8">
        <f t="shared" si="23"/>
        <v>-1037.3599999999999</v>
      </c>
      <c r="Z189" t="s">
        <v>103</v>
      </c>
      <c r="AA189" t="s">
        <v>65</v>
      </c>
    </row>
    <row r="190" spans="1:27" ht="13.45" hidden="1" thickBot="1" x14ac:dyDescent="0.3">
      <c r="A190" s="4" t="s">
        <v>65</v>
      </c>
      <c r="B190" s="4" t="s">
        <v>19</v>
      </c>
      <c r="C190" s="4" t="s">
        <v>8</v>
      </c>
      <c r="D190" s="4" t="s">
        <v>42</v>
      </c>
      <c r="E190" s="4" t="s">
        <v>40</v>
      </c>
      <c r="F190" s="4" t="s">
        <v>30</v>
      </c>
      <c r="G190" s="4" t="s">
        <v>19</v>
      </c>
      <c r="H190" s="4" t="s">
        <v>8</v>
      </c>
      <c r="I190" s="20">
        <v>-1037.3599999999999</v>
      </c>
      <c r="J190" s="20">
        <v>0</v>
      </c>
      <c r="K190" s="20">
        <v>-110.85</v>
      </c>
      <c r="L190" s="20">
        <v>0</v>
      </c>
      <c r="M190" s="20">
        <v>0</v>
      </c>
      <c r="N190" s="20">
        <v>0</v>
      </c>
      <c r="O190" s="20">
        <v>-1148.21</v>
      </c>
      <c r="Q190" s="17">
        <v>1</v>
      </c>
      <c r="R190" s="8">
        <f t="shared" si="16"/>
        <v>0</v>
      </c>
      <c r="S190" s="8">
        <f t="shared" si="17"/>
        <v>0</v>
      </c>
      <c r="T190" s="8">
        <f t="shared" si="18"/>
        <v>0</v>
      </c>
      <c r="U190" s="8">
        <f t="shared" si="19"/>
        <v>0</v>
      </c>
      <c r="V190" s="8">
        <f t="shared" si="20"/>
        <v>-1037.3599999999999</v>
      </c>
      <c r="W190" s="8">
        <f t="shared" si="21"/>
        <v>-110.85</v>
      </c>
      <c r="X190" s="8">
        <f t="shared" si="22"/>
        <v>0</v>
      </c>
      <c r="Y190" s="8">
        <f t="shared" si="23"/>
        <v>-1148.21</v>
      </c>
      <c r="Z190" t="s">
        <v>103</v>
      </c>
      <c r="AA190" t="s">
        <v>65</v>
      </c>
    </row>
    <row r="191" spans="1:27" ht="13.45" hidden="1" thickBot="1" x14ac:dyDescent="0.3">
      <c r="A191" s="4" t="s">
        <v>65</v>
      </c>
      <c r="B191" s="4" t="s">
        <v>19</v>
      </c>
      <c r="C191" s="4" t="s">
        <v>8</v>
      </c>
      <c r="D191" s="4" t="s">
        <v>48</v>
      </c>
      <c r="E191" s="4" t="s">
        <v>40</v>
      </c>
      <c r="F191" s="4" t="s">
        <v>30</v>
      </c>
      <c r="G191" s="4" t="s">
        <v>19</v>
      </c>
      <c r="H191" s="4" t="s">
        <v>8</v>
      </c>
      <c r="I191" s="20">
        <v>-1148.21</v>
      </c>
      <c r="J191" s="20">
        <v>0</v>
      </c>
      <c r="K191" s="20">
        <v>-110.85</v>
      </c>
      <c r="L191" s="20">
        <v>0</v>
      </c>
      <c r="M191" s="20">
        <v>0</v>
      </c>
      <c r="N191" s="20">
        <v>0</v>
      </c>
      <c r="O191" s="20">
        <v>-1259.06</v>
      </c>
      <c r="Q191" s="17">
        <v>1</v>
      </c>
      <c r="R191" s="8">
        <f t="shared" si="16"/>
        <v>0</v>
      </c>
      <c r="S191" s="8">
        <f t="shared" si="17"/>
        <v>0</v>
      </c>
      <c r="T191" s="8">
        <f t="shared" si="18"/>
        <v>0</v>
      </c>
      <c r="U191" s="8">
        <f t="shared" si="19"/>
        <v>0</v>
      </c>
      <c r="V191" s="8">
        <f t="shared" si="20"/>
        <v>-1148.21</v>
      </c>
      <c r="W191" s="8">
        <f t="shared" si="21"/>
        <v>-110.85</v>
      </c>
      <c r="X191" s="8">
        <f t="shared" si="22"/>
        <v>0</v>
      </c>
      <c r="Y191" s="8">
        <f t="shared" si="23"/>
        <v>-1259.06</v>
      </c>
      <c r="Z191" t="s">
        <v>103</v>
      </c>
      <c r="AA191" t="s">
        <v>65</v>
      </c>
    </row>
    <row r="192" spans="1:27" ht="13.45" hidden="1" thickBot="1" x14ac:dyDescent="0.3">
      <c r="A192" s="3" t="s">
        <v>65</v>
      </c>
      <c r="B192" s="3" t="s">
        <v>19</v>
      </c>
      <c r="C192" s="3" t="s">
        <v>8</v>
      </c>
      <c r="D192" s="3" t="s">
        <v>48</v>
      </c>
      <c r="E192" s="3" t="s">
        <v>40</v>
      </c>
      <c r="F192" s="4" t="s">
        <v>30</v>
      </c>
      <c r="G192" s="3" t="s">
        <v>19</v>
      </c>
      <c r="H192" s="3" t="s">
        <v>8</v>
      </c>
      <c r="I192" s="22"/>
      <c r="J192" s="22"/>
      <c r="K192" s="22">
        <v>0</v>
      </c>
      <c r="L192" s="22"/>
      <c r="M192" s="22"/>
      <c r="N192" s="22"/>
      <c r="O192" s="22"/>
      <c r="Q192" s="17">
        <v>1</v>
      </c>
      <c r="R192" s="8">
        <f t="shared" si="16"/>
        <v>0</v>
      </c>
      <c r="S192" s="8">
        <f t="shared" si="17"/>
        <v>0</v>
      </c>
      <c r="T192" s="8">
        <f t="shared" si="18"/>
        <v>0</v>
      </c>
      <c r="U192" s="8">
        <f t="shared" si="19"/>
        <v>0</v>
      </c>
      <c r="V192" s="8">
        <f t="shared" si="20"/>
        <v>0</v>
      </c>
      <c r="W192" s="8">
        <f t="shared" si="21"/>
        <v>0</v>
      </c>
      <c r="X192" s="8">
        <f t="shared" si="22"/>
        <v>0</v>
      </c>
      <c r="Y192" s="8">
        <f t="shared" si="23"/>
        <v>0</v>
      </c>
      <c r="Z192" t="s">
        <v>103</v>
      </c>
      <c r="AA192" t="s">
        <v>65</v>
      </c>
    </row>
    <row r="193" spans="1:27" ht="13.45" hidden="1" thickBot="1" x14ac:dyDescent="0.3">
      <c r="A193" s="4" t="s">
        <v>65</v>
      </c>
      <c r="B193" s="4" t="s">
        <v>19</v>
      </c>
      <c r="C193" s="4" t="s">
        <v>8</v>
      </c>
      <c r="D193" s="4" t="s">
        <v>31</v>
      </c>
      <c r="E193" s="4" t="s">
        <v>40</v>
      </c>
      <c r="F193" s="4" t="s">
        <v>30</v>
      </c>
      <c r="G193" s="4" t="s">
        <v>19</v>
      </c>
      <c r="H193" s="4" t="s">
        <v>8</v>
      </c>
      <c r="I193" s="20">
        <v>-1259.06</v>
      </c>
      <c r="J193" s="20">
        <v>0</v>
      </c>
      <c r="K193" s="20">
        <v>-110.85</v>
      </c>
      <c r="L193" s="20">
        <v>0</v>
      </c>
      <c r="M193" s="20">
        <v>0</v>
      </c>
      <c r="N193" s="20">
        <v>0</v>
      </c>
      <c r="O193" s="20">
        <v>-1369.91</v>
      </c>
      <c r="Q193" s="17">
        <v>1</v>
      </c>
      <c r="R193" s="8">
        <f t="shared" si="16"/>
        <v>0</v>
      </c>
      <c r="S193" s="8">
        <f t="shared" si="17"/>
        <v>0</v>
      </c>
      <c r="T193" s="8">
        <f t="shared" si="18"/>
        <v>0</v>
      </c>
      <c r="U193" s="8">
        <f t="shared" si="19"/>
        <v>0</v>
      </c>
      <c r="V193" s="8">
        <f t="shared" si="20"/>
        <v>-1259.06</v>
      </c>
      <c r="W193" s="8">
        <f t="shared" si="21"/>
        <v>-110.85</v>
      </c>
      <c r="X193" s="8">
        <f t="shared" si="22"/>
        <v>0</v>
      </c>
      <c r="Y193" s="8">
        <f t="shared" si="23"/>
        <v>-1369.91</v>
      </c>
      <c r="Z193" t="s">
        <v>103</v>
      </c>
      <c r="AA193" t="s">
        <v>65</v>
      </c>
    </row>
    <row r="194" spans="1:27" ht="13.45" hidden="1" thickBot="1" x14ac:dyDescent="0.3">
      <c r="A194" s="4" t="s">
        <v>65</v>
      </c>
      <c r="B194" s="4" t="s">
        <v>19</v>
      </c>
      <c r="C194" s="4" t="s">
        <v>8</v>
      </c>
      <c r="D194" s="4" t="s">
        <v>25</v>
      </c>
      <c r="E194" s="4" t="s">
        <v>40</v>
      </c>
      <c r="F194" s="4" t="s">
        <v>30</v>
      </c>
      <c r="G194" s="4" t="s">
        <v>19</v>
      </c>
      <c r="H194" s="4" t="s">
        <v>8</v>
      </c>
      <c r="I194" s="20">
        <v>-1369.91</v>
      </c>
      <c r="J194" s="20">
        <v>0</v>
      </c>
      <c r="K194" s="20">
        <v>-110.85</v>
      </c>
      <c r="L194" s="20">
        <v>0</v>
      </c>
      <c r="M194" s="20">
        <v>0</v>
      </c>
      <c r="N194" s="20">
        <v>0</v>
      </c>
      <c r="O194" s="20">
        <v>-1480.76</v>
      </c>
      <c r="Q194" s="17">
        <v>1</v>
      </c>
      <c r="R194" s="8">
        <f t="shared" ref="R194:R257" si="24">I194*P194</f>
        <v>0</v>
      </c>
      <c r="S194" s="8">
        <f t="shared" ref="S194:S257" si="25">K194*P194</f>
        <v>0</v>
      </c>
      <c r="T194" s="8">
        <f t="shared" ref="T194:T257" si="26">M194*P194</f>
        <v>0</v>
      </c>
      <c r="U194" s="8">
        <f t="shared" ref="U194:U257" si="27">O194*P194</f>
        <v>0</v>
      </c>
      <c r="V194" s="8">
        <f t="shared" ref="V194:V257" si="28">I194*Q194</f>
        <v>-1369.91</v>
      </c>
      <c r="W194" s="8">
        <f t="shared" ref="W194:W257" si="29">K194*Q194</f>
        <v>-110.85</v>
      </c>
      <c r="X194" s="8">
        <f t="shared" ref="X194:X257" si="30">M194*Q194</f>
        <v>0</v>
      </c>
      <c r="Y194" s="8">
        <f t="shared" ref="Y194:Y257" si="31">O194*Q194</f>
        <v>-1480.76</v>
      </c>
      <c r="Z194" t="s">
        <v>103</v>
      </c>
      <c r="AA194" t="s">
        <v>65</v>
      </c>
    </row>
    <row r="195" spans="1:27" ht="13.45" hidden="1" thickBot="1" x14ac:dyDescent="0.3">
      <c r="A195" s="4" t="s">
        <v>65</v>
      </c>
      <c r="B195" s="4" t="s">
        <v>19</v>
      </c>
      <c r="C195" s="4" t="s">
        <v>8</v>
      </c>
      <c r="D195" s="4" t="s">
        <v>41</v>
      </c>
      <c r="E195" s="4" t="s">
        <v>40</v>
      </c>
      <c r="F195" s="4" t="s">
        <v>30</v>
      </c>
      <c r="G195" s="4" t="s">
        <v>19</v>
      </c>
      <c r="H195" s="4" t="s">
        <v>8</v>
      </c>
      <c r="I195" s="20">
        <v>-1480.76</v>
      </c>
      <c r="J195" s="20">
        <v>0</v>
      </c>
      <c r="K195" s="20">
        <v>-110.85</v>
      </c>
      <c r="L195" s="20">
        <v>0</v>
      </c>
      <c r="M195" s="20">
        <v>0</v>
      </c>
      <c r="N195" s="20">
        <v>0</v>
      </c>
      <c r="O195" s="20">
        <v>-1591.61</v>
      </c>
      <c r="Q195" s="17">
        <v>1</v>
      </c>
      <c r="R195" s="8">
        <f t="shared" si="24"/>
        <v>0</v>
      </c>
      <c r="S195" s="8">
        <f t="shared" si="25"/>
        <v>0</v>
      </c>
      <c r="T195" s="8">
        <f t="shared" si="26"/>
        <v>0</v>
      </c>
      <c r="U195" s="8">
        <f t="shared" si="27"/>
        <v>0</v>
      </c>
      <c r="V195" s="8">
        <f t="shared" si="28"/>
        <v>-1480.76</v>
      </c>
      <c r="W195" s="8">
        <f t="shared" si="29"/>
        <v>-110.85</v>
      </c>
      <c r="X195" s="8">
        <f t="shared" si="30"/>
        <v>0</v>
      </c>
      <c r="Y195" s="8">
        <f t="shared" si="31"/>
        <v>-1591.61</v>
      </c>
      <c r="Z195" t="s">
        <v>103</v>
      </c>
      <c r="AA195" t="s">
        <v>65</v>
      </c>
    </row>
    <row r="196" spans="1:27" ht="13.45" hidden="1" thickBot="1" x14ac:dyDescent="0.3">
      <c r="A196" s="4" t="s">
        <v>65</v>
      </c>
      <c r="B196" s="4" t="s">
        <v>19</v>
      </c>
      <c r="C196" s="4" t="s">
        <v>8</v>
      </c>
      <c r="D196" s="4" t="s">
        <v>36</v>
      </c>
      <c r="E196" s="4" t="s">
        <v>40</v>
      </c>
      <c r="F196" s="4" t="s">
        <v>30</v>
      </c>
      <c r="G196" s="4" t="s">
        <v>19</v>
      </c>
      <c r="H196" s="4" t="s">
        <v>8</v>
      </c>
      <c r="I196" s="20">
        <v>-1591.61</v>
      </c>
      <c r="J196" s="20">
        <v>0</v>
      </c>
      <c r="K196" s="20">
        <v>-110.85</v>
      </c>
      <c r="L196" s="20">
        <v>0</v>
      </c>
      <c r="M196" s="20">
        <v>0</v>
      </c>
      <c r="N196" s="20">
        <v>0</v>
      </c>
      <c r="O196" s="20">
        <v>-1702.46</v>
      </c>
      <c r="Q196" s="17">
        <v>1</v>
      </c>
      <c r="R196" s="8">
        <f t="shared" si="24"/>
        <v>0</v>
      </c>
      <c r="S196" s="8">
        <f t="shared" si="25"/>
        <v>0</v>
      </c>
      <c r="T196" s="8">
        <f t="shared" si="26"/>
        <v>0</v>
      </c>
      <c r="U196" s="8">
        <f t="shared" si="27"/>
        <v>0</v>
      </c>
      <c r="V196" s="8">
        <f t="shared" si="28"/>
        <v>-1591.61</v>
      </c>
      <c r="W196" s="8">
        <f t="shared" si="29"/>
        <v>-110.85</v>
      </c>
      <c r="X196" s="8">
        <f t="shared" si="30"/>
        <v>0</v>
      </c>
      <c r="Y196" s="8">
        <f t="shared" si="31"/>
        <v>-1702.46</v>
      </c>
      <c r="Z196" t="s">
        <v>103</v>
      </c>
      <c r="AA196" t="s">
        <v>65</v>
      </c>
    </row>
    <row r="197" spans="1:27" ht="13.45" hidden="1" thickBot="1" x14ac:dyDescent="0.3">
      <c r="A197" s="4" t="s">
        <v>66</v>
      </c>
      <c r="B197" s="4" t="s">
        <v>7</v>
      </c>
      <c r="C197" s="4" t="s">
        <v>13</v>
      </c>
      <c r="D197" s="4" t="s">
        <v>16</v>
      </c>
      <c r="E197" s="4" t="s">
        <v>43</v>
      </c>
      <c r="F197" s="4" t="s">
        <v>44</v>
      </c>
      <c r="G197" s="4" t="s">
        <v>7</v>
      </c>
      <c r="H197" s="4" t="s">
        <v>13</v>
      </c>
      <c r="I197" s="20">
        <v>-2700055.6</v>
      </c>
      <c r="J197" s="20">
        <v>0</v>
      </c>
      <c r="K197" s="20">
        <v>-202413.65</v>
      </c>
      <c r="L197" s="20">
        <v>0</v>
      </c>
      <c r="M197" s="20">
        <v>0</v>
      </c>
      <c r="N197" s="20">
        <v>0</v>
      </c>
      <c r="O197" s="20">
        <v>-2902469.25</v>
      </c>
      <c r="P197">
        <f>AF!$N$5</f>
        <v>0.48831999999999998</v>
      </c>
      <c r="Q197">
        <f>AF!$P$5</f>
        <v>0.14890999999999999</v>
      </c>
      <c r="R197" s="8">
        <f t="shared" si="24"/>
        <v>-1318491.150592</v>
      </c>
      <c r="S197" s="8">
        <f t="shared" si="25"/>
        <v>-98842.63356799999</v>
      </c>
      <c r="T197" s="8">
        <f t="shared" si="26"/>
        <v>0</v>
      </c>
      <c r="U197" s="8">
        <f t="shared" si="27"/>
        <v>-1417333.78416</v>
      </c>
      <c r="V197" s="8">
        <f t="shared" si="28"/>
        <v>-402065.27939599997</v>
      </c>
      <c r="W197" s="8">
        <f t="shared" si="29"/>
        <v>-30141.416621499997</v>
      </c>
      <c r="X197" s="8">
        <f t="shared" si="30"/>
        <v>0</v>
      </c>
      <c r="Y197" s="8">
        <f t="shared" si="31"/>
        <v>-432206.69601749995</v>
      </c>
      <c r="Z197" t="s">
        <v>101</v>
      </c>
      <c r="AA197" t="s">
        <v>65</v>
      </c>
    </row>
    <row r="198" spans="1:27" ht="13.45" hidden="1" thickBot="1" x14ac:dyDescent="0.3">
      <c r="A198" s="4" t="s">
        <v>66</v>
      </c>
      <c r="B198" s="4" t="s">
        <v>7</v>
      </c>
      <c r="C198" s="4" t="s">
        <v>13</v>
      </c>
      <c r="D198" s="4" t="s">
        <v>28</v>
      </c>
      <c r="E198" s="4" t="s">
        <v>43</v>
      </c>
      <c r="F198" s="4" t="s">
        <v>44</v>
      </c>
      <c r="G198" s="4" t="s">
        <v>7</v>
      </c>
      <c r="H198" s="4" t="s">
        <v>13</v>
      </c>
      <c r="I198" s="20">
        <v>-2902469.25</v>
      </c>
      <c r="J198" s="20">
        <v>0</v>
      </c>
      <c r="K198" s="20">
        <v>-202413.48</v>
      </c>
      <c r="L198" s="20">
        <v>0</v>
      </c>
      <c r="M198" s="20">
        <v>0</v>
      </c>
      <c r="N198" s="20">
        <v>0</v>
      </c>
      <c r="O198" s="20">
        <v>-3104882.73</v>
      </c>
      <c r="P198">
        <f>AF!$N$5</f>
        <v>0.48831999999999998</v>
      </c>
      <c r="Q198">
        <f>AF!$P$5</f>
        <v>0.14890999999999999</v>
      </c>
      <c r="R198" s="8">
        <f t="shared" si="24"/>
        <v>-1417333.78416</v>
      </c>
      <c r="S198" s="8">
        <f t="shared" si="25"/>
        <v>-98842.550553599998</v>
      </c>
      <c r="T198" s="8">
        <f t="shared" si="26"/>
        <v>0</v>
      </c>
      <c r="U198" s="8">
        <f t="shared" si="27"/>
        <v>-1516176.3347135999</v>
      </c>
      <c r="V198" s="8">
        <f t="shared" si="28"/>
        <v>-432206.69601749995</v>
      </c>
      <c r="W198" s="8">
        <f t="shared" si="29"/>
        <v>-30141.3913068</v>
      </c>
      <c r="X198" s="8">
        <f t="shared" si="30"/>
        <v>0</v>
      </c>
      <c r="Y198" s="8">
        <f t="shared" si="31"/>
        <v>-462348.08732429997</v>
      </c>
      <c r="Z198" t="s">
        <v>101</v>
      </c>
      <c r="AA198" t="s">
        <v>65</v>
      </c>
    </row>
    <row r="199" spans="1:27" ht="13.45" hidden="1" thickBot="1" x14ac:dyDescent="0.3">
      <c r="A199" s="4" t="s">
        <v>66</v>
      </c>
      <c r="B199" s="4" t="s">
        <v>7</v>
      </c>
      <c r="C199" s="4" t="s">
        <v>13</v>
      </c>
      <c r="D199" s="4" t="s">
        <v>50</v>
      </c>
      <c r="E199" s="4" t="s">
        <v>43</v>
      </c>
      <c r="F199" s="4" t="s">
        <v>44</v>
      </c>
      <c r="G199" s="4" t="s">
        <v>7</v>
      </c>
      <c r="H199" s="4" t="s">
        <v>13</v>
      </c>
      <c r="I199" s="20">
        <v>-3104882.73</v>
      </c>
      <c r="J199" s="20">
        <v>0</v>
      </c>
      <c r="K199" s="20">
        <v>-202413.47</v>
      </c>
      <c r="L199" s="20">
        <v>0</v>
      </c>
      <c r="M199" s="20">
        <v>0</v>
      </c>
      <c r="N199" s="20">
        <v>0</v>
      </c>
      <c r="O199" s="20">
        <v>-3307296.2</v>
      </c>
      <c r="P199">
        <f>AF!$N$5</f>
        <v>0.48831999999999998</v>
      </c>
      <c r="Q199">
        <f>AF!$P$5</f>
        <v>0.14890999999999999</v>
      </c>
      <c r="R199" s="8">
        <f t="shared" si="24"/>
        <v>-1516176.3347135999</v>
      </c>
      <c r="S199" s="8">
        <f t="shared" si="25"/>
        <v>-98842.545670399995</v>
      </c>
      <c r="T199" s="8">
        <f t="shared" si="26"/>
        <v>0</v>
      </c>
      <c r="U199" s="8">
        <f t="shared" si="27"/>
        <v>-1615018.880384</v>
      </c>
      <c r="V199" s="8">
        <f t="shared" si="28"/>
        <v>-462348.08732429997</v>
      </c>
      <c r="W199" s="8">
        <f t="shared" si="29"/>
        <v>-30141.389817699997</v>
      </c>
      <c r="X199" s="8">
        <f t="shared" si="30"/>
        <v>0</v>
      </c>
      <c r="Y199" s="8">
        <f t="shared" si="31"/>
        <v>-492489.47714199999</v>
      </c>
      <c r="Z199" t="s">
        <v>101</v>
      </c>
      <c r="AA199" t="s">
        <v>65</v>
      </c>
    </row>
    <row r="200" spans="1:27" ht="13.45" hidden="1" thickBot="1" x14ac:dyDescent="0.3">
      <c r="A200" s="4" t="s">
        <v>66</v>
      </c>
      <c r="B200" s="4" t="s">
        <v>7</v>
      </c>
      <c r="C200" s="4" t="s">
        <v>13</v>
      </c>
      <c r="D200" s="4" t="s">
        <v>49</v>
      </c>
      <c r="E200" s="4" t="s">
        <v>43</v>
      </c>
      <c r="F200" s="4" t="s">
        <v>44</v>
      </c>
      <c r="G200" s="4" t="s">
        <v>7</v>
      </c>
      <c r="H200" s="4" t="s">
        <v>13</v>
      </c>
      <c r="I200" s="20">
        <v>-3307296.2</v>
      </c>
      <c r="J200" s="20">
        <v>0</v>
      </c>
      <c r="K200" s="20">
        <v>-202413.67</v>
      </c>
      <c r="L200" s="20">
        <v>0</v>
      </c>
      <c r="M200" s="20">
        <v>0</v>
      </c>
      <c r="N200" s="20">
        <v>0</v>
      </c>
      <c r="O200" s="20">
        <v>-3509709.87</v>
      </c>
      <c r="P200">
        <f>AF!$N$5</f>
        <v>0.48831999999999998</v>
      </c>
      <c r="Q200">
        <f>AF!$P$5</f>
        <v>0.14890999999999999</v>
      </c>
      <c r="R200" s="8">
        <f t="shared" si="24"/>
        <v>-1615018.880384</v>
      </c>
      <c r="S200" s="8">
        <f t="shared" si="25"/>
        <v>-98842.643334399996</v>
      </c>
      <c r="T200" s="8">
        <f t="shared" si="26"/>
        <v>0</v>
      </c>
      <c r="U200" s="8">
        <f t="shared" si="27"/>
        <v>-1713861.5237183999</v>
      </c>
      <c r="V200" s="8">
        <f t="shared" si="28"/>
        <v>-492489.47714199999</v>
      </c>
      <c r="W200" s="8">
        <f t="shared" si="29"/>
        <v>-30141.419599699999</v>
      </c>
      <c r="X200" s="8">
        <f t="shared" si="30"/>
        <v>0</v>
      </c>
      <c r="Y200" s="8">
        <f t="shared" si="31"/>
        <v>-522630.89674169995</v>
      </c>
      <c r="Z200" t="s">
        <v>101</v>
      </c>
      <c r="AA200" t="s">
        <v>65</v>
      </c>
    </row>
    <row r="201" spans="1:27" ht="13.45" hidden="1" thickBot="1" x14ac:dyDescent="0.3">
      <c r="A201" s="4" t="s">
        <v>66</v>
      </c>
      <c r="B201" s="4" t="s">
        <v>7</v>
      </c>
      <c r="C201" s="4" t="s">
        <v>13</v>
      </c>
      <c r="D201" s="4" t="s">
        <v>47</v>
      </c>
      <c r="E201" s="4" t="s">
        <v>43</v>
      </c>
      <c r="F201" s="4" t="s">
        <v>44</v>
      </c>
      <c r="G201" s="4" t="s">
        <v>7</v>
      </c>
      <c r="H201" s="4" t="s">
        <v>13</v>
      </c>
      <c r="I201" s="20">
        <v>-3509709.87</v>
      </c>
      <c r="J201" s="20">
        <v>0</v>
      </c>
      <c r="K201" s="20">
        <v>-202413.59</v>
      </c>
      <c r="L201" s="20">
        <v>0</v>
      </c>
      <c r="M201" s="20">
        <v>0</v>
      </c>
      <c r="N201" s="20">
        <v>0</v>
      </c>
      <c r="O201" s="20">
        <v>-3712123.46</v>
      </c>
      <c r="P201">
        <f>AF!$N$5</f>
        <v>0.48831999999999998</v>
      </c>
      <c r="Q201">
        <f>AF!$P$5</f>
        <v>0.14890999999999999</v>
      </c>
      <c r="R201" s="8">
        <f t="shared" si="24"/>
        <v>-1713861.5237183999</v>
      </c>
      <c r="S201" s="8">
        <f t="shared" si="25"/>
        <v>-98842.604268799987</v>
      </c>
      <c r="T201" s="8">
        <f t="shared" si="26"/>
        <v>0</v>
      </c>
      <c r="U201" s="8">
        <f t="shared" si="27"/>
        <v>-1812704.1279871999</v>
      </c>
      <c r="V201" s="8">
        <f t="shared" si="28"/>
        <v>-522630.89674169995</v>
      </c>
      <c r="W201" s="8">
        <f t="shared" si="29"/>
        <v>-30141.407686899998</v>
      </c>
      <c r="X201" s="8">
        <f t="shared" si="30"/>
        <v>0</v>
      </c>
      <c r="Y201" s="8">
        <f t="shared" si="31"/>
        <v>-552772.30442859989</v>
      </c>
      <c r="Z201" t="s">
        <v>101</v>
      </c>
      <c r="AA201" t="s">
        <v>65</v>
      </c>
    </row>
    <row r="202" spans="1:27" ht="13.45" hidden="1" thickBot="1" x14ac:dyDescent="0.3">
      <c r="A202" s="4" t="s">
        <v>66</v>
      </c>
      <c r="B202" s="4" t="s">
        <v>7</v>
      </c>
      <c r="C202" s="4" t="s">
        <v>13</v>
      </c>
      <c r="D202" s="4" t="s">
        <v>15</v>
      </c>
      <c r="E202" s="4" t="s">
        <v>43</v>
      </c>
      <c r="F202" s="4" t="s">
        <v>44</v>
      </c>
      <c r="G202" s="4" t="s">
        <v>7</v>
      </c>
      <c r="H202" s="4" t="s">
        <v>13</v>
      </c>
      <c r="I202" s="20">
        <v>-3712123.46</v>
      </c>
      <c r="J202" s="20">
        <v>0</v>
      </c>
      <c r="K202" s="20">
        <v>-202413.51</v>
      </c>
      <c r="L202" s="20">
        <v>0</v>
      </c>
      <c r="M202" s="20">
        <v>0</v>
      </c>
      <c r="N202" s="20">
        <v>0</v>
      </c>
      <c r="O202" s="20">
        <v>-3914536.97</v>
      </c>
      <c r="P202">
        <f>AF!$N$5</f>
        <v>0.48831999999999998</v>
      </c>
      <c r="Q202">
        <f>AF!$P$5</f>
        <v>0.14890999999999999</v>
      </c>
      <c r="R202" s="8">
        <f t="shared" si="24"/>
        <v>-1812704.1279871999</v>
      </c>
      <c r="S202" s="8">
        <f t="shared" si="25"/>
        <v>-98842.565203199993</v>
      </c>
      <c r="T202" s="8">
        <f t="shared" si="26"/>
        <v>0</v>
      </c>
      <c r="U202" s="8">
        <f t="shared" si="27"/>
        <v>-1911546.6931904</v>
      </c>
      <c r="V202" s="8">
        <f t="shared" si="28"/>
        <v>-552772.30442859989</v>
      </c>
      <c r="W202" s="8">
        <f t="shared" si="29"/>
        <v>-30141.395774099998</v>
      </c>
      <c r="X202" s="8">
        <f t="shared" si="30"/>
        <v>0</v>
      </c>
      <c r="Y202" s="8">
        <f t="shared" si="31"/>
        <v>-582913.70020269998</v>
      </c>
      <c r="Z202" t="s">
        <v>101</v>
      </c>
      <c r="AA202" t="s">
        <v>65</v>
      </c>
    </row>
    <row r="203" spans="1:27" ht="13.45" hidden="1" thickBot="1" x14ac:dyDescent="0.3">
      <c r="A203" s="4" t="s">
        <v>66</v>
      </c>
      <c r="B203" s="4" t="s">
        <v>7</v>
      </c>
      <c r="C203" s="4" t="s">
        <v>13</v>
      </c>
      <c r="D203" s="4" t="s">
        <v>9</v>
      </c>
      <c r="E203" s="4" t="s">
        <v>43</v>
      </c>
      <c r="F203" s="4" t="s">
        <v>44</v>
      </c>
      <c r="G203" s="4" t="s">
        <v>7</v>
      </c>
      <c r="H203" s="4" t="s">
        <v>13</v>
      </c>
      <c r="I203" s="20">
        <v>-3914536.97</v>
      </c>
      <c r="J203" s="20">
        <v>0</v>
      </c>
      <c r="K203" s="20">
        <v>-202413.71</v>
      </c>
      <c r="L203" s="20">
        <v>0</v>
      </c>
      <c r="M203" s="20">
        <v>0</v>
      </c>
      <c r="N203" s="20">
        <v>0</v>
      </c>
      <c r="O203" s="20">
        <v>-4116950.68</v>
      </c>
      <c r="P203">
        <f>AF!$N$5</f>
        <v>0.48831999999999998</v>
      </c>
      <c r="Q203">
        <f>AF!$P$5</f>
        <v>0.14890999999999999</v>
      </c>
      <c r="R203" s="8">
        <f t="shared" si="24"/>
        <v>-1911546.6931904</v>
      </c>
      <c r="S203" s="8">
        <f t="shared" si="25"/>
        <v>-98842.662867199993</v>
      </c>
      <c r="T203" s="8">
        <f t="shared" si="26"/>
        <v>0</v>
      </c>
      <c r="U203" s="8">
        <f t="shared" si="27"/>
        <v>-2010389.3560575999</v>
      </c>
      <c r="V203" s="8">
        <f t="shared" si="28"/>
        <v>-582913.70020269998</v>
      </c>
      <c r="W203" s="8">
        <f t="shared" si="29"/>
        <v>-30141.425556099995</v>
      </c>
      <c r="X203" s="8">
        <f t="shared" si="30"/>
        <v>0</v>
      </c>
      <c r="Y203" s="8">
        <f t="shared" si="31"/>
        <v>-613055.12575879996</v>
      </c>
      <c r="Z203" t="s">
        <v>101</v>
      </c>
      <c r="AA203" t="s">
        <v>65</v>
      </c>
    </row>
    <row r="204" spans="1:27" ht="13.45" hidden="1" thickBot="1" x14ac:dyDescent="0.3">
      <c r="A204" s="4" t="s">
        <v>66</v>
      </c>
      <c r="B204" s="4" t="s">
        <v>7</v>
      </c>
      <c r="C204" s="4" t="s">
        <v>13</v>
      </c>
      <c r="D204" s="4" t="s">
        <v>20</v>
      </c>
      <c r="E204" s="4" t="s">
        <v>43</v>
      </c>
      <c r="F204" s="4" t="s">
        <v>44</v>
      </c>
      <c r="G204" s="4" t="s">
        <v>7</v>
      </c>
      <c r="H204" s="4" t="s">
        <v>13</v>
      </c>
      <c r="I204" s="20">
        <v>-4116950.68</v>
      </c>
      <c r="J204" s="20">
        <v>0</v>
      </c>
      <c r="K204" s="20">
        <v>-202413.64</v>
      </c>
      <c r="L204" s="20">
        <v>0</v>
      </c>
      <c r="M204" s="20">
        <v>0</v>
      </c>
      <c r="N204" s="20">
        <v>0</v>
      </c>
      <c r="O204" s="20">
        <v>-4319364.32</v>
      </c>
      <c r="P204">
        <f>AF!$N$5</f>
        <v>0.48831999999999998</v>
      </c>
      <c r="Q204">
        <f>AF!$P$5</f>
        <v>0.14890999999999999</v>
      </c>
      <c r="R204" s="8">
        <f t="shared" si="24"/>
        <v>-2010389.3560575999</v>
      </c>
      <c r="S204" s="8">
        <f t="shared" si="25"/>
        <v>-98842.628684800002</v>
      </c>
      <c r="T204" s="8">
        <f t="shared" si="26"/>
        <v>0</v>
      </c>
      <c r="U204" s="8">
        <f t="shared" si="27"/>
        <v>-2109231.9847424002</v>
      </c>
      <c r="V204" s="8">
        <f t="shared" si="28"/>
        <v>-613055.12575879996</v>
      </c>
      <c r="W204" s="8">
        <f t="shared" si="29"/>
        <v>-30141.415132399998</v>
      </c>
      <c r="X204" s="8">
        <f t="shared" si="30"/>
        <v>0</v>
      </c>
      <c r="Y204" s="8">
        <f t="shared" si="31"/>
        <v>-643196.54089119995</v>
      </c>
      <c r="Z204" t="s">
        <v>101</v>
      </c>
      <c r="AA204" t="s">
        <v>65</v>
      </c>
    </row>
    <row r="205" spans="1:27" ht="13.45" hidden="1" thickBot="1" x14ac:dyDescent="0.3">
      <c r="A205" s="4" t="s">
        <v>66</v>
      </c>
      <c r="B205" s="4" t="s">
        <v>7</v>
      </c>
      <c r="C205" s="4" t="s">
        <v>13</v>
      </c>
      <c r="D205" s="4" t="s">
        <v>39</v>
      </c>
      <c r="E205" s="4" t="s">
        <v>43</v>
      </c>
      <c r="F205" s="4" t="s">
        <v>44</v>
      </c>
      <c r="G205" s="4" t="s">
        <v>7</v>
      </c>
      <c r="H205" s="4" t="s">
        <v>13</v>
      </c>
      <c r="I205" s="20">
        <v>-4319364.32</v>
      </c>
      <c r="J205" s="20">
        <v>0</v>
      </c>
      <c r="K205" s="20">
        <v>-202413.55</v>
      </c>
      <c r="L205" s="20">
        <v>0</v>
      </c>
      <c r="M205" s="20">
        <v>0</v>
      </c>
      <c r="N205" s="20">
        <v>0</v>
      </c>
      <c r="O205" s="20">
        <v>-4521777.87</v>
      </c>
      <c r="P205">
        <f>AF!$N$5</f>
        <v>0.48831999999999998</v>
      </c>
      <c r="Q205">
        <f>AF!$P$5</f>
        <v>0.14890999999999999</v>
      </c>
      <c r="R205" s="8">
        <f t="shared" si="24"/>
        <v>-2109231.9847424002</v>
      </c>
      <c r="S205" s="8">
        <f t="shared" si="25"/>
        <v>-98842.58473599999</v>
      </c>
      <c r="T205" s="8">
        <f t="shared" si="26"/>
        <v>0</v>
      </c>
      <c r="U205" s="8">
        <f t="shared" si="27"/>
        <v>-2208074.5694784001</v>
      </c>
      <c r="V205" s="8">
        <f t="shared" si="28"/>
        <v>-643196.54089119995</v>
      </c>
      <c r="W205" s="8">
        <f t="shared" si="29"/>
        <v>-30141.401730499994</v>
      </c>
      <c r="X205" s="8">
        <f t="shared" si="30"/>
        <v>0</v>
      </c>
      <c r="Y205" s="8">
        <f t="shared" si="31"/>
        <v>-673337.9426217</v>
      </c>
      <c r="Z205" t="s">
        <v>101</v>
      </c>
      <c r="AA205" t="s">
        <v>65</v>
      </c>
    </row>
    <row r="206" spans="1:27" ht="13.45" hidden="1" thickBot="1" x14ac:dyDescent="0.3">
      <c r="A206" s="4" t="s">
        <v>66</v>
      </c>
      <c r="B206" s="4" t="s">
        <v>7</v>
      </c>
      <c r="C206" s="4" t="s">
        <v>13</v>
      </c>
      <c r="D206" s="4" t="s">
        <v>55</v>
      </c>
      <c r="E206" s="4" t="s">
        <v>43</v>
      </c>
      <c r="F206" s="4" t="s">
        <v>44</v>
      </c>
      <c r="G206" s="4" t="s">
        <v>7</v>
      </c>
      <c r="H206" s="4" t="s">
        <v>13</v>
      </c>
      <c r="I206" s="20">
        <v>-4521777.87</v>
      </c>
      <c r="J206" s="20">
        <v>0</v>
      </c>
      <c r="K206" s="20">
        <v>-202413.65</v>
      </c>
      <c r="L206" s="20">
        <v>0</v>
      </c>
      <c r="M206" s="20">
        <v>0</v>
      </c>
      <c r="N206" s="20">
        <v>0</v>
      </c>
      <c r="O206" s="20">
        <v>-4724191.5199999996</v>
      </c>
      <c r="P206">
        <f>AF!$N$5</f>
        <v>0.48831999999999998</v>
      </c>
      <c r="Q206">
        <f>AF!$P$5</f>
        <v>0.14890999999999999</v>
      </c>
      <c r="R206" s="8">
        <f t="shared" si="24"/>
        <v>-2208074.5694784001</v>
      </c>
      <c r="S206" s="8">
        <f t="shared" si="25"/>
        <v>-98842.63356799999</v>
      </c>
      <c r="T206" s="8">
        <f t="shared" si="26"/>
        <v>0</v>
      </c>
      <c r="U206" s="8">
        <f t="shared" si="27"/>
        <v>-2306917.2030463996</v>
      </c>
      <c r="V206" s="8">
        <f t="shared" si="28"/>
        <v>-673337.9426217</v>
      </c>
      <c r="W206" s="8">
        <f t="shared" si="29"/>
        <v>-30141.416621499997</v>
      </c>
      <c r="X206" s="8">
        <f t="shared" si="30"/>
        <v>0</v>
      </c>
      <c r="Y206" s="8">
        <f t="shared" si="31"/>
        <v>-703479.35924319993</v>
      </c>
      <c r="Z206" t="s">
        <v>101</v>
      </c>
      <c r="AA206" t="s">
        <v>65</v>
      </c>
    </row>
    <row r="207" spans="1:27" ht="13.45" hidden="1" thickBot="1" x14ac:dyDescent="0.3">
      <c r="A207" s="4" t="s">
        <v>66</v>
      </c>
      <c r="B207" s="4" t="s">
        <v>7</v>
      </c>
      <c r="C207" s="4" t="s">
        <v>13</v>
      </c>
      <c r="D207" s="4" t="s">
        <v>23</v>
      </c>
      <c r="E207" s="4" t="s">
        <v>43</v>
      </c>
      <c r="F207" s="4" t="s">
        <v>44</v>
      </c>
      <c r="G207" s="4" t="s">
        <v>7</v>
      </c>
      <c r="H207" s="4" t="s">
        <v>13</v>
      </c>
      <c r="I207" s="20">
        <v>-4724191.5199999996</v>
      </c>
      <c r="J207" s="20">
        <v>0</v>
      </c>
      <c r="K207" s="20">
        <v>-202413.62</v>
      </c>
      <c r="L207" s="20">
        <v>0</v>
      </c>
      <c r="M207" s="20">
        <v>0</v>
      </c>
      <c r="N207" s="20">
        <v>0</v>
      </c>
      <c r="O207" s="20">
        <v>-4926605.1399999997</v>
      </c>
      <c r="P207">
        <f>AF!$N$5</f>
        <v>0.48831999999999998</v>
      </c>
      <c r="Q207">
        <f>AF!$P$5</f>
        <v>0.14890999999999999</v>
      </c>
      <c r="R207" s="8">
        <f t="shared" si="24"/>
        <v>-2306917.2030463996</v>
      </c>
      <c r="S207" s="8">
        <f t="shared" si="25"/>
        <v>-98842.618918399996</v>
      </c>
      <c r="T207" s="8">
        <f t="shared" si="26"/>
        <v>0</v>
      </c>
      <c r="U207" s="8">
        <f t="shared" si="27"/>
        <v>-2405759.8219647999</v>
      </c>
      <c r="V207" s="8">
        <f t="shared" si="28"/>
        <v>-703479.35924319993</v>
      </c>
      <c r="W207" s="8">
        <f t="shared" si="29"/>
        <v>-30141.412154199996</v>
      </c>
      <c r="X207" s="8">
        <f t="shared" si="30"/>
        <v>0</v>
      </c>
      <c r="Y207" s="8">
        <f t="shared" si="31"/>
        <v>-733620.77139739983</v>
      </c>
      <c r="Z207" t="s">
        <v>101</v>
      </c>
      <c r="AA207" t="s">
        <v>65</v>
      </c>
    </row>
    <row r="208" spans="1:27" ht="13.45" hidden="1" thickBot="1" x14ac:dyDescent="0.3">
      <c r="A208" s="4" t="s">
        <v>66</v>
      </c>
      <c r="B208" s="4" t="s">
        <v>7</v>
      </c>
      <c r="C208" s="4" t="s">
        <v>13</v>
      </c>
      <c r="D208" s="4" t="s">
        <v>42</v>
      </c>
      <c r="E208" s="4" t="s">
        <v>43</v>
      </c>
      <c r="F208" s="4" t="s">
        <v>44</v>
      </c>
      <c r="G208" s="4" t="s">
        <v>7</v>
      </c>
      <c r="H208" s="4" t="s">
        <v>13</v>
      </c>
      <c r="I208" s="20">
        <v>-4926605.1399999997</v>
      </c>
      <c r="J208" s="20">
        <v>0</v>
      </c>
      <c r="K208" s="20">
        <v>-202413.64</v>
      </c>
      <c r="L208" s="20">
        <v>0</v>
      </c>
      <c r="M208" s="20">
        <v>0</v>
      </c>
      <c r="N208" s="20">
        <v>0</v>
      </c>
      <c r="O208" s="20">
        <v>-5129018.78</v>
      </c>
      <c r="P208">
        <f>AF!$N$5</f>
        <v>0.48831999999999998</v>
      </c>
      <c r="Q208">
        <f>AF!$P$5</f>
        <v>0.14890999999999999</v>
      </c>
      <c r="R208" s="8">
        <f t="shared" si="24"/>
        <v>-2405759.8219647999</v>
      </c>
      <c r="S208" s="8">
        <f t="shared" si="25"/>
        <v>-98842.628684800002</v>
      </c>
      <c r="T208" s="8">
        <f t="shared" si="26"/>
        <v>0</v>
      </c>
      <c r="U208" s="8">
        <f t="shared" si="27"/>
        <v>-2504602.4506496</v>
      </c>
      <c r="V208" s="8">
        <f t="shared" si="28"/>
        <v>-733620.77139739983</v>
      </c>
      <c r="W208" s="8">
        <f t="shared" si="29"/>
        <v>-30141.415132399998</v>
      </c>
      <c r="X208" s="8">
        <f t="shared" si="30"/>
        <v>0</v>
      </c>
      <c r="Y208" s="8">
        <f t="shared" si="31"/>
        <v>-763762.18652979995</v>
      </c>
      <c r="Z208" t="s">
        <v>101</v>
      </c>
      <c r="AA208" t="s">
        <v>65</v>
      </c>
    </row>
    <row r="209" spans="1:27" ht="13.45" hidden="1" thickBot="1" x14ac:dyDescent="0.3">
      <c r="A209" s="4" t="s">
        <v>66</v>
      </c>
      <c r="B209" s="4" t="s">
        <v>7</v>
      </c>
      <c r="C209" s="4" t="s">
        <v>13</v>
      </c>
      <c r="D209" s="4" t="s">
        <v>48</v>
      </c>
      <c r="E209" s="4" t="s">
        <v>43</v>
      </c>
      <c r="F209" s="4" t="s">
        <v>44</v>
      </c>
      <c r="G209" s="4" t="s">
        <v>7</v>
      </c>
      <c r="H209" s="4" t="s">
        <v>13</v>
      </c>
      <c r="I209" s="20">
        <v>-5129018.78</v>
      </c>
      <c r="J209" s="20">
        <v>0</v>
      </c>
      <c r="K209" s="20">
        <v>-202413.62</v>
      </c>
      <c r="L209" s="20">
        <v>0</v>
      </c>
      <c r="M209" s="20">
        <v>0</v>
      </c>
      <c r="N209" s="20">
        <v>0</v>
      </c>
      <c r="O209" s="20">
        <v>-5331432.4000000004</v>
      </c>
      <c r="P209">
        <f>AF!$N$5</f>
        <v>0.48831999999999998</v>
      </c>
      <c r="Q209">
        <f>AF!$P$5</f>
        <v>0.14890999999999999</v>
      </c>
      <c r="R209" s="8">
        <f t="shared" si="24"/>
        <v>-2504602.4506496</v>
      </c>
      <c r="S209" s="8">
        <f t="shared" si="25"/>
        <v>-98842.618918399996</v>
      </c>
      <c r="T209" s="8">
        <f t="shared" si="26"/>
        <v>0</v>
      </c>
      <c r="U209" s="8">
        <f t="shared" si="27"/>
        <v>-2603445.0695680003</v>
      </c>
      <c r="V209" s="8">
        <f t="shared" si="28"/>
        <v>-763762.18652979995</v>
      </c>
      <c r="W209" s="8">
        <f t="shared" si="29"/>
        <v>-30141.412154199996</v>
      </c>
      <c r="X209" s="8">
        <f t="shared" si="30"/>
        <v>0</v>
      </c>
      <c r="Y209" s="8">
        <f t="shared" si="31"/>
        <v>-793903.59868399997</v>
      </c>
      <c r="Z209" t="s">
        <v>101</v>
      </c>
      <c r="AA209" t="s">
        <v>65</v>
      </c>
    </row>
    <row r="210" spans="1:27" ht="13.45" hidden="1" thickBot="1" x14ac:dyDescent="0.3">
      <c r="A210" s="3" t="s">
        <v>66</v>
      </c>
      <c r="B210" s="3" t="s">
        <v>7</v>
      </c>
      <c r="C210" s="3" t="s">
        <v>13</v>
      </c>
      <c r="D210" s="3" t="s">
        <v>48</v>
      </c>
      <c r="E210" s="3" t="s">
        <v>43</v>
      </c>
      <c r="F210" s="4" t="s">
        <v>44</v>
      </c>
      <c r="G210" s="3" t="s">
        <v>7</v>
      </c>
      <c r="H210" s="3" t="s">
        <v>13</v>
      </c>
      <c r="I210" s="22"/>
      <c r="J210" s="22"/>
      <c r="K210" s="22">
        <v>40156</v>
      </c>
      <c r="L210" s="22"/>
      <c r="M210" s="22">
        <v>118145</v>
      </c>
      <c r="N210" s="22"/>
      <c r="O210" s="22">
        <f>154631+3670</f>
        <v>158301</v>
      </c>
      <c r="P210">
        <f>AF!$N$5</f>
        <v>0.48831999999999998</v>
      </c>
      <c r="Q210">
        <f>AF!$P$5</f>
        <v>0.14890999999999999</v>
      </c>
      <c r="R210" s="8">
        <f t="shared" si="24"/>
        <v>0</v>
      </c>
      <c r="S210" s="8">
        <f t="shared" si="25"/>
        <v>19608.977919999998</v>
      </c>
      <c r="T210" s="8">
        <f t="shared" si="26"/>
        <v>57692.566399999996</v>
      </c>
      <c r="U210" s="8">
        <f t="shared" si="27"/>
        <v>77301.544320000001</v>
      </c>
      <c r="V210" s="8">
        <f t="shared" si="28"/>
        <v>0</v>
      </c>
      <c r="W210" s="8">
        <f t="shared" si="29"/>
        <v>5979.6299599999993</v>
      </c>
      <c r="X210" s="8">
        <f t="shared" si="30"/>
        <v>17592.971949999999</v>
      </c>
      <c r="Y210" s="8">
        <f t="shared" si="31"/>
        <v>23572.601909999998</v>
      </c>
      <c r="Z210" t="s">
        <v>101</v>
      </c>
      <c r="AA210" t="s">
        <v>65</v>
      </c>
    </row>
    <row r="211" spans="1:27" ht="13.45" hidden="1" thickBot="1" x14ac:dyDescent="0.3">
      <c r="A211" s="4" t="s">
        <v>66</v>
      </c>
      <c r="B211" s="4" t="s">
        <v>7</v>
      </c>
      <c r="C211" s="4" t="s">
        <v>13</v>
      </c>
      <c r="D211" s="4" t="s">
        <v>31</v>
      </c>
      <c r="E211" s="4" t="s">
        <v>43</v>
      </c>
      <c r="F211" s="4" t="s">
        <v>44</v>
      </c>
      <c r="G211" s="4" t="s">
        <v>7</v>
      </c>
      <c r="H211" s="4" t="s">
        <v>13</v>
      </c>
      <c r="I211" s="20">
        <v>-5331432.4000000004</v>
      </c>
      <c r="J211" s="20">
        <v>0</v>
      </c>
      <c r="K211" s="20">
        <v>-202413.68</v>
      </c>
      <c r="L211" s="20">
        <v>0</v>
      </c>
      <c r="M211" s="20">
        <v>0</v>
      </c>
      <c r="N211" s="20">
        <v>0</v>
      </c>
      <c r="O211" s="20">
        <v>-5533846.0800000001</v>
      </c>
      <c r="P211">
        <f>AF!$N$5</f>
        <v>0.48831999999999998</v>
      </c>
      <c r="Q211">
        <f>AF!$P$5</f>
        <v>0.14890999999999999</v>
      </c>
      <c r="R211" s="8">
        <f t="shared" si="24"/>
        <v>-2603445.0695680003</v>
      </c>
      <c r="S211" s="8">
        <f t="shared" si="25"/>
        <v>-98842.648217599999</v>
      </c>
      <c r="T211" s="8">
        <f t="shared" si="26"/>
        <v>0</v>
      </c>
      <c r="U211" s="8">
        <f t="shared" si="27"/>
        <v>-2702287.7177856001</v>
      </c>
      <c r="V211" s="8">
        <f t="shared" si="28"/>
        <v>-793903.59868399997</v>
      </c>
      <c r="W211" s="8">
        <f t="shared" si="29"/>
        <v>-30141.421088799998</v>
      </c>
      <c r="X211" s="8">
        <f t="shared" si="30"/>
        <v>0</v>
      </c>
      <c r="Y211" s="8">
        <f t="shared" si="31"/>
        <v>-824045.01977279992</v>
      </c>
      <c r="Z211" t="s">
        <v>101</v>
      </c>
      <c r="AA211" t="s">
        <v>65</v>
      </c>
    </row>
    <row r="212" spans="1:27" ht="13.45" hidden="1" thickBot="1" x14ac:dyDescent="0.3">
      <c r="A212" s="4" t="s">
        <v>66</v>
      </c>
      <c r="B212" s="4" t="s">
        <v>7</v>
      </c>
      <c r="C212" s="4" t="s">
        <v>13</v>
      </c>
      <c r="D212" s="4" t="s">
        <v>25</v>
      </c>
      <c r="E212" s="4" t="s">
        <v>43</v>
      </c>
      <c r="F212" s="4" t="s">
        <v>44</v>
      </c>
      <c r="G212" s="4" t="s">
        <v>7</v>
      </c>
      <c r="H212" s="4" t="s">
        <v>13</v>
      </c>
      <c r="I212" s="20">
        <v>-5533846.0800000001</v>
      </c>
      <c r="J212" s="20">
        <v>0</v>
      </c>
      <c r="K212" s="20">
        <v>-202413.69</v>
      </c>
      <c r="L212" s="20">
        <v>0</v>
      </c>
      <c r="M212" s="20">
        <v>0</v>
      </c>
      <c r="N212" s="20">
        <v>0</v>
      </c>
      <c r="O212" s="20">
        <v>-5736259.7699999996</v>
      </c>
      <c r="P212">
        <f>AF!$N$5</f>
        <v>0.48831999999999998</v>
      </c>
      <c r="Q212">
        <f>AF!$P$5</f>
        <v>0.14890999999999999</v>
      </c>
      <c r="R212" s="8">
        <f t="shared" si="24"/>
        <v>-2702287.7177856001</v>
      </c>
      <c r="S212" s="8">
        <f t="shared" si="25"/>
        <v>-98842.653100800002</v>
      </c>
      <c r="T212" s="8">
        <f t="shared" si="26"/>
        <v>0</v>
      </c>
      <c r="U212" s="8">
        <f t="shared" si="27"/>
        <v>-2801130.3708863999</v>
      </c>
      <c r="V212" s="8">
        <f t="shared" si="28"/>
        <v>-824045.01977279992</v>
      </c>
      <c r="W212" s="8">
        <f t="shared" si="29"/>
        <v>-30141.422577899997</v>
      </c>
      <c r="X212" s="8">
        <f t="shared" si="30"/>
        <v>0</v>
      </c>
      <c r="Y212" s="8">
        <f t="shared" si="31"/>
        <v>-854186.44235069992</v>
      </c>
      <c r="Z212" t="s">
        <v>101</v>
      </c>
      <c r="AA212" t="s">
        <v>65</v>
      </c>
    </row>
    <row r="213" spans="1:27" ht="13.45" hidden="1" thickBot="1" x14ac:dyDescent="0.3">
      <c r="A213" s="4" t="s">
        <v>66</v>
      </c>
      <c r="B213" s="4" t="s">
        <v>7</v>
      </c>
      <c r="C213" s="4" t="s">
        <v>13</v>
      </c>
      <c r="D213" s="4" t="s">
        <v>41</v>
      </c>
      <c r="E213" s="4" t="s">
        <v>43</v>
      </c>
      <c r="F213" s="4" t="s">
        <v>44</v>
      </c>
      <c r="G213" s="4" t="s">
        <v>7</v>
      </c>
      <c r="H213" s="4" t="s">
        <v>13</v>
      </c>
      <c r="I213" s="20">
        <v>-5736259.7699999996</v>
      </c>
      <c r="J213" s="20">
        <v>0</v>
      </c>
      <c r="K213" s="20">
        <v>-202413.51</v>
      </c>
      <c r="L213" s="20">
        <v>0</v>
      </c>
      <c r="M213" s="20">
        <v>0</v>
      </c>
      <c r="N213" s="20">
        <v>0</v>
      </c>
      <c r="O213" s="20">
        <v>-5938673.2800000003</v>
      </c>
      <c r="P213">
        <f>AF!$N$5</f>
        <v>0.48831999999999998</v>
      </c>
      <c r="Q213">
        <f>AF!$P$5</f>
        <v>0.14890999999999999</v>
      </c>
      <c r="R213" s="8">
        <f t="shared" si="24"/>
        <v>-2801130.3708863999</v>
      </c>
      <c r="S213" s="8">
        <f t="shared" si="25"/>
        <v>-98842.565203199993</v>
      </c>
      <c r="T213" s="8">
        <f t="shared" si="26"/>
        <v>0</v>
      </c>
      <c r="U213" s="8">
        <f t="shared" si="27"/>
        <v>-2899972.9360896</v>
      </c>
      <c r="V213" s="8">
        <f t="shared" si="28"/>
        <v>-854186.44235069992</v>
      </c>
      <c r="W213" s="8">
        <f t="shared" si="29"/>
        <v>-30141.395774099998</v>
      </c>
      <c r="X213" s="8">
        <f t="shared" si="30"/>
        <v>0</v>
      </c>
      <c r="Y213" s="8">
        <f t="shared" si="31"/>
        <v>-884327.83812480001</v>
      </c>
      <c r="Z213" t="s">
        <v>101</v>
      </c>
      <c r="AA213" t="s">
        <v>65</v>
      </c>
    </row>
    <row r="214" spans="1:27" ht="13.45" hidden="1" thickBot="1" x14ac:dyDescent="0.3">
      <c r="A214" s="4" t="s">
        <v>66</v>
      </c>
      <c r="B214" s="4" t="s">
        <v>7</v>
      </c>
      <c r="C214" s="4" t="s">
        <v>13</v>
      </c>
      <c r="D214" s="4" t="s">
        <v>36</v>
      </c>
      <c r="E214" s="4" t="s">
        <v>43</v>
      </c>
      <c r="F214" s="4" t="s">
        <v>44</v>
      </c>
      <c r="G214" s="4" t="s">
        <v>7</v>
      </c>
      <c r="H214" s="4" t="s">
        <v>13</v>
      </c>
      <c r="I214" s="20">
        <v>-5938673.2800000003</v>
      </c>
      <c r="J214" s="20">
        <v>0</v>
      </c>
      <c r="K214" s="20">
        <v>-202413.69</v>
      </c>
      <c r="L214" s="20">
        <v>0</v>
      </c>
      <c r="M214" s="20">
        <v>0</v>
      </c>
      <c r="N214" s="20">
        <v>0</v>
      </c>
      <c r="O214" s="20">
        <v>-6141086.9699999997</v>
      </c>
      <c r="P214">
        <f>AF!$N$5</f>
        <v>0.48831999999999998</v>
      </c>
      <c r="Q214">
        <f>AF!$P$5</f>
        <v>0.14890999999999999</v>
      </c>
      <c r="R214" s="8">
        <f t="shared" si="24"/>
        <v>-2899972.9360896</v>
      </c>
      <c r="S214" s="8">
        <f t="shared" si="25"/>
        <v>-98842.653100800002</v>
      </c>
      <c r="T214" s="8">
        <f t="shared" si="26"/>
        <v>0</v>
      </c>
      <c r="U214" s="8">
        <f t="shared" si="27"/>
        <v>-2998815.5891903997</v>
      </c>
      <c r="V214" s="8">
        <f t="shared" si="28"/>
        <v>-884327.83812480001</v>
      </c>
      <c r="W214" s="8">
        <f t="shared" si="29"/>
        <v>-30141.422577899997</v>
      </c>
      <c r="X214" s="8">
        <f t="shared" si="30"/>
        <v>0</v>
      </c>
      <c r="Y214" s="8">
        <f t="shared" si="31"/>
        <v>-914469.26070269989</v>
      </c>
      <c r="Z214" t="s">
        <v>101</v>
      </c>
      <c r="AA214" t="s">
        <v>65</v>
      </c>
    </row>
    <row r="215" spans="1:27" ht="13.45" thickBot="1" x14ac:dyDescent="0.3">
      <c r="A215" s="4" t="s">
        <v>66</v>
      </c>
      <c r="B215" s="4" t="s">
        <v>7</v>
      </c>
      <c r="C215" s="4" t="s">
        <v>13</v>
      </c>
      <c r="D215" s="4" t="s">
        <v>16</v>
      </c>
      <c r="E215" s="4" t="s">
        <v>14</v>
      </c>
      <c r="F215" s="4" t="s">
        <v>11</v>
      </c>
      <c r="G215" s="4" t="s">
        <v>7</v>
      </c>
      <c r="H215" s="4" t="s">
        <v>13</v>
      </c>
      <c r="I215" s="20">
        <v>-472170.14</v>
      </c>
      <c r="J215" s="20">
        <v>0</v>
      </c>
      <c r="K215" s="20">
        <v>-37505.71</v>
      </c>
      <c r="L215" s="20">
        <v>0</v>
      </c>
      <c r="M215" s="20">
        <v>0</v>
      </c>
      <c r="N215" s="20">
        <v>0</v>
      </c>
      <c r="O215" s="20">
        <v>-509675.85</v>
      </c>
      <c r="P215">
        <f>AF!$N$5</f>
        <v>0.48831999999999998</v>
      </c>
      <c r="Q215">
        <f>AF!$P$5</f>
        <v>0.14890999999999999</v>
      </c>
      <c r="R215" s="8">
        <f t="shared" si="24"/>
        <v>-230570.12276480001</v>
      </c>
      <c r="S215" s="8">
        <f t="shared" si="25"/>
        <v>-18314.7883072</v>
      </c>
      <c r="T215" s="8">
        <f t="shared" si="26"/>
        <v>0</v>
      </c>
      <c r="U215" s="8">
        <f t="shared" si="27"/>
        <v>-248884.91107199999</v>
      </c>
      <c r="V215" s="8">
        <f t="shared" si="28"/>
        <v>-70310.855547400002</v>
      </c>
      <c r="W215" s="8">
        <f t="shared" si="29"/>
        <v>-5584.9752760999991</v>
      </c>
      <c r="X215" s="8">
        <f t="shared" si="30"/>
        <v>0</v>
      </c>
      <c r="Y215" s="8">
        <f t="shared" si="31"/>
        <v>-75895.830823499986</v>
      </c>
      <c r="Z215" t="s">
        <v>101</v>
      </c>
      <c r="AA215" t="s">
        <v>65</v>
      </c>
    </row>
    <row r="216" spans="1:27" ht="13.45" thickBot="1" x14ac:dyDescent="0.3">
      <c r="A216" s="4" t="s">
        <v>66</v>
      </c>
      <c r="B216" s="4" t="s">
        <v>7</v>
      </c>
      <c r="C216" s="4" t="s">
        <v>13</v>
      </c>
      <c r="D216" s="4" t="s">
        <v>28</v>
      </c>
      <c r="E216" s="4" t="s">
        <v>14</v>
      </c>
      <c r="F216" s="4" t="s">
        <v>11</v>
      </c>
      <c r="G216" s="4" t="s">
        <v>7</v>
      </c>
      <c r="H216" s="4" t="s">
        <v>13</v>
      </c>
      <c r="I216" s="20">
        <v>-509675.85</v>
      </c>
      <c r="J216" s="20">
        <v>0</v>
      </c>
      <c r="K216" s="20">
        <v>-39838.81</v>
      </c>
      <c r="L216" s="20">
        <v>0</v>
      </c>
      <c r="M216" s="20">
        <v>0</v>
      </c>
      <c r="N216" s="20">
        <v>0</v>
      </c>
      <c r="O216" s="20">
        <v>-549514.66</v>
      </c>
      <c r="P216">
        <f>AF!$N$5</f>
        <v>0.48831999999999998</v>
      </c>
      <c r="Q216">
        <f>AF!$P$5</f>
        <v>0.14890999999999999</v>
      </c>
      <c r="R216" s="8">
        <f t="shared" si="24"/>
        <v>-248884.91107199999</v>
      </c>
      <c r="S216" s="8">
        <f t="shared" si="25"/>
        <v>-19454.087699199998</v>
      </c>
      <c r="T216" s="8">
        <f t="shared" si="26"/>
        <v>0</v>
      </c>
      <c r="U216" s="8">
        <f t="shared" si="27"/>
        <v>-268338.99877120001</v>
      </c>
      <c r="V216" s="8">
        <f t="shared" si="28"/>
        <v>-75895.830823499986</v>
      </c>
      <c r="W216" s="8">
        <f t="shared" si="29"/>
        <v>-5932.3971970999992</v>
      </c>
      <c r="X216" s="8">
        <f t="shared" si="30"/>
        <v>0</v>
      </c>
      <c r="Y216" s="8">
        <f t="shared" si="31"/>
        <v>-81828.2280206</v>
      </c>
      <c r="Z216" t="s">
        <v>101</v>
      </c>
      <c r="AA216" t="s">
        <v>65</v>
      </c>
    </row>
    <row r="217" spans="1:27" ht="13.45" thickBot="1" x14ac:dyDescent="0.3">
      <c r="A217" s="4" t="s">
        <v>66</v>
      </c>
      <c r="B217" s="4" t="s">
        <v>7</v>
      </c>
      <c r="C217" s="4" t="s">
        <v>13</v>
      </c>
      <c r="D217" s="4" t="s">
        <v>50</v>
      </c>
      <c r="E217" s="4" t="s">
        <v>14</v>
      </c>
      <c r="F217" s="4" t="s">
        <v>11</v>
      </c>
      <c r="G217" s="4" t="s">
        <v>7</v>
      </c>
      <c r="H217" s="4" t="s">
        <v>13</v>
      </c>
      <c r="I217" s="20">
        <v>-549514.66</v>
      </c>
      <c r="J217" s="20">
        <v>0</v>
      </c>
      <c r="K217" s="20">
        <v>-40670.71</v>
      </c>
      <c r="L217" s="20">
        <v>0</v>
      </c>
      <c r="M217" s="20">
        <v>0</v>
      </c>
      <c r="N217" s="20">
        <v>0</v>
      </c>
      <c r="O217" s="20">
        <v>-590185.37</v>
      </c>
      <c r="P217">
        <f>AF!$N$5</f>
        <v>0.48831999999999998</v>
      </c>
      <c r="Q217">
        <f>AF!$P$5</f>
        <v>0.14890999999999999</v>
      </c>
      <c r="R217" s="8">
        <f t="shared" si="24"/>
        <v>-268338.99877120001</v>
      </c>
      <c r="S217" s="8">
        <f t="shared" si="25"/>
        <v>-19860.321107199998</v>
      </c>
      <c r="T217" s="8">
        <f t="shared" si="26"/>
        <v>0</v>
      </c>
      <c r="U217" s="8">
        <f t="shared" si="27"/>
        <v>-288199.31987840001</v>
      </c>
      <c r="V217" s="8">
        <f t="shared" si="28"/>
        <v>-81828.2280206</v>
      </c>
      <c r="W217" s="8">
        <f t="shared" si="29"/>
        <v>-6056.2754260999991</v>
      </c>
      <c r="X217" s="8">
        <f t="shared" si="30"/>
        <v>0</v>
      </c>
      <c r="Y217" s="8">
        <f t="shared" si="31"/>
        <v>-87884.503446699993</v>
      </c>
      <c r="Z217" t="s">
        <v>101</v>
      </c>
      <c r="AA217" t="s">
        <v>65</v>
      </c>
    </row>
    <row r="218" spans="1:27" ht="13.45" thickBot="1" x14ac:dyDescent="0.3">
      <c r="A218" s="4" t="s">
        <v>66</v>
      </c>
      <c r="B218" s="4" t="s">
        <v>7</v>
      </c>
      <c r="C218" s="4" t="s">
        <v>13</v>
      </c>
      <c r="D218" s="4" t="s">
        <v>49</v>
      </c>
      <c r="E218" s="4" t="s">
        <v>14</v>
      </c>
      <c r="F218" s="4" t="s">
        <v>11</v>
      </c>
      <c r="G218" s="4" t="s">
        <v>7</v>
      </c>
      <c r="H218" s="4" t="s">
        <v>13</v>
      </c>
      <c r="I218" s="20">
        <v>-590185.37</v>
      </c>
      <c r="J218" s="20">
        <v>0</v>
      </c>
      <c r="K218" s="20">
        <v>-41791.51</v>
      </c>
      <c r="L218" s="20">
        <v>0</v>
      </c>
      <c r="M218" s="20">
        <v>0</v>
      </c>
      <c r="N218" s="20">
        <v>0</v>
      </c>
      <c r="O218" s="20">
        <v>-631976.88</v>
      </c>
      <c r="P218">
        <f>AF!$N$5</f>
        <v>0.48831999999999998</v>
      </c>
      <c r="Q218">
        <f>AF!$P$5</f>
        <v>0.14890999999999999</v>
      </c>
      <c r="R218" s="8">
        <f t="shared" si="24"/>
        <v>-288199.31987840001</v>
      </c>
      <c r="S218" s="8">
        <f t="shared" si="25"/>
        <v>-20407.6301632</v>
      </c>
      <c r="T218" s="8">
        <f t="shared" si="26"/>
        <v>0</v>
      </c>
      <c r="U218" s="8">
        <f t="shared" si="27"/>
        <v>-308606.95004159998</v>
      </c>
      <c r="V218" s="8">
        <f t="shared" si="28"/>
        <v>-87884.503446699993</v>
      </c>
      <c r="W218" s="8">
        <f t="shared" si="29"/>
        <v>-6223.1737540999993</v>
      </c>
      <c r="X218" s="8">
        <f t="shared" si="30"/>
        <v>0</v>
      </c>
      <c r="Y218" s="8">
        <f t="shared" si="31"/>
        <v>-94107.677200799997</v>
      </c>
      <c r="Z218" t="s">
        <v>101</v>
      </c>
      <c r="AA218" t="s">
        <v>65</v>
      </c>
    </row>
    <row r="219" spans="1:27" ht="13.45" thickBot="1" x14ac:dyDescent="0.3">
      <c r="A219" s="4" t="s">
        <v>66</v>
      </c>
      <c r="B219" s="4" t="s">
        <v>7</v>
      </c>
      <c r="C219" s="4" t="s">
        <v>13</v>
      </c>
      <c r="D219" s="4" t="s">
        <v>47</v>
      </c>
      <c r="E219" s="4" t="s">
        <v>14</v>
      </c>
      <c r="F219" s="4" t="s">
        <v>11</v>
      </c>
      <c r="G219" s="4" t="s">
        <v>7</v>
      </c>
      <c r="H219" s="4" t="s">
        <v>13</v>
      </c>
      <c r="I219" s="20">
        <v>-631976.88</v>
      </c>
      <c r="J219" s="20">
        <v>0</v>
      </c>
      <c r="K219" s="20">
        <v>-42491.48</v>
      </c>
      <c r="L219" s="20">
        <v>0</v>
      </c>
      <c r="M219" s="20">
        <v>0</v>
      </c>
      <c r="N219" s="20">
        <v>0</v>
      </c>
      <c r="O219" s="20">
        <v>-674468.36</v>
      </c>
      <c r="P219">
        <f>AF!$N$5</f>
        <v>0.48831999999999998</v>
      </c>
      <c r="Q219">
        <f>AF!$P$5</f>
        <v>0.14890999999999999</v>
      </c>
      <c r="R219" s="8">
        <f t="shared" si="24"/>
        <v>-308606.95004159998</v>
      </c>
      <c r="S219" s="8">
        <f t="shared" si="25"/>
        <v>-20749.439513600002</v>
      </c>
      <c r="T219" s="8">
        <f t="shared" si="26"/>
        <v>0</v>
      </c>
      <c r="U219" s="8">
        <f t="shared" si="27"/>
        <v>-329356.3895552</v>
      </c>
      <c r="V219" s="8">
        <f t="shared" si="28"/>
        <v>-94107.677200799997</v>
      </c>
      <c r="W219" s="8">
        <f t="shared" si="29"/>
        <v>-6327.4062868000001</v>
      </c>
      <c r="X219" s="8">
        <f t="shared" si="30"/>
        <v>0</v>
      </c>
      <c r="Y219" s="8">
        <f t="shared" si="31"/>
        <v>-100435.08348759999</v>
      </c>
      <c r="Z219" t="s">
        <v>101</v>
      </c>
      <c r="AA219" t="s">
        <v>65</v>
      </c>
    </row>
    <row r="220" spans="1:27" ht="13.45" thickBot="1" x14ac:dyDescent="0.3">
      <c r="A220" s="4" t="s">
        <v>66</v>
      </c>
      <c r="B220" s="4" t="s">
        <v>7</v>
      </c>
      <c r="C220" s="4" t="s">
        <v>13</v>
      </c>
      <c r="D220" s="4" t="s">
        <v>15</v>
      </c>
      <c r="E220" s="4" t="s">
        <v>14</v>
      </c>
      <c r="F220" s="4" t="s">
        <v>11</v>
      </c>
      <c r="G220" s="4" t="s">
        <v>7</v>
      </c>
      <c r="H220" s="4" t="s">
        <v>13</v>
      </c>
      <c r="I220" s="20">
        <v>-674468.36</v>
      </c>
      <c r="J220" s="20">
        <v>0</v>
      </c>
      <c r="K220" s="20">
        <v>-42902.720000000001</v>
      </c>
      <c r="L220" s="20">
        <v>0</v>
      </c>
      <c r="M220" s="20">
        <v>0</v>
      </c>
      <c r="N220" s="20">
        <v>0</v>
      </c>
      <c r="O220" s="20">
        <v>-717371.08</v>
      </c>
      <c r="P220">
        <f>AF!$N$5</f>
        <v>0.48831999999999998</v>
      </c>
      <c r="Q220">
        <f>AF!$P$5</f>
        <v>0.14890999999999999</v>
      </c>
      <c r="R220" s="8">
        <f t="shared" si="24"/>
        <v>-329356.3895552</v>
      </c>
      <c r="S220" s="8">
        <f t="shared" si="25"/>
        <v>-20950.256230399998</v>
      </c>
      <c r="T220" s="8">
        <f t="shared" si="26"/>
        <v>0</v>
      </c>
      <c r="U220" s="8">
        <f t="shared" si="27"/>
        <v>-350306.64578559995</v>
      </c>
      <c r="V220" s="8">
        <f t="shared" si="28"/>
        <v>-100435.08348759999</v>
      </c>
      <c r="W220" s="8">
        <f t="shared" si="29"/>
        <v>-6388.6440352</v>
      </c>
      <c r="X220" s="8">
        <f t="shared" si="30"/>
        <v>0</v>
      </c>
      <c r="Y220" s="8">
        <f t="shared" si="31"/>
        <v>-106823.72752279998</v>
      </c>
      <c r="Z220" t="s">
        <v>101</v>
      </c>
      <c r="AA220" t="s">
        <v>65</v>
      </c>
    </row>
    <row r="221" spans="1:27" ht="13.45" thickBot="1" x14ac:dyDescent="0.3">
      <c r="A221" s="4" t="s">
        <v>66</v>
      </c>
      <c r="B221" s="4" t="s">
        <v>7</v>
      </c>
      <c r="C221" s="4" t="s">
        <v>13</v>
      </c>
      <c r="D221" s="4" t="s">
        <v>9</v>
      </c>
      <c r="E221" s="4" t="s">
        <v>14</v>
      </c>
      <c r="F221" s="4" t="s">
        <v>11</v>
      </c>
      <c r="G221" s="4" t="s">
        <v>7</v>
      </c>
      <c r="H221" s="4" t="s">
        <v>13</v>
      </c>
      <c r="I221" s="20">
        <v>-717371.08</v>
      </c>
      <c r="J221" s="20">
        <v>0</v>
      </c>
      <c r="K221" s="20">
        <v>-43171.47</v>
      </c>
      <c r="L221" s="20">
        <v>0</v>
      </c>
      <c r="M221" s="20">
        <v>0</v>
      </c>
      <c r="N221" s="20">
        <v>0</v>
      </c>
      <c r="O221" s="20">
        <v>-760542.55</v>
      </c>
      <c r="P221">
        <f>AF!$N$5</f>
        <v>0.48831999999999998</v>
      </c>
      <c r="Q221">
        <f>AF!$P$5</f>
        <v>0.14890999999999999</v>
      </c>
      <c r="R221" s="8">
        <f t="shared" si="24"/>
        <v>-350306.64578559995</v>
      </c>
      <c r="S221" s="8">
        <f t="shared" si="25"/>
        <v>-21081.492230399999</v>
      </c>
      <c r="T221" s="8">
        <f t="shared" si="26"/>
        <v>0</v>
      </c>
      <c r="U221" s="8">
        <f t="shared" si="27"/>
        <v>-371388.13801599998</v>
      </c>
      <c r="V221" s="8">
        <f t="shared" si="28"/>
        <v>-106823.72752279998</v>
      </c>
      <c r="W221" s="8">
        <f t="shared" si="29"/>
        <v>-6428.6635976999996</v>
      </c>
      <c r="X221" s="8">
        <f t="shared" si="30"/>
        <v>0</v>
      </c>
      <c r="Y221" s="8">
        <f t="shared" si="31"/>
        <v>-113252.3911205</v>
      </c>
      <c r="Z221" t="s">
        <v>101</v>
      </c>
      <c r="AA221" t="s">
        <v>65</v>
      </c>
    </row>
    <row r="222" spans="1:27" ht="13.45" thickBot="1" x14ac:dyDescent="0.3">
      <c r="A222" s="4" t="s">
        <v>66</v>
      </c>
      <c r="B222" s="4" t="s">
        <v>7</v>
      </c>
      <c r="C222" s="4" t="s">
        <v>13</v>
      </c>
      <c r="D222" s="4" t="s">
        <v>20</v>
      </c>
      <c r="E222" s="4" t="s">
        <v>14</v>
      </c>
      <c r="F222" s="4" t="s">
        <v>11</v>
      </c>
      <c r="G222" s="4" t="s">
        <v>7</v>
      </c>
      <c r="H222" s="4" t="s">
        <v>13</v>
      </c>
      <c r="I222" s="20">
        <v>-760542.55</v>
      </c>
      <c r="J222" s="20">
        <v>0</v>
      </c>
      <c r="K222" s="20">
        <v>-43196.98</v>
      </c>
      <c r="L222" s="20">
        <v>0</v>
      </c>
      <c r="M222" s="20">
        <v>0</v>
      </c>
      <c r="N222" s="20">
        <v>0</v>
      </c>
      <c r="O222" s="20">
        <v>-803739.53</v>
      </c>
      <c r="P222">
        <f>AF!$N$5</f>
        <v>0.48831999999999998</v>
      </c>
      <c r="Q222">
        <f>AF!$P$5</f>
        <v>0.14890999999999999</v>
      </c>
      <c r="R222" s="8">
        <f t="shared" si="24"/>
        <v>-371388.13801599998</v>
      </c>
      <c r="S222" s="8">
        <f t="shared" si="25"/>
        <v>-21093.949273599999</v>
      </c>
      <c r="T222" s="8">
        <f t="shared" si="26"/>
        <v>0</v>
      </c>
      <c r="U222" s="8">
        <f t="shared" si="27"/>
        <v>-392482.08728959999</v>
      </c>
      <c r="V222" s="8">
        <f t="shared" si="28"/>
        <v>-113252.3911205</v>
      </c>
      <c r="W222" s="8">
        <f t="shared" si="29"/>
        <v>-6432.4622917999995</v>
      </c>
      <c r="X222" s="8">
        <f t="shared" si="30"/>
        <v>0</v>
      </c>
      <c r="Y222" s="8">
        <f t="shared" si="31"/>
        <v>-119684.8534123</v>
      </c>
      <c r="Z222" t="s">
        <v>101</v>
      </c>
      <c r="AA222" t="s">
        <v>65</v>
      </c>
    </row>
    <row r="223" spans="1:27" ht="13.45" thickBot="1" x14ac:dyDescent="0.3">
      <c r="A223" s="4" t="s">
        <v>66</v>
      </c>
      <c r="B223" s="4" t="s">
        <v>7</v>
      </c>
      <c r="C223" s="4" t="s">
        <v>13</v>
      </c>
      <c r="D223" s="4" t="s">
        <v>39</v>
      </c>
      <c r="E223" s="4" t="s">
        <v>14</v>
      </c>
      <c r="F223" s="4" t="s">
        <v>11</v>
      </c>
      <c r="G223" s="4" t="s">
        <v>7</v>
      </c>
      <c r="H223" s="4" t="s">
        <v>13</v>
      </c>
      <c r="I223" s="20">
        <v>-803739.53</v>
      </c>
      <c r="J223" s="20">
        <v>0</v>
      </c>
      <c r="K223" s="20">
        <v>-22648.959999999999</v>
      </c>
      <c r="L223" s="20">
        <v>0</v>
      </c>
      <c r="M223" s="44">
        <v>158702.22</v>
      </c>
      <c r="N223" s="20">
        <v>0</v>
      </c>
      <c r="O223" s="20">
        <v>-667686.27</v>
      </c>
      <c r="P223">
        <f>AF!$N$5</f>
        <v>0.48831999999999998</v>
      </c>
      <c r="Q223">
        <f>AF!$P$5</f>
        <v>0.14890999999999999</v>
      </c>
      <c r="R223" s="8">
        <f t="shared" si="24"/>
        <v>-392482.08728959999</v>
      </c>
      <c r="S223" s="8">
        <f t="shared" si="25"/>
        <v>-11059.940147199999</v>
      </c>
      <c r="T223" s="8">
        <f t="shared" si="26"/>
        <v>77497.468070399991</v>
      </c>
      <c r="U223" s="8">
        <f t="shared" si="27"/>
        <v>-326044.5593664</v>
      </c>
      <c r="V223" s="8">
        <f t="shared" si="28"/>
        <v>-119684.8534123</v>
      </c>
      <c r="W223" s="8">
        <f t="shared" si="29"/>
        <v>-3372.6566335999996</v>
      </c>
      <c r="X223" s="8">
        <f t="shared" si="30"/>
        <v>23632.347580199999</v>
      </c>
      <c r="Y223" s="8">
        <f t="shared" si="31"/>
        <v>-99425.162465699992</v>
      </c>
      <c r="Z223" t="s">
        <v>101</v>
      </c>
      <c r="AA223" t="s">
        <v>65</v>
      </c>
    </row>
    <row r="224" spans="1:27" ht="13.45" thickBot="1" x14ac:dyDescent="0.3">
      <c r="A224" s="4" t="s">
        <v>66</v>
      </c>
      <c r="B224" s="4" t="s">
        <v>7</v>
      </c>
      <c r="C224" s="4" t="s">
        <v>13</v>
      </c>
      <c r="D224" s="4" t="s">
        <v>55</v>
      </c>
      <c r="E224" s="4" t="s">
        <v>14</v>
      </c>
      <c r="F224" s="4" t="s">
        <v>11</v>
      </c>
      <c r="G224" s="4" t="s">
        <v>7</v>
      </c>
      <c r="H224" s="4" t="s">
        <v>13</v>
      </c>
      <c r="I224" s="20">
        <v>-667686.27</v>
      </c>
      <c r="J224" s="20">
        <v>0</v>
      </c>
      <c r="K224" s="20">
        <v>-22713.360000000001</v>
      </c>
      <c r="L224" s="20">
        <v>0</v>
      </c>
      <c r="M224" s="20">
        <v>0</v>
      </c>
      <c r="N224" s="20">
        <v>0</v>
      </c>
      <c r="O224" s="20">
        <v>-690399.63</v>
      </c>
      <c r="P224">
        <f>AF!$N$5</f>
        <v>0.48831999999999998</v>
      </c>
      <c r="Q224">
        <f>AF!$P$5</f>
        <v>0.14890999999999999</v>
      </c>
      <c r="R224" s="8">
        <f t="shared" si="24"/>
        <v>-326044.5593664</v>
      </c>
      <c r="S224" s="8">
        <f t="shared" si="25"/>
        <v>-11091.3879552</v>
      </c>
      <c r="T224" s="8">
        <f t="shared" si="26"/>
        <v>0</v>
      </c>
      <c r="U224" s="8">
        <f t="shared" si="27"/>
        <v>-337135.94732159999</v>
      </c>
      <c r="V224" s="8">
        <f t="shared" si="28"/>
        <v>-99425.162465699992</v>
      </c>
      <c r="W224" s="8">
        <f t="shared" si="29"/>
        <v>-3382.2464375999998</v>
      </c>
      <c r="X224" s="8">
        <f t="shared" si="30"/>
        <v>0</v>
      </c>
      <c r="Y224" s="8">
        <f t="shared" si="31"/>
        <v>-102807.40890329999</v>
      </c>
      <c r="Z224" t="s">
        <v>101</v>
      </c>
      <c r="AA224" t="s">
        <v>65</v>
      </c>
    </row>
    <row r="225" spans="1:27" ht="13.45" thickBot="1" x14ac:dyDescent="0.3">
      <c r="A225" s="4" t="s">
        <v>66</v>
      </c>
      <c r="B225" s="4" t="s">
        <v>7</v>
      </c>
      <c r="C225" s="4" t="s">
        <v>13</v>
      </c>
      <c r="D225" s="4" t="s">
        <v>23</v>
      </c>
      <c r="E225" s="4" t="s">
        <v>14</v>
      </c>
      <c r="F225" s="4" t="s">
        <v>11</v>
      </c>
      <c r="G225" s="4" t="s">
        <v>7</v>
      </c>
      <c r="H225" s="4" t="s">
        <v>13</v>
      </c>
      <c r="I225" s="20">
        <v>-690399.63</v>
      </c>
      <c r="J225" s="20">
        <v>0</v>
      </c>
      <c r="K225" s="20">
        <v>-22749.13</v>
      </c>
      <c r="L225" s="20">
        <v>0</v>
      </c>
      <c r="M225" s="20">
        <v>0</v>
      </c>
      <c r="N225" s="20">
        <v>0</v>
      </c>
      <c r="O225" s="20">
        <v>-713148.76</v>
      </c>
      <c r="P225">
        <f>AF!$N$5</f>
        <v>0.48831999999999998</v>
      </c>
      <c r="Q225">
        <f>AF!$P$5</f>
        <v>0.14890999999999999</v>
      </c>
      <c r="R225" s="8">
        <f t="shared" si="24"/>
        <v>-337135.94732159999</v>
      </c>
      <c r="S225" s="8">
        <f t="shared" si="25"/>
        <v>-11108.8551616</v>
      </c>
      <c r="T225" s="8">
        <f t="shared" si="26"/>
        <v>0</v>
      </c>
      <c r="U225" s="8">
        <f t="shared" si="27"/>
        <v>-348244.80248319998</v>
      </c>
      <c r="V225" s="8">
        <f t="shared" si="28"/>
        <v>-102807.40890329999</v>
      </c>
      <c r="W225" s="8">
        <f t="shared" si="29"/>
        <v>-3387.5729483</v>
      </c>
      <c r="X225" s="8">
        <f t="shared" si="30"/>
        <v>0</v>
      </c>
      <c r="Y225" s="8">
        <f t="shared" si="31"/>
        <v>-106194.98185159999</v>
      </c>
      <c r="Z225" t="s">
        <v>101</v>
      </c>
      <c r="AA225" t="s">
        <v>65</v>
      </c>
    </row>
    <row r="226" spans="1:27" ht="13.45" thickBot="1" x14ac:dyDescent="0.3">
      <c r="A226" s="4" t="s">
        <v>66</v>
      </c>
      <c r="B226" s="4" t="s">
        <v>7</v>
      </c>
      <c r="C226" s="4" t="s">
        <v>13</v>
      </c>
      <c r="D226" s="4" t="s">
        <v>42</v>
      </c>
      <c r="E226" s="4" t="s">
        <v>14</v>
      </c>
      <c r="F226" s="4" t="s">
        <v>11</v>
      </c>
      <c r="G226" s="4" t="s">
        <v>7</v>
      </c>
      <c r="H226" s="4" t="s">
        <v>13</v>
      </c>
      <c r="I226" s="20">
        <v>-713148.76</v>
      </c>
      <c r="J226" s="20">
        <v>0</v>
      </c>
      <c r="K226" s="20">
        <v>-22767.34</v>
      </c>
      <c r="L226" s="20">
        <v>0</v>
      </c>
      <c r="M226" s="20">
        <v>0</v>
      </c>
      <c r="N226" s="20">
        <v>0</v>
      </c>
      <c r="O226" s="20">
        <v>-735916.1</v>
      </c>
      <c r="P226">
        <f>AF!$N$5</f>
        <v>0.48831999999999998</v>
      </c>
      <c r="Q226">
        <f>AF!$P$5</f>
        <v>0.14890999999999999</v>
      </c>
      <c r="R226" s="8">
        <f t="shared" si="24"/>
        <v>-348244.80248319998</v>
      </c>
      <c r="S226" s="8">
        <f t="shared" si="25"/>
        <v>-11117.7474688</v>
      </c>
      <c r="T226" s="8">
        <f t="shared" si="26"/>
        <v>0</v>
      </c>
      <c r="U226" s="8">
        <f t="shared" si="27"/>
        <v>-359362.54995199997</v>
      </c>
      <c r="V226" s="8">
        <f t="shared" si="28"/>
        <v>-106194.98185159999</v>
      </c>
      <c r="W226" s="8">
        <f t="shared" si="29"/>
        <v>-3390.2845993999999</v>
      </c>
      <c r="X226" s="8">
        <f t="shared" si="30"/>
        <v>0</v>
      </c>
      <c r="Y226" s="8">
        <f t="shared" si="31"/>
        <v>-109585.26645099999</v>
      </c>
      <c r="Z226" t="s">
        <v>101</v>
      </c>
      <c r="AA226" t="s">
        <v>65</v>
      </c>
    </row>
    <row r="227" spans="1:27" ht="13.45" thickBot="1" x14ac:dyDescent="0.3">
      <c r="A227" s="4" t="s">
        <v>66</v>
      </c>
      <c r="B227" s="4" t="s">
        <v>7</v>
      </c>
      <c r="C227" s="4" t="s">
        <v>13</v>
      </c>
      <c r="D227" s="4" t="s">
        <v>48</v>
      </c>
      <c r="E227" s="4" t="s">
        <v>14</v>
      </c>
      <c r="F227" s="4" t="s">
        <v>11</v>
      </c>
      <c r="G227" s="4" t="s">
        <v>7</v>
      </c>
      <c r="H227" s="4" t="s">
        <v>13</v>
      </c>
      <c r="I227" s="20">
        <v>-735916.1</v>
      </c>
      <c r="J227" s="20">
        <v>0</v>
      </c>
      <c r="K227" s="20">
        <v>-22811.759999999998</v>
      </c>
      <c r="L227" s="20">
        <v>0</v>
      </c>
      <c r="M227" s="20">
        <v>0</v>
      </c>
      <c r="N227" s="20">
        <v>0</v>
      </c>
      <c r="O227" s="20">
        <v>-758727.86</v>
      </c>
      <c r="P227">
        <f>AF!$N$5</f>
        <v>0.48831999999999998</v>
      </c>
      <c r="Q227">
        <f>AF!$P$5</f>
        <v>0.14890999999999999</v>
      </c>
      <c r="R227" s="8">
        <f t="shared" si="24"/>
        <v>-359362.54995199997</v>
      </c>
      <c r="S227" s="8">
        <f t="shared" si="25"/>
        <v>-11139.438643199999</v>
      </c>
      <c r="T227" s="8">
        <f t="shared" si="26"/>
        <v>0</v>
      </c>
      <c r="U227" s="8">
        <f t="shared" si="27"/>
        <v>-370501.9885952</v>
      </c>
      <c r="V227" s="8">
        <f t="shared" si="28"/>
        <v>-109585.26645099999</v>
      </c>
      <c r="W227" s="8">
        <f t="shared" si="29"/>
        <v>-3396.8991815999993</v>
      </c>
      <c r="X227" s="8">
        <f t="shared" si="30"/>
        <v>0</v>
      </c>
      <c r="Y227" s="8">
        <f t="shared" si="31"/>
        <v>-112982.16563259999</v>
      </c>
      <c r="Z227" t="s">
        <v>101</v>
      </c>
      <c r="AA227" t="s">
        <v>65</v>
      </c>
    </row>
    <row r="228" spans="1:27" ht="13.45" thickBot="1" x14ac:dyDescent="0.3">
      <c r="A228" s="3" t="s">
        <v>66</v>
      </c>
      <c r="B228" s="3" t="s">
        <v>7</v>
      </c>
      <c r="C228" s="3" t="s">
        <v>13</v>
      </c>
      <c r="D228" s="3" t="s">
        <v>48</v>
      </c>
      <c r="E228" s="3" t="s">
        <v>14</v>
      </c>
      <c r="F228" s="4" t="s">
        <v>11</v>
      </c>
      <c r="G228" s="3" t="s">
        <v>7</v>
      </c>
      <c r="H228" s="3" t="s">
        <v>13</v>
      </c>
      <c r="I228" s="22"/>
      <c r="J228" s="22"/>
      <c r="K228" s="22">
        <v>4</v>
      </c>
      <c r="L228" s="22"/>
      <c r="M228" s="22">
        <v>10</v>
      </c>
      <c r="N228" s="22"/>
      <c r="O228" s="22">
        <v>14</v>
      </c>
      <c r="P228">
        <f>AF!$N$5</f>
        <v>0.48831999999999998</v>
      </c>
      <c r="Q228">
        <f>AF!$P$5</f>
        <v>0.14890999999999999</v>
      </c>
      <c r="R228" s="8">
        <f t="shared" si="24"/>
        <v>0</v>
      </c>
      <c r="S228" s="8">
        <f t="shared" si="25"/>
        <v>1.9532799999999999</v>
      </c>
      <c r="T228" s="8">
        <f t="shared" si="26"/>
        <v>4.8831999999999995</v>
      </c>
      <c r="U228" s="8">
        <f t="shared" si="27"/>
        <v>6.8364799999999999</v>
      </c>
      <c r="V228" s="8">
        <f t="shared" si="28"/>
        <v>0</v>
      </c>
      <c r="W228" s="8">
        <f t="shared" si="29"/>
        <v>0.59563999999999995</v>
      </c>
      <c r="X228" s="8">
        <f t="shared" si="30"/>
        <v>1.4890999999999999</v>
      </c>
      <c r="Y228" s="8">
        <f t="shared" si="31"/>
        <v>2.08474</v>
      </c>
      <c r="Z228" t="s">
        <v>101</v>
      </c>
      <c r="AA228" t="s">
        <v>65</v>
      </c>
    </row>
    <row r="229" spans="1:27" ht="13.45" thickBot="1" x14ac:dyDescent="0.3">
      <c r="A229" s="4" t="s">
        <v>66</v>
      </c>
      <c r="B229" s="4" t="s">
        <v>7</v>
      </c>
      <c r="C229" s="4" t="s">
        <v>13</v>
      </c>
      <c r="D229" s="4" t="s">
        <v>31</v>
      </c>
      <c r="E229" s="4" t="s">
        <v>14</v>
      </c>
      <c r="F229" s="4" t="s">
        <v>11</v>
      </c>
      <c r="G229" s="4" t="s">
        <v>7</v>
      </c>
      <c r="H229" s="4" t="s">
        <v>13</v>
      </c>
      <c r="I229" s="20">
        <v>-758727.86</v>
      </c>
      <c r="J229" s="20">
        <v>0</v>
      </c>
      <c r="K229" s="20">
        <v>-22835.95</v>
      </c>
      <c r="L229" s="20">
        <v>0</v>
      </c>
      <c r="M229" s="20">
        <v>0</v>
      </c>
      <c r="N229" s="20">
        <v>0</v>
      </c>
      <c r="O229" s="20">
        <v>-781563.81</v>
      </c>
      <c r="P229">
        <f>AF!$N$5</f>
        <v>0.48831999999999998</v>
      </c>
      <c r="Q229">
        <f>AF!$P$5</f>
        <v>0.14890999999999999</v>
      </c>
      <c r="R229" s="8">
        <f t="shared" si="24"/>
        <v>-370501.9885952</v>
      </c>
      <c r="S229" s="8">
        <f t="shared" si="25"/>
        <v>-11151.251103999999</v>
      </c>
      <c r="T229" s="8">
        <f t="shared" si="26"/>
        <v>0</v>
      </c>
      <c r="U229" s="8">
        <f t="shared" si="27"/>
        <v>-381653.23969920003</v>
      </c>
      <c r="V229" s="8">
        <f t="shared" si="28"/>
        <v>-112982.16563259999</v>
      </c>
      <c r="W229" s="8">
        <f t="shared" si="29"/>
        <v>-3400.5013144999998</v>
      </c>
      <c r="X229" s="8">
        <f t="shared" si="30"/>
        <v>0</v>
      </c>
      <c r="Y229" s="8">
        <f t="shared" si="31"/>
        <v>-116382.66694709999</v>
      </c>
      <c r="Z229" t="s">
        <v>101</v>
      </c>
      <c r="AA229" t="s">
        <v>65</v>
      </c>
    </row>
    <row r="230" spans="1:27" ht="13.45" thickBot="1" x14ac:dyDescent="0.3">
      <c r="A230" s="4" t="s">
        <v>66</v>
      </c>
      <c r="B230" s="4" t="s">
        <v>7</v>
      </c>
      <c r="C230" s="4" t="s">
        <v>13</v>
      </c>
      <c r="D230" s="4" t="s">
        <v>25</v>
      </c>
      <c r="E230" s="4" t="s">
        <v>14</v>
      </c>
      <c r="F230" s="4" t="s">
        <v>11</v>
      </c>
      <c r="G230" s="4" t="s">
        <v>7</v>
      </c>
      <c r="H230" s="4" t="s">
        <v>13</v>
      </c>
      <c r="I230" s="20">
        <v>-781563.81</v>
      </c>
      <c r="J230" s="20">
        <v>0</v>
      </c>
      <c r="K230" s="20">
        <v>-22863.3</v>
      </c>
      <c r="L230" s="20">
        <v>0</v>
      </c>
      <c r="M230" s="20">
        <v>0</v>
      </c>
      <c r="N230" s="20">
        <v>0</v>
      </c>
      <c r="O230" s="20">
        <v>-804427.11</v>
      </c>
      <c r="P230">
        <f>AF!$N$5</f>
        <v>0.48831999999999998</v>
      </c>
      <c r="Q230">
        <f>AF!$P$5</f>
        <v>0.14890999999999999</v>
      </c>
      <c r="R230" s="8">
        <f t="shared" si="24"/>
        <v>-381653.23969920003</v>
      </c>
      <c r="S230" s="8">
        <f t="shared" si="25"/>
        <v>-11164.606656</v>
      </c>
      <c r="T230" s="8">
        <f t="shared" si="26"/>
        <v>0</v>
      </c>
      <c r="U230" s="8">
        <f t="shared" si="27"/>
        <v>-392817.84635519999</v>
      </c>
      <c r="V230" s="8">
        <f t="shared" si="28"/>
        <v>-116382.66694709999</v>
      </c>
      <c r="W230" s="8">
        <f t="shared" si="29"/>
        <v>-3404.5740029999997</v>
      </c>
      <c r="X230" s="8">
        <f t="shared" si="30"/>
        <v>0</v>
      </c>
      <c r="Y230" s="8">
        <f t="shared" si="31"/>
        <v>-119787.24095009999</v>
      </c>
      <c r="Z230" t="s">
        <v>101</v>
      </c>
      <c r="AA230" t="s">
        <v>65</v>
      </c>
    </row>
    <row r="231" spans="1:27" ht="13.45" thickBot="1" x14ac:dyDescent="0.3">
      <c r="A231" s="4" t="s">
        <v>66</v>
      </c>
      <c r="B231" s="4" t="s">
        <v>7</v>
      </c>
      <c r="C231" s="4" t="s">
        <v>13</v>
      </c>
      <c r="D231" s="4" t="s">
        <v>41</v>
      </c>
      <c r="E231" s="4" t="s">
        <v>14</v>
      </c>
      <c r="F231" s="4" t="s">
        <v>11</v>
      </c>
      <c r="G231" s="4" t="s">
        <v>7</v>
      </c>
      <c r="H231" s="4" t="s">
        <v>13</v>
      </c>
      <c r="I231" s="20">
        <v>-804427.11</v>
      </c>
      <c r="J231" s="20">
        <v>0</v>
      </c>
      <c r="K231" s="20">
        <v>-22904.26</v>
      </c>
      <c r="L231" s="20">
        <v>0</v>
      </c>
      <c r="M231" s="20">
        <v>0</v>
      </c>
      <c r="N231" s="20">
        <v>0</v>
      </c>
      <c r="O231" s="20">
        <v>-827331.37</v>
      </c>
      <c r="P231">
        <f>AF!$N$5</f>
        <v>0.48831999999999998</v>
      </c>
      <c r="Q231">
        <f>AF!$P$5</f>
        <v>0.14890999999999999</v>
      </c>
      <c r="R231" s="8">
        <f t="shared" si="24"/>
        <v>-392817.84635519999</v>
      </c>
      <c r="S231" s="8">
        <f t="shared" si="25"/>
        <v>-11184.608243199998</v>
      </c>
      <c r="T231" s="8">
        <f t="shared" si="26"/>
        <v>0</v>
      </c>
      <c r="U231" s="8">
        <f t="shared" si="27"/>
        <v>-404002.45459839999</v>
      </c>
      <c r="V231" s="8">
        <f t="shared" si="28"/>
        <v>-119787.24095009999</v>
      </c>
      <c r="W231" s="8">
        <f t="shared" si="29"/>
        <v>-3410.6733565999994</v>
      </c>
      <c r="X231" s="8">
        <f t="shared" si="30"/>
        <v>0</v>
      </c>
      <c r="Y231" s="8">
        <f t="shared" si="31"/>
        <v>-123197.91430669998</v>
      </c>
      <c r="Z231" t="s">
        <v>101</v>
      </c>
      <c r="AA231" t="s">
        <v>65</v>
      </c>
    </row>
    <row r="232" spans="1:27" ht="13.45" thickBot="1" x14ac:dyDescent="0.3">
      <c r="A232" s="4" t="s">
        <v>66</v>
      </c>
      <c r="B232" s="4" t="s">
        <v>7</v>
      </c>
      <c r="C232" s="4" t="s">
        <v>13</v>
      </c>
      <c r="D232" s="4" t="s">
        <v>36</v>
      </c>
      <c r="E232" s="4" t="s">
        <v>14</v>
      </c>
      <c r="F232" s="4" t="s">
        <v>11</v>
      </c>
      <c r="G232" s="4" t="s">
        <v>7</v>
      </c>
      <c r="H232" s="4" t="s">
        <v>13</v>
      </c>
      <c r="I232" s="20">
        <v>-827331.37</v>
      </c>
      <c r="J232" s="20">
        <v>0</v>
      </c>
      <c r="K232" s="20">
        <v>-22932.42</v>
      </c>
      <c r="L232" s="20">
        <v>0</v>
      </c>
      <c r="M232" s="20">
        <v>0</v>
      </c>
      <c r="N232" s="20">
        <v>0</v>
      </c>
      <c r="O232" s="20">
        <v>-850263.79</v>
      </c>
      <c r="P232">
        <f>AF!$N$5</f>
        <v>0.48831999999999998</v>
      </c>
      <c r="Q232">
        <f>AF!$P$5</f>
        <v>0.14890999999999999</v>
      </c>
      <c r="R232" s="8">
        <f t="shared" si="24"/>
        <v>-404002.45459839999</v>
      </c>
      <c r="S232" s="8">
        <f t="shared" si="25"/>
        <v>-11198.359334399998</v>
      </c>
      <c r="T232" s="8">
        <f t="shared" si="26"/>
        <v>0</v>
      </c>
      <c r="U232" s="8">
        <f t="shared" si="27"/>
        <v>-415200.81393280003</v>
      </c>
      <c r="V232" s="8">
        <f t="shared" si="28"/>
        <v>-123197.91430669998</v>
      </c>
      <c r="W232" s="8">
        <f t="shared" si="29"/>
        <v>-3414.8666621999996</v>
      </c>
      <c r="X232" s="8">
        <f t="shared" si="30"/>
        <v>0</v>
      </c>
      <c r="Y232" s="8">
        <f t="shared" si="31"/>
        <v>-126612.7809689</v>
      </c>
      <c r="Z232" t="s">
        <v>101</v>
      </c>
      <c r="AA232" t="s">
        <v>65</v>
      </c>
    </row>
    <row r="233" spans="1:27" ht="13.45" thickBot="1" x14ac:dyDescent="0.3">
      <c r="A233" s="4" t="s">
        <v>66</v>
      </c>
      <c r="B233" s="4" t="s">
        <v>7</v>
      </c>
      <c r="C233" s="4" t="s">
        <v>8</v>
      </c>
      <c r="D233" s="4" t="s">
        <v>16</v>
      </c>
      <c r="E233" s="4" t="s">
        <v>10</v>
      </c>
      <c r="F233" s="4" t="s">
        <v>11</v>
      </c>
      <c r="G233" s="4" t="s">
        <v>7</v>
      </c>
      <c r="H233" s="4" t="s">
        <v>8</v>
      </c>
      <c r="I233" s="20">
        <v>-616899.17000000004</v>
      </c>
      <c r="J233" s="20">
        <v>0</v>
      </c>
      <c r="K233" s="20">
        <v>-255828.35</v>
      </c>
      <c r="L233" s="20">
        <v>0</v>
      </c>
      <c r="M233" s="20">
        <v>0</v>
      </c>
      <c r="N233" s="20">
        <v>0</v>
      </c>
      <c r="O233" s="20">
        <v>-872727.52</v>
      </c>
      <c r="P233">
        <f>AF!$N$6</f>
        <v>0.77873999999999999</v>
      </c>
      <c r="Q233">
        <f>AF!$P$6</f>
        <v>0.22126000000000001</v>
      </c>
      <c r="R233" s="8">
        <f t="shared" si="24"/>
        <v>-480404.05964580004</v>
      </c>
      <c r="S233" s="8">
        <f t="shared" si="25"/>
        <v>-199223.769279</v>
      </c>
      <c r="T233" s="8">
        <f t="shared" si="26"/>
        <v>0</v>
      </c>
      <c r="U233" s="8">
        <f t="shared" si="27"/>
        <v>-679627.82892480004</v>
      </c>
      <c r="V233" s="8">
        <f t="shared" si="28"/>
        <v>-136495.11035420001</v>
      </c>
      <c r="W233" s="8">
        <f t="shared" si="29"/>
        <v>-56604.580721000006</v>
      </c>
      <c r="X233" s="8">
        <f t="shared" si="30"/>
        <v>0</v>
      </c>
      <c r="Y233" s="8">
        <f t="shared" si="31"/>
        <v>-193099.69107520001</v>
      </c>
      <c r="Z233" t="s">
        <v>101</v>
      </c>
      <c r="AA233" t="s">
        <v>65</v>
      </c>
    </row>
    <row r="234" spans="1:27" ht="13.45" thickBot="1" x14ac:dyDescent="0.3">
      <c r="A234" s="36" t="s">
        <v>66</v>
      </c>
      <c r="B234" s="36" t="s">
        <v>7</v>
      </c>
      <c r="C234" s="36" t="s">
        <v>8</v>
      </c>
      <c r="D234" s="36" t="s">
        <v>16</v>
      </c>
      <c r="E234" s="36" t="s">
        <v>10</v>
      </c>
      <c r="F234" s="37" t="s">
        <v>11</v>
      </c>
      <c r="G234" s="36" t="s">
        <v>7</v>
      </c>
      <c r="H234" s="36" t="s">
        <v>8</v>
      </c>
      <c r="I234" s="38"/>
      <c r="J234" s="38"/>
      <c r="K234" s="38">
        <v>0</v>
      </c>
      <c r="L234" s="38"/>
      <c r="M234" s="38">
        <v>6591</v>
      </c>
      <c r="N234" s="38"/>
      <c r="O234" s="38">
        <v>6591</v>
      </c>
      <c r="P234" s="39">
        <f>AF!$N$6</f>
        <v>0.77873999999999999</v>
      </c>
      <c r="Q234" s="39">
        <f>AF!$P$6</f>
        <v>0.22126000000000001</v>
      </c>
      <c r="R234" s="40">
        <f t="shared" si="24"/>
        <v>0</v>
      </c>
      <c r="S234" s="40">
        <f t="shared" si="25"/>
        <v>0</v>
      </c>
      <c r="T234" s="8">
        <f t="shared" si="26"/>
        <v>5132.6753399999998</v>
      </c>
      <c r="U234" s="40">
        <f t="shared" si="27"/>
        <v>5132.6753399999998</v>
      </c>
      <c r="V234" s="40">
        <f t="shared" si="28"/>
        <v>0</v>
      </c>
      <c r="W234" s="40">
        <f t="shared" si="29"/>
        <v>0</v>
      </c>
      <c r="X234" s="8">
        <f t="shared" si="30"/>
        <v>1458.32466</v>
      </c>
      <c r="Y234" s="40">
        <f t="shared" si="31"/>
        <v>1458.32466</v>
      </c>
      <c r="Z234" s="39" t="s">
        <v>101</v>
      </c>
      <c r="AA234" s="39" t="s">
        <v>65</v>
      </c>
    </row>
    <row r="235" spans="1:27" ht="13.45" thickBot="1" x14ac:dyDescent="0.3">
      <c r="A235" s="4" t="s">
        <v>66</v>
      </c>
      <c r="B235" s="4" t="s">
        <v>7</v>
      </c>
      <c r="C235" s="4" t="s">
        <v>8</v>
      </c>
      <c r="D235" s="4" t="s">
        <v>28</v>
      </c>
      <c r="E235" s="4" t="s">
        <v>10</v>
      </c>
      <c r="F235" s="4" t="s">
        <v>11</v>
      </c>
      <c r="G235" s="4" t="s">
        <v>7</v>
      </c>
      <c r="H235" s="4" t="s">
        <v>8</v>
      </c>
      <c r="I235" s="20">
        <v>-872727.52</v>
      </c>
      <c r="J235" s="20">
        <v>0</v>
      </c>
      <c r="K235" s="20">
        <v>-266202.57</v>
      </c>
      <c r="L235" s="20">
        <v>0</v>
      </c>
      <c r="M235" s="20">
        <v>0</v>
      </c>
      <c r="N235" s="20">
        <v>0</v>
      </c>
      <c r="O235" s="20">
        <v>-1138930.0900000001</v>
      </c>
      <c r="P235">
        <f>AF!$N$6</f>
        <v>0.77873999999999999</v>
      </c>
      <c r="Q235">
        <f>AF!$P$6</f>
        <v>0.22126000000000001</v>
      </c>
      <c r="R235" s="8">
        <f t="shared" si="24"/>
        <v>-679627.82892480004</v>
      </c>
      <c r="S235" s="8">
        <f t="shared" si="25"/>
        <v>-207302.5893618</v>
      </c>
      <c r="T235" s="8">
        <f t="shared" si="26"/>
        <v>0</v>
      </c>
      <c r="U235" s="8">
        <f t="shared" si="27"/>
        <v>-886930.41828660003</v>
      </c>
      <c r="V235" s="8">
        <f t="shared" si="28"/>
        <v>-193099.69107520001</v>
      </c>
      <c r="W235" s="8">
        <f t="shared" si="29"/>
        <v>-58899.980638200002</v>
      </c>
      <c r="X235" s="8">
        <f t="shared" si="30"/>
        <v>0</v>
      </c>
      <c r="Y235" s="8">
        <f t="shared" si="31"/>
        <v>-251999.67171340002</v>
      </c>
      <c r="Z235" t="s">
        <v>101</v>
      </c>
      <c r="AA235" t="s">
        <v>65</v>
      </c>
    </row>
    <row r="236" spans="1:27" ht="13.45" thickBot="1" x14ac:dyDescent="0.3">
      <c r="A236" s="36" t="s">
        <v>66</v>
      </c>
      <c r="B236" s="36" t="s">
        <v>7</v>
      </c>
      <c r="C236" s="36" t="s">
        <v>8</v>
      </c>
      <c r="D236" s="36" t="s">
        <v>28</v>
      </c>
      <c r="E236" s="36" t="s">
        <v>10</v>
      </c>
      <c r="F236" s="37" t="s">
        <v>11</v>
      </c>
      <c r="G236" s="36" t="s">
        <v>7</v>
      </c>
      <c r="H236" s="36" t="s">
        <v>8</v>
      </c>
      <c r="I236" s="38">
        <v>6591</v>
      </c>
      <c r="J236" s="38"/>
      <c r="K236" s="38">
        <v>0</v>
      </c>
      <c r="L236" s="38"/>
      <c r="M236" s="38"/>
      <c r="N236" s="38"/>
      <c r="O236" s="38">
        <v>6591</v>
      </c>
      <c r="P236" s="39">
        <f>AF!$N$6</f>
        <v>0.77873999999999999</v>
      </c>
      <c r="Q236" s="39">
        <f>AF!$P$6</f>
        <v>0.22126000000000001</v>
      </c>
      <c r="R236" s="40">
        <f t="shared" si="24"/>
        <v>5132.6753399999998</v>
      </c>
      <c r="S236" s="40">
        <f t="shared" si="25"/>
        <v>0</v>
      </c>
      <c r="T236" s="8">
        <f t="shared" si="26"/>
        <v>0</v>
      </c>
      <c r="U236" s="40">
        <f t="shared" si="27"/>
        <v>5132.6753399999998</v>
      </c>
      <c r="V236" s="40">
        <f t="shared" si="28"/>
        <v>1458.32466</v>
      </c>
      <c r="W236" s="40">
        <f t="shared" si="29"/>
        <v>0</v>
      </c>
      <c r="X236" s="8">
        <f t="shared" si="30"/>
        <v>0</v>
      </c>
      <c r="Y236" s="40">
        <f t="shared" si="31"/>
        <v>1458.32466</v>
      </c>
      <c r="Z236" s="39" t="s">
        <v>101</v>
      </c>
      <c r="AA236" s="39" t="s">
        <v>65</v>
      </c>
    </row>
    <row r="237" spans="1:27" ht="13.45" thickBot="1" x14ac:dyDescent="0.3">
      <c r="A237" s="4" t="s">
        <v>66</v>
      </c>
      <c r="B237" s="4" t="s">
        <v>7</v>
      </c>
      <c r="C237" s="4" t="s">
        <v>8</v>
      </c>
      <c r="D237" s="4" t="s">
        <v>50</v>
      </c>
      <c r="E237" s="4" t="s">
        <v>10</v>
      </c>
      <c r="F237" s="4" t="s">
        <v>11</v>
      </c>
      <c r="G237" s="4" t="s">
        <v>7</v>
      </c>
      <c r="H237" s="4" t="s">
        <v>8</v>
      </c>
      <c r="I237" s="20">
        <v>-1138930.0900000001</v>
      </c>
      <c r="J237" s="20">
        <v>0</v>
      </c>
      <c r="K237" s="20">
        <v>-289183</v>
      </c>
      <c r="L237" s="20">
        <v>0</v>
      </c>
      <c r="M237" s="20">
        <v>0</v>
      </c>
      <c r="N237" s="20">
        <v>0</v>
      </c>
      <c r="O237" s="20">
        <v>-1428113.09</v>
      </c>
      <c r="P237">
        <f>AF!$N$6</f>
        <v>0.77873999999999999</v>
      </c>
      <c r="Q237">
        <f>AF!$P$6</f>
        <v>0.22126000000000001</v>
      </c>
      <c r="R237" s="8">
        <f t="shared" si="24"/>
        <v>-886930.41828660003</v>
      </c>
      <c r="S237" s="8">
        <f t="shared" si="25"/>
        <v>-225198.36942</v>
      </c>
      <c r="T237" s="8">
        <f t="shared" si="26"/>
        <v>0</v>
      </c>
      <c r="U237" s="8">
        <f t="shared" si="27"/>
        <v>-1112128.7877066</v>
      </c>
      <c r="V237" s="8">
        <f t="shared" si="28"/>
        <v>-251999.67171340002</v>
      </c>
      <c r="W237" s="8">
        <f t="shared" si="29"/>
        <v>-63984.630580000005</v>
      </c>
      <c r="X237" s="8">
        <f t="shared" si="30"/>
        <v>0</v>
      </c>
      <c r="Y237" s="8">
        <f t="shared" si="31"/>
        <v>-315984.30229340005</v>
      </c>
      <c r="Z237" t="s">
        <v>101</v>
      </c>
      <c r="AA237" t="s">
        <v>65</v>
      </c>
    </row>
    <row r="238" spans="1:27" ht="13.45" thickBot="1" x14ac:dyDescent="0.3">
      <c r="A238" s="36" t="s">
        <v>66</v>
      </c>
      <c r="B238" s="36" t="s">
        <v>7</v>
      </c>
      <c r="C238" s="36" t="s">
        <v>8</v>
      </c>
      <c r="D238" s="36" t="s">
        <v>50</v>
      </c>
      <c r="E238" s="36" t="s">
        <v>10</v>
      </c>
      <c r="F238" s="37" t="s">
        <v>11</v>
      </c>
      <c r="G238" s="36" t="s">
        <v>7</v>
      </c>
      <c r="H238" s="36" t="s">
        <v>8</v>
      </c>
      <c r="I238" s="38">
        <v>6591</v>
      </c>
      <c r="J238" s="38"/>
      <c r="K238" s="38">
        <v>0</v>
      </c>
      <c r="L238" s="38"/>
      <c r="M238" s="38"/>
      <c r="N238" s="38"/>
      <c r="O238" s="38">
        <v>6591</v>
      </c>
      <c r="P238" s="39">
        <f>AF!$N$6</f>
        <v>0.77873999999999999</v>
      </c>
      <c r="Q238" s="39">
        <f>AF!$P$6</f>
        <v>0.22126000000000001</v>
      </c>
      <c r="R238" s="40">
        <f t="shared" si="24"/>
        <v>5132.6753399999998</v>
      </c>
      <c r="S238" s="40">
        <f t="shared" si="25"/>
        <v>0</v>
      </c>
      <c r="T238" s="8">
        <f t="shared" si="26"/>
        <v>0</v>
      </c>
      <c r="U238" s="40">
        <f t="shared" si="27"/>
        <v>5132.6753399999998</v>
      </c>
      <c r="V238" s="40">
        <f t="shared" si="28"/>
        <v>1458.32466</v>
      </c>
      <c r="W238" s="40">
        <f t="shared" si="29"/>
        <v>0</v>
      </c>
      <c r="X238" s="8">
        <f t="shared" si="30"/>
        <v>0</v>
      </c>
      <c r="Y238" s="40">
        <f t="shared" si="31"/>
        <v>1458.32466</v>
      </c>
      <c r="Z238" s="39" t="s">
        <v>101</v>
      </c>
      <c r="AA238" s="39" t="s">
        <v>65</v>
      </c>
    </row>
    <row r="239" spans="1:27" ht="13.45" thickBot="1" x14ac:dyDescent="0.3">
      <c r="A239" s="4" t="s">
        <v>66</v>
      </c>
      <c r="B239" s="4" t="s">
        <v>7</v>
      </c>
      <c r="C239" s="4" t="s">
        <v>8</v>
      </c>
      <c r="D239" s="4" t="s">
        <v>49</v>
      </c>
      <c r="E239" s="4" t="s">
        <v>10</v>
      </c>
      <c r="F239" s="4" t="s">
        <v>11</v>
      </c>
      <c r="G239" s="4" t="s">
        <v>7</v>
      </c>
      <c r="H239" s="4" t="s">
        <v>8</v>
      </c>
      <c r="I239" s="20">
        <v>-1428113.09</v>
      </c>
      <c r="J239" s="20">
        <v>0</v>
      </c>
      <c r="K239" s="20">
        <v>-308803.21999999997</v>
      </c>
      <c r="L239" s="20">
        <v>0</v>
      </c>
      <c r="M239" s="20">
        <v>0</v>
      </c>
      <c r="N239" s="20">
        <v>0</v>
      </c>
      <c r="O239" s="20">
        <v>-1736916.31</v>
      </c>
      <c r="P239">
        <f>AF!$N$6</f>
        <v>0.77873999999999999</v>
      </c>
      <c r="Q239">
        <f>AF!$P$6</f>
        <v>0.22126000000000001</v>
      </c>
      <c r="R239" s="8">
        <f t="shared" si="24"/>
        <v>-1112128.7877066</v>
      </c>
      <c r="S239" s="8">
        <f t="shared" si="25"/>
        <v>-240477.41954279997</v>
      </c>
      <c r="T239" s="8">
        <f t="shared" si="26"/>
        <v>0</v>
      </c>
      <c r="U239" s="8">
        <f t="shared" si="27"/>
        <v>-1352606.2072494</v>
      </c>
      <c r="V239" s="8">
        <f t="shared" si="28"/>
        <v>-315984.30229340005</v>
      </c>
      <c r="W239" s="8">
        <f t="shared" si="29"/>
        <v>-68325.800457199992</v>
      </c>
      <c r="X239" s="8">
        <f t="shared" si="30"/>
        <v>0</v>
      </c>
      <c r="Y239" s="8">
        <f t="shared" si="31"/>
        <v>-384310.10275060002</v>
      </c>
      <c r="Z239" t="s">
        <v>101</v>
      </c>
      <c r="AA239" t="s">
        <v>65</v>
      </c>
    </row>
    <row r="240" spans="1:27" ht="13.45" thickBot="1" x14ac:dyDescent="0.3">
      <c r="A240" s="36" t="s">
        <v>66</v>
      </c>
      <c r="B240" s="36" t="s">
        <v>7</v>
      </c>
      <c r="C240" s="36" t="s">
        <v>8</v>
      </c>
      <c r="D240" s="36" t="s">
        <v>49</v>
      </c>
      <c r="E240" s="36" t="s">
        <v>10</v>
      </c>
      <c r="F240" s="37" t="s">
        <v>11</v>
      </c>
      <c r="G240" s="36" t="s">
        <v>7</v>
      </c>
      <c r="H240" s="36" t="s">
        <v>8</v>
      </c>
      <c r="I240" s="38">
        <v>6591</v>
      </c>
      <c r="J240" s="38"/>
      <c r="K240" s="38">
        <v>0</v>
      </c>
      <c r="L240" s="38"/>
      <c r="M240" s="38"/>
      <c r="N240" s="38"/>
      <c r="O240" s="38">
        <v>6591</v>
      </c>
      <c r="P240" s="39">
        <f>AF!$N$6</f>
        <v>0.77873999999999999</v>
      </c>
      <c r="Q240" s="39">
        <f>AF!$P$6</f>
        <v>0.22126000000000001</v>
      </c>
      <c r="R240" s="40">
        <f t="shared" si="24"/>
        <v>5132.6753399999998</v>
      </c>
      <c r="S240" s="40">
        <f t="shared" si="25"/>
        <v>0</v>
      </c>
      <c r="T240" s="8">
        <f t="shared" si="26"/>
        <v>0</v>
      </c>
      <c r="U240" s="40">
        <f t="shared" si="27"/>
        <v>5132.6753399999998</v>
      </c>
      <c r="V240" s="40">
        <f t="shared" si="28"/>
        <v>1458.32466</v>
      </c>
      <c r="W240" s="40">
        <f t="shared" si="29"/>
        <v>0</v>
      </c>
      <c r="X240" s="8">
        <f t="shared" si="30"/>
        <v>0</v>
      </c>
      <c r="Y240" s="40">
        <f t="shared" si="31"/>
        <v>1458.32466</v>
      </c>
      <c r="Z240" s="39" t="s">
        <v>101</v>
      </c>
      <c r="AA240" s="39" t="s">
        <v>65</v>
      </c>
    </row>
    <row r="241" spans="1:27" ht="13.45" thickBot="1" x14ac:dyDescent="0.3">
      <c r="A241" s="4" t="s">
        <v>66</v>
      </c>
      <c r="B241" s="4" t="s">
        <v>7</v>
      </c>
      <c r="C241" s="4" t="s">
        <v>8</v>
      </c>
      <c r="D241" s="4" t="s">
        <v>47</v>
      </c>
      <c r="E241" s="4" t="s">
        <v>10</v>
      </c>
      <c r="F241" s="4" t="s">
        <v>11</v>
      </c>
      <c r="G241" s="4" t="s">
        <v>7</v>
      </c>
      <c r="H241" s="4" t="s">
        <v>8</v>
      </c>
      <c r="I241" s="20">
        <v>-1736916.31</v>
      </c>
      <c r="J241" s="20">
        <v>0</v>
      </c>
      <c r="K241" s="20">
        <v>-316098.31</v>
      </c>
      <c r="L241" s="20">
        <v>0</v>
      </c>
      <c r="M241" s="20">
        <v>0</v>
      </c>
      <c r="N241" s="20">
        <v>0</v>
      </c>
      <c r="O241" s="20">
        <v>-2053014.62</v>
      </c>
      <c r="P241">
        <f>AF!$N$6</f>
        <v>0.77873999999999999</v>
      </c>
      <c r="Q241">
        <f>AF!$P$6</f>
        <v>0.22126000000000001</v>
      </c>
      <c r="R241" s="8">
        <f t="shared" si="24"/>
        <v>-1352606.2072494</v>
      </c>
      <c r="S241" s="8">
        <f t="shared" si="25"/>
        <v>-246158.3979294</v>
      </c>
      <c r="T241" s="8">
        <f t="shared" si="26"/>
        <v>0</v>
      </c>
      <c r="U241" s="8">
        <f t="shared" si="27"/>
        <v>-1598764.6051787999</v>
      </c>
      <c r="V241" s="8">
        <f t="shared" si="28"/>
        <v>-384310.10275060002</v>
      </c>
      <c r="W241" s="8">
        <f t="shared" si="29"/>
        <v>-69939.91207060001</v>
      </c>
      <c r="X241" s="8">
        <f t="shared" si="30"/>
        <v>0</v>
      </c>
      <c r="Y241" s="8">
        <f t="shared" si="31"/>
        <v>-454250.01482120005</v>
      </c>
      <c r="Z241" t="s">
        <v>101</v>
      </c>
      <c r="AA241" t="s">
        <v>65</v>
      </c>
    </row>
    <row r="242" spans="1:27" ht="13.45" thickBot="1" x14ac:dyDescent="0.3">
      <c r="A242" s="36" t="s">
        <v>66</v>
      </c>
      <c r="B242" s="36" t="s">
        <v>7</v>
      </c>
      <c r="C242" s="36" t="s">
        <v>8</v>
      </c>
      <c r="D242" s="36" t="s">
        <v>47</v>
      </c>
      <c r="E242" s="36" t="s">
        <v>10</v>
      </c>
      <c r="F242" s="37" t="s">
        <v>11</v>
      </c>
      <c r="G242" s="36" t="s">
        <v>7</v>
      </c>
      <c r="H242" s="36" t="s">
        <v>8</v>
      </c>
      <c r="I242" s="38">
        <v>6591</v>
      </c>
      <c r="J242" s="38"/>
      <c r="K242" s="38">
        <v>0</v>
      </c>
      <c r="L242" s="38"/>
      <c r="M242" s="38"/>
      <c r="N242" s="38"/>
      <c r="O242" s="38">
        <v>6591</v>
      </c>
      <c r="P242" s="39">
        <f>AF!$N$6</f>
        <v>0.77873999999999999</v>
      </c>
      <c r="Q242" s="39">
        <f>AF!$P$6</f>
        <v>0.22126000000000001</v>
      </c>
      <c r="R242" s="40">
        <f t="shared" si="24"/>
        <v>5132.6753399999998</v>
      </c>
      <c r="S242" s="40">
        <f t="shared" si="25"/>
        <v>0</v>
      </c>
      <c r="T242" s="8">
        <f t="shared" si="26"/>
        <v>0</v>
      </c>
      <c r="U242" s="40">
        <f t="shared" si="27"/>
        <v>5132.6753399999998</v>
      </c>
      <c r="V242" s="40">
        <f t="shared" si="28"/>
        <v>1458.32466</v>
      </c>
      <c r="W242" s="40">
        <f t="shared" si="29"/>
        <v>0</v>
      </c>
      <c r="X242" s="8">
        <f t="shared" si="30"/>
        <v>0</v>
      </c>
      <c r="Y242" s="40">
        <f t="shared" si="31"/>
        <v>1458.32466</v>
      </c>
      <c r="Z242" s="39" t="s">
        <v>101</v>
      </c>
      <c r="AA242" s="39" t="s">
        <v>65</v>
      </c>
    </row>
    <row r="243" spans="1:27" ht="13.45" thickBot="1" x14ac:dyDescent="0.3">
      <c r="A243" s="4" t="s">
        <v>66</v>
      </c>
      <c r="B243" s="4" t="s">
        <v>7</v>
      </c>
      <c r="C243" s="4" t="s">
        <v>8</v>
      </c>
      <c r="D243" s="4" t="s">
        <v>15</v>
      </c>
      <c r="E243" s="4" t="s">
        <v>10</v>
      </c>
      <c r="F243" s="4" t="s">
        <v>11</v>
      </c>
      <c r="G243" s="4" t="s">
        <v>7</v>
      </c>
      <c r="H243" s="4" t="s">
        <v>8</v>
      </c>
      <c r="I243" s="20">
        <v>-2053014.62</v>
      </c>
      <c r="J243" s="20">
        <v>0</v>
      </c>
      <c r="K243" s="20">
        <v>-317753.94</v>
      </c>
      <c r="L243" s="20">
        <v>0</v>
      </c>
      <c r="M243" s="20">
        <v>0</v>
      </c>
      <c r="N243" s="20">
        <v>0</v>
      </c>
      <c r="O243" s="20">
        <v>-2370768.56</v>
      </c>
      <c r="P243">
        <f>AF!$N$6</f>
        <v>0.77873999999999999</v>
      </c>
      <c r="Q243">
        <f>AF!$P$6</f>
        <v>0.22126000000000001</v>
      </c>
      <c r="R243" s="8">
        <f t="shared" si="24"/>
        <v>-1598764.6051787999</v>
      </c>
      <c r="S243" s="8">
        <f t="shared" si="25"/>
        <v>-247447.7032356</v>
      </c>
      <c r="T243" s="8">
        <f t="shared" si="26"/>
        <v>0</v>
      </c>
      <c r="U243" s="8">
        <f t="shared" si="27"/>
        <v>-1846212.3084144001</v>
      </c>
      <c r="V243" s="8">
        <f t="shared" si="28"/>
        <v>-454250.01482120005</v>
      </c>
      <c r="W243" s="8">
        <f t="shared" si="29"/>
        <v>-70306.236764400004</v>
      </c>
      <c r="X243" s="8">
        <f t="shared" si="30"/>
        <v>0</v>
      </c>
      <c r="Y243" s="8">
        <f t="shared" si="31"/>
        <v>-524556.25158560008</v>
      </c>
      <c r="Z243" t="s">
        <v>101</v>
      </c>
      <c r="AA243" t="s">
        <v>65</v>
      </c>
    </row>
    <row r="244" spans="1:27" ht="13.45" thickBot="1" x14ac:dyDescent="0.3">
      <c r="A244" s="36" t="s">
        <v>66</v>
      </c>
      <c r="B244" s="36" t="s">
        <v>7</v>
      </c>
      <c r="C244" s="36" t="s">
        <v>8</v>
      </c>
      <c r="D244" s="36" t="s">
        <v>15</v>
      </c>
      <c r="E244" s="36" t="s">
        <v>10</v>
      </c>
      <c r="F244" s="37" t="s">
        <v>11</v>
      </c>
      <c r="G244" s="36" t="s">
        <v>7</v>
      </c>
      <c r="H244" s="36" t="s">
        <v>8</v>
      </c>
      <c r="I244" s="38">
        <v>6591</v>
      </c>
      <c r="J244" s="38"/>
      <c r="K244" s="38">
        <v>0</v>
      </c>
      <c r="L244" s="38"/>
      <c r="M244" s="38"/>
      <c r="N244" s="38"/>
      <c r="O244" s="38">
        <v>6591</v>
      </c>
      <c r="P244" s="39">
        <f>AF!$N$6</f>
        <v>0.77873999999999999</v>
      </c>
      <c r="Q244" s="39">
        <f>AF!$P$6</f>
        <v>0.22126000000000001</v>
      </c>
      <c r="R244" s="40">
        <f t="shared" si="24"/>
        <v>5132.6753399999998</v>
      </c>
      <c r="S244" s="40">
        <f t="shared" si="25"/>
        <v>0</v>
      </c>
      <c r="T244" s="8">
        <f t="shared" si="26"/>
        <v>0</v>
      </c>
      <c r="U244" s="40">
        <f t="shared" si="27"/>
        <v>5132.6753399999998</v>
      </c>
      <c r="V244" s="40">
        <f t="shared" si="28"/>
        <v>1458.32466</v>
      </c>
      <c r="W244" s="40">
        <f t="shared" si="29"/>
        <v>0</v>
      </c>
      <c r="X244" s="8">
        <f t="shared" si="30"/>
        <v>0</v>
      </c>
      <c r="Y244" s="40">
        <f t="shared" si="31"/>
        <v>1458.32466</v>
      </c>
      <c r="Z244" s="39" t="s">
        <v>101</v>
      </c>
      <c r="AA244" s="39" t="s">
        <v>65</v>
      </c>
    </row>
    <row r="245" spans="1:27" ht="13.45" thickBot="1" x14ac:dyDescent="0.3">
      <c r="A245" s="4" t="s">
        <v>66</v>
      </c>
      <c r="B245" s="4" t="s">
        <v>7</v>
      </c>
      <c r="C245" s="4" t="s">
        <v>8</v>
      </c>
      <c r="D245" s="4" t="s">
        <v>9</v>
      </c>
      <c r="E245" s="4" t="s">
        <v>10</v>
      </c>
      <c r="F245" s="4" t="s">
        <v>11</v>
      </c>
      <c r="G245" s="4" t="s">
        <v>7</v>
      </c>
      <c r="H245" s="4" t="s">
        <v>8</v>
      </c>
      <c r="I245" s="20">
        <v>-2370768.56</v>
      </c>
      <c r="J245" s="20">
        <v>0</v>
      </c>
      <c r="K245" s="20">
        <v>-318933.93</v>
      </c>
      <c r="L245" s="20">
        <v>0</v>
      </c>
      <c r="M245" s="20">
        <v>0</v>
      </c>
      <c r="N245" s="20">
        <v>0</v>
      </c>
      <c r="O245" s="20">
        <v>-2689702.49</v>
      </c>
      <c r="P245">
        <f>AF!$N$6</f>
        <v>0.77873999999999999</v>
      </c>
      <c r="Q245">
        <f>AF!$P$6</f>
        <v>0.22126000000000001</v>
      </c>
      <c r="R245" s="8">
        <f t="shared" si="24"/>
        <v>-1846212.3084144001</v>
      </c>
      <c r="S245" s="8">
        <f t="shared" si="25"/>
        <v>-248366.6086482</v>
      </c>
      <c r="T245" s="8">
        <f t="shared" si="26"/>
        <v>0</v>
      </c>
      <c r="U245" s="8">
        <f t="shared" si="27"/>
        <v>-2094578.9170626001</v>
      </c>
      <c r="V245" s="8">
        <f t="shared" si="28"/>
        <v>-524556.25158560008</v>
      </c>
      <c r="W245" s="8">
        <f t="shared" si="29"/>
        <v>-70567.321351799998</v>
      </c>
      <c r="X245" s="8">
        <f t="shared" si="30"/>
        <v>0</v>
      </c>
      <c r="Y245" s="8">
        <f t="shared" si="31"/>
        <v>-595123.57293740008</v>
      </c>
      <c r="Z245" t="s">
        <v>101</v>
      </c>
      <c r="AA245" t="s">
        <v>65</v>
      </c>
    </row>
    <row r="246" spans="1:27" ht="13.45" thickBot="1" x14ac:dyDescent="0.3">
      <c r="A246" s="36" t="s">
        <v>66</v>
      </c>
      <c r="B246" s="36" t="s">
        <v>7</v>
      </c>
      <c r="C246" s="36" t="s">
        <v>8</v>
      </c>
      <c r="D246" s="36" t="s">
        <v>9</v>
      </c>
      <c r="E246" s="36" t="s">
        <v>10</v>
      </c>
      <c r="F246" s="37" t="s">
        <v>11</v>
      </c>
      <c r="G246" s="36" t="s">
        <v>7</v>
      </c>
      <c r="H246" s="36" t="s">
        <v>8</v>
      </c>
      <c r="I246" s="38">
        <v>6591</v>
      </c>
      <c r="J246" s="38"/>
      <c r="K246" s="38">
        <v>0</v>
      </c>
      <c r="L246" s="38"/>
      <c r="M246" s="38"/>
      <c r="N246" s="38"/>
      <c r="O246" s="38">
        <v>6591</v>
      </c>
      <c r="P246" s="39">
        <f>AF!$N$6</f>
        <v>0.77873999999999999</v>
      </c>
      <c r="Q246" s="39">
        <f>AF!$P$6</f>
        <v>0.22126000000000001</v>
      </c>
      <c r="R246" s="40">
        <f t="shared" si="24"/>
        <v>5132.6753399999998</v>
      </c>
      <c r="S246" s="40">
        <f t="shared" si="25"/>
        <v>0</v>
      </c>
      <c r="T246" s="8">
        <f t="shared" si="26"/>
        <v>0</v>
      </c>
      <c r="U246" s="40">
        <f t="shared" si="27"/>
        <v>5132.6753399999998</v>
      </c>
      <c r="V246" s="40">
        <f t="shared" si="28"/>
        <v>1458.32466</v>
      </c>
      <c r="W246" s="40">
        <f t="shared" si="29"/>
        <v>0</v>
      </c>
      <c r="X246" s="8">
        <f t="shared" si="30"/>
        <v>0</v>
      </c>
      <c r="Y246" s="40">
        <f t="shared" si="31"/>
        <v>1458.32466</v>
      </c>
      <c r="Z246" s="39" t="s">
        <v>101</v>
      </c>
      <c r="AA246" s="39" t="s">
        <v>65</v>
      </c>
    </row>
    <row r="247" spans="1:27" ht="13.45" thickBot="1" x14ac:dyDescent="0.3">
      <c r="A247" s="4" t="s">
        <v>66</v>
      </c>
      <c r="B247" s="4" t="s">
        <v>7</v>
      </c>
      <c r="C247" s="4" t="s">
        <v>8</v>
      </c>
      <c r="D247" s="4" t="s">
        <v>20</v>
      </c>
      <c r="E247" s="4" t="s">
        <v>10</v>
      </c>
      <c r="F247" s="4" t="s">
        <v>11</v>
      </c>
      <c r="G247" s="4" t="s">
        <v>7</v>
      </c>
      <c r="H247" s="4" t="s">
        <v>8</v>
      </c>
      <c r="I247" s="20">
        <v>-2689702.49</v>
      </c>
      <c r="J247" s="20">
        <v>0</v>
      </c>
      <c r="K247" s="20">
        <v>-317181.78000000003</v>
      </c>
      <c r="L247" s="20">
        <v>0</v>
      </c>
      <c r="M247" s="20">
        <v>0</v>
      </c>
      <c r="N247" s="20">
        <v>0</v>
      </c>
      <c r="O247" s="20">
        <v>-3006884.27</v>
      </c>
      <c r="P247">
        <f>AF!$N$6</f>
        <v>0.77873999999999999</v>
      </c>
      <c r="Q247">
        <f>AF!$P$6</f>
        <v>0.22126000000000001</v>
      </c>
      <c r="R247" s="8">
        <f t="shared" si="24"/>
        <v>-2094578.9170626001</v>
      </c>
      <c r="S247" s="8">
        <f t="shared" si="25"/>
        <v>-247002.13935720001</v>
      </c>
      <c r="T247" s="8">
        <f t="shared" si="26"/>
        <v>0</v>
      </c>
      <c r="U247" s="8">
        <f t="shared" si="27"/>
        <v>-2341581.0564198</v>
      </c>
      <c r="V247" s="8">
        <f t="shared" si="28"/>
        <v>-595123.57293740008</v>
      </c>
      <c r="W247" s="8">
        <f t="shared" si="29"/>
        <v>-70179.640642800005</v>
      </c>
      <c r="X247" s="8">
        <f t="shared" si="30"/>
        <v>0</v>
      </c>
      <c r="Y247" s="8">
        <f t="shared" si="31"/>
        <v>-665303.21358019998</v>
      </c>
      <c r="Z247" t="s">
        <v>101</v>
      </c>
      <c r="AA247" t="s">
        <v>65</v>
      </c>
    </row>
    <row r="248" spans="1:27" ht="13.45" thickBot="1" x14ac:dyDescent="0.3">
      <c r="A248" s="36" t="s">
        <v>66</v>
      </c>
      <c r="B248" s="36" t="s">
        <v>7</v>
      </c>
      <c r="C248" s="36" t="s">
        <v>8</v>
      </c>
      <c r="D248" s="36" t="s">
        <v>20</v>
      </c>
      <c r="E248" s="36" t="s">
        <v>10</v>
      </c>
      <c r="F248" s="37" t="s">
        <v>11</v>
      </c>
      <c r="G248" s="36" t="s">
        <v>7</v>
      </c>
      <c r="H248" s="36" t="s">
        <v>8</v>
      </c>
      <c r="I248" s="38">
        <v>9523</v>
      </c>
      <c r="J248" s="38"/>
      <c r="K248" s="38">
        <v>2932</v>
      </c>
      <c r="L248" s="38"/>
      <c r="M248" s="38"/>
      <c r="N248" s="38"/>
      <c r="O248" s="38">
        <v>9523</v>
      </c>
      <c r="P248" s="39">
        <f>AF!$N$6</f>
        <v>0.77873999999999999</v>
      </c>
      <c r="Q248" s="39">
        <f>AF!$P$6</f>
        <v>0.22126000000000001</v>
      </c>
      <c r="R248" s="40">
        <f t="shared" si="24"/>
        <v>7415.9410200000002</v>
      </c>
      <c r="S248" s="40">
        <f t="shared" si="25"/>
        <v>2283.26568</v>
      </c>
      <c r="T248" s="8">
        <f t="shared" si="26"/>
        <v>0</v>
      </c>
      <c r="U248" s="40">
        <f t="shared" si="27"/>
        <v>7415.9410200000002</v>
      </c>
      <c r="V248" s="40">
        <f t="shared" si="28"/>
        <v>2107.0589800000002</v>
      </c>
      <c r="W248" s="40">
        <f t="shared" si="29"/>
        <v>648.73432000000003</v>
      </c>
      <c r="X248" s="8">
        <f t="shared" si="30"/>
        <v>0</v>
      </c>
      <c r="Y248" s="40">
        <f t="shared" si="31"/>
        <v>2107.0589800000002</v>
      </c>
      <c r="Z248" s="39" t="s">
        <v>101</v>
      </c>
      <c r="AA248" s="39" t="s">
        <v>65</v>
      </c>
    </row>
    <row r="249" spans="1:27" ht="13.45" thickBot="1" x14ac:dyDescent="0.3">
      <c r="A249" s="4" t="s">
        <v>66</v>
      </c>
      <c r="B249" s="4" t="s">
        <v>7</v>
      </c>
      <c r="C249" s="4" t="s">
        <v>8</v>
      </c>
      <c r="D249" s="4" t="s">
        <v>39</v>
      </c>
      <c r="E249" s="4" t="s">
        <v>10</v>
      </c>
      <c r="F249" s="4" t="s">
        <v>11</v>
      </c>
      <c r="G249" s="4" t="s">
        <v>7</v>
      </c>
      <c r="H249" s="4" t="s">
        <v>8</v>
      </c>
      <c r="I249" s="20">
        <v>-3006884.27</v>
      </c>
      <c r="J249" s="20">
        <v>0</v>
      </c>
      <c r="K249" s="20">
        <v>-317285.28000000003</v>
      </c>
      <c r="L249" s="20">
        <v>0</v>
      </c>
      <c r="M249" s="20">
        <v>0</v>
      </c>
      <c r="N249" s="20">
        <v>0</v>
      </c>
      <c r="O249" s="20">
        <v>-3324169.55</v>
      </c>
      <c r="P249">
        <f>AF!$N$6</f>
        <v>0.77873999999999999</v>
      </c>
      <c r="Q249">
        <f>AF!$P$6</f>
        <v>0.22126000000000001</v>
      </c>
      <c r="R249" s="8">
        <f t="shared" si="24"/>
        <v>-2341581.0564198</v>
      </c>
      <c r="S249" s="8">
        <f t="shared" si="25"/>
        <v>-247082.73894720001</v>
      </c>
      <c r="T249" s="8">
        <f t="shared" si="26"/>
        <v>0</v>
      </c>
      <c r="U249" s="8">
        <f t="shared" si="27"/>
        <v>-2588663.7953669997</v>
      </c>
      <c r="V249" s="8">
        <f t="shared" si="28"/>
        <v>-665303.21358019998</v>
      </c>
      <c r="W249" s="8">
        <f t="shared" si="29"/>
        <v>-70202.541052800007</v>
      </c>
      <c r="X249" s="8">
        <f t="shared" si="30"/>
        <v>0</v>
      </c>
      <c r="Y249" s="8">
        <f t="shared" si="31"/>
        <v>-735505.754633</v>
      </c>
      <c r="Z249" t="s">
        <v>101</v>
      </c>
      <c r="AA249" t="s">
        <v>65</v>
      </c>
    </row>
    <row r="250" spans="1:27" ht="13.45" thickBot="1" x14ac:dyDescent="0.3">
      <c r="A250" s="36" t="s">
        <v>66</v>
      </c>
      <c r="B250" s="36" t="s">
        <v>7</v>
      </c>
      <c r="C250" s="36" t="s">
        <v>8</v>
      </c>
      <c r="D250" s="36" t="s">
        <v>39</v>
      </c>
      <c r="E250" s="36" t="s">
        <v>10</v>
      </c>
      <c r="F250" s="37" t="s">
        <v>11</v>
      </c>
      <c r="G250" s="36" t="s">
        <v>7</v>
      </c>
      <c r="H250" s="36" t="s">
        <v>8</v>
      </c>
      <c r="I250" s="38">
        <v>9523</v>
      </c>
      <c r="J250" s="38"/>
      <c r="K250" s="38">
        <v>0</v>
      </c>
      <c r="L250" s="38"/>
      <c r="M250" s="38"/>
      <c r="N250" s="38"/>
      <c r="O250" s="38">
        <v>9523</v>
      </c>
      <c r="P250" s="39">
        <f>AF!$N$6</f>
        <v>0.77873999999999999</v>
      </c>
      <c r="Q250" s="39">
        <f>AF!$P$6</f>
        <v>0.22126000000000001</v>
      </c>
      <c r="R250" s="40">
        <f t="shared" si="24"/>
        <v>7415.9410200000002</v>
      </c>
      <c r="S250" s="40">
        <f t="shared" si="25"/>
        <v>0</v>
      </c>
      <c r="T250" s="8">
        <f t="shared" si="26"/>
        <v>0</v>
      </c>
      <c r="U250" s="40">
        <f t="shared" si="27"/>
        <v>7415.9410200000002</v>
      </c>
      <c r="V250" s="40">
        <f t="shared" si="28"/>
        <v>2107.0589800000002</v>
      </c>
      <c r="W250" s="40">
        <f t="shared" si="29"/>
        <v>0</v>
      </c>
      <c r="X250" s="8">
        <f t="shared" si="30"/>
        <v>0</v>
      </c>
      <c r="Y250" s="40">
        <f t="shared" si="31"/>
        <v>2107.0589800000002</v>
      </c>
      <c r="Z250" s="39" t="s">
        <v>101</v>
      </c>
      <c r="AA250" s="39" t="s">
        <v>65</v>
      </c>
    </row>
    <row r="251" spans="1:27" ht="13.45" thickBot="1" x14ac:dyDescent="0.3">
      <c r="A251" s="4" t="s">
        <v>66</v>
      </c>
      <c r="B251" s="4" t="s">
        <v>7</v>
      </c>
      <c r="C251" s="4" t="s">
        <v>8</v>
      </c>
      <c r="D251" s="4" t="s">
        <v>55</v>
      </c>
      <c r="E251" s="4" t="s">
        <v>10</v>
      </c>
      <c r="F251" s="4" t="s">
        <v>11</v>
      </c>
      <c r="G251" s="4" t="s">
        <v>7</v>
      </c>
      <c r="H251" s="4" t="s">
        <v>8</v>
      </c>
      <c r="I251" s="20">
        <v>-3324169.55</v>
      </c>
      <c r="J251" s="20">
        <v>0</v>
      </c>
      <c r="K251" s="20">
        <v>-317325.42</v>
      </c>
      <c r="L251" s="20">
        <v>0</v>
      </c>
      <c r="M251" s="20">
        <v>0</v>
      </c>
      <c r="N251" s="20">
        <v>0</v>
      </c>
      <c r="O251" s="20">
        <v>-3641494.97</v>
      </c>
      <c r="P251">
        <f>AF!$N$6</f>
        <v>0.77873999999999999</v>
      </c>
      <c r="Q251">
        <f>AF!$P$6</f>
        <v>0.22126000000000001</v>
      </c>
      <c r="R251" s="8">
        <f t="shared" si="24"/>
        <v>-2588663.7953669997</v>
      </c>
      <c r="S251" s="8">
        <f t="shared" si="25"/>
        <v>-247113.99757079998</v>
      </c>
      <c r="T251" s="8">
        <f t="shared" si="26"/>
        <v>0</v>
      </c>
      <c r="U251" s="8">
        <f t="shared" si="27"/>
        <v>-2835777.7929378003</v>
      </c>
      <c r="V251" s="8">
        <f t="shared" si="28"/>
        <v>-735505.754633</v>
      </c>
      <c r="W251" s="8">
        <f t="shared" si="29"/>
        <v>-70211.4224292</v>
      </c>
      <c r="X251" s="8">
        <f t="shared" si="30"/>
        <v>0</v>
      </c>
      <c r="Y251" s="8">
        <f t="shared" si="31"/>
        <v>-805717.17706220003</v>
      </c>
      <c r="Z251" t="s">
        <v>101</v>
      </c>
      <c r="AA251" t="s">
        <v>65</v>
      </c>
    </row>
    <row r="252" spans="1:27" ht="13.45" thickBot="1" x14ac:dyDescent="0.3">
      <c r="A252" s="36" t="s">
        <v>66</v>
      </c>
      <c r="B252" s="36" t="s">
        <v>7</v>
      </c>
      <c r="C252" s="36" t="s">
        <v>8</v>
      </c>
      <c r="D252" s="36" t="s">
        <v>55</v>
      </c>
      <c r="E252" s="36" t="s">
        <v>10</v>
      </c>
      <c r="F252" s="37" t="s">
        <v>11</v>
      </c>
      <c r="G252" s="36" t="s">
        <v>7</v>
      </c>
      <c r="H252" s="36" t="s">
        <v>8</v>
      </c>
      <c r="I252" s="38">
        <v>10989</v>
      </c>
      <c r="J252" s="38"/>
      <c r="K252" s="38">
        <v>1466</v>
      </c>
      <c r="L252" s="38"/>
      <c r="M252" s="38"/>
      <c r="N252" s="38"/>
      <c r="O252" s="38">
        <v>10989</v>
      </c>
      <c r="P252" s="39">
        <f>AF!$N$6</f>
        <v>0.77873999999999999</v>
      </c>
      <c r="Q252" s="39">
        <f>AF!$P$6</f>
        <v>0.22126000000000001</v>
      </c>
      <c r="R252" s="40">
        <f t="shared" si="24"/>
        <v>8557.5738600000004</v>
      </c>
      <c r="S252" s="40">
        <f t="shared" si="25"/>
        <v>1141.63284</v>
      </c>
      <c r="T252" s="8">
        <f t="shared" si="26"/>
        <v>0</v>
      </c>
      <c r="U252" s="40">
        <f t="shared" si="27"/>
        <v>8557.5738600000004</v>
      </c>
      <c r="V252" s="40">
        <f t="shared" si="28"/>
        <v>2431.42614</v>
      </c>
      <c r="W252" s="40">
        <f t="shared" si="29"/>
        <v>324.36716000000001</v>
      </c>
      <c r="X252" s="8">
        <f t="shared" si="30"/>
        <v>0</v>
      </c>
      <c r="Y252" s="40">
        <f t="shared" si="31"/>
        <v>2431.42614</v>
      </c>
      <c r="Z252" s="39" t="s">
        <v>101</v>
      </c>
      <c r="AA252" s="39" t="s">
        <v>65</v>
      </c>
    </row>
    <row r="253" spans="1:27" ht="13.45" thickBot="1" x14ac:dyDescent="0.3">
      <c r="A253" s="4" t="s">
        <v>66</v>
      </c>
      <c r="B253" s="4" t="s">
        <v>7</v>
      </c>
      <c r="C253" s="4" t="s">
        <v>8</v>
      </c>
      <c r="D253" s="4" t="s">
        <v>23</v>
      </c>
      <c r="E253" s="4" t="s">
        <v>10</v>
      </c>
      <c r="F253" s="4" t="s">
        <v>11</v>
      </c>
      <c r="G253" s="4" t="s">
        <v>7</v>
      </c>
      <c r="H253" s="4" t="s">
        <v>8</v>
      </c>
      <c r="I253" s="20">
        <v>-3641494.97</v>
      </c>
      <c r="J253" s="20">
        <v>0</v>
      </c>
      <c r="K253" s="20">
        <v>-317325.36</v>
      </c>
      <c r="L253" s="20">
        <v>0</v>
      </c>
      <c r="M253" s="20">
        <v>0</v>
      </c>
      <c r="N253" s="20">
        <v>0</v>
      </c>
      <c r="O253" s="20">
        <v>-3958820.33</v>
      </c>
      <c r="P253">
        <f>AF!$N$6</f>
        <v>0.77873999999999999</v>
      </c>
      <c r="Q253">
        <f>AF!$P$6</f>
        <v>0.22126000000000001</v>
      </c>
      <c r="R253" s="8">
        <f t="shared" si="24"/>
        <v>-2835777.7929378003</v>
      </c>
      <c r="S253" s="8">
        <f t="shared" si="25"/>
        <v>-247113.9508464</v>
      </c>
      <c r="T253" s="8">
        <f t="shared" si="26"/>
        <v>0</v>
      </c>
      <c r="U253" s="8">
        <f t="shared" si="27"/>
        <v>-3082891.7437841999</v>
      </c>
      <c r="V253" s="8">
        <f t="shared" si="28"/>
        <v>-805717.17706220003</v>
      </c>
      <c r="W253" s="8">
        <f t="shared" si="29"/>
        <v>-70211.409153600005</v>
      </c>
      <c r="X253" s="8">
        <f t="shared" si="30"/>
        <v>0</v>
      </c>
      <c r="Y253" s="8">
        <f t="shared" si="31"/>
        <v>-875928.58621580002</v>
      </c>
      <c r="Z253" t="s">
        <v>101</v>
      </c>
      <c r="AA253" t="s">
        <v>65</v>
      </c>
    </row>
    <row r="254" spans="1:27" ht="13.45" thickBot="1" x14ac:dyDescent="0.3">
      <c r="A254" s="36" t="s">
        <v>66</v>
      </c>
      <c r="B254" s="36" t="s">
        <v>7</v>
      </c>
      <c r="C254" s="36" t="s">
        <v>8</v>
      </c>
      <c r="D254" s="36" t="s">
        <v>23</v>
      </c>
      <c r="E254" s="36" t="s">
        <v>10</v>
      </c>
      <c r="F254" s="37" t="s">
        <v>11</v>
      </c>
      <c r="G254" s="36" t="s">
        <v>7</v>
      </c>
      <c r="H254" s="36" t="s">
        <v>8</v>
      </c>
      <c r="I254" s="38">
        <v>10989</v>
      </c>
      <c r="J254" s="38"/>
      <c r="K254" s="38">
        <v>0</v>
      </c>
      <c r="L254" s="38"/>
      <c r="M254" s="38"/>
      <c r="N254" s="38"/>
      <c r="O254" s="38">
        <v>10989</v>
      </c>
      <c r="P254" s="39">
        <f>AF!$N$6</f>
        <v>0.77873999999999999</v>
      </c>
      <c r="Q254" s="39">
        <f>AF!$P$6</f>
        <v>0.22126000000000001</v>
      </c>
      <c r="R254" s="40">
        <f t="shared" si="24"/>
        <v>8557.5738600000004</v>
      </c>
      <c r="S254" s="40">
        <f t="shared" si="25"/>
        <v>0</v>
      </c>
      <c r="T254" s="8">
        <f t="shared" si="26"/>
        <v>0</v>
      </c>
      <c r="U254" s="40">
        <f t="shared" si="27"/>
        <v>8557.5738600000004</v>
      </c>
      <c r="V254" s="40">
        <f t="shared" si="28"/>
        <v>2431.42614</v>
      </c>
      <c r="W254" s="40">
        <f t="shared" si="29"/>
        <v>0</v>
      </c>
      <c r="X254" s="8">
        <f t="shared" si="30"/>
        <v>0</v>
      </c>
      <c r="Y254" s="40">
        <f t="shared" si="31"/>
        <v>2431.42614</v>
      </c>
      <c r="Z254" s="39" t="s">
        <v>101</v>
      </c>
      <c r="AA254" s="39" t="s">
        <v>65</v>
      </c>
    </row>
    <row r="255" spans="1:27" ht="13.45" thickBot="1" x14ac:dyDescent="0.3">
      <c r="A255" s="4" t="s">
        <v>66</v>
      </c>
      <c r="B255" s="4" t="s">
        <v>7</v>
      </c>
      <c r="C255" s="4" t="s">
        <v>8</v>
      </c>
      <c r="D255" s="4" t="s">
        <v>42</v>
      </c>
      <c r="E255" s="4" t="s">
        <v>10</v>
      </c>
      <c r="F255" s="4" t="s">
        <v>11</v>
      </c>
      <c r="G255" s="4" t="s">
        <v>7</v>
      </c>
      <c r="H255" s="4" t="s">
        <v>8</v>
      </c>
      <c r="I255" s="20">
        <v>-3958820.33</v>
      </c>
      <c r="J255" s="20">
        <v>0</v>
      </c>
      <c r="K255" s="20">
        <v>-317325.71000000002</v>
      </c>
      <c r="L255" s="20">
        <v>0</v>
      </c>
      <c r="M255" s="20">
        <v>0</v>
      </c>
      <c r="N255" s="20">
        <v>0</v>
      </c>
      <c r="O255" s="20">
        <v>-4276146.04</v>
      </c>
      <c r="P255">
        <f>AF!$N$6</f>
        <v>0.77873999999999999</v>
      </c>
      <c r="Q255">
        <f>AF!$P$6</f>
        <v>0.22126000000000001</v>
      </c>
      <c r="R255" s="8">
        <f t="shared" si="24"/>
        <v>-3082891.7437841999</v>
      </c>
      <c r="S255" s="8">
        <f t="shared" si="25"/>
        <v>-247114.2234054</v>
      </c>
      <c r="T255" s="8">
        <f t="shared" si="26"/>
        <v>0</v>
      </c>
      <c r="U255" s="8">
        <f t="shared" si="27"/>
        <v>-3330005.9671895998</v>
      </c>
      <c r="V255" s="8">
        <f t="shared" si="28"/>
        <v>-875928.58621580002</v>
      </c>
      <c r="W255" s="8">
        <f t="shared" si="29"/>
        <v>-70211.486594600006</v>
      </c>
      <c r="X255" s="8">
        <f t="shared" si="30"/>
        <v>0</v>
      </c>
      <c r="Y255" s="8">
        <f t="shared" si="31"/>
        <v>-946140.07281040004</v>
      </c>
      <c r="Z255" t="s">
        <v>101</v>
      </c>
      <c r="AA255" t="s">
        <v>65</v>
      </c>
    </row>
    <row r="256" spans="1:27" ht="13.45" thickBot="1" x14ac:dyDescent="0.3">
      <c r="A256" s="36" t="s">
        <v>66</v>
      </c>
      <c r="B256" s="36" t="s">
        <v>7</v>
      </c>
      <c r="C256" s="36" t="s">
        <v>8</v>
      </c>
      <c r="D256" s="36" t="s">
        <v>42</v>
      </c>
      <c r="E256" s="36" t="s">
        <v>10</v>
      </c>
      <c r="F256" s="37" t="s">
        <v>11</v>
      </c>
      <c r="G256" s="36" t="s">
        <v>7</v>
      </c>
      <c r="H256" s="36" t="s">
        <v>8</v>
      </c>
      <c r="I256" s="38">
        <v>10989</v>
      </c>
      <c r="J256" s="38"/>
      <c r="K256" s="38">
        <v>0</v>
      </c>
      <c r="L256" s="38"/>
      <c r="M256" s="38"/>
      <c r="N256" s="38"/>
      <c r="O256" s="38">
        <v>10989</v>
      </c>
      <c r="P256" s="39">
        <f>AF!$N$6</f>
        <v>0.77873999999999999</v>
      </c>
      <c r="Q256" s="39">
        <f>AF!$P$6</f>
        <v>0.22126000000000001</v>
      </c>
      <c r="R256" s="40">
        <f t="shared" si="24"/>
        <v>8557.5738600000004</v>
      </c>
      <c r="S256" s="40">
        <f t="shared" si="25"/>
        <v>0</v>
      </c>
      <c r="T256" s="8">
        <f t="shared" si="26"/>
        <v>0</v>
      </c>
      <c r="U256" s="40">
        <f t="shared" si="27"/>
        <v>8557.5738600000004</v>
      </c>
      <c r="V256" s="40">
        <f t="shared" si="28"/>
        <v>2431.42614</v>
      </c>
      <c r="W256" s="40">
        <f t="shared" si="29"/>
        <v>0</v>
      </c>
      <c r="X256" s="8">
        <f t="shared" si="30"/>
        <v>0</v>
      </c>
      <c r="Y256" s="40">
        <f t="shared" si="31"/>
        <v>2431.42614</v>
      </c>
      <c r="Z256" s="39" t="s">
        <v>101</v>
      </c>
      <c r="AA256" s="39" t="s">
        <v>65</v>
      </c>
    </row>
    <row r="257" spans="1:27" ht="13.45" thickBot="1" x14ac:dyDescent="0.3">
      <c r="A257" s="4" t="s">
        <v>66</v>
      </c>
      <c r="B257" s="4" t="s">
        <v>7</v>
      </c>
      <c r="C257" s="4" t="s">
        <v>8</v>
      </c>
      <c r="D257" s="4" t="s">
        <v>48</v>
      </c>
      <c r="E257" s="4" t="s">
        <v>10</v>
      </c>
      <c r="F257" s="4" t="s">
        <v>11</v>
      </c>
      <c r="G257" s="4" t="s">
        <v>7</v>
      </c>
      <c r="H257" s="4" t="s">
        <v>8</v>
      </c>
      <c r="I257" s="20">
        <v>-4276146.04</v>
      </c>
      <c r="J257" s="20">
        <v>0</v>
      </c>
      <c r="K257" s="20">
        <v>-318896.3</v>
      </c>
      <c r="L257" s="20">
        <v>0</v>
      </c>
      <c r="M257" s="20">
        <v>0</v>
      </c>
      <c r="N257" s="20">
        <v>0</v>
      </c>
      <c r="O257" s="20">
        <v>-4595042.34</v>
      </c>
      <c r="P257">
        <f>AF!$N$6</f>
        <v>0.77873999999999999</v>
      </c>
      <c r="Q257">
        <f>AF!$P$6</f>
        <v>0.22126000000000001</v>
      </c>
      <c r="R257" s="8">
        <f t="shared" si="24"/>
        <v>-3330005.9671895998</v>
      </c>
      <c r="S257" s="8">
        <f t="shared" si="25"/>
        <v>-248337.30466199998</v>
      </c>
      <c r="T257" s="8">
        <f t="shared" si="26"/>
        <v>0</v>
      </c>
      <c r="U257" s="8">
        <f t="shared" si="27"/>
        <v>-3578343.2718515997</v>
      </c>
      <c r="V257" s="8">
        <f t="shared" si="28"/>
        <v>-946140.07281040004</v>
      </c>
      <c r="W257" s="8">
        <f t="shared" si="29"/>
        <v>-70558.995338000008</v>
      </c>
      <c r="X257" s="8">
        <f t="shared" si="30"/>
        <v>0</v>
      </c>
      <c r="Y257" s="8">
        <f t="shared" si="31"/>
        <v>-1016699.0681484001</v>
      </c>
      <c r="Z257" t="s">
        <v>101</v>
      </c>
      <c r="AA257" t="s">
        <v>65</v>
      </c>
    </row>
    <row r="258" spans="1:27" ht="13.45" thickBot="1" x14ac:dyDescent="0.3">
      <c r="A258" s="36" t="s">
        <v>66</v>
      </c>
      <c r="B258" s="36" t="s">
        <v>7</v>
      </c>
      <c r="C258" s="36" t="s">
        <v>8</v>
      </c>
      <c r="D258" s="36" t="s">
        <v>48</v>
      </c>
      <c r="E258" s="36" t="s">
        <v>10</v>
      </c>
      <c r="F258" s="37" t="s">
        <v>11</v>
      </c>
      <c r="G258" s="36" t="s">
        <v>7</v>
      </c>
      <c r="H258" s="36" t="s">
        <v>8</v>
      </c>
      <c r="I258" s="38">
        <v>10989</v>
      </c>
      <c r="J258" s="38"/>
      <c r="K258" s="38">
        <v>14284</v>
      </c>
      <c r="L258" s="38"/>
      <c r="M258" s="38">
        <v>32612</v>
      </c>
      <c r="N258" s="38"/>
      <c r="O258" s="38">
        <v>57885</v>
      </c>
      <c r="P258" s="39">
        <f>AF!$N$6</f>
        <v>0.77873999999999999</v>
      </c>
      <c r="Q258" s="39">
        <f>AF!$P$6</f>
        <v>0.22126000000000001</v>
      </c>
      <c r="R258" s="40">
        <f t="shared" ref="R258:R321" si="32">I258*P258</f>
        <v>8557.5738600000004</v>
      </c>
      <c r="S258" s="40">
        <f t="shared" ref="S258:S321" si="33">K258*P258</f>
        <v>11123.52216</v>
      </c>
      <c r="T258" s="8">
        <f t="shared" ref="T258:T321" si="34">M258*P258</f>
        <v>25396.26888</v>
      </c>
      <c r="U258" s="40">
        <f t="shared" ref="U258:U321" si="35">O258*P258</f>
        <v>45077.3649</v>
      </c>
      <c r="V258" s="40">
        <f t="shared" ref="V258:V321" si="36">I258*Q258</f>
        <v>2431.42614</v>
      </c>
      <c r="W258" s="40">
        <f t="shared" ref="W258:W321" si="37">K258*Q258</f>
        <v>3160.47784</v>
      </c>
      <c r="X258" s="8">
        <f t="shared" ref="X258:X321" si="38">M258*Q258</f>
        <v>7215.7311200000004</v>
      </c>
      <c r="Y258" s="40">
        <f t="shared" ref="Y258:Y321" si="39">O258*Q258</f>
        <v>12807.635100000001</v>
      </c>
      <c r="Z258" s="39" t="s">
        <v>101</v>
      </c>
      <c r="AA258" s="39" t="s">
        <v>65</v>
      </c>
    </row>
    <row r="259" spans="1:27" ht="13.45" thickBot="1" x14ac:dyDescent="0.3">
      <c r="A259" s="4" t="s">
        <v>66</v>
      </c>
      <c r="B259" s="4" t="s">
        <v>7</v>
      </c>
      <c r="C259" s="4" t="s">
        <v>8</v>
      </c>
      <c r="D259" s="4" t="s">
        <v>31</v>
      </c>
      <c r="E259" s="4" t="s">
        <v>10</v>
      </c>
      <c r="F259" s="4" t="s">
        <v>11</v>
      </c>
      <c r="G259" s="4" t="s">
        <v>7</v>
      </c>
      <c r="H259" s="4" t="s">
        <v>8</v>
      </c>
      <c r="I259" s="20">
        <v>-4595042.34</v>
      </c>
      <c r="J259" s="20">
        <v>0</v>
      </c>
      <c r="K259" s="20">
        <v>-320465.93</v>
      </c>
      <c r="L259" s="20">
        <v>0</v>
      </c>
      <c r="M259" s="20">
        <v>0</v>
      </c>
      <c r="N259" s="20">
        <v>0</v>
      </c>
      <c r="O259" s="20">
        <v>-4915508.2699999996</v>
      </c>
      <c r="P259">
        <f>AF!$N$6</f>
        <v>0.77873999999999999</v>
      </c>
      <c r="Q259">
        <f>AF!$P$6</f>
        <v>0.22126000000000001</v>
      </c>
      <c r="R259" s="8">
        <f t="shared" si="32"/>
        <v>-3578343.2718515997</v>
      </c>
      <c r="S259" s="8">
        <f t="shared" si="33"/>
        <v>-249559.6383282</v>
      </c>
      <c r="T259" s="8">
        <f t="shared" si="34"/>
        <v>0</v>
      </c>
      <c r="U259" s="8">
        <f t="shared" si="35"/>
        <v>-3827902.9101797994</v>
      </c>
      <c r="V259" s="8">
        <f t="shared" si="36"/>
        <v>-1016699.0681484001</v>
      </c>
      <c r="W259" s="8">
        <f t="shared" si="37"/>
        <v>-70906.291671800005</v>
      </c>
      <c r="X259" s="8">
        <f t="shared" si="38"/>
        <v>0</v>
      </c>
      <c r="Y259" s="8">
        <f t="shared" si="39"/>
        <v>-1087605.3598201999</v>
      </c>
      <c r="Z259" t="s">
        <v>101</v>
      </c>
      <c r="AA259" t="s">
        <v>65</v>
      </c>
    </row>
    <row r="260" spans="1:27" ht="13.45" thickBot="1" x14ac:dyDescent="0.3">
      <c r="A260" s="4" t="s">
        <v>66</v>
      </c>
      <c r="B260" s="4" t="s">
        <v>7</v>
      </c>
      <c r="C260" s="4" t="s">
        <v>8</v>
      </c>
      <c r="D260" s="4" t="s">
        <v>25</v>
      </c>
      <c r="E260" s="4" t="s">
        <v>10</v>
      </c>
      <c r="F260" s="4" t="s">
        <v>11</v>
      </c>
      <c r="G260" s="4" t="s">
        <v>7</v>
      </c>
      <c r="H260" s="4" t="s">
        <v>8</v>
      </c>
      <c r="I260" s="20">
        <v>-4915508.2699999996</v>
      </c>
      <c r="J260" s="20">
        <v>0</v>
      </c>
      <c r="K260" s="20">
        <v>-320467.05</v>
      </c>
      <c r="L260" s="20">
        <v>0</v>
      </c>
      <c r="M260" s="20">
        <v>0</v>
      </c>
      <c r="N260" s="20">
        <v>0</v>
      </c>
      <c r="O260" s="20">
        <v>-5235975.32</v>
      </c>
      <c r="P260">
        <f>AF!$N$6</f>
        <v>0.77873999999999999</v>
      </c>
      <c r="Q260">
        <f>AF!$P$6</f>
        <v>0.22126000000000001</v>
      </c>
      <c r="R260" s="8">
        <f t="shared" si="32"/>
        <v>-3827902.9101797994</v>
      </c>
      <c r="S260" s="8">
        <f t="shared" si="33"/>
        <v>-249560.51051699999</v>
      </c>
      <c r="T260" s="8">
        <f t="shared" si="34"/>
        <v>0</v>
      </c>
      <c r="U260" s="8">
        <f t="shared" si="35"/>
        <v>-4077463.4206968001</v>
      </c>
      <c r="V260" s="8">
        <f t="shared" si="36"/>
        <v>-1087605.3598201999</v>
      </c>
      <c r="W260" s="8">
        <f t="shared" si="37"/>
        <v>-70906.539483</v>
      </c>
      <c r="X260" s="8">
        <f t="shared" si="38"/>
        <v>0</v>
      </c>
      <c r="Y260" s="8">
        <f t="shared" si="39"/>
        <v>-1158511.8993032002</v>
      </c>
      <c r="Z260" t="s">
        <v>101</v>
      </c>
      <c r="AA260" t="s">
        <v>65</v>
      </c>
    </row>
    <row r="261" spans="1:27" ht="13.45" thickBot="1" x14ac:dyDescent="0.3">
      <c r="A261" s="4" t="s">
        <v>66</v>
      </c>
      <c r="B261" s="4" t="s">
        <v>7</v>
      </c>
      <c r="C261" s="4" t="s">
        <v>8</v>
      </c>
      <c r="D261" s="4" t="s">
        <v>41</v>
      </c>
      <c r="E261" s="4" t="s">
        <v>10</v>
      </c>
      <c r="F261" s="4" t="s">
        <v>11</v>
      </c>
      <c r="G261" s="4" t="s">
        <v>7</v>
      </c>
      <c r="H261" s="4" t="s">
        <v>8</v>
      </c>
      <c r="I261" s="20">
        <v>-5235975.32</v>
      </c>
      <c r="J261" s="20">
        <v>0</v>
      </c>
      <c r="K261" s="20">
        <v>-315724.63</v>
      </c>
      <c r="L261" s="20">
        <v>0</v>
      </c>
      <c r="M261" s="20">
        <v>0</v>
      </c>
      <c r="N261" s="20">
        <v>0</v>
      </c>
      <c r="O261" s="20">
        <v>-5551699.9500000002</v>
      </c>
      <c r="P261">
        <f>AF!$N$6</f>
        <v>0.77873999999999999</v>
      </c>
      <c r="Q261">
        <f>AF!$P$6</f>
        <v>0.22126000000000001</v>
      </c>
      <c r="R261" s="8">
        <f t="shared" si="32"/>
        <v>-4077463.4206968001</v>
      </c>
      <c r="S261" s="8">
        <f t="shared" si="33"/>
        <v>-245867.39836620001</v>
      </c>
      <c r="T261" s="8">
        <f t="shared" si="34"/>
        <v>0</v>
      </c>
      <c r="U261" s="8">
        <f t="shared" si="35"/>
        <v>-4323330.8190630004</v>
      </c>
      <c r="V261" s="8">
        <f t="shared" si="36"/>
        <v>-1158511.8993032002</v>
      </c>
      <c r="W261" s="8">
        <f t="shared" si="37"/>
        <v>-69857.231633800009</v>
      </c>
      <c r="X261" s="8">
        <f t="shared" si="38"/>
        <v>0</v>
      </c>
      <c r="Y261" s="8">
        <f t="shared" si="39"/>
        <v>-1228369.130937</v>
      </c>
      <c r="Z261" t="s">
        <v>101</v>
      </c>
      <c r="AA261" t="s">
        <v>65</v>
      </c>
    </row>
    <row r="262" spans="1:27" ht="13.45" thickBot="1" x14ac:dyDescent="0.3">
      <c r="A262" s="4" t="s">
        <v>66</v>
      </c>
      <c r="B262" s="4" t="s">
        <v>7</v>
      </c>
      <c r="C262" s="4" t="s">
        <v>8</v>
      </c>
      <c r="D262" s="4" t="s">
        <v>36</v>
      </c>
      <c r="E262" s="4" t="s">
        <v>10</v>
      </c>
      <c r="F262" s="4" t="s">
        <v>11</v>
      </c>
      <c r="G262" s="4" t="s">
        <v>7</v>
      </c>
      <c r="H262" s="4" t="s">
        <v>8</v>
      </c>
      <c r="I262" s="20">
        <v>-5551699.9500000002</v>
      </c>
      <c r="J262" s="20">
        <v>0</v>
      </c>
      <c r="K262" s="20">
        <v>-310881.84999999998</v>
      </c>
      <c r="L262" s="20">
        <v>0</v>
      </c>
      <c r="M262" s="20">
        <v>0</v>
      </c>
      <c r="N262" s="20">
        <v>0</v>
      </c>
      <c r="O262" s="20">
        <v>-5862581.7999999998</v>
      </c>
      <c r="P262">
        <f>AF!$N$6</f>
        <v>0.77873999999999999</v>
      </c>
      <c r="Q262">
        <f>AF!$P$6</f>
        <v>0.22126000000000001</v>
      </c>
      <c r="R262" s="8">
        <f t="shared" si="32"/>
        <v>-4323330.8190630004</v>
      </c>
      <c r="S262" s="8">
        <f t="shared" si="33"/>
        <v>-242096.13186899998</v>
      </c>
      <c r="T262" s="8">
        <f t="shared" si="34"/>
        <v>0</v>
      </c>
      <c r="U262" s="8">
        <f t="shared" si="35"/>
        <v>-4565426.9509319998</v>
      </c>
      <c r="V262" s="8">
        <f t="shared" si="36"/>
        <v>-1228369.130937</v>
      </c>
      <c r="W262" s="8">
        <f t="shared" si="37"/>
        <v>-68785.718131000001</v>
      </c>
      <c r="X262" s="8">
        <f t="shared" si="38"/>
        <v>0</v>
      </c>
      <c r="Y262" s="8">
        <f t="shared" si="39"/>
        <v>-1297154.849068</v>
      </c>
      <c r="Z262" t="s">
        <v>101</v>
      </c>
      <c r="AA262" t="s">
        <v>65</v>
      </c>
    </row>
    <row r="263" spans="1:27" ht="13.45" thickBot="1" x14ac:dyDescent="0.3">
      <c r="A263" s="4" t="s">
        <v>66</v>
      </c>
      <c r="B263" s="4" t="s">
        <v>24</v>
      </c>
      <c r="C263" s="4" t="s">
        <v>8</v>
      </c>
      <c r="D263" s="4" t="s">
        <v>42</v>
      </c>
      <c r="E263" s="4" t="s">
        <v>54</v>
      </c>
      <c r="F263" s="4" t="s">
        <v>11</v>
      </c>
      <c r="G263" s="4" t="s">
        <v>24</v>
      </c>
      <c r="H263" s="4" t="s">
        <v>8</v>
      </c>
      <c r="I263" s="20">
        <v>0</v>
      </c>
      <c r="J263" s="20">
        <v>0</v>
      </c>
      <c r="K263" s="20">
        <v>-3034.52</v>
      </c>
      <c r="L263" s="20">
        <v>0</v>
      </c>
      <c r="M263" s="20">
        <v>0</v>
      </c>
      <c r="N263" s="20">
        <v>0</v>
      </c>
      <c r="O263" s="20">
        <v>-3034.52</v>
      </c>
      <c r="P263" s="17">
        <v>1</v>
      </c>
      <c r="R263" s="8">
        <f t="shared" si="32"/>
        <v>0</v>
      </c>
      <c r="S263" s="8">
        <f t="shared" si="33"/>
        <v>-3034.52</v>
      </c>
      <c r="T263" s="8">
        <f t="shared" si="34"/>
        <v>0</v>
      </c>
      <c r="U263" s="8">
        <f t="shared" si="35"/>
        <v>-3034.52</v>
      </c>
      <c r="V263" s="8">
        <f t="shared" si="36"/>
        <v>0</v>
      </c>
      <c r="W263" s="8">
        <f t="shared" si="37"/>
        <v>0</v>
      </c>
      <c r="X263" s="8">
        <f t="shared" si="38"/>
        <v>0</v>
      </c>
      <c r="Y263" s="8">
        <f t="shared" si="39"/>
        <v>0</v>
      </c>
      <c r="Z263" t="s">
        <v>101</v>
      </c>
      <c r="AA263" t="s">
        <v>65</v>
      </c>
    </row>
    <row r="264" spans="1:27" ht="13.45" thickBot="1" x14ac:dyDescent="0.3">
      <c r="A264" s="4" t="s">
        <v>66</v>
      </c>
      <c r="B264" s="4" t="s">
        <v>24</v>
      </c>
      <c r="C264" s="4" t="s">
        <v>8</v>
      </c>
      <c r="D264" s="4" t="s">
        <v>48</v>
      </c>
      <c r="E264" s="4" t="s">
        <v>54</v>
      </c>
      <c r="F264" s="4" t="s">
        <v>11</v>
      </c>
      <c r="G264" s="4" t="s">
        <v>24</v>
      </c>
      <c r="H264" s="4" t="s">
        <v>8</v>
      </c>
      <c r="I264" s="20">
        <v>-3034.52</v>
      </c>
      <c r="J264" s="20">
        <v>0</v>
      </c>
      <c r="K264" s="20">
        <v>-9532.31</v>
      </c>
      <c r="L264" s="20">
        <v>0</v>
      </c>
      <c r="M264" s="20">
        <v>0</v>
      </c>
      <c r="N264" s="20">
        <v>0</v>
      </c>
      <c r="O264" s="20">
        <v>-12566.83</v>
      </c>
      <c r="P264" s="17">
        <v>1</v>
      </c>
      <c r="R264" s="8">
        <f t="shared" si="32"/>
        <v>-3034.52</v>
      </c>
      <c r="S264" s="8">
        <f t="shared" si="33"/>
        <v>-9532.31</v>
      </c>
      <c r="T264" s="8">
        <f t="shared" si="34"/>
        <v>0</v>
      </c>
      <c r="U264" s="8">
        <f t="shared" si="35"/>
        <v>-12566.83</v>
      </c>
      <c r="V264" s="8">
        <f t="shared" si="36"/>
        <v>0</v>
      </c>
      <c r="W264" s="8">
        <f t="shared" si="37"/>
        <v>0</v>
      </c>
      <c r="X264" s="8">
        <f t="shared" si="38"/>
        <v>0</v>
      </c>
      <c r="Y264" s="8">
        <f t="shared" si="39"/>
        <v>0</v>
      </c>
      <c r="Z264" t="s">
        <v>101</v>
      </c>
      <c r="AA264" t="s">
        <v>65</v>
      </c>
    </row>
    <row r="265" spans="1:27" ht="13.45" thickBot="1" x14ac:dyDescent="0.3">
      <c r="A265" s="3" t="s">
        <v>66</v>
      </c>
      <c r="B265" s="3" t="s">
        <v>24</v>
      </c>
      <c r="C265" s="3" t="s">
        <v>8</v>
      </c>
      <c r="D265" s="3" t="s">
        <v>48</v>
      </c>
      <c r="E265" s="3" t="s">
        <v>54</v>
      </c>
      <c r="F265" s="4" t="s">
        <v>11</v>
      </c>
      <c r="G265" s="3" t="s">
        <v>24</v>
      </c>
      <c r="H265" s="3" t="s">
        <v>8</v>
      </c>
      <c r="I265" s="22"/>
      <c r="J265" s="22"/>
      <c r="K265" s="22">
        <v>0</v>
      </c>
      <c r="L265" s="22"/>
      <c r="M265" s="22"/>
      <c r="N265" s="22"/>
      <c r="O265" s="22"/>
      <c r="P265" s="17">
        <v>1</v>
      </c>
      <c r="R265" s="8">
        <f t="shared" si="32"/>
        <v>0</v>
      </c>
      <c r="S265" s="8">
        <f t="shared" si="33"/>
        <v>0</v>
      </c>
      <c r="T265" s="8">
        <f t="shared" si="34"/>
        <v>0</v>
      </c>
      <c r="U265" s="8">
        <f t="shared" si="35"/>
        <v>0</v>
      </c>
      <c r="V265" s="8">
        <f t="shared" si="36"/>
        <v>0</v>
      </c>
      <c r="W265" s="8">
        <f t="shared" si="37"/>
        <v>0</v>
      </c>
      <c r="X265" s="8">
        <f t="shared" si="38"/>
        <v>0</v>
      </c>
      <c r="Y265" s="8">
        <f t="shared" si="39"/>
        <v>0</v>
      </c>
      <c r="Z265" t="s">
        <v>101</v>
      </c>
      <c r="AA265" t="s">
        <v>65</v>
      </c>
    </row>
    <row r="266" spans="1:27" ht="13.45" thickBot="1" x14ac:dyDescent="0.3">
      <c r="A266" s="4" t="s">
        <v>66</v>
      </c>
      <c r="B266" s="4" t="s">
        <v>24</v>
      </c>
      <c r="C266" s="4" t="s">
        <v>8</v>
      </c>
      <c r="D266" s="4" t="s">
        <v>31</v>
      </c>
      <c r="E266" s="4" t="s">
        <v>54</v>
      </c>
      <c r="F266" s="4" t="s">
        <v>11</v>
      </c>
      <c r="G266" s="4" t="s">
        <v>24</v>
      </c>
      <c r="H266" s="4" t="s">
        <v>8</v>
      </c>
      <c r="I266" s="20">
        <v>-12566.83</v>
      </c>
      <c r="J266" s="20">
        <v>0</v>
      </c>
      <c r="K266" s="20">
        <v>-13306.01</v>
      </c>
      <c r="L266" s="20">
        <v>0</v>
      </c>
      <c r="M266" s="20">
        <v>0</v>
      </c>
      <c r="N266" s="20">
        <v>0</v>
      </c>
      <c r="O266" s="20">
        <v>-25872.84</v>
      </c>
      <c r="P266" s="17">
        <v>1</v>
      </c>
      <c r="R266" s="8">
        <f t="shared" si="32"/>
        <v>-12566.83</v>
      </c>
      <c r="S266" s="8">
        <f t="shared" si="33"/>
        <v>-13306.01</v>
      </c>
      <c r="T266" s="8">
        <f t="shared" si="34"/>
        <v>0</v>
      </c>
      <c r="U266" s="8">
        <f t="shared" si="35"/>
        <v>-25872.84</v>
      </c>
      <c r="V266" s="8">
        <f t="shared" si="36"/>
        <v>0</v>
      </c>
      <c r="W266" s="8">
        <f t="shared" si="37"/>
        <v>0</v>
      </c>
      <c r="X266" s="8">
        <f t="shared" si="38"/>
        <v>0</v>
      </c>
      <c r="Y266" s="8">
        <f t="shared" si="39"/>
        <v>0</v>
      </c>
      <c r="Z266" t="s">
        <v>101</v>
      </c>
      <c r="AA266" t="s">
        <v>65</v>
      </c>
    </row>
    <row r="267" spans="1:27" ht="13.45" thickBot="1" x14ac:dyDescent="0.3">
      <c r="A267" s="4" t="s">
        <v>66</v>
      </c>
      <c r="B267" s="4" t="s">
        <v>24</v>
      </c>
      <c r="C267" s="4" t="s">
        <v>8</v>
      </c>
      <c r="D267" s="4" t="s">
        <v>25</v>
      </c>
      <c r="E267" s="4" t="s">
        <v>54</v>
      </c>
      <c r="F267" s="4" t="s">
        <v>11</v>
      </c>
      <c r="G267" s="4" t="s">
        <v>24</v>
      </c>
      <c r="H267" s="4" t="s">
        <v>8</v>
      </c>
      <c r="I267" s="20">
        <v>-25872.84</v>
      </c>
      <c r="J267" s="20">
        <v>0</v>
      </c>
      <c r="K267" s="20">
        <v>-14672.15</v>
      </c>
      <c r="L267" s="20">
        <v>0</v>
      </c>
      <c r="M267" s="20">
        <v>0</v>
      </c>
      <c r="N267" s="20">
        <v>0</v>
      </c>
      <c r="O267" s="20">
        <v>-40544.99</v>
      </c>
      <c r="P267" s="17">
        <v>1</v>
      </c>
      <c r="R267" s="8">
        <f t="shared" si="32"/>
        <v>-25872.84</v>
      </c>
      <c r="S267" s="8">
        <f t="shared" si="33"/>
        <v>-14672.15</v>
      </c>
      <c r="T267" s="8">
        <f t="shared" si="34"/>
        <v>0</v>
      </c>
      <c r="U267" s="8">
        <f t="shared" si="35"/>
        <v>-40544.99</v>
      </c>
      <c r="V267" s="8">
        <f t="shared" si="36"/>
        <v>0</v>
      </c>
      <c r="W267" s="8">
        <f t="shared" si="37"/>
        <v>0</v>
      </c>
      <c r="X267" s="8">
        <f t="shared" si="38"/>
        <v>0</v>
      </c>
      <c r="Y267" s="8">
        <f t="shared" si="39"/>
        <v>0</v>
      </c>
      <c r="Z267" t="s">
        <v>101</v>
      </c>
      <c r="AA267" t="s">
        <v>65</v>
      </c>
    </row>
    <row r="268" spans="1:27" ht="13.45" thickBot="1" x14ac:dyDescent="0.3">
      <c r="A268" s="4" t="s">
        <v>66</v>
      </c>
      <c r="B268" s="4" t="s">
        <v>24</v>
      </c>
      <c r="C268" s="4" t="s">
        <v>8</v>
      </c>
      <c r="D268" s="4" t="s">
        <v>41</v>
      </c>
      <c r="E268" s="4" t="s">
        <v>54</v>
      </c>
      <c r="F268" s="4" t="s">
        <v>11</v>
      </c>
      <c r="G268" s="4" t="s">
        <v>24</v>
      </c>
      <c r="H268" s="4" t="s">
        <v>8</v>
      </c>
      <c r="I268" s="20">
        <v>-40544.99</v>
      </c>
      <c r="J268" s="20">
        <v>0</v>
      </c>
      <c r="K268" s="20">
        <v>-16276.9</v>
      </c>
      <c r="L268" s="20">
        <v>0</v>
      </c>
      <c r="M268" s="20">
        <v>0</v>
      </c>
      <c r="N268" s="20">
        <v>0</v>
      </c>
      <c r="O268" s="20">
        <v>-56821.89</v>
      </c>
      <c r="P268" s="17">
        <v>1</v>
      </c>
      <c r="R268" s="8">
        <f t="shared" si="32"/>
        <v>-40544.99</v>
      </c>
      <c r="S268" s="8">
        <f t="shared" si="33"/>
        <v>-16276.9</v>
      </c>
      <c r="T268" s="8">
        <f t="shared" si="34"/>
        <v>0</v>
      </c>
      <c r="U268" s="8">
        <f t="shared" si="35"/>
        <v>-56821.89</v>
      </c>
      <c r="V268" s="8">
        <f t="shared" si="36"/>
        <v>0</v>
      </c>
      <c r="W268" s="8">
        <f t="shared" si="37"/>
        <v>0</v>
      </c>
      <c r="X268" s="8">
        <f t="shared" si="38"/>
        <v>0</v>
      </c>
      <c r="Y268" s="8">
        <f t="shared" si="39"/>
        <v>0</v>
      </c>
      <c r="Z268" t="s">
        <v>101</v>
      </c>
      <c r="AA268" t="s">
        <v>65</v>
      </c>
    </row>
    <row r="269" spans="1:27" ht="13.45" thickBot="1" x14ac:dyDescent="0.3">
      <c r="A269" s="4" t="s">
        <v>66</v>
      </c>
      <c r="B269" s="4" t="s">
        <v>24</v>
      </c>
      <c r="C269" s="4" t="s">
        <v>8</v>
      </c>
      <c r="D269" s="4" t="s">
        <v>36</v>
      </c>
      <c r="E269" s="4" t="s">
        <v>54</v>
      </c>
      <c r="F269" s="4" t="s">
        <v>11</v>
      </c>
      <c r="G269" s="4" t="s">
        <v>24</v>
      </c>
      <c r="H269" s="4" t="s">
        <v>8</v>
      </c>
      <c r="I269" s="20">
        <v>-56821.89</v>
      </c>
      <c r="J269" s="20">
        <v>0</v>
      </c>
      <c r="K269" s="20">
        <v>-16789.150000000001</v>
      </c>
      <c r="L269" s="20">
        <v>0</v>
      </c>
      <c r="M269" s="20">
        <v>0</v>
      </c>
      <c r="N269" s="20">
        <v>0</v>
      </c>
      <c r="O269" s="20">
        <v>-73611.039999999994</v>
      </c>
      <c r="P269" s="17">
        <v>1</v>
      </c>
      <c r="R269" s="8">
        <f t="shared" si="32"/>
        <v>-56821.89</v>
      </c>
      <c r="S269" s="8">
        <f t="shared" si="33"/>
        <v>-16789.150000000001</v>
      </c>
      <c r="T269" s="8">
        <f t="shared" si="34"/>
        <v>0</v>
      </c>
      <c r="U269" s="8">
        <f t="shared" si="35"/>
        <v>-73611.039999999994</v>
      </c>
      <c r="V269" s="8">
        <f t="shared" si="36"/>
        <v>0</v>
      </c>
      <c r="W269" s="8">
        <f t="shared" si="37"/>
        <v>0</v>
      </c>
      <c r="X269" s="8">
        <f t="shared" si="38"/>
        <v>0</v>
      </c>
      <c r="Y269" s="8">
        <f t="shared" si="39"/>
        <v>0</v>
      </c>
      <c r="Z269" t="s">
        <v>101</v>
      </c>
      <c r="AA269" t="s">
        <v>65</v>
      </c>
    </row>
    <row r="270" spans="1:27" ht="13.45" hidden="1" thickBot="1" x14ac:dyDescent="0.3">
      <c r="A270" s="4" t="s">
        <v>66</v>
      </c>
      <c r="B270" s="4" t="s">
        <v>19</v>
      </c>
      <c r="C270" s="4" t="s">
        <v>13</v>
      </c>
      <c r="D270" s="4" t="s">
        <v>16</v>
      </c>
      <c r="E270" s="4" t="s">
        <v>67</v>
      </c>
      <c r="F270" s="4" t="s">
        <v>44</v>
      </c>
      <c r="G270" s="4" t="s">
        <v>19</v>
      </c>
      <c r="H270" s="4" t="s">
        <v>13</v>
      </c>
      <c r="I270" s="20">
        <v>0</v>
      </c>
      <c r="J270" s="20">
        <v>0</v>
      </c>
      <c r="K270" s="20">
        <v>0</v>
      </c>
      <c r="L270" s="20">
        <v>0</v>
      </c>
      <c r="M270" s="20">
        <v>0</v>
      </c>
      <c r="N270" s="20">
        <v>0</v>
      </c>
      <c r="O270" s="20">
        <v>0</v>
      </c>
      <c r="R270" s="8">
        <f t="shared" si="32"/>
        <v>0</v>
      </c>
      <c r="S270" s="8">
        <f t="shared" si="33"/>
        <v>0</v>
      </c>
      <c r="T270" s="8">
        <f t="shared" si="34"/>
        <v>0</v>
      </c>
      <c r="U270" s="8">
        <f t="shared" si="35"/>
        <v>0</v>
      </c>
      <c r="V270" s="8">
        <f t="shared" si="36"/>
        <v>0</v>
      </c>
      <c r="W270" s="8">
        <f t="shared" si="37"/>
        <v>0</v>
      </c>
      <c r="X270" s="8">
        <f t="shared" si="38"/>
        <v>0</v>
      </c>
      <c r="Y270" s="8">
        <f t="shared" si="39"/>
        <v>0</v>
      </c>
      <c r="Z270" t="s">
        <v>101</v>
      </c>
      <c r="AA270" t="s">
        <v>65</v>
      </c>
    </row>
    <row r="271" spans="1:27" ht="13.45" hidden="1" thickBot="1" x14ac:dyDescent="0.3">
      <c r="A271" s="4" t="s">
        <v>66</v>
      </c>
      <c r="B271" s="4" t="s">
        <v>19</v>
      </c>
      <c r="C271" s="4" t="s">
        <v>13</v>
      </c>
      <c r="D271" s="4" t="s">
        <v>28</v>
      </c>
      <c r="E271" s="4" t="s">
        <v>67</v>
      </c>
      <c r="F271" s="4" t="s">
        <v>44</v>
      </c>
      <c r="G271" s="4" t="s">
        <v>19</v>
      </c>
      <c r="H271" s="4" t="s">
        <v>13</v>
      </c>
      <c r="I271" s="20">
        <v>0</v>
      </c>
      <c r="J271" s="20">
        <v>0</v>
      </c>
      <c r="K271" s="20">
        <v>0</v>
      </c>
      <c r="L271" s="20">
        <v>0</v>
      </c>
      <c r="M271" s="20">
        <v>0</v>
      </c>
      <c r="N271" s="20">
        <v>0</v>
      </c>
      <c r="O271" s="20">
        <v>0</v>
      </c>
      <c r="R271" s="8">
        <f t="shared" si="32"/>
        <v>0</v>
      </c>
      <c r="S271" s="8">
        <f t="shared" si="33"/>
        <v>0</v>
      </c>
      <c r="T271" s="8">
        <f t="shared" si="34"/>
        <v>0</v>
      </c>
      <c r="U271" s="8">
        <f t="shared" si="35"/>
        <v>0</v>
      </c>
      <c r="V271" s="8">
        <f t="shared" si="36"/>
        <v>0</v>
      </c>
      <c r="W271" s="8">
        <f t="shared" si="37"/>
        <v>0</v>
      </c>
      <c r="X271" s="8">
        <f t="shared" si="38"/>
        <v>0</v>
      </c>
      <c r="Y271" s="8">
        <f t="shared" si="39"/>
        <v>0</v>
      </c>
      <c r="Z271" t="s">
        <v>101</v>
      </c>
      <c r="AA271" t="s">
        <v>65</v>
      </c>
    </row>
    <row r="272" spans="1:27" ht="13.45" hidden="1" thickBot="1" x14ac:dyDescent="0.3">
      <c r="A272" s="4" t="s">
        <v>66</v>
      </c>
      <c r="B272" s="4" t="s">
        <v>19</v>
      </c>
      <c r="C272" s="4" t="s">
        <v>13</v>
      </c>
      <c r="D272" s="4" t="s">
        <v>50</v>
      </c>
      <c r="E272" s="4" t="s">
        <v>67</v>
      </c>
      <c r="F272" s="4" t="s">
        <v>44</v>
      </c>
      <c r="G272" s="4" t="s">
        <v>19</v>
      </c>
      <c r="H272" s="4" t="s">
        <v>13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R272" s="8">
        <f t="shared" si="32"/>
        <v>0</v>
      </c>
      <c r="S272" s="8">
        <f t="shared" si="33"/>
        <v>0</v>
      </c>
      <c r="T272" s="8">
        <f t="shared" si="34"/>
        <v>0</v>
      </c>
      <c r="U272" s="8">
        <f t="shared" si="35"/>
        <v>0</v>
      </c>
      <c r="V272" s="8">
        <f t="shared" si="36"/>
        <v>0</v>
      </c>
      <c r="W272" s="8">
        <f t="shared" si="37"/>
        <v>0</v>
      </c>
      <c r="X272" s="8">
        <f t="shared" si="38"/>
        <v>0</v>
      </c>
      <c r="Y272" s="8">
        <f t="shared" si="39"/>
        <v>0</v>
      </c>
      <c r="Z272" t="s">
        <v>101</v>
      </c>
      <c r="AA272" t="s">
        <v>65</v>
      </c>
    </row>
    <row r="273" spans="1:27" ht="13.45" hidden="1" thickBot="1" x14ac:dyDescent="0.3">
      <c r="A273" s="4" t="s">
        <v>66</v>
      </c>
      <c r="B273" s="4" t="s">
        <v>19</v>
      </c>
      <c r="C273" s="4" t="s">
        <v>13</v>
      </c>
      <c r="D273" s="4" t="s">
        <v>49</v>
      </c>
      <c r="E273" s="4" t="s">
        <v>67</v>
      </c>
      <c r="F273" s="4" t="s">
        <v>44</v>
      </c>
      <c r="G273" s="4" t="s">
        <v>19</v>
      </c>
      <c r="H273" s="4" t="s">
        <v>13</v>
      </c>
      <c r="I273" s="20">
        <v>0</v>
      </c>
      <c r="J273" s="20">
        <v>0</v>
      </c>
      <c r="K273" s="20">
        <v>0</v>
      </c>
      <c r="L273" s="20">
        <v>0</v>
      </c>
      <c r="M273" s="20">
        <v>0</v>
      </c>
      <c r="N273" s="20">
        <v>0</v>
      </c>
      <c r="O273" s="20">
        <v>0</v>
      </c>
      <c r="R273" s="8">
        <f t="shared" si="32"/>
        <v>0</v>
      </c>
      <c r="S273" s="8">
        <f t="shared" si="33"/>
        <v>0</v>
      </c>
      <c r="T273" s="8">
        <f t="shared" si="34"/>
        <v>0</v>
      </c>
      <c r="U273" s="8">
        <f t="shared" si="35"/>
        <v>0</v>
      </c>
      <c r="V273" s="8">
        <f t="shared" si="36"/>
        <v>0</v>
      </c>
      <c r="W273" s="8">
        <f t="shared" si="37"/>
        <v>0</v>
      </c>
      <c r="X273" s="8">
        <f t="shared" si="38"/>
        <v>0</v>
      </c>
      <c r="Y273" s="8">
        <f t="shared" si="39"/>
        <v>0</v>
      </c>
      <c r="Z273" t="s">
        <v>101</v>
      </c>
      <c r="AA273" t="s">
        <v>65</v>
      </c>
    </row>
    <row r="274" spans="1:27" ht="13.45" hidden="1" thickBot="1" x14ac:dyDescent="0.3">
      <c r="A274" s="4" t="s">
        <v>66</v>
      </c>
      <c r="B274" s="4" t="s">
        <v>19</v>
      </c>
      <c r="C274" s="4" t="s">
        <v>13</v>
      </c>
      <c r="D274" s="4" t="s">
        <v>47</v>
      </c>
      <c r="E274" s="4" t="s">
        <v>67</v>
      </c>
      <c r="F274" s="4" t="s">
        <v>44</v>
      </c>
      <c r="G274" s="4" t="s">
        <v>19</v>
      </c>
      <c r="H274" s="4" t="s">
        <v>13</v>
      </c>
      <c r="I274" s="20">
        <v>0</v>
      </c>
      <c r="J274" s="20">
        <v>0</v>
      </c>
      <c r="K274" s="20">
        <v>0</v>
      </c>
      <c r="L274" s="20">
        <v>0</v>
      </c>
      <c r="M274" s="20">
        <v>0</v>
      </c>
      <c r="N274" s="20">
        <v>0</v>
      </c>
      <c r="O274" s="20">
        <v>0</v>
      </c>
      <c r="R274" s="8">
        <f t="shared" si="32"/>
        <v>0</v>
      </c>
      <c r="S274" s="8">
        <f t="shared" si="33"/>
        <v>0</v>
      </c>
      <c r="T274" s="8">
        <f t="shared" si="34"/>
        <v>0</v>
      </c>
      <c r="U274" s="8">
        <f t="shared" si="35"/>
        <v>0</v>
      </c>
      <c r="V274" s="8">
        <f t="shared" si="36"/>
        <v>0</v>
      </c>
      <c r="W274" s="8">
        <f t="shared" si="37"/>
        <v>0</v>
      </c>
      <c r="X274" s="8">
        <f t="shared" si="38"/>
        <v>0</v>
      </c>
      <c r="Y274" s="8">
        <f t="shared" si="39"/>
        <v>0</v>
      </c>
      <c r="Z274" t="s">
        <v>101</v>
      </c>
      <c r="AA274" t="s">
        <v>65</v>
      </c>
    </row>
    <row r="275" spans="1:27" ht="13.45" hidden="1" thickBot="1" x14ac:dyDescent="0.3">
      <c r="A275" s="4" t="s">
        <v>66</v>
      </c>
      <c r="B275" s="4" t="s">
        <v>19</v>
      </c>
      <c r="C275" s="4" t="s">
        <v>13</v>
      </c>
      <c r="D275" s="4" t="s">
        <v>15</v>
      </c>
      <c r="E275" s="4" t="s">
        <v>67</v>
      </c>
      <c r="F275" s="4" t="s">
        <v>44</v>
      </c>
      <c r="G275" s="4" t="s">
        <v>19</v>
      </c>
      <c r="H275" s="4" t="s">
        <v>13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R275" s="8">
        <f t="shared" si="32"/>
        <v>0</v>
      </c>
      <c r="S275" s="8">
        <f t="shared" si="33"/>
        <v>0</v>
      </c>
      <c r="T275" s="8">
        <f t="shared" si="34"/>
        <v>0</v>
      </c>
      <c r="U275" s="8">
        <f t="shared" si="35"/>
        <v>0</v>
      </c>
      <c r="V275" s="8">
        <f t="shared" si="36"/>
        <v>0</v>
      </c>
      <c r="W275" s="8">
        <f t="shared" si="37"/>
        <v>0</v>
      </c>
      <c r="X275" s="8">
        <f t="shared" si="38"/>
        <v>0</v>
      </c>
      <c r="Y275" s="8">
        <f t="shared" si="39"/>
        <v>0</v>
      </c>
      <c r="Z275" t="s">
        <v>101</v>
      </c>
      <c r="AA275" t="s">
        <v>65</v>
      </c>
    </row>
    <row r="276" spans="1:27" ht="13.45" hidden="1" thickBot="1" x14ac:dyDescent="0.3">
      <c r="A276" s="4" t="s">
        <v>66</v>
      </c>
      <c r="B276" s="4" t="s">
        <v>19</v>
      </c>
      <c r="C276" s="4" t="s">
        <v>13</v>
      </c>
      <c r="D276" s="4" t="s">
        <v>9</v>
      </c>
      <c r="E276" s="4" t="s">
        <v>67</v>
      </c>
      <c r="F276" s="4" t="s">
        <v>44</v>
      </c>
      <c r="G276" s="4" t="s">
        <v>19</v>
      </c>
      <c r="H276" s="4" t="s">
        <v>13</v>
      </c>
      <c r="I276" s="20">
        <v>0</v>
      </c>
      <c r="J276" s="20">
        <v>0</v>
      </c>
      <c r="K276" s="20">
        <v>0</v>
      </c>
      <c r="L276" s="20">
        <v>0</v>
      </c>
      <c r="M276" s="20">
        <v>0</v>
      </c>
      <c r="N276" s="20">
        <v>0</v>
      </c>
      <c r="O276" s="20">
        <v>0</v>
      </c>
      <c r="R276" s="8">
        <f t="shared" si="32"/>
        <v>0</v>
      </c>
      <c r="S276" s="8">
        <f t="shared" si="33"/>
        <v>0</v>
      </c>
      <c r="T276" s="8">
        <f t="shared" si="34"/>
        <v>0</v>
      </c>
      <c r="U276" s="8">
        <f t="shared" si="35"/>
        <v>0</v>
      </c>
      <c r="V276" s="8">
        <f t="shared" si="36"/>
        <v>0</v>
      </c>
      <c r="W276" s="8">
        <f t="shared" si="37"/>
        <v>0</v>
      </c>
      <c r="X276" s="8">
        <f t="shared" si="38"/>
        <v>0</v>
      </c>
      <c r="Y276" s="8">
        <f t="shared" si="39"/>
        <v>0</v>
      </c>
      <c r="Z276" t="s">
        <v>101</v>
      </c>
      <c r="AA276" t="s">
        <v>65</v>
      </c>
    </row>
    <row r="277" spans="1:27" ht="13.45" hidden="1" thickBot="1" x14ac:dyDescent="0.3">
      <c r="A277" s="4" t="s">
        <v>66</v>
      </c>
      <c r="B277" s="4" t="s">
        <v>19</v>
      </c>
      <c r="C277" s="4" t="s">
        <v>13</v>
      </c>
      <c r="D277" s="4" t="s">
        <v>20</v>
      </c>
      <c r="E277" s="4" t="s">
        <v>67</v>
      </c>
      <c r="F277" s="4" t="s">
        <v>44</v>
      </c>
      <c r="G277" s="4" t="s">
        <v>19</v>
      </c>
      <c r="H277" s="4" t="s">
        <v>13</v>
      </c>
      <c r="I277" s="20">
        <v>0</v>
      </c>
      <c r="J277" s="20">
        <v>0</v>
      </c>
      <c r="K277" s="20">
        <v>0</v>
      </c>
      <c r="L277" s="20">
        <v>0</v>
      </c>
      <c r="M277" s="20">
        <v>0</v>
      </c>
      <c r="N277" s="20">
        <v>0</v>
      </c>
      <c r="O277" s="20">
        <v>0</v>
      </c>
      <c r="R277" s="8">
        <f t="shared" si="32"/>
        <v>0</v>
      </c>
      <c r="S277" s="8">
        <f t="shared" si="33"/>
        <v>0</v>
      </c>
      <c r="T277" s="8">
        <f t="shared" si="34"/>
        <v>0</v>
      </c>
      <c r="U277" s="8">
        <f t="shared" si="35"/>
        <v>0</v>
      </c>
      <c r="V277" s="8">
        <f t="shared" si="36"/>
        <v>0</v>
      </c>
      <c r="W277" s="8">
        <f t="shared" si="37"/>
        <v>0</v>
      </c>
      <c r="X277" s="8">
        <f t="shared" si="38"/>
        <v>0</v>
      </c>
      <c r="Y277" s="8">
        <f t="shared" si="39"/>
        <v>0</v>
      </c>
      <c r="Z277" t="s">
        <v>101</v>
      </c>
      <c r="AA277" t="s">
        <v>65</v>
      </c>
    </row>
    <row r="278" spans="1:27" ht="13.45" hidden="1" thickBot="1" x14ac:dyDescent="0.3">
      <c r="A278" s="4" t="s">
        <v>66</v>
      </c>
      <c r="B278" s="4" t="s">
        <v>19</v>
      </c>
      <c r="C278" s="4" t="s">
        <v>13</v>
      </c>
      <c r="D278" s="4" t="s">
        <v>39</v>
      </c>
      <c r="E278" s="4" t="s">
        <v>67</v>
      </c>
      <c r="F278" s="4" t="s">
        <v>44</v>
      </c>
      <c r="G278" s="4" t="s">
        <v>19</v>
      </c>
      <c r="H278" s="4" t="s">
        <v>13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R278" s="8">
        <f t="shared" si="32"/>
        <v>0</v>
      </c>
      <c r="S278" s="8">
        <f t="shared" si="33"/>
        <v>0</v>
      </c>
      <c r="T278" s="8">
        <f t="shared" si="34"/>
        <v>0</v>
      </c>
      <c r="U278" s="8">
        <f t="shared" si="35"/>
        <v>0</v>
      </c>
      <c r="V278" s="8">
        <f t="shared" si="36"/>
        <v>0</v>
      </c>
      <c r="W278" s="8">
        <f t="shared" si="37"/>
        <v>0</v>
      </c>
      <c r="X278" s="8">
        <f t="shared" si="38"/>
        <v>0</v>
      </c>
      <c r="Y278" s="8">
        <f t="shared" si="39"/>
        <v>0</v>
      </c>
      <c r="Z278" t="s">
        <v>101</v>
      </c>
      <c r="AA278" t="s">
        <v>65</v>
      </c>
    </row>
    <row r="279" spans="1:27" ht="13.45" hidden="1" thickBot="1" x14ac:dyDescent="0.3">
      <c r="A279" s="4" t="s">
        <v>66</v>
      </c>
      <c r="B279" s="4" t="s">
        <v>19</v>
      </c>
      <c r="C279" s="4" t="s">
        <v>13</v>
      </c>
      <c r="D279" s="4" t="s">
        <v>55</v>
      </c>
      <c r="E279" s="4" t="s">
        <v>67</v>
      </c>
      <c r="F279" s="4" t="s">
        <v>44</v>
      </c>
      <c r="G279" s="4" t="s">
        <v>19</v>
      </c>
      <c r="H279" s="4" t="s">
        <v>13</v>
      </c>
      <c r="I279" s="20">
        <v>0</v>
      </c>
      <c r="J279" s="20">
        <v>0</v>
      </c>
      <c r="K279" s="20">
        <v>0</v>
      </c>
      <c r="L279" s="20">
        <v>0</v>
      </c>
      <c r="M279" s="20">
        <v>0</v>
      </c>
      <c r="N279" s="20">
        <v>0</v>
      </c>
      <c r="O279" s="20">
        <v>0</v>
      </c>
      <c r="R279" s="8">
        <f t="shared" si="32"/>
        <v>0</v>
      </c>
      <c r="S279" s="8">
        <f t="shared" si="33"/>
        <v>0</v>
      </c>
      <c r="T279" s="8">
        <f t="shared" si="34"/>
        <v>0</v>
      </c>
      <c r="U279" s="8">
        <f t="shared" si="35"/>
        <v>0</v>
      </c>
      <c r="V279" s="8">
        <f t="shared" si="36"/>
        <v>0</v>
      </c>
      <c r="W279" s="8">
        <f t="shared" si="37"/>
        <v>0</v>
      </c>
      <c r="X279" s="8">
        <f t="shared" si="38"/>
        <v>0</v>
      </c>
      <c r="Y279" s="8">
        <f t="shared" si="39"/>
        <v>0</v>
      </c>
      <c r="Z279" t="s">
        <v>101</v>
      </c>
      <c r="AA279" t="s">
        <v>65</v>
      </c>
    </row>
    <row r="280" spans="1:27" ht="13.45" hidden="1" thickBot="1" x14ac:dyDescent="0.3">
      <c r="A280" s="4" t="s">
        <v>66</v>
      </c>
      <c r="B280" s="4" t="s">
        <v>19</v>
      </c>
      <c r="C280" s="4" t="s">
        <v>13</v>
      </c>
      <c r="D280" s="4" t="s">
        <v>23</v>
      </c>
      <c r="E280" s="4" t="s">
        <v>67</v>
      </c>
      <c r="F280" s="4" t="s">
        <v>44</v>
      </c>
      <c r="G280" s="4" t="s">
        <v>19</v>
      </c>
      <c r="H280" s="4" t="s">
        <v>13</v>
      </c>
      <c r="I280" s="20">
        <v>0</v>
      </c>
      <c r="J280" s="20">
        <v>0</v>
      </c>
      <c r="K280" s="20">
        <v>0</v>
      </c>
      <c r="L280" s="20">
        <v>0</v>
      </c>
      <c r="M280" s="20">
        <v>0</v>
      </c>
      <c r="N280" s="20">
        <v>0</v>
      </c>
      <c r="O280" s="20">
        <v>0</v>
      </c>
      <c r="R280" s="8">
        <f t="shared" si="32"/>
        <v>0</v>
      </c>
      <c r="S280" s="8">
        <f t="shared" si="33"/>
        <v>0</v>
      </c>
      <c r="T280" s="8">
        <f t="shared" si="34"/>
        <v>0</v>
      </c>
      <c r="U280" s="8">
        <f t="shared" si="35"/>
        <v>0</v>
      </c>
      <c r="V280" s="8">
        <f t="shared" si="36"/>
        <v>0</v>
      </c>
      <c r="W280" s="8">
        <f t="shared" si="37"/>
        <v>0</v>
      </c>
      <c r="X280" s="8">
        <f t="shared" si="38"/>
        <v>0</v>
      </c>
      <c r="Y280" s="8">
        <f t="shared" si="39"/>
        <v>0</v>
      </c>
      <c r="Z280" t="s">
        <v>101</v>
      </c>
      <c r="AA280" t="s">
        <v>65</v>
      </c>
    </row>
    <row r="281" spans="1:27" ht="13.45" hidden="1" thickBot="1" x14ac:dyDescent="0.3">
      <c r="A281" s="4" t="s">
        <v>66</v>
      </c>
      <c r="B281" s="4" t="s">
        <v>19</v>
      </c>
      <c r="C281" s="4" t="s">
        <v>13</v>
      </c>
      <c r="D281" s="4" t="s">
        <v>42</v>
      </c>
      <c r="E281" s="4" t="s">
        <v>67</v>
      </c>
      <c r="F281" s="4" t="s">
        <v>44</v>
      </c>
      <c r="G281" s="4" t="s">
        <v>19</v>
      </c>
      <c r="H281" s="4" t="s">
        <v>13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R281" s="8">
        <f t="shared" si="32"/>
        <v>0</v>
      </c>
      <c r="S281" s="8">
        <f t="shared" si="33"/>
        <v>0</v>
      </c>
      <c r="T281" s="8">
        <f t="shared" si="34"/>
        <v>0</v>
      </c>
      <c r="U281" s="8">
        <f t="shared" si="35"/>
        <v>0</v>
      </c>
      <c r="V281" s="8">
        <f t="shared" si="36"/>
        <v>0</v>
      </c>
      <c r="W281" s="8">
        <f t="shared" si="37"/>
        <v>0</v>
      </c>
      <c r="X281" s="8">
        <f t="shared" si="38"/>
        <v>0</v>
      </c>
      <c r="Y281" s="8">
        <f t="shared" si="39"/>
        <v>0</v>
      </c>
      <c r="Z281" t="s">
        <v>101</v>
      </c>
      <c r="AA281" t="s">
        <v>65</v>
      </c>
    </row>
    <row r="282" spans="1:27" ht="13.45" hidden="1" thickBot="1" x14ac:dyDescent="0.3">
      <c r="A282" s="4" t="s">
        <v>66</v>
      </c>
      <c r="B282" s="4" t="s">
        <v>19</v>
      </c>
      <c r="C282" s="4" t="s">
        <v>13</v>
      </c>
      <c r="D282" s="4" t="s">
        <v>48</v>
      </c>
      <c r="E282" s="4" t="s">
        <v>67</v>
      </c>
      <c r="F282" s="4" t="s">
        <v>44</v>
      </c>
      <c r="G282" s="4" t="s">
        <v>19</v>
      </c>
      <c r="H282" s="4" t="s">
        <v>13</v>
      </c>
      <c r="I282" s="20">
        <v>0</v>
      </c>
      <c r="J282" s="20">
        <v>0</v>
      </c>
      <c r="K282" s="20">
        <v>0</v>
      </c>
      <c r="L282" s="20">
        <v>0</v>
      </c>
      <c r="M282" s="20">
        <v>0</v>
      </c>
      <c r="N282" s="20">
        <v>0</v>
      </c>
      <c r="O282" s="20">
        <v>0</v>
      </c>
      <c r="R282" s="8">
        <f t="shared" si="32"/>
        <v>0</v>
      </c>
      <c r="S282" s="8">
        <f t="shared" si="33"/>
        <v>0</v>
      </c>
      <c r="T282" s="8">
        <f t="shared" si="34"/>
        <v>0</v>
      </c>
      <c r="U282" s="8">
        <f t="shared" si="35"/>
        <v>0</v>
      </c>
      <c r="V282" s="8">
        <f t="shared" si="36"/>
        <v>0</v>
      </c>
      <c r="W282" s="8">
        <f t="shared" si="37"/>
        <v>0</v>
      </c>
      <c r="X282" s="8">
        <f t="shared" si="38"/>
        <v>0</v>
      </c>
      <c r="Y282" s="8">
        <f t="shared" si="39"/>
        <v>0</v>
      </c>
      <c r="Z282" t="s">
        <v>101</v>
      </c>
      <c r="AA282" t="s">
        <v>65</v>
      </c>
    </row>
    <row r="283" spans="1:27" ht="13.45" hidden="1" thickBot="1" x14ac:dyDescent="0.3">
      <c r="A283" s="3" t="s">
        <v>66</v>
      </c>
      <c r="B283" s="3" t="s">
        <v>19</v>
      </c>
      <c r="C283" s="3" t="s">
        <v>13</v>
      </c>
      <c r="D283" s="3" t="s">
        <v>48</v>
      </c>
      <c r="E283" s="3" t="s">
        <v>67</v>
      </c>
      <c r="F283" s="4" t="s">
        <v>44</v>
      </c>
      <c r="G283" s="3" t="s">
        <v>19</v>
      </c>
      <c r="H283" s="3" t="s">
        <v>13</v>
      </c>
      <c r="I283" s="22"/>
      <c r="J283" s="22"/>
      <c r="K283" s="22">
        <v>0</v>
      </c>
      <c r="L283" s="22"/>
      <c r="M283" s="22"/>
      <c r="N283" s="22"/>
      <c r="O283" s="22"/>
      <c r="R283" s="8">
        <f t="shared" si="32"/>
        <v>0</v>
      </c>
      <c r="S283" s="8">
        <f t="shared" si="33"/>
        <v>0</v>
      </c>
      <c r="T283" s="8">
        <f t="shared" si="34"/>
        <v>0</v>
      </c>
      <c r="U283" s="8">
        <f t="shared" si="35"/>
        <v>0</v>
      </c>
      <c r="V283" s="8">
        <f t="shared" si="36"/>
        <v>0</v>
      </c>
      <c r="W283" s="8">
        <f t="shared" si="37"/>
        <v>0</v>
      </c>
      <c r="X283" s="8">
        <f t="shared" si="38"/>
        <v>0</v>
      </c>
      <c r="Y283" s="8">
        <f t="shared" si="39"/>
        <v>0</v>
      </c>
      <c r="Z283" t="s">
        <v>101</v>
      </c>
      <c r="AA283" t="s">
        <v>65</v>
      </c>
    </row>
    <row r="284" spans="1:27" ht="13.45" hidden="1" thickBot="1" x14ac:dyDescent="0.3">
      <c r="A284" s="4" t="s">
        <v>66</v>
      </c>
      <c r="B284" s="4" t="s">
        <v>19</v>
      </c>
      <c r="C284" s="4" t="s">
        <v>13</v>
      </c>
      <c r="D284" s="4" t="s">
        <v>31</v>
      </c>
      <c r="E284" s="4" t="s">
        <v>67</v>
      </c>
      <c r="F284" s="4" t="s">
        <v>44</v>
      </c>
      <c r="G284" s="4" t="s">
        <v>19</v>
      </c>
      <c r="H284" s="4" t="s">
        <v>13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R284" s="8">
        <f t="shared" si="32"/>
        <v>0</v>
      </c>
      <c r="S284" s="8">
        <f t="shared" si="33"/>
        <v>0</v>
      </c>
      <c r="T284" s="8">
        <f t="shared" si="34"/>
        <v>0</v>
      </c>
      <c r="U284" s="8">
        <f t="shared" si="35"/>
        <v>0</v>
      </c>
      <c r="V284" s="8">
        <f t="shared" si="36"/>
        <v>0</v>
      </c>
      <c r="W284" s="8">
        <f t="shared" si="37"/>
        <v>0</v>
      </c>
      <c r="X284" s="8">
        <f t="shared" si="38"/>
        <v>0</v>
      </c>
      <c r="Y284" s="8">
        <f t="shared" si="39"/>
        <v>0</v>
      </c>
      <c r="Z284" t="s">
        <v>101</v>
      </c>
      <c r="AA284" t="s">
        <v>65</v>
      </c>
    </row>
    <row r="285" spans="1:27" ht="13.45" hidden="1" thickBot="1" x14ac:dyDescent="0.3">
      <c r="A285" s="4" t="s">
        <v>66</v>
      </c>
      <c r="B285" s="4" t="s">
        <v>19</v>
      </c>
      <c r="C285" s="4" t="s">
        <v>13</v>
      </c>
      <c r="D285" s="4" t="s">
        <v>25</v>
      </c>
      <c r="E285" s="4" t="s">
        <v>67</v>
      </c>
      <c r="F285" s="4" t="s">
        <v>44</v>
      </c>
      <c r="G285" s="4" t="s">
        <v>19</v>
      </c>
      <c r="H285" s="4" t="s">
        <v>13</v>
      </c>
      <c r="I285" s="20">
        <v>0</v>
      </c>
      <c r="J285" s="20">
        <v>0</v>
      </c>
      <c r="K285" s="20">
        <v>0</v>
      </c>
      <c r="L285" s="20">
        <v>0</v>
      </c>
      <c r="M285" s="20">
        <v>0</v>
      </c>
      <c r="N285" s="20">
        <v>0</v>
      </c>
      <c r="O285" s="20">
        <v>0</v>
      </c>
      <c r="R285" s="8">
        <f t="shared" si="32"/>
        <v>0</v>
      </c>
      <c r="S285" s="8">
        <f t="shared" si="33"/>
        <v>0</v>
      </c>
      <c r="T285" s="8">
        <f t="shared" si="34"/>
        <v>0</v>
      </c>
      <c r="U285" s="8">
        <f t="shared" si="35"/>
        <v>0</v>
      </c>
      <c r="V285" s="8">
        <f t="shared" si="36"/>
        <v>0</v>
      </c>
      <c r="W285" s="8">
        <f t="shared" si="37"/>
        <v>0</v>
      </c>
      <c r="X285" s="8">
        <f t="shared" si="38"/>
        <v>0</v>
      </c>
      <c r="Y285" s="8">
        <f t="shared" si="39"/>
        <v>0</v>
      </c>
      <c r="Z285" t="s">
        <v>101</v>
      </c>
      <c r="AA285" t="s">
        <v>65</v>
      </c>
    </row>
    <row r="286" spans="1:27" ht="13.45" hidden="1" thickBot="1" x14ac:dyDescent="0.3">
      <c r="A286" s="4" t="s">
        <v>66</v>
      </c>
      <c r="B286" s="4" t="s">
        <v>19</v>
      </c>
      <c r="C286" s="4" t="s">
        <v>13</v>
      </c>
      <c r="D286" s="4" t="s">
        <v>41</v>
      </c>
      <c r="E286" s="4" t="s">
        <v>67</v>
      </c>
      <c r="F286" s="4" t="s">
        <v>44</v>
      </c>
      <c r="G286" s="4" t="s">
        <v>19</v>
      </c>
      <c r="H286" s="4" t="s">
        <v>13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R286" s="8">
        <f t="shared" si="32"/>
        <v>0</v>
      </c>
      <c r="S286" s="8">
        <f t="shared" si="33"/>
        <v>0</v>
      </c>
      <c r="T286" s="8">
        <f t="shared" si="34"/>
        <v>0</v>
      </c>
      <c r="U286" s="8">
        <f t="shared" si="35"/>
        <v>0</v>
      </c>
      <c r="V286" s="8">
        <f t="shared" si="36"/>
        <v>0</v>
      </c>
      <c r="W286" s="8">
        <f t="shared" si="37"/>
        <v>0</v>
      </c>
      <c r="X286" s="8">
        <f t="shared" si="38"/>
        <v>0</v>
      </c>
      <c r="Y286" s="8">
        <f t="shared" si="39"/>
        <v>0</v>
      </c>
      <c r="Z286" t="s">
        <v>101</v>
      </c>
      <c r="AA286" t="s">
        <v>65</v>
      </c>
    </row>
    <row r="287" spans="1:27" ht="13.45" hidden="1" thickBot="1" x14ac:dyDescent="0.3">
      <c r="A287" s="4" t="s">
        <v>66</v>
      </c>
      <c r="B287" s="4" t="s">
        <v>19</v>
      </c>
      <c r="C287" s="4" t="s">
        <v>13</v>
      </c>
      <c r="D287" s="4" t="s">
        <v>36</v>
      </c>
      <c r="E287" s="4" t="s">
        <v>67</v>
      </c>
      <c r="F287" s="4" t="s">
        <v>44</v>
      </c>
      <c r="G287" s="4" t="s">
        <v>19</v>
      </c>
      <c r="H287" s="4" t="s">
        <v>13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R287" s="8">
        <f t="shared" si="32"/>
        <v>0</v>
      </c>
      <c r="S287" s="8">
        <f t="shared" si="33"/>
        <v>0</v>
      </c>
      <c r="T287" s="8">
        <f t="shared" si="34"/>
        <v>0</v>
      </c>
      <c r="U287" s="8">
        <f t="shared" si="35"/>
        <v>0</v>
      </c>
      <c r="V287" s="8">
        <f t="shared" si="36"/>
        <v>0</v>
      </c>
      <c r="W287" s="8">
        <f t="shared" si="37"/>
        <v>0</v>
      </c>
      <c r="X287" s="8">
        <f t="shared" si="38"/>
        <v>0</v>
      </c>
      <c r="Y287" s="8">
        <f t="shared" si="39"/>
        <v>0</v>
      </c>
      <c r="Z287" t="s">
        <v>101</v>
      </c>
      <c r="AA287" t="s">
        <v>65</v>
      </c>
    </row>
    <row r="288" spans="1:27" ht="13.45" hidden="1" thickBot="1" x14ac:dyDescent="0.3">
      <c r="A288" s="4" t="s">
        <v>64</v>
      </c>
      <c r="B288" s="3" t="s">
        <v>7</v>
      </c>
      <c r="C288" s="3" t="s">
        <v>13</v>
      </c>
      <c r="D288" s="3" t="s">
        <v>48</v>
      </c>
      <c r="E288" s="3" t="s">
        <v>43</v>
      </c>
      <c r="F288" s="4" t="s">
        <v>44</v>
      </c>
      <c r="G288" s="3" t="s">
        <v>7</v>
      </c>
      <c r="H288" s="3" t="s">
        <v>13</v>
      </c>
      <c r="I288" s="22"/>
      <c r="J288" s="22"/>
      <c r="K288" s="22">
        <v>-40156</v>
      </c>
      <c r="L288" s="22"/>
      <c r="M288" s="22">
        <v>-118145</v>
      </c>
      <c r="N288" s="22"/>
      <c r="O288" s="22">
        <v>-158301</v>
      </c>
      <c r="P288">
        <f>AF!$N$5</f>
        <v>0.48831999999999998</v>
      </c>
      <c r="Q288">
        <f>AF!$P$5</f>
        <v>0.14890999999999999</v>
      </c>
      <c r="R288" s="8">
        <f t="shared" si="32"/>
        <v>0</v>
      </c>
      <c r="S288" s="8">
        <f t="shared" si="33"/>
        <v>-19608.977919999998</v>
      </c>
      <c r="T288" s="8">
        <f t="shared" si="34"/>
        <v>-57692.566399999996</v>
      </c>
      <c r="U288" s="8">
        <f t="shared" si="35"/>
        <v>-77301.544320000001</v>
      </c>
      <c r="V288" s="8">
        <f t="shared" si="36"/>
        <v>0</v>
      </c>
      <c r="W288" s="8">
        <f t="shared" si="37"/>
        <v>-5979.6299599999993</v>
      </c>
      <c r="X288" s="8">
        <f t="shared" si="38"/>
        <v>-17592.971949999999</v>
      </c>
      <c r="Y288" s="8">
        <f t="shared" si="39"/>
        <v>-23572.601909999998</v>
      </c>
      <c r="Z288" t="s">
        <v>101</v>
      </c>
      <c r="AA288" t="s">
        <v>64</v>
      </c>
    </row>
    <row r="289" spans="1:27" ht="13.45" thickBot="1" x14ac:dyDescent="0.3">
      <c r="A289" s="4" t="s">
        <v>64</v>
      </c>
      <c r="B289" s="3" t="s">
        <v>7</v>
      </c>
      <c r="C289" s="3" t="s">
        <v>13</v>
      </c>
      <c r="D289" s="3" t="s">
        <v>48</v>
      </c>
      <c r="E289" s="3" t="s">
        <v>14</v>
      </c>
      <c r="F289" s="4" t="s">
        <v>11</v>
      </c>
      <c r="G289" s="3" t="s">
        <v>7</v>
      </c>
      <c r="H289" s="3" t="s">
        <v>13</v>
      </c>
      <c r="I289" s="22"/>
      <c r="J289" s="22"/>
      <c r="K289" s="22">
        <v>-4</v>
      </c>
      <c r="L289" s="22"/>
      <c r="M289" s="22">
        <v>-10</v>
      </c>
      <c r="N289" s="22"/>
      <c r="O289" s="22">
        <v>-14</v>
      </c>
      <c r="P289">
        <f>AF!$N$5</f>
        <v>0.48831999999999998</v>
      </c>
      <c r="Q289">
        <f>AF!$P$5</f>
        <v>0.14890999999999999</v>
      </c>
      <c r="R289" s="8">
        <f t="shared" si="32"/>
        <v>0</v>
      </c>
      <c r="S289" s="8">
        <f t="shared" si="33"/>
        <v>-1.9532799999999999</v>
      </c>
      <c r="T289" s="8">
        <f t="shared" si="34"/>
        <v>-4.8831999999999995</v>
      </c>
      <c r="U289" s="8">
        <f t="shared" si="35"/>
        <v>-6.8364799999999999</v>
      </c>
      <c r="V289" s="8">
        <f t="shared" si="36"/>
        <v>0</v>
      </c>
      <c r="W289" s="8">
        <f t="shared" si="37"/>
        <v>-0.59563999999999995</v>
      </c>
      <c r="X289" s="8">
        <f t="shared" si="38"/>
        <v>-1.4890999999999999</v>
      </c>
      <c r="Y289" s="8">
        <f t="shared" si="39"/>
        <v>-2.08474</v>
      </c>
      <c r="Z289" t="s">
        <v>101</v>
      </c>
      <c r="AA289" t="s">
        <v>64</v>
      </c>
    </row>
    <row r="290" spans="1:27" ht="13.45" hidden="1" thickBot="1" x14ac:dyDescent="0.3">
      <c r="A290" s="4" t="s">
        <v>64</v>
      </c>
      <c r="B290" s="4" t="s">
        <v>7</v>
      </c>
      <c r="C290" s="4" t="s">
        <v>13</v>
      </c>
      <c r="D290" s="4" t="s">
        <v>15</v>
      </c>
      <c r="E290" s="4" t="s">
        <v>37</v>
      </c>
      <c r="F290" s="4" t="s">
        <v>38</v>
      </c>
      <c r="G290" s="4" t="s">
        <v>7</v>
      </c>
      <c r="H290" s="4" t="s">
        <v>13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>
        <f>AF!$N$5</f>
        <v>0.48831999999999998</v>
      </c>
      <c r="Q290">
        <f>AF!$P$5</f>
        <v>0.14890999999999999</v>
      </c>
      <c r="R290" s="8">
        <f t="shared" si="32"/>
        <v>0</v>
      </c>
      <c r="S290" s="8">
        <f t="shared" si="33"/>
        <v>0</v>
      </c>
      <c r="T290" s="8">
        <f t="shared" si="34"/>
        <v>0</v>
      </c>
      <c r="U290" s="8">
        <f t="shared" si="35"/>
        <v>0</v>
      </c>
      <c r="V290" s="8">
        <f t="shared" si="36"/>
        <v>0</v>
      </c>
      <c r="W290" s="8">
        <f t="shared" si="37"/>
        <v>0</v>
      </c>
      <c r="X290" s="8">
        <f t="shared" si="38"/>
        <v>0</v>
      </c>
      <c r="Y290" s="8">
        <f t="shared" si="39"/>
        <v>0</v>
      </c>
      <c r="Z290" t="s">
        <v>103</v>
      </c>
      <c r="AA290" t="s">
        <v>64</v>
      </c>
    </row>
    <row r="291" spans="1:27" ht="13.45" hidden="1" thickBot="1" x14ac:dyDescent="0.3">
      <c r="A291" s="4" t="s">
        <v>64</v>
      </c>
      <c r="B291" s="4" t="s">
        <v>7</v>
      </c>
      <c r="C291" s="4" t="s">
        <v>13</v>
      </c>
      <c r="D291" s="4" t="s">
        <v>9</v>
      </c>
      <c r="E291" s="4" t="s">
        <v>37</v>
      </c>
      <c r="F291" s="4" t="s">
        <v>38</v>
      </c>
      <c r="G291" s="4" t="s">
        <v>7</v>
      </c>
      <c r="H291" s="4" t="s">
        <v>13</v>
      </c>
      <c r="I291" s="20">
        <v>0</v>
      </c>
      <c r="J291" s="20">
        <v>0</v>
      </c>
      <c r="K291" s="20">
        <v>0</v>
      </c>
      <c r="L291" s="20">
        <v>0</v>
      </c>
      <c r="M291" s="20">
        <v>0</v>
      </c>
      <c r="N291" s="20">
        <v>0</v>
      </c>
      <c r="O291" s="20">
        <v>0</v>
      </c>
      <c r="P291">
        <f>AF!$N$5</f>
        <v>0.48831999999999998</v>
      </c>
      <c r="Q291">
        <f>AF!$P$5</f>
        <v>0.14890999999999999</v>
      </c>
      <c r="R291" s="8">
        <f t="shared" si="32"/>
        <v>0</v>
      </c>
      <c r="S291" s="8">
        <f t="shared" si="33"/>
        <v>0</v>
      </c>
      <c r="T291" s="8">
        <f t="shared" si="34"/>
        <v>0</v>
      </c>
      <c r="U291" s="8">
        <f t="shared" si="35"/>
        <v>0</v>
      </c>
      <c r="V291" s="8">
        <f t="shared" si="36"/>
        <v>0</v>
      </c>
      <c r="W291" s="8">
        <f t="shared" si="37"/>
        <v>0</v>
      </c>
      <c r="X291" s="8">
        <f t="shared" si="38"/>
        <v>0</v>
      </c>
      <c r="Y291" s="8">
        <f t="shared" si="39"/>
        <v>0</v>
      </c>
      <c r="Z291" t="s">
        <v>103</v>
      </c>
      <c r="AA291" t="s">
        <v>64</v>
      </c>
    </row>
    <row r="292" spans="1:27" ht="13.45" hidden="1" thickBot="1" x14ac:dyDescent="0.3">
      <c r="A292" s="4" t="s">
        <v>64</v>
      </c>
      <c r="B292" s="4" t="s">
        <v>7</v>
      </c>
      <c r="C292" s="4" t="s">
        <v>13</v>
      </c>
      <c r="D292" s="4" t="s">
        <v>20</v>
      </c>
      <c r="E292" s="4" t="s">
        <v>37</v>
      </c>
      <c r="F292" s="4" t="s">
        <v>38</v>
      </c>
      <c r="G292" s="4" t="s">
        <v>7</v>
      </c>
      <c r="H292" s="4" t="s">
        <v>13</v>
      </c>
      <c r="I292" s="20">
        <v>0</v>
      </c>
      <c r="J292" s="20">
        <v>0</v>
      </c>
      <c r="K292" s="20">
        <v>0</v>
      </c>
      <c r="L292" s="20">
        <v>0</v>
      </c>
      <c r="M292" s="20">
        <v>0</v>
      </c>
      <c r="N292" s="20">
        <v>0</v>
      </c>
      <c r="O292" s="20">
        <v>0</v>
      </c>
      <c r="P292">
        <f>AF!$N$5</f>
        <v>0.48831999999999998</v>
      </c>
      <c r="Q292">
        <f>AF!$P$5</f>
        <v>0.14890999999999999</v>
      </c>
      <c r="R292" s="8">
        <f t="shared" si="32"/>
        <v>0</v>
      </c>
      <c r="S292" s="8">
        <f t="shared" si="33"/>
        <v>0</v>
      </c>
      <c r="T292" s="8">
        <f t="shared" si="34"/>
        <v>0</v>
      </c>
      <c r="U292" s="8">
        <f t="shared" si="35"/>
        <v>0</v>
      </c>
      <c r="V292" s="8">
        <f t="shared" si="36"/>
        <v>0</v>
      </c>
      <c r="W292" s="8">
        <f t="shared" si="37"/>
        <v>0</v>
      </c>
      <c r="X292" s="8">
        <f t="shared" si="38"/>
        <v>0</v>
      </c>
      <c r="Y292" s="8">
        <f t="shared" si="39"/>
        <v>0</v>
      </c>
      <c r="Z292" t="s">
        <v>103</v>
      </c>
      <c r="AA292" t="s">
        <v>64</v>
      </c>
    </row>
    <row r="293" spans="1:27" ht="13.45" hidden="1" thickBot="1" x14ac:dyDescent="0.3">
      <c r="A293" s="4" t="s">
        <v>64</v>
      </c>
      <c r="B293" s="4" t="s">
        <v>7</v>
      </c>
      <c r="C293" s="4" t="s">
        <v>13</v>
      </c>
      <c r="D293" s="4" t="s">
        <v>39</v>
      </c>
      <c r="E293" s="4" t="s">
        <v>37</v>
      </c>
      <c r="F293" s="4" t="s">
        <v>38</v>
      </c>
      <c r="G293" s="4" t="s">
        <v>7</v>
      </c>
      <c r="H293" s="4" t="s">
        <v>13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>
        <f>AF!$N$5</f>
        <v>0.48831999999999998</v>
      </c>
      <c r="Q293">
        <f>AF!$P$5</f>
        <v>0.14890999999999999</v>
      </c>
      <c r="R293" s="8">
        <f t="shared" si="32"/>
        <v>0</v>
      </c>
      <c r="S293" s="8">
        <f t="shared" si="33"/>
        <v>0</v>
      </c>
      <c r="T293" s="8">
        <f t="shared" si="34"/>
        <v>0</v>
      </c>
      <c r="U293" s="8">
        <f t="shared" si="35"/>
        <v>0</v>
      </c>
      <c r="V293" s="8">
        <f t="shared" si="36"/>
        <v>0</v>
      </c>
      <c r="W293" s="8">
        <f t="shared" si="37"/>
        <v>0</v>
      </c>
      <c r="X293" s="8">
        <f t="shared" si="38"/>
        <v>0</v>
      </c>
      <c r="Y293" s="8">
        <f t="shared" si="39"/>
        <v>0</v>
      </c>
      <c r="Z293" t="s">
        <v>103</v>
      </c>
      <c r="AA293" t="s">
        <v>64</v>
      </c>
    </row>
    <row r="294" spans="1:27" ht="13.45" hidden="1" thickBot="1" x14ac:dyDescent="0.3">
      <c r="A294" s="4" t="s">
        <v>64</v>
      </c>
      <c r="B294" s="4" t="s">
        <v>7</v>
      </c>
      <c r="C294" s="4" t="s">
        <v>13</v>
      </c>
      <c r="D294" s="4" t="s">
        <v>55</v>
      </c>
      <c r="E294" s="4" t="s">
        <v>37</v>
      </c>
      <c r="F294" s="4" t="s">
        <v>38</v>
      </c>
      <c r="G294" s="4" t="s">
        <v>7</v>
      </c>
      <c r="H294" s="4" t="s">
        <v>13</v>
      </c>
      <c r="I294" s="20">
        <v>0</v>
      </c>
      <c r="J294" s="20">
        <v>0</v>
      </c>
      <c r="K294" s="20">
        <v>0</v>
      </c>
      <c r="L294" s="20">
        <v>0</v>
      </c>
      <c r="M294" s="20">
        <v>0</v>
      </c>
      <c r="N294" s="20">
        <v>0</v>
      </c>
      <c r="O294" s="20">
        <v>0</v>
      </c>
      <c r="P294">
        <f>AF!$N$5</f>
        <v>0.48831999999999998</v>
      </c>
      <c r="Q294">
        <f>AF!$P$5</f>
        <v>0.14890999999999999</v>
      </c>
      <c r="R294" s="8">
        <f t="shared" si="32"/>
        <v>0</v>
      </c>
      <c r="S294" s="8">
        <f t="shared" si="33"/>
        <v>0</v>
      </c>
      <c r="T294" s="8">
        <f t="shared" si="34"/>
        <v>0</v>
      </c>
      <c r="U294" s="8">
        <f t="shared" si="35"/>
        <v>0</v>
      </c>
      <c r="V294" s="8">
        <f t="shared" si="36"/>
        <v>0</v>
      </c>
      <c r="W294" s="8">
        <f t="shared" si="37"/>
        <v>0</v>
      </c>
      <c r="X294" s="8">
        <f t="shared" si="38"/>
        <v>0</v>
      </c>
      <c r="Y294" s="8">
        <f t="shared" si="39"/>
        <v>0</v>
      </c>
      <c r="Z294" t="s">
        <v>103</v>
      </c>
      <c r="AA294" t="s">
        <v>64</v>
      </c>
    </row>
    <row r="295" spans="1:27" ht="13.45" hidden="1" thickBot="1" x14ac:dyDescent="0.3">
      <c r="A295" s="4" t="s">
        <v>64</v>
      </c>
      <c r="B295" s="4" t="s">
        <v>7</v>
      </c>
      <c r="C295" s="4" t="s">
        <v>13</v>
      </c>
      <c r="D295" s="4" t="s">
        <v>23</v>
      </c>
      <c r="E295" s="4" t="s">
        <v>37</v>
      </c>
      <c r="F295" s="4" t="s">
        <v>38</v>
      </c>
      <c r="G295" s="4" t="s">
        <v>7</v>
      </c>
      <c r="H295" s="4" t="s">
        <v>13</v>
      </c>
      <c r="I295" s="20">
        <v>0</v>
      </c>
      <c r="J295" s="20">
        <v>0</v>
      </c>
      <c r="K295" s="20">
        <v>0</v>
      </c>
      <c r="L295" s="20">
        <v>0</v>
      </c>
      <c r="M295" s="20">
        <v>0</v>
      </c>
      <c r="N295" s="20">
        <v>0</v>
      </c>
      <c r="O295" s="20">
        <v>0</v>
      </c>
      <c r="P295">
        <f>AF!$N$5</f>
        <v>0.48831999999999998</v>
      </c>
      <c r="Q295">
        <f>AF!$P$5</f>
        <v>0.14890999999999999</v>
      </c>
      <c r="R295" s="8">
        <f t="shared" si="32"/>
        <v>0</v>
      </c>
      <c r="S295" s="8">
        <f t="shared" si="33"/>
        <v>0</v>
      </c>
      <c r="T295" s="8">
        <f t="shared" si="34"/>
        <v>0</v>
      </c>
      <c r="U295" s="8">
        <f t="shared" si="35"/>
        <v>0</v>
      </c>
      <c r="V295" s="8">
        <f t="shared" si="36"/>
        <v>0</v>
      </c>
      <c r="W295" s="8">
        <f t="shared" si="37"/>
        <v>0</v>
      </c>
      <c r="X295" s="8">
        <f t="shared" si="38"/>
        <v>0</v>
      </c>
      <c r="Y295" s="8">
        <f t="shared" si="39"/>
        <v>0</v>
      </c>
      <c r="Z295" t="s">
        <v>103</v>
      </c>
      <c r="AA295" t="s">
        <v>64</v>
      </c>
    </row>
    <row r="296" spans="1:27" ht="13.45" hidden="1" thickBot="1" x14ac:dyDescent="0.3">
      <c r="A296" s="4" t="s">
        <v>64</v>
      </c>
      <c r="B296" s="4" t="s">
        <v>7</v>
      </c>
      <c r="C296" s="4" t="s">
        <v>13</v>
      </c>
      <c r="D296" s="4" t="s">
        <v>42</v>
      </c>
      <c r="E296" s="4" t="s">
        <v>37</v>
      </c>
      <c r="F296" s="4" t="s">
        <v>38</v>
      </c>
      <c r="G296" s="4" t="s">
        <v>7</v>
      </c>
      <c r="H296" s="4" t="s">
        <v>13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>
        <f>AF!$N$5</f>
        <v>0.48831999999999998</v>
      </c>
      <c r="Q296">
        <f>AF!$P$5</f>
        <v>0.14890999999999999</v>
      </c>
      <c r="R296" s="8">
        <f t="shared" si="32"/>
        <v>0</v>
      </c>
      <c r="S296" s="8">
        <f t="shared" si="33"/>
        <v>0</v>
      </c>
      <c r="T296" s="8">
        <f t="shared" si="34"/>
        <v>0</v>
      </c>
      <c r="U296" s="8">
        <f t="shared" si="35"/>
        <v>0</v>
      </c>
      <c r="V296" s="8">
        <f t="shared" si="36"/>
        <v>0</v>
      </c>
      <c r="W296" s="8">
        <f t="shared" si="37"/>
        <v>0</v>
      </c>
      <c r="X296" s="8">
        <f t="shared" si="38"/>
        <v>0</v>
      </c>
      <c r="Y296" s="8">
        <f t="shared" si="39"/>
        <v>0</v>
      </c>
      <c r="Z296" t="s">
        <v>103</v>
      </c>
      <c r="AA296" t="s">
        <v>64</v>
      </c>
    </row>
    <row r="297" spans="1:27" ht="13.45" hidden="1" thickBot="1" x14ac:dyDescent="0.3">
      <c r="A297" s="4" t="s">
        <v>64</v>
      </c>
      <c r="B297" s="4" t="s">
        <v>7</v>
      </c>
      <c r="C297" s="4" t="s">
        <v>13</v>
      </c>
      <c r="D297" s="4" t="s">
        <v>48</v>
      </c>
      <c r="E297" s="4" t="s">
        <v>37</v>
      </c>
      <c r="F297" s="4" t="s">
        <v>38</v>
      </c>
      <c r="G297" s="4" t="s">
        <v>7</v>
      </c>
      <c r="H297" s="4" t="s">
        <v>13</v>
      </c>
      <c r="I297" s="20">
        <v>0</v>
      </c>
      <c r="J297" s="20">
        <v>0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>
        <f>AF!$N$5</f>
        <v>0.48831999999999998</v>
      </c>
      <c r="Q297">
        <f>AF!$P$5</f>
        <v>0.14890999999999999</v>
      </c>
      <c r="R297" s="8">
        <f t="shared" si="32"/>
        <v>0</v>
      </c>
      <c r="S297" s="8">
        <f t="shared" si="33"/>
        <v>0</v>
      </c>
      <c r="T297" s="8">
        <f t="shared" si="34"/>
        <v>0</v>
      </c>
      <c r="U297" s="8">
        <f t="shared" si="35"/>
        <v>0</v>
      </c>
      <c r="V297" s="8">
        <f t="shared" si="36"/>
        <v>0</v>
      </c>
      <c r="W297" s="8">
        <f t="shared" si="37"/>
        <v>0</v>
      </c>
      <c r="X297" s="8">
        <f t="shared" si="38"/>
        <v>0</v>
      </c>
      <c r="Y297" s="8">
        <f t="shared" si="39"/>
        <v>0</v>
      </c>
      <c r="Z297" t="s">
        <v>103</v>
      </c>
      <c r="AA297" t="s">
        <v>64</v>
      </c>
    </row>
    <row r="298" spans="1:27" ht="13.45" hidden="1" thickBot="1" x14ac:dyDescent="0.3">
      <c r="A298" s="4" t="s">
        <v>64</v>
      </c>
      <c r="B298" s="3" t="s">
        <v>7</v>
      </c>
      <c r="C298" s="3" t="s">
        <v>13</v>
      </c>
      <c r="D298" s="3" t="s">
        <v>48</v>
      </c>
      <c r="E298" s="3" t="s">
        <v>37</v>
      </c>
      <c r="F298" s="4" t="s">
        <v>38</v>
      </c>
      <c r="G298" s="3" t="s">
        <v>7</v>
      </c>
      <c r="H298" s="3" t="s">
        <v>13</v>
      </c>
      <c r="I298" s="22">
        <v>0</v>
      </c>
      <c r="J298" s="22"/>
      <c r="K298" s="22">
        <v>0</v>
      </c>
      <c r="L298" s="22"/>
      <c r="M298" s="22"/>
      <c r="N298" s="22"/>
      <c r="O298" s="22">
        <v>0</v>
      </c>
      <c r="P298">
        <f>AF!$N$5</f>
        <v>0.48831999999999998</v>
      </c>
      <c r="Q298">
        <f>AF!$P$5</f>
        <v>0.14890999999999999</v>
      </c>
      <c r="R298" s="8">
        <f t="shared" si="32"/>
        <v>0</v>
      </c>
      <c r="S298" s="8">
        <f t="shared" si="33"/>
        <v>0</v>
      </c>
      <c r="T298" s="8">
        <f t="shared" si="34"/>
        <v>0</v>
      </c>
      <c r="U298" s="8">
        <f t="shared" si="35"/>
        <v>0</v>
      </c>
      <c r="V298" s="8">
        <f t="shared" si="36"/>
        <v>0</v>
      </c>
      <c r="W298" s="8">
        <f t="shared" si="37"/>
        <v>0</v>
      </c>
      <c r="X298" s="8">
        <f t="shared" si="38"/>
        <v>0</v>
      </c>
      <c r="Y298" s="8">
        <f t="shared" si="39"/>
        <v>0</v>
      </c>
      <c r="Z298" t="s">
        <v>103</v>
      </c>
      <c r="AA298" t="s">
        <v>64</v>
      </c>
    </row>
    <row r="299" spans="1:27" ht="13.45" hidden="1" thickBot="1" x14ac:dyDescent="0.3">
      <c r="A299" s="4" t="s">
        <v>64</v>
      </c>
      <c r="B299" s="4" t="s">
        <v>7</v>
      </c>
      <c r="C299" s="4" t="s">
        <v>13</v>
      </c>
      <c r="D299" s="4" t="s">
        <v>31</v>
      </c>
      <c r="E299" s="4" t="s">
        <v>37</v>
      </c>
      <c r="F299" s="4" t="s">
        <v>38</v>
      </c>
      <c r="G299" s="4" t="s">
        <v>7</v>
      </c>
      <c r="H299" s="4" t="s">
        <v>13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>
        <f>AF!$N$5</f>
        <v>0.48831999999999998</v>
      </c>
      <c r="Q299">
        <f>AF!$P$5</f>
        <v>0.14890999999999999</v>
      </c>
      <c r="R299" s="8">
        <f t="shared" si="32"/>
        <v>0</v>
      </c>
      <c r="S299" s="8">
        <f t="shared" si="33"/>
        <v>0</v>
      </c>
      <c r="T299" s="8">
        <f t="shared" si="34"/>
        <v>0</v>
      </c>
      <c r="U299" s="8">
        <f t="shared" si="35"/>
        <v>0</v>
      </c>
      <c r="V299" s="8">
        <f t="shared" si="36"/>
        <v>0</v>
      </c>
      <c r="W299" s="8">
        <f t="shared" si="37"/>
        <v>0</v>
      </c>
      <c r="X299" s="8">
        <f t="shared" si="38"/>
        <v>0</v>
      </c>
      <c r="Y299" s="8">
        <f t="shared" si="39"/>
        <v>0</v>
      </c>
      <c r="Z299" t="s">
        <v>103</v>
      </c>
      <c r="AA299" t="s">
        <v>64</v>
      </c>
    </row>
    <row r="300" spans="1:27" ht="13.45" hidden="1" thickBot="1" x14ac:dyDescent="0.3">
      <c r="A300" s="4" t="s">
        <v>64</v>
      </c>
      <c r="B300" s="4" t="s">
        <v>7</v>
      </c>
      <c r="C300" s="4" t="s">
        <v>13</v>
      </c>
      <c r="D300" s="4" t="s">
        <v>25</v>
      </c>
      <c r="E300" s="4" t="s">
        <v>37</v>
      </c>
      <c r="F300" s="4" t="s">
        <v>38</v>
      </c>
      <c r="G300" s="4" t="s">
        <v>7</v>
      </c>
      <c r="H300" s="4" t="s">
        <v>13</v>
      </c>
      <c r="I300" s="20">
        <v>0</v>
      </c>
      <c r="J300" s="20">
        <v>0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>
        <f>AF!$N$5</f>
        <v>0.48831999999999998</v>
      </c>
      <c r="Q300">
        <f>AF!$P$5</f>
        <v>0.14890999999999999</v>
      </c>
      <c r="R300" s="8">
        <f t="shared" si="32"/>
        <v>0</v>
      </c>
      <c r="S300" s="8">
        <f t="shared" si="33"/>
        <v>0</v>
      </c>
      <c r="T300" s="8">
        <f t="shared" si="34"/>
        <v>0</v>
      </c>
      <c r="U300" s="8">
        <f t="shared" si="35"/>
        <v>0</v>
      </c>
      <c r="V300" s="8">
        <f t="shared" si="36"/>
        <v>0</v>
      </c>
      <c r="W300" s="8">
        <f t="shared" si="37"/>
        <v>0</v>
      </c>
      <c r="X300" s="8">
        <f t="shared" si="38"/>
        <v>0</v>
      </c>
      <c r="Y300" s="8">
        <f t="shared" si="39"/>
        <v>0</v>
      </c>
      <c r="Z300" t="s">
        <v>103</v>
      </c>
      <c r="AA300" t="s">
        <v>64</v>
      </c>
    </row>
    <row r="301" spans="1:27" ht="13.45" hidden="1" thickBot="1" x14ac:dyDescent="0.3">
      <c r="A301" s="4" t="s">
        <v>64</v>
      </c>
      <c r="B301" s="4" t="s">
        <v>7</v>
      </c>
      <c r="C301" s="4" t="s">
        <v>13</v>
      </c>
      <c r="D301" s="4" t="s">
        <v>41</v>
      </c>
      <c r="E301" s="4" t="s">
        <v>37</v>
      </c>
      <c r="F301" s="4" t="s">
        <v>38</v>
      </c>
      <c r="G301" s="4" t="s">
        <v>7</v>
      </c>
      <c r="H301" s="4" t="s">
        <v>13</v>
      </c>
      <c r="I301" s="20">
        <v>0</v>
      </c>
      <c r="J301" s="20">
        <v>0</v>
      </c>
      <c r="K301" s="20">
        <v>0</v>
      </c>
      <c r="L301" s="20">
        <v>0</v>
      </c>
      <c r="M301" s="20">
        <v>0</v>
      </c>
      <c r="N301" s="20">
        <v>0</v>
      </c>
      <c r="O301" s="20">
        <v>0</v>
      </c>
      <c r="P301">
        <f>AF!$N$5</f>
        <v>0.48831999999999998</v>
      </c>
      <c r="Q301">
        <f>AF!$P$5</f>
        <v>0.14890999999999999</v>
      </c>
      <c r="R301" s="8">
        <f t="shared" si="32"/>
        <v>0</v>
      </c>
      <c r="S301" s="8">
        <f t="shared" si="33"/>
        <v>0</v>
      </c>
      <c r="T301" s="8">
        <f t="shared" si="34"/>
        <v>0</v>
      </c>
      <c r="U301" s="8">
        <f t="shared" si="35"/>
        <v>0</v>
      </c>
      <c r="V301" s="8">
        <f t="shared" si="36"/>
        <v>0</v>
      </c>
      <c r="W301" s="8">
        <f t="shared" si="37"/>
        <v>0</v>
      </c>
      <c r="X301" s="8">
        <f t="shared" si="38"/>
        <v>0</v>
      </c>
      <c r="Y301" s="8">
        <f t="shared" si="39"/>
        <v>0</v>
      </c>
      <c r="Z301" t="s">
        <v>103</v>
      </c>
      <c r="AA301" t="s">
        <v>64</v>
      </c>
    </row>
    <row r="302" spans="1:27" ht="13.45" hidden="1" thickBot="1" x14ac:dyDescent="0.3">
      <c r="A302" s="4" t="s">
        <v>64</v>
      </c>
      <c r="B302" s="4" t="s">
        <v>7</v>
      </c>
      <c r="C302" s="4" t="s">
        <v>13</v>
      </c>
      <c r="D302" s="4" t="s">
        <v>36</v>
      </c>
      <c r="E302" s="4" t="s">
        <v>37</v>
      </c>
      <c r="F302" s="4" t="s">
        <v>38</v>
      </c>
      <c r="G302" s="4" t="s">
        <v>7</v>
      </c>
      <c r="H302" s="4" t="s">
        <v>13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>
        <f>AF!$N$5</f>
        <v>0.48831999999999998</v>
      </c>
      <c r="Q302">
        <f>AF!$P$5</f>
        <v>0.14890999999999999</v>
      </c>
      <c r="R302" s="8">
        <f t="shared" si="32"/>
        <v>0</v>
      </c>
      <c r="S302" s="8">
        <f t="shared" si="33"/>
        <v>0</v>
      </c>
      <c r="T302" s="8">
        <f t="shared" si="34"/>
        <v>0</v>
      </c>
      <c r="U302" s="8">
        <f t="shared" si="35"/>
        <v>0</v>
      </c>
      <c r="V302" s="8">
        <f t="shared" si="36"/>
        <v>0</v>
      </c>
      <c r="W302" s="8">
        <f t="shared" si="37"/>
        <v>0</v>
      </c>
      <c r="X302" s="8">
        <f t="shared" si="38"/>
        <v>0</v>
      </c>
      <c r="Y302" s="8">
        <f t="shared" si="39"/>
        <v>0</v>
      </c>
      <c r="Z302" t="s">
        <v>103</v>
      </c>
      <c r="AA302" t="s">
        <v>64</v>
      </c>
    </row>
    <row r="303" spans="1:27" ht="13.45" hidden="1" thickBot="1" x14ac:dyDescent="0.3">
      <c r="A303" s="4" t="s">
        <v>64</v>
      </c>
      <c r="B303" s="4" t="s">
        <v>7</v>
      </c>
      <c r="C303" s="4" t="s">
        <v>13</v>
      </c>
      <c r="D303" s="4" t="s">
        <v>15</v>
      </c>
      <c r="E303" s="4" t="s">
        <v>17</v>
      </c>
      <c r="F303" s="4" t="s">
        <v>18</v>
      </c>
      <c r="G303" s="4" t="s">
        <v>7</v>
      </c>
      <c r="H303" s="4" t="s">
        <v>13</v>
      </c>
      <c r="I303" s="20">
        <v>0</v>
      </c>
      <c r="J303" s="20">
        <v>0</v>
      </c>
      <c r="K303" s="20">
        <v>0</v>
      </c>
      <c r="L303" s="20">
        <v>0</v>
      </c>
      <c r="M303" s="20">
        <v>0</v>
      </c>
      <c r="N303" s="20">
        <v>0</v>
      </c>
      <c r="O303" s="20">
        <v>0</v>
      </c>
      <c r="P303">
        <f>AF!$N$5</f>
        <v>0.48831999999999998</v>
      </c>
      <c r="Q303">
        <f>AF!$P$5</f>
        <v>0.14890999999999999</v>
      </c>
      <c r="R303" s="8">
        <f t="shared" si="32"/>
        <v>0</v>
      </c>
      <c r="S303" s="8">
        <f t="shared" si="33"/>
        <v>0</v>
      </c>
      <c r="T303" s="8">
        <f t="shared" si="34"/>
        <v>0</v>
      </c>
      <c r="U303" s="8">
        <f t="shared" si="35"/>
        <v>0</v>
      </c>
      <c r="V303" s="8">
        <f t="shared" si="36"/>
        <v>0</v>
      </c>
      <c r="W303" s="8">
        <f t="shared" si="37"/>
        <v>0</v>
      </c>
      <c r="X303" s="8">
        <f t="shared" si="38"/>
        <v>0</v>
      </c>
      <c r="Y303" s="8">
        <f t="shared" si="39"/>
        <v>0</v>
      </c>
      <c r="Z303" t="s">
        <v>103</v>
      </c>
      <c r="AA303" t="s">
        <v>64</v>
      </c>
    </row>
    <row r="304" spans="1:27" ht="13.45" hidden="1" thickBot="1" x14ac:dyDescent="0.3">
      <c r="A304" s="4" t="s">
        <v>64</v>
      </c>
      <c r="B304" s="4" t="s">
        <v>7</v>
      </c>
      <c r="C304" s="4" t="s">
        <v>13</v>
      </c>
      <c r="D304" s="4" t="s">
        <v>9</v>
      </c>
      <c r="E304" s="4" t="s">
        <v>17</v>
      </c>
      <c r="F304" s="4" t="s">
        <v>18</v>
      </c>
      <c r="G304" s="4" t="s">
        <v>7</v>
      </c>
      <c r="H304" s="4" t="s">
        <v>13</v>
      </c>
      <c r="I304" s="20">
        <v>0</v>
      </c>
      <c r="J304" s="20">
        <v>0</v>
      </c>
      <c r="K304" s="20">
        <v>0</v>
      </c>
      <c r="L304" s="20">
        <v>0</v>
      </c>
      <c r="M304" s="20">
        <v>0</v>
      </c>
      <c r="N304" s="20">
        <v>0</v>
      </c>
      <c r="O304" s="20">
        <v>0</v>
      </c>
      <c r="P304">
        <f>AF!$N$5</f>
        <v>0.48831999999999998</v>
      </c>
      <c r="Q304">
        <f>AF!$P$5</f>
        <v>0.14890999999999999</v>
      </c>
      <c r="R304" s="8">
        <f t="shared" si="32"/>
        <v>0</v>
      </c>
      <c r="S304" s="8">
        <f t="shared" si="33"/>
        <v>0</v>
      </c>
      <c r="T304" s="8">
        <f t="shared" si="34"/>
        <v>0</v>
      </c>
      <c r="U304" s="8">
        <f t="shared" si="35"/>
        <v>0</v>
      </c>
      <c r="V304" s="8">
        <f t="shared" si="36"/>
        <v>0</v>
      </c>
      <c r="W304" s="8">
        <f t="shared" si="37"/>
        <v>0</v>
      </c>
      <c r="X304" s="8">
        <f t="shared" si="38"/>
        <v>0</v>
      </c>
      <c r="Y304" s="8">
        <f t="shared" si="39"/>
        <v>0</v>
      </c>
      <c r="Z304" t="s">
        <v>103</v>
      </c>
      <c r="AA304" t="s">
        <v>64</v>
      </c>
    </row>
    <row r="305" spans="1:27" ht="13.45" hidden="1" thickBot="1" x14ac:dyDescent="0.3">
      <c r="A305" s="4" t="s">
        <v>64</v>
      </c>
      <c r="B305" s="4" t="s">
        <v>7</v>
      </c>
      <c r="C305" s="4" t="s">
        <v>13</v>
      </c>
      <c r="D305" s="4" t="s">
        <v>20</v>
      </c>
      <c r="E305" s="4" t="s">
        <v>17</v>
      </c>
      <c r="F305" s="4" t="s">
        <v>18</v>
      </c>
      <c r="G305" s="4" t="s">
        <v>7</v>
      </c>
      <c r="H305" s="4" t="s">
        <v>13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>
        <f>AF!$N$5</f>
        <v>0.48831999999999998</v>
      </c>
      <c r="Q305">
        <f>AF!$P$5</f>
        <v>0.14890999999999999</v>
      </c>
      <c r="R305" s="8">
        <f t="shared" si="32"/>
        <v>0</v>
      </c>
      <c r="S305" s="8">
        <f t="shared" si="33"/>
        <v>0</v>
      </c>
      <c r="T305" s="8">
        <f t="shared" si="34"/>
        <v>0</v>
      </c>
      <c r="U305" s="8">
        <f t="shared" si="35"/>
        <v>0</v>
      </c>
      <c r="V305" s="8">
        <f t="shared" si="36"/>
        <v>0</v>
      </c>
      <c r="W305" s="8">
        <f t="shared" si="37"/>
        <v>0</v>
      </c>
      <c r="X305" s="8">
        <f t="shared" si="38"/>
        <v>0</v>
      </c>
      <c r="Y305" s="8">
        <f t="shared" si="39"/>
        <v>0</v>
      </c>
      <c r="Z305" t="s">
        <v>103</v>
      </c>
      <c r="AA305" t="s">
        <v>64</v>
      </c>
    </row>
    <row r="306" spans="1:27" ht="13.45" hidden="1" thickBot="1" x14ac:dyDescent="0.3">
      <c r="A306" s="4" t="s">
        <v>64</v>
      </c>
      <c r="B306" s="4" t="s">
        <v>7</v>
      </c>
      <c r="C306" s="4" t="s">
        <v>13</v>
      </c>
      <c r="D306" s="4" t="s">
        <v>39</v>
      </c>
      <c r="E306" s="4" t="s">
        <v>17</v>
      </c>
      <c r="F306" s="4" t="s">
        <v>18</v>
      </c>
      <c r="G306" s="4" t="s">
        <v>7</v>
      </c>
      <c r="H306" s="4" t="s">
        <v>13</v>
      </c>
      <c r="I306" s="20">
        <v>0</v>
      </c>
      <c r="J306" s="20">
        <v>0</v>
      </c>
      <c r="K306" s="20">
        <v>0</v>
      </c>
      <c r="L306" s="20">
        <v>0</v>
      </c>
      <c r="M306" s="20">
        <v>0</v>
      </c>
      <c r="N306" s="20">
        <v>0</v>
      </c>
      <c r="O306" s="20">
        <v>0</v>
      </c>
      <c r="P306">
        <f>AF!$N$5</f>
        <v>0.48831999999999998</v>
      </c>
      <c r="Q306">
        <f>AF!$P$5</f>
        <v>0.14890999999999999</v>
      </c>
      <c r="R306" s="8">
        <f t="shared" si="32"/>
        <v>0</v>
      </c>
      <c r="S306" s="8">
        <f t="shared" si="33"/>
        <v>0</v>
      </c>
      <c r="T306" s="8">
        <f t="shared" si="34"/>
        <v>0</v>
      </c>
      <c r="U306" s="8">
        <f t="shared" si="35"/>
        <v>0</v>
      </c>
      <c r="V306" s="8">
        <f t="shared" si="36"/>
        <v>0</v>
      </c>
      <c r="W306" s="8">
        <f t="shared" si="37"/>
        <v>0</v>
      </c>
      <c r="X306" s="8">
        <f t="shared" si="38"/>
        <v>0</v>
      </c>
      <c r="Y306" s="8">
        <f t="shared" si="39"/>
        <v>0</v>
      </c>
      <c r="Z306" t="s">
        <v>103</v>
      </c>
      <c r="AA306" t="s">
        <v>64</v>
      </c>
    </row>
    <row r="307" spans="1:27" ht="13.45" hidden="1" thickBot="1" x14ac:dyDescent="0.3">
      <c r="A307" s="4" t="s">
        <v>64</v>
      </c>
      <c r="B307" s="4" t="s">
        <v>7</v>
      </c>
      <c r="C307" s="4" t="s">
        <v>13</v>
      </c>
      <c r="D307" s="4" t="s">
        <v>55</v>
      </c>
      <c r="E307" s="4" t="s">
        <v>17</v>
      </c>
      <c r="F307" s="4" t="s">
        <v>18</v>
      </c>
      <c r="G307" s="4" t="s">
        <v>7</v>
      </c>
      <c r="H307" s="4" t="s">
        <v>13</v>
      </c>
      <c r="I307" s="20">
        <v>0</v>
      </c>
      <c r="J307" s="20">
        <v>0</v>
      </c>
      <c r="K307" s="20">
        <v>0</v>
      </c>
      <c r="L307" s="20">
        <v>0</v>
      </c>
      <c r="M307" s="20">
        <v>0</v>
      </c>
      <c r="N307" s="20">
        <v>0</v>
      </c>
      <c r="O307" s="20">
        <v>0</v>
      </c>
      <c r="P307">
        <f>AF!$N$5</f>
        <v>0.48831999999999998</v>
      </c>
      <c r="Q307">
        <f>AF!$P$5</f>
        <v>0.14890999999999999</v>
      </c>
      <c r="R307" s="8">
        <f t="shared" si="32"/>
        <v>0</v>
      </c>
      <c r="S307" s="8">
        <f t="shared" si="33"/>
        <v>0</v>
      </c>
      <c r="T307" s="8">
        <f t="shared" si="34"/>
        <v>0</v>
      </c>
      <c r="U307" s="8">
        <f t="shared" si="35"/>
        <v>0</v>
      </c>
      <c r="V307" s="8">
        <f t="shared" si="36"/>
        <v>0</v>
      </c>
      <c r="W307" s="8">
        <f t="shared" si="37"/>
        <v>0</v>
      </c>
      <c r="X307" s="8">
        <f t="shared" si="38"/>
        <v>0</v>
      </c>
      <c r="Y307" s="8">
        <f t="shared" si="39"/>
        <v>0</v>
      </c>
      <c r="Z307" t="s">
        <v>103</v>
      </c>
      <c r="AA307" t="s">
        <v>64</v>
      </c>
    </row>
    <row r="308" spans="1:27" ht="13.45" hidden="1" thickBot="1" x14ac:dyDescent="0.3">
      <c r="A308" s="4" t="s">
        <v>64</v>
      </c>
      <c r="B308" s="4" t="s">
        <v>7</v>
      </c>
      <c r="C308" s="4" t="s">
        <v>13</v>
      </c>
      <c r="D308" s="4" t="s">
        <v>23</v>
      </c>
      <c r="E308" s="4" t="s">
        <v>17</v>
      </c>
      <c r="F308" s="4" t="s">
        <v>18</v>
      </c>
      <c r="G308" s="4" t="s">
        <v>7</v>
      </c>
      <c r="H308" s="4" t="s">
        <v>13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>
        <f>AF!$N$5</f>
        <v>0.48831999999999998</v>
      </c>
      <c r="Q308">
        <f>AF!$P$5</f>
        <v>0.14890999999999999</v>
      </c>
      <c r="R308" s="8">
        <f t="shared" si="32"/>
        <v>0</v>
      </c>
      <c r="S308" s="8">
        <f t="shared" si="33"/>
        <v>0</v>
      </c>
      <c r="T308" s="8">
        <f t="shared" si="34"/>
        <v>0</v>
      </c>
      <c r="U308" s="8">
        <f t="shared" si="35"/>
        <v>0</v>
      </c>
      <c r="V308" s="8">
        <f t="shared" si="36"/>
        <v>0</v>
      </c>
      <c r="W308" s="8">
        <f t="shared" si="37"/>
        <v>0</v>
      </c>
      <c r="X308" s="8">
        <f t="shared" si="38"/>
        <v>0</v>
      </c>
      <c r="Y308" s="8">
        <f t="shared" si="39"/>
        <v>0</v>
      </c>
      <c r="Z308" t="s">
        <v>103</v>
      </c>
      <c r="AA308" t="s">
        <v>64</v>
      </c>
    </row>
    <row r="309" spans="1:27" ht="13.45" hidden="1" thickBot="1" x14ac:dyDescent="0.3">
      <c r="A309" s="4" t="s">
        <v>64</v>
      </c>
      <c r="B309" s="4" t="s">
        <v>7</v>
      </c>
      <c r="C309" s="4" t="s">
        <v>13</v>
      </c>
      <c r="D309" s="4" t="s">
        <v>42</v>
      </c>
      <c r="E309" s="4" t="s">
        <v>17</v>
      </c>
      <c r="F309" s="4" t="s">
        <v>18</v>
      </c>
      <c r="G309" s="4" t="s">
        <v>7</v>
      </c>
      <c r="H309" s="4" t="s">
        <v>13</v>
      </c>
      <c r="I309" s="20">
        <v>0</v>
      </c>
      <c r="J309" s="20">
        <v>0</v>
      </c>
      <c r="K309" s="20">
        <v>0</v>
      </c>
      <c r="L309" s="20">
        <v>0</v>
      </c>
      <c r="M309" s="20">
        <v>0</v>
      </c>
      <c r="N309" s="20">
        <v>0</v>
      </c>
      <c r="O309" s="20">
        <v>0</v>
      </c>
      <c r="P309">
        <f>AF!$N$5</f>
        <v>0.48831999999999998</v>
      </c>
      <c r="Q309">
        <f>AF!$P$5</f>
        <v>0.14890999999999999</v>
      </c>
      <c r="R309" s="8">
        <f t="shared" si="32"/>
        <v>0</v>
      </c>
      <c r="S309" s="8">
        <f t="shared" si="33"/>
        <v>0</v>
      </c>
      <c r="T309" s="8">
        <f t="shared" si="34"/>
        <v>0</v>
      </c>
      <c r="U309" s="8">
        <f t="shared" si="35"/>
        <v>0</v>
      </c>
      <c r="V309" s="8">
        <f t="shared" si="36"/>
        <v>0</v>
      </c>
      <c r="W309" s="8">
        <f t="shared" si="37"/>
        <v>0</v>
      </c>
      <c r="X309" s="8">
        <f t="shared" si="38"/>
        <v>0</v>
      </c>
      <c r="Y309" s="8">
        <f t="shared" si="39"/>
        <v>0</v>
      </c>
      <c r="Z309" t="s">
        <v>103</v>
      </c>
      <c r="AA309" t="s">
        <v>64</v>
      </c>
    </row>
    <row r="310" spans="1:27" ht="13.45" hidden="1" thickBot="1" x14ac:dyDescent="0.3">
      <c r="A310" s="4" t="s">
        <v>64</v>
      </c>
      <c r="B310" s="4" t="s">
        <v>7</v>
      </c>
      <c r="C310" s="4" t="s">
        <v>13</v>
      </c>
      <c r="D310" s="4" t="s">
        <v>48</v>
      </c>
      <c r="E310" s="4" t="s">
        <v>17</v>
      </c>
      <c r="F310" s="4" t="s">
        <v>18</v>
      </c>
      <c r="G310" s="4" t="s">
        <v>7</v>
      </c>
      <c r="H310" s="4" t="s">
        <v>13</v>
      </c>
      <c r="I310" s="20">
        <v>0</v>
      </c>
      <c r="J310" s="20">
        <v>0</v>
      </c>
      <c r="K310" s="20">
        <v>0</v>
      </c>
      <c r="L310" s="20">
        <v>0</v>
      </c>
      <c r="M310" s="20">
        <v>0</v>
      </c>
      <c r="N310" s="20">
        <v>0</v>
      </c>
      <c r="O310" s="20">
        <v>0</v>
      </c>
      <c r="P310">
        <f>AF!$N$5</f>
        <v>0.48831999999999998</v>
      </c>
      <c r="Q310">
        <f>AF!$P$5</f>
        <v>0.14890999999999999</v>
      </c>
      <c r="R310" s="8">
        <f t="shared" si="32"/>
        <v>0</v>
      </c>
      <c r="S310" s="8">
        <f t="shared" si="33"/>
        <v>0</v>
      </c>
      <c r="T310" s="8">
        <f t="shared" si="34"/>
        <v>0</v>
      </c>
      <c r="U310" s="8">
        <f t="shared" si="35"/>
        <v>0</v>
      </c>
      <c r="V310" s="8">
        <f t="shared" si="36"/>
        <v>0</v>
      </c>
      <c r="W310" s="8">
        <f t="shared" si="37"/>
        <v>0</v>
      </c>
      <c r="X310" s="8">
        <f t="shared" si="38"/>
        <v>0</v>
      </c>
      <c r="Y310" s="8">
        <f t="shared" si="39"/>
        <v>0</v>
      </c>
      <c r="Z310" t="s">
        <v>103</v>
      </c>
      <c r="AA310" t="s">
        <v>64</v>
      </c>
    </row>
    <row r="311" spans="1:27" ht="13.45" hidden="1" thickBot="1" x14ac:dyDescent="0.3">
      <c r="A311" s="4" t="s">
        <v>64</v>
      </c>
      <c r="B311" s="3" t="s">
        <v>7</v>
      </c>
      <c r="C311" s="3" t="s">
        <v>13</v>
      </c>
      <c r="D311" s="3" t="s">
        <v>48</v>
      </c>
      <c r="E311" s="3" t="s">
        <v>17</v>
      </c>
      <c r="F311" s="4" t="s">
        <v>18</v>
      </c>
      <c r="G311" s="3" t="s">
        <v>7</v>
      </c>
      <c r="H311" s="3" t="s">
        <v>13</v>
      </c>
      <c r="I311" s="22"/>
      <c r="J311" s="22"/>
      <c r="K311" s="22">
        <v>-4</v>
      </c>
      <c r="L311" s="22"/>
      <c r="M311" s="22">
        <v>-13</v>
      </c>
      <c r="N311" s="22"/>
      <c r="O311" s="22">
        <v>-17</v>
      </c>
      <c r="P311">
        <f>AF!$N$5</f>
        <v>0.48831999999999998</v>
      </c>
      <c r="Q311">
        <f>AF!$P$5</f>
        <v>0.14890999999999999</v>
      </c>
      <c r="R311" s="8">
        <f t="shared" si="32"/>
        <v>0</v>
      </c>
      <c r="S311" s="8">
        <f t="shared" si="33"/>
        <v>-1.9532799999999999</v>
      </c>
      <c r="T311" s="8">
        <f t="shared" si="34"/>
        <v>-6.34816</v>
      </c>
      <c r="U311" s="8">
        <f t="shared" si="35"/>
        <v>-8.3014399999999995</v>
      </c>
      <c r="V311" s="8">
        <f t="shared" si="36"/>
        <v>0</v>
      </c>
      <c r="W311" s="8">
        <f t="shared" si="37"/>
        <v>-0.59563999999999995</v>
      </c>
      <c r="X311" s="8">
        <f t="shared" si="38"/>
        <v>-1.9358299999999997</v>
      </c>
      <c r="Y311" s="8">
        <f t="shared" si="39"/>
        <v>-2.5314699999999997</v>
      </c>
      <c r="Z311" t="s">
        <v>103</v>
      </c>
      <c r="AA311" t="s">
        <v>64</v>
      </c>
    </row>
    <row r="312" spans="1:27" ht="13.45" hidden="1" thickBot="1" x14ac:dyDescent="0.3">
      <c r="A312" s="4" t="s">
        <v>64</v>
      </c>
      <c r="B312" s="4" t="s">
        <v>7</v>
      </c>
      <c r="C312" s="4" t="s">
        <v>13</v>
      </c>
      <c r="D312" s="4" t="s">
        <v>31</v>
      </c>
      <c r="E312" s="4" t="s">
        <v>17</v>
      </c>
      <c r="F312" s="4" t="s">
        <v>18</v>
      </c>
      <c r="G312" s="4" t="s">
        <v>7</v>
      </c>
      <c r="H312" s="4" t="s">
        <v>13</v>
      </c>
      <c r="I312" s="20">
        <v>0</v>
      </c>
      <c r="J312" s="20">
        <v>0</v>
      </c>
      <c r="K312" s="20">
        <v>0</v>
      </c>
      <c r="L312" s="20">
        <v>0</v>
      </c>
      <c r="M312" s="20">
        <v>0</v>
      </c>
      <c r="N312" s="20">
        <v>0</v>
      </c>
      <c r="O312" s="20">
        <v>0</v>
      </c>
      <c r="P312">
        <f>AF!$N$5</f>
        <v>0.48831999999999998</v>
      </c>
      <c r="Q312">
        <f>AF!$P$5</f>
        <v>0.14890999999999999</v>
      </c>
      <c r="R312" s="8">
        <f t="shared" si="32"/>
        <v>0</v>
      </c>
      <c r="S312" s="8">
        <f t="shared" si="33"/>
        <v>0</v>
      </c>
      <c r="T312" s="8">
        <f t="shared" si="34"/>
        <v>0</v>
      </c>
      <c r="U312" s="8">
        <f t="shared" si="35"/>
        <v>0</v>
      </c>
      <c r="V312" s="8">
        <f t="shared" si="36"/>
        <v>0</v>
      </c>
      <c r="W312" s="8">
        <f t="shared" si="37"/>
        <v>0</v>
      </c>
      <c r="X312" s="8">
        <f t="shared" si="38"/>
        <v>0</v>
      </c>
      <c r="Y312" s="8">
        <f t="shared" si="39"/>
        <v>0</v>
      </c>
      <c r="Z312" t="s">
        <v>103</v>
      </c>
      <c r="AA312" t="s">
        <v>64</v>
      </c>
    </row>
    <row r="313" spans="1:27" ht="13.45" hidden="1" thickBot="1" x14ac:dyDescent="0.3">
      <c r="A313" s="4" t="s">
        <v>64</v>
      </c>
      <c r="B313" s="4" t="s">
        <v>7</v>
      </c>
      <c r="C313" s="4" t="s">
        <v>13</v>
      </c>
      <c r="D313" s="4" t="s">
        <v>25</v>
      </c>
      <c r="E313" s="4" t="s">
        <v>17</v>
      </c>
      <c r="F313" s="4" t="s">
        <v>18</v>
      </c>
      <c r="G313" s="4" t="s">
        <v>7</v>
      </c>
      <c r="H313" s="4" t="s">
        <v>13</v>
      </c>
      <c r="I313" s="20">
        <v>0</v>
      </c>
      <c r="J313" s="20">
        <v>0</v>
      </c>
      <c r="K313" s="20">
        <v>0</v>
      </c>
      <c r="L313" s="20">
        <v>0</v>
      </c>
      <c r="M313" s="20">
        <v>0</v>
      </c>
      <c r="N313" s="20">
        <v>0</v>
      </c>
      <c r="O313" s="20">
        <v>0</v>
      </c>
      <c r="P313">
        <f>AF!$N$5</f>
        <v>0.48831999999999998</v>
      </c>
      <c r="Q313">
        <f>AF!$P$5</f>
        <v>0.14890999999999999</v>
      </c>
      <c r="R313" s="8">
        <f t="shared" si="32"/>
        <v>0</v>
      </c>
      <c r="S313" s="8">
        <f t="shared" si="33"/>
        <v>0</v>
      </c>
      <c r="T313" s="8">
        <f t="shared" si="34"/>
        <v>0</v>
      </c>
      <c r="U313" s="8">
        <f t="shared" si="35"/>
        <v>0</v>
      </c>
      <c r="V313" s="8">
        <f t="shared" si="36"/>
        <v>0</v>
      </c>
      <c r="W313" s="8">
        <f t="shared" si="37"/>
        <v>0</v>
      </c>
      <c r="X313" s="8">
        <f t="shared" si="38"/>
        <v>0</v>
      </c>
      <c r="Y313" s="8">
        <f t="shared" si="39"/>
        <v>0</v>
      </c>
      <c r="Z313" t="s">
        <v>103</v>
      </c>
      <c r="AA313" t="s">
        <v>64</v>
      </c>
    </row>
    <row r="314" spans="1:27" ht="13.45" hidden="1" thickBot="1" x14ac:dyDescent="0.3">
      <c r="A314" s="4" t="s">
        <v>64</v>
      </c>
      <c r="B314" s="4" t="s">
        <v>7</v>
      </c>
      <c r="C314" s="4" t="s">
        <v>13</v>
      </c>
      <c r="D314" s="4" t="s">
        <v>41</v>
      </c>
      <c r="E314" s="4" t="s">
        <v>17</v>
      </c>
      <c r="F314" s="4" t="s">
        <v>18</v>
      </c>
      <c r="G314" s="4" t="s">
        <v>7</v>
      </c>
      <c r="H314" s="4" t="s">
        <v>13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>
        <f>AF!$N$5</f>
        <v>0.48831999999999998</v>
      </c>
      <c r="Q314">
        <f>AF!$P$5</f>
        <v>0.14890999999999999</v>
      </c>
      <c r="R314" s="8">
        <f t="shared" si="32"/>
        <v>0</v>
      </c>
      <c r="S314" s="8">
        <f t="shared" si="33"/>
        <v>0</v>
      </c>
      <c r="T314" s="8">
        <f t="shared" si="34"/>
        <v>0</v>
      </c>
      <c r="U314" s="8">
        <f t="shared" si="35"/>
        <v>0</v>
      </c>
      <c r="V314" s="8">
        <f t="shared" si="36"/>
        <v>0</v>
      </c>
      <c r="W314" s="8">
        <f t="shared" si="37"/>
        <v>0</v>
      </c>
      <c r="X314" s="8">
        <f t="shared" si="38"/>
        <v>0</v>
      </c>
      <c r="Y314" s="8">
        <f t="shared" si="39"/>
        <v>0</v>
      </c>
      <c r="Z314" t="s">
        <v>103</v>
      </c>
      <c r="AA314" t="s">
        <v>64</v>
      </c>
    </row>
    <row r="315" spans="1:27" ht="13.45" hidden="1" thickBot="1" x14ac:dyDescent="0.3">
      <c r="A315" s="4" t="s">
        <v>64</v>
      </c>
      <c r="B315" s="4" t="s">
        <v>7</v>
      </c>
      <c r="C315" s="4" t="s">
        <v>13</v>
      </c>
      <c r="D315" s="4" t="s">
        <v>36</v>
      </c>
      <c r="E315" s="4" t="s">
        <v>17</v>
      </c>
      <c r="F315" s="4" t="s">
        <v>18</v>
      </c>
      <c r="G315" s="4" t="s">
        <v>7</v>
      </c>
      <c r="H315" s="4" t="s">
        <v>13</v>
      </c>
      <c r="I315" s="20">
        <v>0</v>
      </c>
      <c r="J315" s="20">
        <v>0</v>
      </c>
      <c r="K315" s="20">
        <v>0</v>
      </c>
      <c r="L315" s="20">
        <v>0</v>
      </c>
      <c r="M315" s="20">
        <v>0</v>
      </c>
      <c r="N315" s="20">
        <v>0</v>
      </c>
      <c r="O315" s="20">
        <v>0</v>
      </c>
      <c r="P315">
        <f>AF!$N$5</f>
        <v>0.48831999999999998</v>
      </c>
      <c r="Q315">
        <f>AF!$P$5</f>
        <v>0.14890999999999999</v>
      </c>
      <c r="R315" s="8">
        <f t="shared" si="32"/>
        <v>0</v>
      </c>
      <c r="S315" s="8">
        <f t="shared" si="33"/>
        <v>0</v>
      </c>
      <c r="T315" s="8">
        <f t="shared" si="34"/>
        <v>0</v>
      </c>
      <c r="U315" s="8">
        <f t="shared" si="35"/>
        <v>0</v>
      </c>
      <c r="V315" s="8">
        <f t="shared" si="36"/>
        <v>0</v>
      </c>
      <c r="W315" s="8">
        <f t="shared" si="37"/>
        <v>0</v>
      </c>
      <c r="X315" s="8">
        <f t="shared" si="38"/>
        <v>0</v>
      </c>
      <c r="Y315" s="8">
        <f t="shared" si="39"/>
        <v>0</v>
      </c>
      <c r="Z315" t="s">
        <v>103</v>
      </c>
      <c r="AA315" t="s">
        <v>64</v>
      </c>
    </row>
    <row r="316" spans="1:27" ht="13.45" thickBot="1" x14ac:dyDescent="0.3">
      <c r="A316" s="37" t="s">
        <v>64</v>
      </c>
      <c r="B316" s="36" t="s">
        <v>7</v>
      </c>
      <c r="C316" s="36" t="s">
        <v>8</v>
      </c>
      <c r="D316" s="36" t="s">
        <v>16</v>
      </c>
      <c r="E316" s="36" t="s">
        <v>10</v>
      </c>
      <c r="F316" s="37" t="s">
        <v>11</v>
      </c>
      <c r="G316" s="36" t="s">
        <v>7</v>
      </c>
      <c r="H316" s="36" t="s">
        <v>8</v>
      </c>
      <c r="I316" s="38"/>
      <c r="J316" s="38"/>
      <c r="K316" s="38">
        <v>0</v>
      </c>
      <c r="L316" s="38"/>
      <c r="M316" s="38">
        <v>-6591</v>
      </c>
      <c r="N316" s="38"/>
      <c r="O316" s="38">
        <v>-6591</v>
      </c>
      <c r="P316" s="39">
        <f>AF!$N$6</f>
        <v>0.77873999999999999</v>
      </c>
      <c r="Q316" s="39">
        <f>AF!$P$6</f>
        <v>0.22126000000000001</v>
      </c>
      <c r="R316" s="40">
        <f t="shared" si="32"/>
        <v>0</v>
      </c>
      <c r="S316" s="40">
        <f t="shared" si="33"/>
        <v>0</v>
      </c>
      <c r="T316" s="8">
        <f t="shared" si="34"/>
        <v>-5132.6753399999998</v>
      </c>
      <c r="U316" s="40">
        <f t="shared" si="35"/>
        <v>-5132.6753399999998</v>
      </c>
      <c r="V316" s="40">
        <f t="shared" si="36"/>
        <v>0</v>
      </c>
      <c r="W316" s="40">
        <f t="shared" si="37"/>
        <v>0</v>
      </c>
      <c r="X316" s="8">
        <f t="shared" si="38"/>
        <v>-1458.32466</v>
      </c>
      <c r="Y316" s="40">
        <f t="shared" si="39"/>
        <v>-1458.32466</v>
      </c>
      <c r="Z316" s="39" t="s">
        <v>101</v>
      </c>
      <c r="AA316" s="39" t="s">
        <v>64</v>
      </c>
    </row>
    <row r="317" spans="1:27" ht="13.45" thickBot="1" x14ac:dyDescent="0.3">
      <c r="A317" s="37" t="s">
        <v>64</v>
      </c>
      <c r="B317" s="36" t="s">
        <v>7</v>
      </c>
      <c r="C317" s="36" t="s">
        <v>8</v>
      </c>
      <c r="D317" s="36" t="s">
        <v>28</v>
      </c>
      <c r="E317" s="36" t="s">
        <v>10</v>
      </c>
      <c r="F317" s="37" t="s">
        <v>11</v>
      </c>
      <c r="G317" s="36" t="s">
        <v>7</v>
      </c>
      <c r="H317" s="36" t="s">
        <v>8</v>
      </c>
      <c r="I317" s="38">
        <v>-6591</v>
      </c>
      <c r="J317" s="38"/>
      <c r="K317" s="38">
        <v>0</v>
      </c>
      <c r="L317" s="38"/>
      <c r="M317" s="38"/>
      <c r="N317" s="38"/>
      <c r="O317" s="38">
        <v>-6591</v>
      </c>
      <c r="P317" s="39">
        <f>AF!$N$6</f>
        <v>0.77873999999999999</v>
      </c>
      <c r="Q317" s="39">
        <f>AF!$P$6</f>
        <v>0.22126000000000001</v>
      </c>
      <c r="R317" s="40">
        <f t="shared" si="32"/>
        <v>-5132.6753399999998</v>
      </c>
      <c r="S317" s="40">
        <f t="shared" si="33"/>
        <v>0</v>
      </c>
      <c r="T317" s="8">
        <f t="shared" si="34"/>
        <v>0</v>
      </c>
      <c r="U317" s="40">
        <f t="shared" si="35"/>
        <v>-5132.6753399999998</v>
      </c>
      <c r="V317" s="40">
        <f t="shared" si="36"/>
        <v>-1458.32466</v>
      </c>
      <c r="W317" s="40">
        <f t="shared" si="37"/>
        <v>0</v>
      </c>
      <c r="X317" s="8">
        <f t="shared" si="38"/>
        <v>0</v>
      </c>
      <c r="Y317" s="40">
        <f t="shared" si="39"/>
        <v>-1458.32466</v>
      </c>
      <c r="Z317" s="39" t="s">
        <v>101</v>
      </c>
      <c r="AA317" s="39" t="s">
        <v>64</v>
      </c>
    </row>
    <row r="318" spans="1:27" ht="13.45" thickBot="1" x14ac:dyDescent="0.3">
      <c r="A318" s="37" t="s">
        <v>64</v>
      </c>
      <c r="B318" s="36" t="s">
        <v>7</v>
      </c>
      <c r="C318" s="36" t="s">
        <v>8</v>
      </c>
      <c r="D318" s="36" t="s">
        <v>50</v>
      </c>
      <c r="E318" s="36" t="s">
        <v>10</v>
      </c>
      <c r="F318" s="37" t="s">
        <v>11</v>
      </c>
      <c r="G318" s="36" t="s">
        <v>7</v>
      </c>
      <c r="H318" s="36" t="s">
        <v>8</v>
      </c>
      <c r="I318" s="38">
        <v>-6591</v>
      </c>
      <c r="J318" s="38"/>
      <c r="K318" s="38">
        <v>0</v>
      </c>
      <c r="L318" s="38"/>
      <c r="M318" s="38"/>
      <c r="N318" s="38"/>
      <c r="O318" s="38">
        <v>-6591</v>
      </c>
      <c r="P318" s="39">
        <f>AF!$N$6</f>
        <v>0.77873999999999999</v>
      </c>
      <c r="Q318" s="39">
        <f>AF!$P$6</f>
        <v>0.22126000000000001</v>
      </c>
      <c r="R318" s="40">
        <f t="shared" si="32"/>
        <v>-5132.6753399999998</v>
      </c>
      <c r="S318" s="40">
        <f t="shared" si="33"/>
        <v>0</v>
      </c>
      <c r="T318" s="8">
        <f t="shared" si="34"/>
        <v>0</v>
      </c>
      <c r="U318" s="40">
        <f t="shared" si="35"/>
        <v>-5132.6753399999998</v>
      </c>
      <c r="V318" s="40">
        <f t="shared" si="36"/>
        <v>-1458.32466</v>
      </c>
      <c r="W318" s="40">
        <f t="shared" si="37"/>
        <v>0</v>
      </c>
      <c r="X318" s="8">
        <f t="shared" si="38"/>
        <v>0</v>
      </c>
      <c r="Y318" s="40">
        <f t="shared" si="39"/>
        <v>-1458.32466</v>
      </c>
      <c r="Z318" s="39" t="s">
        <v>101</v>
      </c>
      <c r="AA318" s="39" t="s">
        <v>64</v>
      </c>
    </row>
    <row r="319" spans="1:27" ht="13.45" thickBot="1" x14ac:dyDescent="0.3">
      <c r="A319" s="37" t="s">
        <v>64</v>
      </c>
      <c r="B319" s="36" t="s">
        <v>7</v>
      </c>
      <c r="C319" s="36" t="s">
        <v>8</v>
      </c>
      <c r="D319" s="36" t="s">
        <v>49</v>
      </c>
      <c r="E319" s="36" t="s">
        <v>10</v>
      </c>
      <c r="F319" s="37" t="s">
        <v>11</v>
      </c>
      <c r="G319" s="36" t="s">
        <v>7</v>
      </c>
      <c r="H319" s="36" t="s">
        <v>8</v>
      </c>
      <c r="I319" s="38">
        <v>-6591</v>
      </c>
      <c r="J319" s="38"/>
      <c r="K319" s="38">
        <v>0</v>
      </c>
      <c r="L319" s="38"/>
      <c r="M319" s="38"/>
      <c r="N319" s="38"/>
      <c r="O319" s="38">
        <v>-6591</v>
      </c>
      <c r="P319" s="39">
        <f>AF!$N$6</f>
        <v>0.77873999999999999</v>
      </c>
      <c r="Q319" s="39">
        <f>AF!$P$6</f>
        <v>0.22126000000000001</v>
      </c>
      <c r="R319" s="40">
        <f t="shared" si="32"/>
        <v>-5132.6753399999998</v>
      </c>
      <c r="S319" s="40">
        <f t="shared" si="33"/>
        <v>0</v>
      </c>
      <c r="T319" s="8">
        <f t="shared" si="34"/>
        <v>0</v>
      </c>
      <c r="U319" s="40">
        <f t="shared" si="35"/>
        <v>-5132.6753399999998</v>
      </c>
      <c r="V319" s="40">
        <f t="shared" si="36"/>
        <v>-1458.32466</v>
      </c>
      <c r="W319" s="40">
        <f t="shared" si="37"/>
        <v>0</v>
      </c>
      <c r="X319" s="8">
        <f t="shared" si="38"/>
        <v>0</v>
      </c>
      <c r="Y319" s="40">
        <f t="shared" si="39"/>
        <v>-1458.32466</v>
      </c>
      <c r="Z319" s="39" t="s">
        <v>101</v>
      </c>
      <c r="AA319" s="39" t="s">
        <v>64</v>
      </c>
    </row>
    <row r="320" spans="1:27" ht="13.45" thickBot="1" x14ac:dyDescent="0.3">
      <c r="A320" s="37" t="s">
        <v>64</v>
      </c>
      <c r="B320" s="36" t="s">
        <v>7</v>
      </c>
      <c r="C320" s="36" t="s">
        <v>8</v>
      </c>
      <c r="D320" s="36" t="s">
        <v>47</v>
      </c>
      <c r="E320" s="36" t="s">
        <v>10</v>
      </c>
      <c r="F320" s="37" t="s">
        <v>11</v>
      </c>
      <c r="G320" s="36" t="s">
        <v>7</v>
      </c>
      <c r="H320" s="36" t="s">
        <v>8</v>
      </c>
      <c r="I320" s="38">
        <v>-6591</v>
      </c>
      <c r="J320" s="38"/>
      <c r="K320" s="38">
        <v>0</v>
      </c>
      <c r="L320" s="38"/>
      <c r="M320" s="38"/>
      <c r="N320" s="38"/>
      <c r="O320" s="38">
        <v>-6591</v>
      </c>
      <c r="P320" s="39">
        <f>AF!$N$6</f>
        <v>0.77873999999999999</v>
      </c>
      <c r="Q320" s="39">
        <f>AF!$P$6</f>
        <v>0.22126000000000001</v>
      </c>
      <c r="R320" s="40">
        <f t="shared" si="32"/>
        <v>-5132.6753399999998</v>
      </c>
      <c r="S320" s="40">
        <f t="shared" si="33"/>
        <v>0</v>
      </c>
      <c r="T320" s="8">
        <f t="shared" si="34"/>
        <v>0</v>
      </c>
      <c r="U320" s="40">
        <f t="shared" si="35"/>
        <v>-5132.6753399999998</v>
      </c>
      <c r="V320" s="40">
        <f t="shared" si="36"/>
        <v>-1458.32466</v>
      </c>
      <c r="W320" s="40">
        <f t="shared" si="37"/>
        <v>0</v>
      </c>
      <c r="X320" s="8">
        <f t="shared" si="38"/>
        <v>0</v>
      </c>
      <c r="Y320" s="40">
        <f t="shared" si="39"/>
        <v>-1458.32466</v>
      </c>
      <c r="Z320" s="39" t="s">
        <v>101</v>
      </c>
      <c r="AA320" s="39" t="s">
        <v>64</v>
      </c>
    </row>
    <row r="321" spans="1:27" ht="13.45" thickBot="1" x14ac:dyDescent="0.3">
      <c r="A321" s="4" t="s">
        <v>64</v>
      </c>
      <c r="B321" s="4" t="s">
        <v>7</v>
      </c>
      <c r="C321" s="4" t="s">
        <v>8</v>
      </c>
      <c r="D321" s="4" t="s">
        <v>15</v>
      </c>
      <c r="E321" s="4" t="s">
        <v>10</v>
      </c>
      <c r="F321" s="4" t="s">
        <v>11</v>
      </c>
      <c r="G321" s="4" t="s">
        <v>7</v>
      </c>
      <c r="H321" s="4" t="s">
        <v>8</v>
      </c>
      <c r="I321" s="20">
        <v>0</v>
      </c>
      <c r="J321" s="20">
        <v>0</v>
      </c>
      <c r="K321" s="20">
        <v>-111.66</v>
      </c>
      <c r="L321" s="20">
        <v>0</v>
      </c>
      <c r="M321" s="20">
        <v>0</v>
      </c>
      <c r="N321" s="20">
        <v>0</v>
      </c>
      <c r="O321" s="20">
        <v>-111.66</v>
      </c>
      <c r="P321">
        <f>AF!$N$6</f>
        <v>0.77873999999999999</v>
      </c>
      <c r="Q321">
        <f>AF!$P$6</f>
        <v>0.22126000000000001</v>
      </c>
      <c r="R321" s="8">
        <f t="shared" si="32"/>
        <v>0</v>
      </c>
      <c r="S321" s="8">
        <f t="shared" si="33"/>
        <v>-86.954108399999996</v>
      </c>
      <c r="T321" s="8">
        <f t="shared" si="34"/>
        <v>0</v>
      </c>
      <c r="U321" s="8">
        <f t="shared" si="35"/>
        <v>-86.954108399999996</v>
      </c>
      <c r="V321" s="8">
        <f t="shared" si="36"/>
        <v>0</v>
      </c>
      <c r="W321" s="8">
        <f t="shared" si="37"/>
        <v>-24.705891600000001</v>
      </c>
      <c r="X321" s="8">
        <f t="shared" si="38"/>
        <v>0</v>
      </c>
      <c r="Y321" s="8">
        <f t="shared" si="39"/>
        <v>-24.705891600000001</v>
      </c>
      <c r="Z321" t="s">
        <v>101</v>
      </c>
      <c r="AA321" t="s">
        <v>64</v>
      </c>
    </row>
    <row r="322" spans="1:27" ht="13.45" thickBot="1" x14ac:dyDescent="0.3">
      <c r="A322" s="37" t="s">
        <v>64</v>
      </c>
      <c r="B322" s="36" t="s">
        <v>7</v>
      </c>
      <c r="C322" s="36" t="s">
        <v>8</v>
      </c>
      <c r="D322" s="36" t="s">
        <v>15</v>
      </c>
      <c r="E322" s="36" t="s">
        <v>10</v>
      </c>
      <c r="F322" s="37" t="s">
        <v>11</v>
      </c>
      <c r="G322" s="36" t="s">
        <v>7</v>
      </c>
      <c r="H322" s="36" t="s">
        <v>8</v>
      </c>
      <c r="I322" s="38">
        <v>-6591</v>
      </c>
      <c r="J322" s="38"/>
      <c r="K322" s="38">
        <v>0</v>
      </c>
      <c r="L322" s="38"/>
      <c r="M322" s="38"/>
      <c r="N322" s="38"/>
      <c r="O322" s="38">
        <v>-6591</v>
      </c>
      <c r="P322" s="39">
        <f>AF!$N$6</f>
        <v>0.77873999999999999</v>
      </c>
      <c r="Q322" s="39">
        <f>AF!$P$6</f>
        <v>0.22126000000000001</v>
      </c>
      <c r="R322" s="40">
        <f t="shared" ref="R322:R385" si="40">I322*P322</f>
        <v>-5132.6753399999998</v>
      </c>
      <c r="S322" s="40">
        <f t="shared" ref="S322:S385" si="41">K322*P322</f>
        <v>0</v>
      </c>
      <c r="T322" s="8">
        <f t="shared" ref="T322:T385" si="42">M322*P322</f>
        <v>0</v>
      </c>
      <c r="U322" s="40">
        <f t="shared" ref="U322:U385" si="43">O322*P322</f>
        <v>-5132.6753399999998</v>
      </c>
      <c r="V322" s="40">
        <f t="shared" ref="V322:V385" si="44">I322*Q322</f>
        <v>-1458.32466</v>
      </c>
      <c r="W322" s="40">
        <f t="shared" ref="W322:W385" si="45">K322*Q322</f>
        <v>0</v>
      </c>
      <c r="X322" s="8">
        <f t="shared" ref="X322:X385" si="46">M322*Q322</f>
        <v>0</v>
      </c>
      <c r="Y322" s="40">
        <f t="shared" ref="Y322:Y385" si="47">O322*Q322</f>
        <v>-1458.32466</v>
      </c>
      <c r="Z322" s="39" t="s">
        <v>101</v>
      </c>
      <c r="AA322" s="39" t="s">
        <v>64</v>
      </c>
    </row>
    <row r="323" spans="1:27" ht="13.45" thickBot="1" x14ac:dyDescent="0.3">
      <c r="A323" s="4" t="s">
        <v>64</v>
      </c>
      <c r="B323" s="4" t="s">
        <v>7</v>
      </c>
      <c r="C323" s="4" t="s">
        <v>8</v>
      </c>
      <c r="D323" s="4" t="s">
        <v>9</v>
      </c>
      <c r="E323" s="4" t="s">
        <v>10</v>
      </c>
      <c r="F323" s="4" t="s">
        <v>11</v>
      </c>
      <c r="G323" s="4" t="s">
        <v>7</v>
      </c>
      <c r="H323" s="4" t="s">
        <v>8</v>
      </c>
      <c r="I323" s="20">
        <v>-111.66</v>
      </c>
      <c r="J323" s="20">
        <v>0</v>
      </c>
      <c r="K323" s="20">
        <v>-193.71</v>
      </c>
      <c r="L323" s="20">
        <v>0</v>
      </c>
      <c r="M323" s="20">
        <v>0</v>
      </c>
      <c r="N323" s="20">
        <v>0</v>
      </c>
      <c r="O323" s="20">
        <v>-305.37</v>
      </c>
      <c r="P323">
        <f>AF!$N$6</f>
        <v>0.77873999999999999</v>
      </c>
      <c r="Q323">
        <f>AF!$P$6</f>
        <v>0.22126000000000001</v>
      </c>
      <c r="R323" s="8">
        <f t="shared" si="40"/>
        <v>-86.954108399999996</v>
      </c>
      <c r="S323" s="8">
        <f t="shared" si="41"/>
        <v>-150.84972540000001</v>
      </c>
      <c r="T323" s="8">
        <f t="shared" si="42"/>
        <v>0</v>
      </c>
      <c r="U323" s="8">
        <f t="shared" si="43"/>
        <v>-237.80383380000001</v>
      </c>
      <c r="V323" s="8">
        <f t="shared" si="44"/>
        <v>-24.705891600000001</v>
      </c>
      <c r="W323" s="8">
        <f t="shared" si="45"/>
        <v>-42.860274600000004</v>
      </c>
      <c r="X323" s="8">
        <f t="shared" si="46"/>
        <v>0</v>
      </c>
      <c r="Y323" s="8">
        <f t="shared" si="47"/>
        <v>-67.566166199999998</v>
      </c>
      <c r="Z323" t="s">
        <v>101</v>
      </c>
      <c r="AA323" t="s">
        <v>64</v>
      </c>
    </row>
    <row r="324" spans="1:27" ht="13.45" thickBot="1" x14ac:dyDescent="0.3">
      <c r="A324" s="37" t="s">
        <v>64</v>
      </c>
      <c r="B324" s="36" t="s">
        <v>7</v>
      </c>
      <c r="C324" s="36" t="s">
        <v>8</v>
      </c>
      <c r="D324" s="36" t="s">
        <v>9</v>
      </c>
      <c r="E324" s="36" t="s">
        <v>10</v>
      </c>
      <c r="F324" s="37" t="s">
        <v>11</v>
      </c>
      <c r="G324" s="36" t="s">
        <v>7</v>
      </c>
      <c r="H324" s="36" t="s">
        <v>8</v>
      </c>
      <c r="I324" s="38">
        <v>-6591</v>
      </c>
      <c r="J324" s="38"/>
      <c r="K324" s="38">
        <v>0</v>
      </c>
      <c r="L324" s="38"/>
      <c r="M324" s="38"/>
      <c r="N324" s="38"/>
      <c r="O324" s="38">
        <v>-6591</v>
      </c>
      <c r="P324" s="39">
        <f>AF!$N$6</f>
        <v>0.77873999999999999</v>
      </c>
      <c r="Q324" s="39">
        <f>AF!$P$6</f>
        <v>0.22126000000000001</v>
      </c>
      <c r="R324" s="40">
        <f t="shared" si="40"/>
        <v>-5132.6753399999998</v>
      </c>
      <c r="S324" s="40">
        <f t="shared" si="41"/>
        <v>0</v>
      </c>
      <c r="T324" s="8">
        <f t="shared" si="42"/>
        <v>0</v>
      </c>
      <c r="U324" s="40">
        <f t="shared" si="43"/>
        <v>-5132.6753399999998</v>
      </c>
      <c r="V324" s="40">
        <f t="shared" si="44"/>
        <v>-1458.32466</v>
      </c>
      <c r="W324" s="40">
        <f t="shared" si="45"/>
        <v>0</v>
      </c>
      <c r="X324" s="8">
        <f t="shared" si="46"/>
        <v>0</v>
      </c>
      <c r="Y324" s="40">
        <f t="shared" si="47"/>
        <v>-1458.32466</v>
      </c>
      <c r="Z324" s="39" t="s">
        <v>101</v>
      </c>
      <c r="AA324" s="39" t="s">
        <v>64</v>
      </c>
    </row>
    <row r="325" spans="1:27" ht="13.45" thickBot="1" x14ac:dyDescent="0.3">
      <c r="A325" s="4" t="s">
        <v>64</v>
      </c>
      <c r="B325" s="4" t="s">
        <v>7</v>
      </c>
      <c r="C325" s="4" t="s">
        <v>8</v>
      </c>
      <c r="D325" s="4" t="s">
        <v>20</v>
      </c>
      <c r="E325" s="4" t="s">
        <v>10</v>
      </c>
      <c r="F325" s="4" t="s">
        <v>11</v>
      </c>
      <c r="G325" s="4" t="s">
        <v>7</v>
      </c>
      <c r="H325" s="4" t="s">
        <v>8</v>
      </c>
      <c r="I325" s="20">
        <v>-305.37</v>
      </c>
      <c r="J325" s="20">
        <v>0</v>
      </c>
      <c r="K325" s="20">
        <v>-167.31</v>
      </c>
      <c r="L325" s="20">
        <v>0</v>
      </c>
      <c r="M325" s="20">
        <v>0</v>
      </c>
      <c r="N325" s="20">
        <v>0</v>
      </c>
      <c r="O325" s="20">
        <v>-472.68</v>
      </c>
      <c r="P325">
        <f>AF!$N$6</f>
        <v>0.77873999999999999</v>
      </c>
      <c r="Q325">
        <f>AF!$P$6</f>
        <v>0.22126000000000001</v>
      </c>
      <c r="R325" s="8">
        <f t="shared" si="40"/>
        <v>-237.80383380000001</v>
      </c>
      <c r="S325" s="8">
        <f t="shared" si="41"/>
        <v>-130.2909894</v>
      </c>
      <c r="T325" s="8">
        <f t="shared" si="42"/>
        <v>0</v>
      </c>
      <c r="U325" s="8">
        <f t="shared" si="43"/>
        <v>-368.09482320000001</v>
      </c>
      <c r="V325" s="8">
        <f t="shared" si="44"/>
        <v>-67.566166199999998</v>
      </c>
      <c r="W325" s="8">
        <f t="shared" si="45"/>
        <v>-37.019010600000001</v>
      </c>
      <c r="X325" s="8">
        <f t="shared" si="46"/>
        <v>0</v>
      </c>
      <c r="Y325" s="8">
        <f t="shared" si="47"/>
        <v>-104.58517680000001</v>
      </c>
      <c r="Z325" t="s">
        <v>101</v>
      </c>
      <c r="AA325" t="s">
        <v>64</v>
      </c>
    </row>
    <row r="326" spans="1:27" ht="13.45" thickBot="1" x14ac:dyDescent="0.3">
      <c r="A326" s="37" t="s">
        <v>64</v>
      </c>
      <c r="B326" s="36" t="s">
        <v>7</v>
      </c>
      <c r="C326" s="36" t="s">
        <v>8</v>
      </c>
      <c r="D326" s="36" t="s">
        <v>20</v>
      </c>
      <c r="E326" s="36" t="s">
        <v>10</v>
      </c>
      <c r="F326" s="37" t="s">
        <v>11</v>
      </c>
      <c r="G326" s="36" t="s">
        <v>7</v>
      </c>
      <c r="H326" s="36" t="s">
        <v>8</v>
      </c>
      <c r="I326" s="38">
        <v>-9523</v>
      </c>
      <c r="J326" s="38"/>
      <c r="K326" s="38">
        <v>-2932</v>
      </c>
      <c r="L326" s="38"/>
      <c r="M326" s="38"/>
      <c r="N326" s="38"/>
      <c r="O326" s="38">
        <v>-9523</v>
      </c>
      <c r="P326" s="39">
        <f>AF!$N$6</f>
        <v>0.77873999999999999</v>
      </c>
      <c r="Q326" s="39">
        <f>AF!$P$6</f>
        <v>0.22126000000000001</v>
      </c>
      <c r="R326" s="40">
        <f t="shared" si="40"/>
        <v>-7415.9410200000002</v>
      </c>
      <c r="S326" s="40">
        <f t="shared" si="41"/>
        <v>-2283.26568</v>
      </c>
      <c r="T326" s="8">
        <f t="shared" si="42"/>
        <v>0</v>
      </c>
      <c r="U326" s="40">
        <f t="shared" si="43"/>
        <v>-7415.9410200000002</v>
      </c>
      <c r="V326" s="40">
        <f t="shared" si="44"/>
        <v>-2107.0589800000002</v>
      </c>
      <c r="W326" s="40">
        <f t="shared" si="45"/>
        <v>-648.73432000000003</v>
      </c>
      <c r="X326" s="8">
        <f t="shared" si="46"/>
        <v>0</v>
      </c>
      <c r="Y326" s="40">
        <f t="shared" si="47"/>
        <v>-2107.0589800000002</v>
      </c>
      <c r="Z326" s="39" t="s">
        <v>101</v>
      </c>
      <c r="AA326" s="39" t="s">
        <v>64</v>
      </c>
    </row>
    <row r="327" spans="1:27" ht="13.45" thickBot="1" x14ac:dyDescent="0.3">
      <c r="A327" s="4" t="s">
        <v>64</v>
      </c>
      <c r="B327" s="4" t="s">
        <v>7</v>
      </c>
      <c r="C327" s="4" t="s">
        <v>8</v>
      </c>
      <c r="D327" s="4" t="s">
        <v>39</v>
      </c>
      <c r="E327" s="4" t="s">
        <v>10</v>
      </c>
      <c r="F327" s="4" t="s">
        <v>11</v>
      </c>
      <c r="G327" s="4" t="s">
        <v>7</v>
      </c>
      <c r="H327" s="4" t="s">
        <v>8</v>
      </c>
      <c r="I327" s="20">
        <v>-472.68</v>
      </c>
      <c r="J327" s="20">
        <v>0</v>
      </c>
      <c r="K327" s="20">
        <v>-103.93</v>
      </c>
      <c r="L327" s="20">
        <v>0</v>
      </c>
      <c r="M327" s="20">
        <v>0</v>
      </c>
      <c r="N327" s="20">
        <v>0</v>
      </c>
      <c r="O327" s="20">
        <v>-576.61</v>
      </c>
      <c r="P327">
        <f>AF!$N$6</f>
        <v>0.77873999999999999</v>
      </c>
      <c r="Q327">
        <f>AF!$P$6</f>
        <v>0.22126000000000001</v>
      </c>
      <c r="R327" s="8">
        <f t="shared" si="40"/>
        <v>-368.09482320000001</v>
      </c>
      <c r="S327" s="8">
        <f t="shared" si="41"/>
        <v>-80.934448200000006</v>
      </c>
      <c r="T327" s="8">
        <f t="shared" si="42"/>
        <v>0</v>
      </c>
      <c r="U327" s="8">
        <f t="shared" si="43"/>
        <v>-449.02927140000003</v>
      </c>
      <c r="V327" s="8">
        <f t="shared" si="44"/>
        <v>-104.58517680000001</v>
      </c>
      <c r="W327" s="8">
        <f t="shared" si="45"/>
        <v>-22.995551800000001</v>
      </c>
      <c r="X327" s="8">
        <f t="shared" si="46"/>
        <v>0</v>
      </c>
      <c r="Y327" s="8">
        <f t="shared" si="47"/>
        <v>-127.58072860000001</v>
      </c>
      <c r="Z327" t="s">
        <v>101</v>
      </c>
      <c r="AA327" t="s">
        <v>64</v>
      </c>
    </row>
    <row r="328" spans="1:27" ht="13.45" thickBot="1" x14ac:dyDescent="0.3">
      <c r="A328" s="37" t="s">
        <v>64</v>
      </c>
      <c r="B328" s="36" t="s">
        <v>7</v>
      </c>
      <c r="C328" s="36" t="s">
        <v>8</v>
      </c>
      <c r="D328" s="36" t="s">
        <v>39</v>
      </c>
      <c r="E328" s="36" t="s">
        <v>10</v>
      </c>
      <c r="F328" s="37" t="s">
        <v>11</v>
      </c>
      <c r="G328" s="36" t="s">
        <v>7</v>
      </c>
      <c r="H328" s="36" t="s">
        <v>8</v>
      </c>
      <c r="I328" s="38">
        <v>-9523</v>
      </c>
      <c r="J328" s="38"/>
      <c r="K328" s="38">
        <v>0</v>
      </c>
      <c r="L328" s="38"/>
      <c r="M328" s="38"/>
      <c r="N328" s="38"/>
      <c r="O328" s="38">
        <v>-9523</v>
      </c>
      <c r="P328" s="39">
        <f>AF!$N$6</f>
        <v>0.77873999999999999</v>
      </c>
      <c r="Q328" s="39">
        <f>AF!$P$6</f>
        <v>0.22126000000000001</v>
      </c>
      <c r="R328" s="40">
        <f t="shared" si="40"/>
        <v>-7415.9410200000002</v>
      </c>
      <c r="S328" s="40">
        <f t="shared" si="41"/>
        <v>0</v>
      </c>
      <c r="T328" s="8">
        <f t="shared" si="42"/>
        <v>0</v>
      </c>
      <c r="U328" s="40">
        <f t="shared" si="43"/>
        <v>-7415.9410200000002</v>
      </c>
      <c r="V328" s="40">
        <f t="shared" si="44"/>
        <v>-2107.0589800000002</v>
      </c>
      <c r="W328" s="40">
        <f t="shared" si="45"/>
        <v>0</v>
      </c>
      <c r="X328" s="8">
        <f t="shared" si="46"/>
        <v>0</v>
      </c>
      <c r="Y328" s="40">
        <f t="shared" si="47"/>
        <v>-2107.0589800000002</v>
      </c>
      <c r="Z328" s="39" t="s">
        <v>101</v>
      </c>
      <c r="AA328" s="39" t="s">
        <v>64</v>
      </c>
    </row>
    <row r="329" spans="1:27" ht="13.45" thickBot="1" x14ac:dyDescent="0.3">
      <c r="A329" s="4" t="s">
        <v>64</v>
      </c>
      <c r="B329" s="4" t="s">
        <v>7</v>
      </c>
      <c r="C329" s="4" t="s">
        <v>8</v>
      </c>
      <c r="D329" s="4" t="s">
        <v>55</v>
      </c>
      <c r="E329" s="4" t="s">
        <v>10</v>
      </c>
      <c r="F329" s="4" t="s">
        <v>11</v>
      </c>
      <c r="G329" s="4" t="s">
        <v>7</v>
      </c>
      <c r="H329" s="4" t="s">
        <v>8</v>
      </c>
      <c r="I329" s="20">
        <v>-576.61</v>
      </c>
      <c r="J329" s="20">
        <v>0</v>
      </c>
      <c r="K329" s="20">
        <v>-103.93</v>
      </c>
      <c r="L329" s="20">
        <v>0</v>
      </c>
      <c r="M329" s="20">
        <v>0</v>
      </c>
      <c r="N329" s="20">
        <v>0</v>
      </c>
      <c r="O329" s="20">
        <v>-680.54</v>
      </c>
      <c r="P329">
        <f>AF!$N$6</f>
        <v>0.77873999999999999</v>
      </c>
      <c r="Q329">
        <f>AF!$P$6</f>
        <v>0.22126000000000001</v>
      </c>
      <c r="R329" s="8">
        <f t="shared" si="40"/>
        <v>-449.02927140000003</v>
      </c>
      <c r="S329" s="8">
        <f t="shared" si="41"/>
        <v>-80.934448200000006</v>
      </c>
      <c r="T329" s="8">
        <f t="shared" si="42"/>
        <v>0</v>
      </c>
      <c r="U329" s="8">
        <f t="shared" si="43"/>
        <v>-529.96371959999999</v>
      </c>
      <c r="V329" s="8">
        <f t="shared" si="44"/>
        <v>-127.58072860000001</v>
      </c>
      <c r="W329" s="8">
        <f t="shared" si="45"/>
        <v>-22.995551800000001</v>
      </c>
      <c r="X329" s="8">
        <f t="shared" si="46"/>
        <v>0</v>
      </c>
      <c r="Y329" s="8">
        <f t="shared" si="47"/>
        <v>-150.5762804</v>
      </c>
      <c r="Z329" t="s">
        <v>101</v>
      </c>
      <c r="AA329" t="s">
        <v>64</v>
      </c>
    </row>
    <row r="330" spans="1:27" ht="13.45" thickBot="1" x14ac:dyDescent="0.3">
      <c r="A330" s="37" t="s">
        <v>64</v>
      </c>
      <c r="B330" s="36" t="s">
        <v>7</v>
      </c>
      <c r="C330" s="36" t="s">
        <v>8</v>
      </c>
      <c r="D330" s="36" t="s">
        <v>55</v>
      </c>
      <c r="E330" s="36" t="s">
        <v>10</v>
      </c>
      <c r="F330" s="37" t="s">
        <v>11</v>
      </c>
      <c r="G330" s="36" t="s">
        <v>7</v>
      </c>
      <c r="H330" s="36" t="s">
        <v>8</v>
      </c>
      <c r="I330" s="38">
        <v>-10989</v>
      </c>
      <c r="J330" s="38"/>
      <c r="K330" s="38">
        <v>-1466</v>
      </c>
      <c r="L330" s="38"/>
      <c r="M330" s="38"/>
      <c r="N330" s="38"/>
      <c r="O330" s="38">
        <v>-10989</v>
      </c>
      <c r="P330" s="39">
        <f>AF!$N$6</f>
        <v>0.77873999999999999</v>
      </c>
      <c r="Q330" s="39">
        <f>AF!$P$6</f>
        <v>0.22126000000000001</v>
      </c>
      <c r="R330" s="40">
        <f t="shared" si="40"/>
        <v>-8557.5738600000004</v>
      </c>
      <c r="S330" s="40">
        <f t="shared" si="41"/>
        <v>-1141.63284</v>
      </c>
      <c r="T330" s="8">
        <f t="shared" si="42"/>
        <v>0</v>
      </c>
      <c r="U330" s="40">
        <f t="shared" si="43"/>
        <v>-8557.5738600000004</v>
      </c>
      <c r="V330" s="40">
        <f t="shared" si="44"/>
        <v>-2431.42614</v>
      </c>
      <c r="W330" s="40">
        <f t="shared" si="45"/>
        <v>-324.36716000000001</v>
      </c>
      <c r="X330" s="8">
        <f t="shared" si="46"/>
        <v>0</v>
      </c>
      <c r="Y330" s="40">
        <f t="shared" si="47"/>
        <v>-2431.42614</v>
      </c>
      <c r="Z330" s="39" t="s">
        <v>101</v>
      </c>
      <c r="AA330" s="39" t="s">
        <v>64</v>
      </c>
    </row>
    <row r="331" spans="1:27" ht="13.45" thickBot="1" x14ac:dyDescent="0.3">
      <c r="A331" s="4" t="s">
        <v>64</v>
      </c>
      <c r="B331" s="4" t="s">
        <v>7</v>
      </c>
      <c r="C331" s="4" t="s">
        <v>8</v>
      </c>
      <c r="D331" s="4" t="s">
        <v>23</v>
      </c>
      <c r="E331" s="4" t="s">
        <v>10</v>
      </c>
      <c r="F331" s="4" t="s">
        <v>11</v>
      </c>
      <c r="G331" s="4" t="s">
        <v>7</v>
      </c>
      <c r="H331" s="4" t="s">
        <v>8</v>
      </c>
      <c r="I331" s="20">
        <v>-680.54</v>
      </c>
      <c r="J331" s="20">
        <v>0</v>
      </c>
      <c r="K331" s="20">
        <v>-103.93</v>
      </c>
      <c r="L331" s="20">
        <v>0</v>
      </c>
      <c r="M331" s="20">
        <v>0</v>
      </c>
      <c r="N331" s="20">
        <v>0</v>
      </c>
      <c r="O331" s="20">
        <v>-784.47</v>
      </c>
      <c r="P331">
        <f>AF!$N$6</f>
        <v>0.77873999999999999</v>
      </c>
      <c r="Q331">
        <f>AF!$P$6</f>
        <v>0.22126000000000001</v>
      </c>
      <c r="R331" s="8">
        <f t="shared" si="40"/>
        <v>-529.96371959999999</v>
      </c>
      <c r="S331" s="8">
        <f t="shared" si="41"/>
        <v>-80.934448200000006</v>
      </c>
      <c r="T331" s="8">
        <f t="shared" si="42"/>
        <v>0</v>
      </c>
      <c r="U331" s="8">
        <f t="shared" si="43"/>
        <v>-610.89816780000001</v>
      </c>
      <c r="V331" s="8">
        <f t="shared" si="44"/>
        <v>-150.5762804</v>
      </c>
      <c r="W331" s="8">
        <f t="shared" si="45"/>
        <v>-22.995551800000001</v>
      </c>
      <c r="X331" s="8">
        <f t="shared" si="46"/>
        <v>0</v>
      </c>
      <c r="Y331" s="8">
        <f t="shared" si="47"/>
        <v>-173.57183220000002</v>
      </c>
      <c r="Z331" t="s">
        <v>101</v>
      </c>
      <c r="AA331" t="s">
        <v>64</v>
      </c>
    </row>
    <row r="332" spans="1:27" ht="13.45" thickBot="1" x14ac:dyDescent="0.3">
      <c r="A332" s="37" t="s">
        <v>64</v>
      </c>
      <c r="B332" s="36" t="s">
        <v>7</v>
      </c>
      <c r="C332" s="36" t="s">
        <v>8</v>
      </c>
      <c r="D332" s="36" t="s">
        <v>23</v>
      </c>
      <c r="E332" s="36" t="s">
        <v>10</v>
      </c>
      <c r="F332" s="37" t="s">
        <v>11</v>
      </c>
      <c r="G332" s="36" t="s">
        <v>7</v>
      </c>
      <c r="H332" s="36" t="s">
        <v>8</v>
      </c>
      <c r="I332" s="38">
        <v>-10989</v>
      </c>
      <c r="J332" s="38"/>
      <c r="K332" s="38">
        <v>0</v>
      </c>
      <c r="L332" s="38"/>
      <c r="M332" s="38"/>
      <c r="N332" s="38"/>
      <c r="O332" s="38">
        <v>-10989</v>
      </c>
      <c r="P332" s="39">
        <f>AF!$N$6</f>
        <v>0.77873999999999999</v>
      </c>
      <c r="Q332" s="39">
        <f>AF!$P$6</f>
        <v>0.22126000000000001</v>
      </c>
      <c r="R332" s="40">
        <f t="shared" si="40"/>
        <v>-8557.5738600000004</v>
      </c>
      <c r="S332" s="40">
        <f t="shared" si="41"/>
        <v>0</v>
      </c>
      <c r="T332" s="8">
        <f t="shared" si="42"/>
        <v>0</v>
      </c>
      <c r="U332" s="40">
        <f t="shared" si="43"/>
        <v>-8557.5738600000004</v>
      </c>
      <c r="V332" s="40">
        <f t="shared" si="44"/>
        <v>-2431.42614</v>
      </c>
      <c r="W332" s="40">
        <f t="shared" si="45"/>
        <v>0</v>
      </c>
      <c r="X332" s="8">
        <f t="shared" si="46"/>
        <v>0</v>
      </c>
      <c r="Y332" s="40">
        <f t="shared" si="47"/>
        <v>-2431.42614</v>
      </c>
      <c r="Z332" s="39" t="s">
        <v>101</v>
      </c>
      <c r="AA332" s="39" t="s">
        <v>64</v>
      </c>
    </row>
    <row r="333" spans="1:27" ht="13.45" thickBot="1" x14ac:dyDescent="0.3">
      <c r="A333" s="4" t="s">
        <v>64</v>
      </c>
      <c r="B333" s="4" t="s">
        <v>7</v>
      </c>
      <c r="C333" s="4" t="s">
        <v>8</v>
      </c>
      <c r="D333" s="4" t="s">
        <v>42</v>
      </c>
      <c r="E333" s="4" t="s">
        <v>10</v>
      </c>
      <c r="F333" s="4" t="s">
        <v>11</v>
      </c>
      <c r="G333" s="4" t="s">
        <v>7</v>
      </c>
      <c r="H333" s="4" t="s">
        <v>8</v>
      </c>
      <c r="I333" s="20">
        <v>-784.47</v>
      </c>
      <c r="J333" s="20">
        <v>0</v>
      </c>
      <c r="K333" s="20">
        <v>-103.93</v>
      </c>
      <c r="L333" s="20">
        <v>0</v>
      </c>
      <c r="M333" s="20">
        <v>0</v>
      </c>
      <c r="N333" s="20">
        <v>0</v>
      </c>
      <c r="O333" s="20">
        <v>-888.4</v>
      </c>
      <c r="P333">
        <f>AF!$N$6</f>
        <v>0.77873999999999999</v>
      </c>
      <c r="Q333">
        <f>AF!$P$6</f>
        <v>0.22126000000000001</v>
      </c>
      <c r="R333" s="8">
        <f t="shared" si="40"/>
        <v>-610.89816780000001</v>
      </c>
      <c r="S333" s="8">
        <f t="shared" si="41"/>
        <v>-80.934448200000006</v>
      </c>
      <c r="T333" s="8">
        <f t="shared" si="42"/>
        <v>0</v>
      </c>
      <c r="U333" s="8">
        <f t="shared" si="43"/>
        <v>-691.83261599999992</v>
      </c>
      <c r="V333" s="8">
        <f t="shared" si="44"/>
        <v>-173.57183220000002</v>
      </c>
      <c r="W333" s="8">
        <f t="shared" si="45"/>
        <v>-22.995551800000001</v>
      </c>
      <c r="X333" s="8">
        <f t="shared" si="46"/>
        <v>0</v>
      </c>
      <c r="Y333" s="8">
        <f t="shared" si="47"/>
        <v>-196.567384</v>
      </c>
      <c r="Z333" t="s">
        <v>101</v>
      </c>
      <c r="AA333" t="s">
        <v>64</v>
      </c>
    </row>
    <row r="334" spans="1:27" ht="13.45" thickBot="1" x14ac:dyDescent="0.3">
      <c r="A334" s="37" t="s">
        <v>64</v>
      </c>
      <c r="B334" s="36" t="s">
        <v>7</v>
      </c>
      <c r="C334" s="36" t="s">
        <v>8</v>
      </c>
      <c r="D334" s="36" t="s">
        <v>42</v>
      </c>
      <c r="E334" s="36" t="s">
        <v>10</v>
      </c>
      <c r="F334" s="37" t="s">
        <v>11</v>
      </c>
      <c r="G334" s="36" t="s">
        <v>7</v>
      </c>
      <c r="H334" s="36" t="s">
        <v>8</v>
      </c>
      <c r="I334" s="38">
        <v>-10989</v>
      </c>
      <c r="J334" s="38"/>
      <c r="K334" s="38">
        <v>0</v>
      </c>
      <c r="L334" s="38"/>
      <c r="M334" s="38"/>
      <c r="N334" s="38"/>
      <c r="O334" s="38">
        <v>-10989</v>
      </c>
      <c r="P334" s="39">
        <f>AF!$N$6</f>
        <v>0.77873999999999999</v>
      </c>
      <c r="Q334" s="39">
        <f>AF!$P$6</f>
        <v>0.22126000000000001</v>
      </c>
      <c r="R334" s="40">
        <f t="shared" si="40"/>
        <v>-8557.5738600000004</v>
      </c>
      <c r="S334" s="40">
        <f t="shared" si="41"/>
        <v>0</v>
      </c>
      <c r="T334" s="8">
        <f t="shared" si="42"/>
        <v>0</v>
      </c>
      <c r="U334" s="40">
        <f t="shared" si="43"/>
        <v>-8557.5738600000004</v>
      </c>
      <c r="V334" s="40">
        <f t="shared" si="44"/>
        <v>-2431.42614</v>
      </c>
      <c r="W334" s="40">
        <f t="shared" si="45"/>
        <v>0</v>
      </c>
      <c r="X334" s="8">
        <f t="shared" si="46"/>
        <v>0</v>
      </c>
      <c r="Y334" s="40">
        <f t="shared" si="47"/>
        <v>-2431.42614</v>
      </c>
      <c r="Z334" s="39" t="s">
        <v>101</v>
      </c>
      <c r="AA334" s="39" t="s">
        <v>64</v>
      </c>
    </row>
    <row r="335" spans="1:27" ht="13.45" thickBot="1" x14ac:dyDescent="0.3">
      <c r="A335" s="4" t="s">
        <v>64</v>
      </c>
      <c r="B335" s="4" t="s">
        <v>7</v>
      </c>
      <c r="C335" s="4" t="s">
        <v>8</v>
      </c>
      <c r="D335" s="4" t="s">
        <v>48</v>
      </c>
      <c r="E335" s="4" t="s">
        <v>10</v>
      </c>
      <c r="F335" s="4" t="s">
        <v>11</v>
      </c>
      <c r="G335" s="4" t="s">
        <v>7</v>
      </c>
      <c r="H335" s="4" t="s">
        <v>8</v>
      </c>
      <c r="I335" s="20">
        <v>-888.4</v>
      </c>
      <c r="J335" s="20">
        <v>0</v>
      </c>
      <c r="K335" s="20">
        <v>-183.09</v>
      </c>
      <c r="L335" s="20">
        <v>0</v>
      </c>
      <c r="M335" s="20">
        <v>0</v>
      </c>
      <c r="N335" s="20">
        <v>0</v>
      </c>
      <c r="O335" s="20">
        <v>-1071.49</v>
      </c>
      <c r="P335">
        <f>AF!$N$6</f>
        <v>0.77873999999999999</v>
      </c>
      <c r="Q335">
        <f>AF!$P$6</f>
        <v>0.22126000000000001</v>
      </c>
      <c r="R335" s="8">
        <f t="shared" si="40"/>
        <v>-691.83261599999992</v>
      </c>
      <c r="S335" s="8">
        <f t="shared" si="41"/>
        <v>-142.5795066</v>
      </c>
      <c r="T335" s="8">
        <f t="shared" si="42"/>
        <v>0</v>
      </c>
      <c r="U335" s="8">
        <f t="shared" si="43"/>
        <v>-834.41212259999998</v>
      </c>
      <c r="V335" s="8">
        <f t="shared" si="44"/>
        <v>-196.567384</v>
      </c>
      <c r="W335" s="8">
        <f t="shared" si="45"/>
        <v>-40.510493400000001</v>
      </c>
      <c r="X335" s="8">
        <f t="shared" si="46"/>
        <v>0</v>
      </c>
      <c r="Y335" s="8">
        <f t="shared" si="47"/>
        <v>-237.07787740000001</v>
      </c>
      <c r="Z335" t="s">
        <v>101</v>
      </c>
      <c r="AA335" t="s">
        <v>64</v>
      </c>
    </row>
    <row r="336" spans="1:27" ht="13.45" thickBot="1" x14ac:dyDescent="0.3">
      <c r="A336" s="37" t="s">
        <v>64</v>
      </c>
      <c r="B336" s="36" t="s">
        <v>7</v>
      </c>
      <c r="C336" s="36" t="s">
        <v>8</v>
      </c>
      <c r="D336" s="36" t="s">
        <v>48</v>
      </c>
      <c r="E336" s="36" t="s">
        <v>10</v>
      </c>
      <c r="F336" s="37" t="s">
        <v>11</v>
      </c>
      <c r="G336" s="36" t="s">
        <v>7</v>
      </c>
      <c r="H336" s="36" t="s">
        <v>8</v>
      </c>
      <c r="I336" s="38">
        <v>-10989</v>
      </c>
      <c r="J336" s="38"/>
      <c r="K336" s="38">
        <v>-14284</v>
      </c>
      <c r="L336" s="38"/>
      <c r="M336" s="38">
        <v>-32612</v>
      </c>
      <c r="N336" s="38"/>
      <c r="O336" s="38">
        <v>-57885</v>
      </c>
      <c r="P336" s="39">
        <f>AF!$N$6</f>
        <v>0.77873999999999999</v>
      </c>
      <c r="Q336" s="39">
        <f>AF!$P$6</f>
        <v>0.22126000000000001</v>
      </c>
      <c r="R336" s="40">
        <f t="shared" si="40"/>
        <v>-8557.5738600000004</v>
      </c>
      <c r="S336" s="40">
        <f t="shared" si="41"/>
        <v>-11123.52216</v>
      </c>
      <c r="T336" s="8">
        <f t="shared" si="42"/>
        <v>-25396.26888</v>
      </c>
      <c r="U336" s="40">
        <f t="shared" si="43"/>
        <v>-45077.3649</v>
      </c>
      <c r="V336" s="40">
        <f t="shared" si="44"/>
        <v>-2431.42614</v>
      </c>
      <c r="W336" s="40">
        <f t="shared" si="45"/>
        <v>-3160.47784</v>
      </c>
      <c r="X336" s="8">
        <f t="shared" si="46"/>
        <v>-7215.7311200000004</v>
      </c>
      <c r="Y336" s="40">
        <f t="shared" si="47"/>
        <v>-12807.635100000001</v>
      </c>
      <c r="Z336" s="39" t="s">
        <v>101</v>
      </c>
      <c r="AA336" s="39" t="s">
        <v>64</v>
      </c>
    </row>
    <row r="337" spans="1:27" ht="13.45" thickBot="1" x14ac:dyDescent="0.3">
      <c r="A337" s="4" t="s">
        <v>64</v>
      </c>
      <c r="B337" s="4" t="s">
        <v>7</v>
      </c>
      <c r="C337" s="4" t="s">
        <v>8</v>
      </c>
      <c r="D337" s="4" t="s">
        <v>31</v>
      </c>
      <c r="E337" s="4" t="s">
        <v>10</v>
      </c>
      <c r="F337" s="4" t="s">
        <v>11</v>
      </c>
      <c r="G337" s="4" t="s">
        <v>7</v>
      </c>
      <c r="H337" s="4" t="s">
        <v>8</v>
      </c>
      <c r="I337" s="20">
        <v>-1071.49</v>
      </c>
      <c r="J337" s="20">
        <v>0</v>
      </c>
      <c r="K337" s="20">
        <v>-262.60000000000002</v>
      </c>
      <c r="L337" s="20">
        <v>0</v>
      </c>
      <c r="M337" s="20">
        <v>0</v>
      </c>
      <c r="N337" s="20">
        <v>0</v>
      </c>
      <c r="O337" s="20">
        <v>-1334.09</v>
      </c>
      <c r="P337">
        <f>AF!$N$6</f>
        <v>0.77873999999999999</v>
      </c>
      <c r="Q337">
        <f>AF!$P$6</f>
        <v>0.22126000000000001</v>
      </c>
      <c r="R337" s="8">
        <f t="shared" si="40"/>
        <v>-834.41212259999998</v>
      </c>
      <c r="S337" s="8">
        <f t="shared" si="41"/>
        <v>-204.49712400000001</v>
      </c>
      <c r="T337" s="8">
        <f t="shared" si="42"/>
        <v>0</v>
      </c>
      <c r="U337" s="8">
        <f t="shared" si="43"/>
        <v>-1038.9092466</v>
      </c>
      <c r="V337" s="8">
        <f t="shared" si="44"/>
        <v>-237.07787740000001</v>
      </c>
      <c r="W337" s="8">
        <f t="shared" si="45"/>
        <v>-58.102876000000009</v>
      </c>
      <c r="X337" s="8">
        <f t="shared" si="46"/>
        <v>0</v>
      </c>
      <c r="Y337" s="8">
        <f t="shared" si="47"/>
        <v>-295.18075340000001</v>
      </c>
      <c r="Z337" t="s">
        <v>101</v>
      </c>
      <c r="AA337" t="s">
        <v>64</v>
      </c>
    </row>
    <row r="338" spans="1:27" ht="13.45" thickBot="1" x14ac:dyDescent="0.3">
      <c r="A338" s="4" t="s">
        <v>64</v>
      </c>
      <c r="B338" s="4" t="s">
        <v>7</v>
      </c>
      <c r="C338" s="4" t="s">
        <v>8</v>
      </c>
      <c r="D338" s="4" t="s">
        <v>25</v>
      </c>
      <c r="E338" s="4" t="s">
        <v>10</v>
      </c>
      <c r="F338" s="4" t="s">
        <v>11</v>
      </c>
      <c r="G338" s="4" t="s">
        <v>7</v>
      </c>
      <c r="H338" s="4" t="s">
        <v>8</v>
      </c>
      <c r="I338" s="20">
        <v>-1334.09</v>
      </c>
      <c r="J338" s="20">
        <v>0</v>
      </c>
      <c r="K338" s="20">
        <v>-262.60000000000002</v>
      </c>
      <c r="L338" s="20">
        <v>0</v>
      </c>
      <c r="M338" s="20">
        <v>0</v>
      </c>
      <c r="N338" s="20">
        <v>0</v>
      </c>
      <c r="O338" s="20">
        <v>-1596.69</v>
      </c>
      <c r="P338">
        <f>AF!$N$6</f>
        <v>0.77873999999999999</v>
      </c>
      <c r="Q338">
        <f>AF!$P$6</f>
        <v>0.22126000000000001</v>
      </c>
      <c r="R338" s="8">
        <f t="shared" si="40"/>
        <v>-1038.9092466</v>
      </c>
      <c r="S338" s="8">
        <f t="shared" si="41"/>
        <v>-204.49712400000001</v>
      </c>
      <c r="T338" s="8">
        <f t="shared" si="42"/>
        <v>0</v>
      </c>
      <c r="U338" s="8">
        <f t="shared" si="43"/>
        <v>-1243.4063705999999</v>
      </c>
      <c r="V338" s="8">
        <f t="shared" si="44"/>
        <v>-295.18075340000001</v>
      </c>
      <c r="W338" s="8">
        <f t="shared" si="45"/>
        <v>-58.102876000000009</v>
      </c>
      <c r="X338" s="8">
        <f t="shared" si="46"/>
        <v>0</v>
      </c>
      <c r="Y338" s="8">
        <f t="shared" si="47"/>
        <v>-353.28362940000005</v>
      </c>
      <c r="Z338" t="s">
        <v>101</v>
      </c>
      <c r="AA338" t="s">
        <v>64</v>
      </c>
    </row>
    <row r="339" spans="1:27" ht="13.45" thickBot="1" x14ac:dyDescent="0.3">
      <c r="A339" s="4" t="s">
        <v>64</v>
      </c>
      <c r="B339" s="4" t="s">
        <v>7</v>
      </c>
      <c r="C339" s="4" t="s">
        <v>8</v>
      </c>
      <c r="D339" s="4" t="s">
        <v>41</v>
      </c>
      <c r="E339" s="4" t="s">
        <v>10</v>
      </c>
      <c r="F339" s="4" t="s">
        <v>11</v>
      </c>
      <c r="G339" s="4" t="s">
        <v>7</v>
      </c>
      <c r="H339" s="4" t="s">
        <v>8</v>
      </c>
      <c r="I339" s="20">
        <v>-1596.69</v>
      </c>
      <c r="J339" s="20">
        <v>0</v>
      </c>
      <c r="K339" s="20">
        <v>-223.92</v>
      </c>
      <c r="L339" s="20">
        <v>0</v>
      </c>
      <c r="M339" s="20">
        <v>0</v>
      </c>
      <c r="N339" s="20">
        <v>0</v>
      </c>
      <c r="O339" s="20">
        <v>-1820.61</v>
      </c>
      <c r="P339">
        <f>AF!$N$6</f>
        <v>0.77873999999999999</v>
      </c>
      <c r="Q339">
        <f>AF!$P$6</f>
        <v>0.22126000000000001</v>
      </c>
      <c r="R339" s="8">
        <f t="shared" si="40"/>
        <v>-1243.4063705999999</v>
      </c>
      <c r="S339" s="8">
        <f t="shared" si="41"/>
        <v>-174.37546079999998</v>
      </c>
      <c r="T339" s="8">
        <f t="shared" si="42"/>
        <v>0</v>
      </c>
      <c r="U339" s="8">
        <f t="shared" si="43"/>
        <v>-1417.7818313999999</v>
      </c>
      <c r="V339" s="8">
        <f t="shared" si="44"/>
        <v>-353.28362940000005</v>
      </c>
      <c r="W339" s="8">
        <f t="shared" si="45"/>
        <v>-49.544539200000003</v>
      </c>
      <c r="X339" s="8">
        <f t="shared" si="46"/>
        <v>0</v>
      </c>
      <c r="Y339" s="8">
        <f t="shared" si="47"/>
        <v>-402.82816860000003</v>
      </c>
      <c r="Z339" t="s">
        <v>101</v>
      </c>
      <c r="AA339" t="s">
        <v>64</v>
      </c>
    </row>
    <row r="340" spans="1:27" ht="13.45" thickBot="1" x14ac:dyDescent="0.3">
      <c r="A340" s="4" t="s">
        <v>64</v>
      </c>
      <c r="B340" s="4" t="s">
        <v>7</v>
      </c>
      <c r="C340" s="4" t="s">
        <v>8</v>
      </c>
      <c r="D340" s="4" t="s">
        <v>36</v>
      </c>
      <c r="E340" s="4" t="s">
        <v>10</v>
      </c>
      <c r="F340" s="4" t="s">
        <v>11</v>
      </c>
      <c r="G340" s="4" t="s">
        <v>7</v>
      </c>
      <c r="H340" s="4" t="s">
        <v>8</v>
      </c>
      <c r="I340" s="20">
        <v>-1820.61</v>
      </c>
      <c r="J340" s="20">
        <v>0</v>
      </c>
      <c r="K340" s="20">
        <v>-184.47</v>
      </c>
      <c r="L340" s="20">
        <v>0</v>
      </c>
      <c r="M340" s="20">
        <v>0</v>
      </c>
      <c r="N340" s="20">
        <v>0</v>
      </c>
      <c r="O340" s="20">
        <v>-2005.08</v>
      </c>
      <c r="P340">
        <f>AF!$N$6</f>
        <v>0.77873999999999999</v>
      </c>
      <c r="Q340">
        <f>AF!$P$6</f>
        <v>0.22126000000000001</v>
      </c>
      <c r="R340" s="8">
        <f t="shared" si="40"/>
        <v>-1417.7818313999999</v>
      </c>
      <c r="S340" s="8">
        <f t="shared" si="41"/>
        <v>-143.65416780000001</v>
      </c>
      <c r="T340" s="8">
        <f t="shared" si="42"/>
        <v>0</v>
      </c>
      <c r="U340" s="8">
        <f t="shared" si="43"/>
        <v>-1561.4359992</v>
      </c>
      <c r="V340" s="8">
        <f t="shared" si="44"/>
        <v>-402.82816860000003</v>
      </c>
      <c r="W340" s="8">
        <f t="shared" si="45"/>
        <v>-40.815832200000003</v>
      </c>
      <c r="X340" s="8">
        <f t="shared" si="46"/>
        <v>0</v>
      </c>
      <c r="Y340" s="8">
        <f t="shared" si="47"/>
        <v>-443.64400080000001</v>
      </c>
      <c r="Z340" t="s">
        <v>101</v>
      </c>
      <c r="AA340" t="s">
        <v>64</v>
      </c>
    </row>
    <row r="341" spans="1:27" ht="13.45" hidden="1" thickBot="1" x14ac:dyDescent="0.3">
      <c r="A341" s="4" t="s">
        <v>64</v>
      </c>
      <c r="B341" s="4" t="s">
        <v>7</v>
      </c>
      <c r="C341" s="4" t="s">
        <v>8</v>
      </c>
      <c r="D341" s="4" t="s">
        <v>15</v>
      </c>
      <c r="E341" s="4" t="s">
        <v>35</v>
      </c>
      <c r="F341" s="4" t="s">
        <v>18</v>
      </c>
      <c r="G341" s="4" t="s">
        <v>7</v>
      </c>
      <c r="H341" s="4" t="s">
        <v>8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>
        <f>AF!$N$6</f>
        <v>0.77873999999999999</v>
      </c>
      <c r="Q341">
        <f>AF!$P$6</f>
        <v>0.22126000000000001</v>
      </c>
      <c r="R341" s="8">
        <f t="shared" si="40"/>
        <v>0</v>
      </c>
      <c r="S341" s="8">
        <f t="shared" si="41"/>
        <v>0</v>
      </c>
      <c r="T341" s="8">
        <f t="shared" si="42"/>
        <v>0</v>
      </c>
      <c r="U341" s="8">
        <f t="shared" si="43"/>
        <v>0</v>
      </c>
      <c r="V341" s="8">
        <f t="shared" si="44"/>
        <v>0</v>
      </c>
      <c r="W341" s="8">
        <f t="shared" si="45"/>
        <v>0</v>
      </c>
      <c r="X341" s="8">
        <f t="shared" si="46"/>
        <v>0</v>
      </c>
      <c r="Y341" s="8">
        <f t="shared" si="47"/>
        <v>0</v>
      </c>
      <c r="Z341" t="s">
        <v>103</v>
      </c>
      <c r="AA341" t="s">
        <v>64</v>
      </c>
    </row>
    <row r="342" spans="1:27" ht="13.45" hidden="1" thickBot="1" x14ac:dyDescent="0.3">
      <c r="A342" s="4" t="s">
        <v>64</v>
      </c>
      <c r="B342" s="4" t="s">
        <v>7</v>
      </c>
      <c r="C342" s="4" t="s">
        <v>8</v>
      </c>
      <c r="D342" s="4" t="s">
        <v>9</v>
      </c>
      <c r="E342" s="4" t="s">
        <v>35</v>
      </c>
      <c r="F342" s="4" t="s">
        <v>18</v>
      </c>
      <c r="G342" s="4" t="s">
        <v>7</v>
      </c>
      <c r="H342" s="4" t="s">
        <v>8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0</v>
      </c>
      <c r="O342" s="20">
        <v>0</v>
      </c>
      <c r="P342">
        <f>AF!$N$6</f>
        <v>0.77873999999999999</v>
      </c>
      <c r="Q342">
        <f>AF!$P$6</f>
        <v>0.22126000000000001</v>
      </c>
      <c r="R342" s="8">
        <f t="shared" si="40"/>
        <v>0</v>
      </c>
      <c r="S342" s="8">
        <f t="shared" si="41"/>
        <v>0</v>
      </c>
      <c r="T342" s="8">
        <f t="shared" si="42"/>
        <v>0</v>
      </c>
      <c r="U342" s="8">
        <f t="shared" si="43"/>
        <v>0</v>
      </c>
      <c r="V342" s="8">
        <f t="shared" si="44"/>
        <v>0</v>
      </c>
      <c r="W342" s="8">
        <f t="shared" si="45"/>
        <v>0</v>
      </c>
      <c r="X342" s="8">
        <f t="shared" si="46"/>
        <v>0</v>
      </c>
      <c r="Y342" s="8">
        <f t="shared" si="47"/>
        <v>0</v>
      </c>
      <c r="Z342" t="s">
        <v>103</v>
      </c>
      <c r="AA342" t="s">
        <v>64</v>
      </c>
    </row>
    <row r="343" spans="1:27" ht="13.45" hidden="1" thickBot="1" x14ac:dyDescent="0.3">
      <c r="A343" s="4" t="s">
        <v>64</v>
      </c>
      <c r="B343" s="4" t="s">
        <v>7</v>
      </c>
      <c r="C343" s="4" t="s">
        <v>8</v>
      </c>
      <c r="D343" s="4" t="s">
        <v>20</v>
      </c>
      <c r="E343" s="4" t="s">
        <v>35</v>
      </c>
      <c r="F343" s="4" t="s">
        <v>18</v>
      </c>
      <c r="G343" s="4" t="s">
        <v>7</v>
      </c>
      <c r="H343" s="4" t="s">
        <v>8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0</v>
      </c>
      <c r="O343" s="20">
        <v>0</v>
      </c>
      <c r="P343">
        <f>AF!$N$6</f>
        <v>0.77873999999999999</v>
      </c>
      <c r="Q343">
        <f>AF!$P$6</f>
        <v>0.22126000000000001</v>
      </c>
      <c r="R343" s="8">
        <f t="shared" si="40"/>
        <v>0</v>
      </c>
      <c r="S343" s="8">
        <f t="shared" si="41"/>
        <v>0</v>
      </c>
      <c r="T343" s="8">
        <f t="shared" si="42"/>
        <v>0</v>
      </c>
      <c r="U343" s="8">
        <f t="shared" si="43"/>
        <v>0</v>
      </c>
      <c r="V343" s="8">
        <f t="shared" si="44"/>
        <v>0</v>
      </c>
      <c r="W343" s="8">
        <f t="shared" si="45"/>
        <v>0</v>
      </c>
      <c r="X343" s="8">
        <f t="shared" si="46"/>
        <v>0</v>
      </c>
      <c r="Y343" s="8">
        <f t="shared" si="47"/>
        <v>0</v>
      </c>
      <c r="Z343" t="s">
        <v>103</v>
      </c>
      <c r="AA343" t="s">
        <v>64</v>
      </c>
    </row>
    <row r="344" spans="1:27" s="31" customFormat="1" ht="13.45" hidden="1" thickBot="1" x14ac:dyDescent="0.3">
      <c r="A344" s="4" t="s">
        <v>64</v>
      </c>
      <c r="B344" s="4" t="s">
        <v>7</v>
      </c>
      <c r="C344" s="4" t="s">
        <v>8</v>
      </c>
      <c r="D344" s="4" t="s">
        <v>39</v>
      </c>
      <c r="E344" s="4" t="s">
        <v>35</v>
      </c>
      <c r="F344" s="4" t="s">
        <v>18</v>
      </c>
      <c r="G344" s="4" t="s">
        <v>7</v>
      </c>
      <c r="H344" s="4" t="s">
        <v>8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>
        <f>AF!$N$6</f>
        <v>0.77873999999999999</v>
      </c>
      <c r="Q344">
        <f>AF!$P$6</f>
        <v>0.22126000000000001</v>
      </c>
      <c r="R344" s="8">
        <f t="shared" si="40"/>
        <v>0</v>
      </c>
      <c r="S344" s="8">
        <f t="shared" si="41"/>
        <v>0</v>
      </c>
      <c r="T344" s="8">
        <f t="shared" si="42"/>
        <v>0</v>
      </c>
      <c r="U344" s="8">
        <f t="shared" si="43"/>
        <v>0</v>
      </c>
      <c r="V344" s="8">
        <f t="shared" si="44"/>
        <v>0</v>
      </c>
      <c r="W344" s="8">
        <f t="shared" si="45"/>
        <v>0</v>
      </c>
      <c r="X344" s="8">
        <f t="shared" si="46"/>
        <v>0</v>
      </c>
      <c r="Y344" s="8">
        <f t="shared" si="47"/>
        <v>0</v>
      </c>
      <c r="Z344" t="s">
        <v>103</v>
      </c>
      <c r="AA344" t="s">
        <v>64</v>
      </c>
    </row>
    <row r="345" spans="1:27" s="31" customFormat="1" ht="13.45" hidden="1" thickBot="1" x14ac:dyDescent="0.3">
      <c r="A345" s="4" t="s">
        <v>64</v>
      </c>
      <c r="B345" s="4" t="s">
        <v>7</v>
      </c>
      <c r="C345" s="4" t="s">
        <v>8</v>
      </c>
      <c r="D345" s="4" t="s">
        <v>55</v>
      </c>
      <c r="E345" s="4" t="s">
        <v>35</v>
      </c>
      <c r="F345" s="4" t="s">
        <v>18</v>
      </c>
      <c r="G345" s="4" t="s">
        <v>7</v>
      </c>
      <c r="H345" s="4" t="s">
        <v>8</v>
      </c>
      <c r="I345" s="20">
        <v>0</v>
      </c>
      <c r="J345" s="20">
        <v>0</v>
      </c>
      <c r="K345" s="20">
        <v>0</v>
      </c>
      <c r="L345" s="20">
        <v>0</v>
      </c>
      <c r="M345" s="20">
        <v>0</v>
      </c>
      <c r="N345" s="20">
        <v>0</v>
      </c>
      <c r="O345" s="20">
        <v>0</v>
      </c>
      <c r="P345">
        <f>AF!$N$6</f>
        <v>0.77873999999999999</v>
      </c>
      <c r="Q345">
        <f>AF!$P$6</f>
        <v>0.22126000000000001</v>
      </c>
      <c r="R345" s="8">
        <f t="shared" si="40"/>
        <v>0</v>
      </c>
      <c r="S345" s="8">
        <f t="shared" si="41"/>
        <v>0</v>
      </c>
      <c r="T345" s="8">
        <f t="shared" si="42"/>
        <v>0</v>
      </c>
      <c r="U345" s="8">
        <f t="shared" si="43"/>
        <v>0</v>
      </c>
      <c r="V345" s="8">
        <f t="shared" si="44"/>
        <v>0</v>
      </c>
      <c r="W345" s="8">
        <f t="shared" si="45"/>
        <v>0</v>
      </c>
      <c r="X345" s="8">
        <f t="shared" si="46"/>
        <v>0</v>
      </c>
      <c r="Y345" s="8">
        <f t="shared" si="47"/>
        <v>0</v>
      </c>
      <c r="Z345" t="s">
        <v>103</v>
      </c>
      <c r="AA345" t="s">
        <v>64</v>
      </c>
    </row>
    <row r="346" spans="1:27" ht="13.45" hidden="1" thickBot="1" x14ac:dyDescent="0.3">
      <c r="A346" s="4" t="s">
        <v>64</v>
      </c>
      <c r="B346" s="4" t="s">
        <v>7</v>
      </c>
      <c r="C346" s="4" t="s">
        <v>8</v>
      </c>
      <c r="D346" s="4" t="s">
        <v>23</v>
      </c>
      <c r="E346" s="4" t="s">
        <v>35</v>
      </c>
      <c r="F346" s="4" t="s">
        <v>18</v>
      </c>
      <c r="G346" s="4" t="s">
        <v>7</v>
      </c>
      <c r="H346" s="4" t="s">
        <v>8</v>
      </c>
      <c r="I346" s="20">
        <v>0</v>
      </c>
      <c r="J346" s="20">
        <v>0</v>
      </c>
      <c r="K346" s="20">
        <v>0</v>
      </c>
      <c r="L346" s="20">
        <v>0</v>
      </c>
      <c r="M346" s="20">
        <v>0</v>
      </c>
      <c r="N346" s="20">
        <v>0</v>
      </c>
      <c r="O346" s="20">
        <v>0</v>
      </c>
      <c r="P346">
        <f>AF!$N$6</f>
        <v>0.77873999999999999</v>
      </c>
      <c r="Q346">
        <f>AF!$P$6</f>
        <v>0.22126000000000001</v>
      </c>
      <c r="R346" s="8">
        <f t="shared" si="40"/>
        <v>0</v>
      </c>
      <c r="S346" s="8">
        <f t="shared" si="41"/>
        <v>0</v>
      </c>
      <c r="T346" s="8">
        <f t="shared" si="42"/>
        <v>0</v>
      </c>
      <c r="U346" s="8">
        <f t="shared" si="43"/>
        <v>0</v>
      </c>
      <c r="V346" s="8">
        <f t="shared" si="44"/>
        <v>0</v>
      </c>
      <c r="W346" s="8">
        <f t="shared" si="45"/>
        <v>0</v>
      </c>
      <c r="X346" s="8">
        <f t="shared" si="46"/>
        <v>0</v>
      </c>
      <c r="Y346" s="8">
        <f t="shared" si="47"/>
        <v>0</v>
      </c>
      <c r="Z346" t="s">
        <v>103</v>
      </c>
      <c r="AA346" t="s">
        <v>64</v>
      </c>
    </row>
    <row r="347" spans="1:27" ht="13.45" hidden="1" thickBot="1" x14ac:dyDescent="0.3">
      <c r="A347" s="4" t="s">
        <v>64</v>
      </c>
      <c r="B347" s="4" t="s">
        <v>7</v>
      </c>
      <c r="C347" s="4" t="s">
        <v>8</v>
      </c>
      <c r="D347" s="4" t="s">
        <v>42</v>
      </c>
      <c r="E347" s="4" t="s">
        <v>35</v>
      </c>
      <c r="F347" s="4" t="s">
        <v>18</v>
      </c>
      <c r="G347" s="4" t="s">
        <v>7</v>
      </c>
      <c r="H347" s="4" t="s">
        <v>8</v>
      </c>
      <c r="I347" s="20">
        <v>0</v>
      </c>
      <c r="J347" s="20">
        <v>0</v>
      </c>
      <c r="K347" s="20">
        <v>0</v>
      </c>
      <c r="L347" s="20">
        <v>0</v>
      </c>
      <c r="M347" s="20">
        <v>0</v>
      </c>
      <c r="N347" s="20">
        <v>0</v>
      </c>
      <c r="O347" s="20">
        <v>0</v>
      </c>
      <c r="P347">
        <f>AF!$N$6</f>
        <v>0.77873999999999999</v>
      </c>
      <c r="Q347">
        <f>AF!$P$6</f>
        <v>0.22126000000000001</v>
      </c>
      <c r="R347" s="8">
        <f t="shared" si="40"/>
        <v>0</v>
      </c>
      <c r="S347" s="8">
        <f t="shared" si="41"/>
        <v>0</v>
      </c>
      <c r="T347" s="8">
        <f t="shared" si="42"/>
        <v>0</v>
      </c>
      <c r="U347" s="8">
        <f t="shared" si="43"/>
        <v>0</v>
      </c>
      <c r="V347" s="8">
        <f t="shared" si="44"/>
        <v>0</v>
      </c>
      <c r="W347" s="8">
        <f t="shared" si="45"/>
        <v>0</v>
      </c>
      <c r="X347" s="8">
        <f t="shared" si="46"/>
        <v>0</v>
      </c>
      <c r="Y347" s="8">
        <f t="shared" si="47"/>
        <v>0</v>
      </c>
      <c r="Z347" t="s">
        <v>103</v>
      </c>
      <c r="AA347" t="s">
        <v>64</v>
      </c>
    </row>
    <row r="348" spans="1:27" ht="13.45" hidden="1" thickBot="1" x14ac:dyDescent="0.3">
      <c r="A348" s="4" t="s">
        <v>64</v>
      </c>
      <c r="B348" s="4" t="s">
        <v>7</v>
      </c>
      <c r="C348" s="4" t="s">
        <v>8</v>
      </c>
      <c r="D348" s="4" t="s">
        <v>48</v>
      </c>
      <c r="E348" s="4" t="s">
        <v>35</v>
      </c>
      <c r="F348" s="4" t="s">
        <v>18</v>
      </c>
      <c r="G348" s="4" t="s">
        <v>7</v>
      </c>
      <c r="H348" s="4" t="s">
        <v>8</v>
      </c>
      <c r="I348" s="20">
        <v>0</v>
      </c>
      <c r="J348" s="20">
        <v>0</v>
      </c>
      <c r="K348" s="20">
        <v>-74.64</v>
      </c>
      <c r="L348" s="20">
        <v>0</v>
      </c>
      <c r="M348" s="20">
        <v>0</v>
      </c>
      <c r="N348" s="20">
        <v>0</v>
      </c>
      <c r="O348" s="20">
        <v>-74.64</v>
      </c>
      <c r="P348">
        <f>AF!$N$6</f>
        <v>0.77873999999999999</v>
      </c>
      <c r="Q348">
        <f>AF!$P$6</f>
        <v>0.22126000000000001</v>
      </c>
      <c r="R348" s="8">
        <f t="shared" si="40"/>
        <v>0</v>
      </c>
      <c r="S348" s="8">
        <f t="shared" si="41"/>
        <v>-58.125153599999997</v>
      </c>
      <c r="T348" s="8">
        <f t="shared" si="42"/>
        <v>0</v>
      </c>
      <c r="U348" s="8">
        <f t="shared" si="43"/>
        <v>-58.125153599999997</v>
      </c>
      <c r="V348" s="8">
        <f t="shared" si="44"/>
        <v>0</v>
      </c>
      <c r="W348" s="8">
        <f t="shared" si="45"/>
        <v>-16.5148464</v>
      </c>
      <c r="X348" s="8">
        <f t="shared" si="46"/>
        <v>0</v>
      </c>
      <c r="Y348" s="8">
        <f t="shared" si="47"/>
        <v>-16.5148464</v>
      </c>
      <c r="Z348" t="s">
        <v>103</v>
      </c>
      <c r="AA348" t="s">
        <v>64</v>
      </c>
    </row>
    <row r="349" spans="1:27" ht="13.45" hidden="1" thickBot="1" x14ac:dyDescent="0.3">
      <c r="A349" s="4" t="s">
        <v>64</v>
      </c>
      <c r="B349" s="3" t="s">
        <v>7</v>
      </c>
      <c r="C349" s="3" t="s">
        <v>8</v>
      </c>
      <c r="D349" s="3" t="s">
        <v>48</v>
      </c>
      <c r="E349" s="3" t="s">
        <v>35</v>
      </c>
      <c r="F349" s="4" t="s">
        <v>18</v>
      </c>
      <c r="G349" s="3" t="s">
        <v>7</v>
      </c>
      <c r="H349" s="3" t="s">
        <v>8</v>
      </c>
      <c r="I349" s="22"/>
      <c r="J349" s="22"/>
      <c r="K349" s="22">
        <v>-3092</v>
      </c>
      <c r="L349" s="22"/>
      <c r="M349" s="22">
        <v>-7868</v>
      </c>
      <c r="N349" s="22"/>
      <c r="O349" s="22">
        <v>-10960</v>
      </c>
      <c r="P349">
        <f>AF!$N$6</f>
        <v>0.77873999999999999</v>
      </c>
      <c r="Q349">
        <f>AF!$P$6</f>
        <v>0.22126000000000001</v>
      </c>
      <c r="R349" s="8">
        <f t="shared" si="40"/>
        <v>0</v>
      </c>
      <c r="S349" s="8">
        <f t="shared" si="41"/>
        <v>-2407.8640799999998</v>
      </c>
      <c r="T349" s="8">
        <f t="shared" si="42"/>
        <v>-6127.1263200000003</v>
      </c>
      <c r="U349" s="8">
        <f t="shared" si="43"/>
        <v>-8534.9904000000006</v>
      </c>
      <c r="V349" s="8">
        <f t="shared" si="44"/>
        <v>0</v>
      </c>
      <c r="W349" s="8">
        <f t="shared" si="45"/>
        <v>-684.13592000000006</v>
      </c>
      <c r="X349" s="8">
        <f t="shared" si="46"/>
        <v>-1740.8736800000001</v>
      </c>
      <c r="Y349" s="8">
        <f t="shared" si="47"/>
        <v>-2425.0096000000003</v>
      </c>
      <c r="Z349" t="s">
        <v>103</v>
      </c>
      <c r="AA349" t="s">
        <v>64</v>
      </c>
    </row>
    <row r="350" spans="1:27" ht="13.45" hidden="1" thickBot="1" x14ac:dyDescent="0.3">
      <c r="A350" s="4" t="s">
        <v>64</v>
      </c>
      <c r="B350" s="4" t="s">
        <v>7</v>
      </c>
      <c r="C350" s="4" t="s">
        <v>8</v>
      </c>
      <c r="D350" s="4" t="s">
        <v>31</v>
      </c>
      <c r="E350" s="4" t="s">
        <v>35</v>
      </c>
      <c r="F350" s="4" t="s">
        <v>18</v>
      </c>
      <c r="G350" s="4" t="s">
        <v>7</v>
      </c>
      <c r="H350" s="4" t="s">
        <v>8</v>
      </c>
      <c r="I350" s="20">
        <v>-74.64</v>
      </c>
      <c r="J350" s="20">
        <v>0</v>
      </c>
      <c r="K350" s="20">
        <v>-149.28</v>
      </c>
      <c r="L350" s="20">
        <v>0</v>
      </c>
      <c r="M350" s="20">
        <v>0</v>
      </c>
      <c r="N350" s="20">
        <v>0</v>
      </c>
      <c r="O350" s="20">
        <v>-223.92</v>
      </c>
      <c r="P350">
        <f>AF!$N$6</f>
        <v>0.77873999999999999</v>
      </c>
      <c r="Q350">
        <f>AF!$P$6</f>
        <v>0.22126000000000001</v>
      </c>
      <c r="R350" s="8">
        <f t="shared" si="40"/>
        <v>-58.125153599999997</v>
      </c>
      <c r="S350" s="8">
        <f t="shared" si="41"/>
        <v>-116.25030719999999</v>
      </c>
      <c r="T350" s="8">
        <f t="shared" si="42"/>
        <v>0</v>
      </c>
      <c r="U350" s="8">
        <f t="shared" si="43"/>
        <v>-174.37546079999998</v>
      </c>
      <c r="V350" s="8">
        <f t="shared" si="44"/>
        <v>-16.5148464</v>
      </c>
      <c r="W350" s="8">
        <f t="shared" si="45"/>
        <v>-33.029692799999999</v>
      </c>
      <c r="X350" s="8">
        <f t="shared" si="46"/>
        <v>0</v>
      </c>
      <c r="Y350" s="8">
        <f t="shared" si="47"/>
        <v>-49.544539200000003</v>
      </c>
      <c r="Z350" t="s">
        <v>103</v>
      </c>
      <c r="AA350" t="s">
        <v>64</v>
      </c>
    </row>
    <row r="351" spans="1:27" ht="13.45" hidden="1" thickBot="1" x14ac:dyDescent="0.3">
      <c r="A351" s="4" t="s">
        <v>64</v>
      </c>
      <c r="B351" s="4" t="s">
        <v>7</v>
      </c>
      <c r="C351" s="4" t="s">
        <v>8</v>
      </c>
      <c r="D351" s="4" t="s">
        <v>25</v>
      </c>
      <c r="E351" s="4" t="s">
        <v>35</v>
      </c>
      <c r="F351" s="4" t="s">
        <v>18</v>
      </c>
      <c r="G351" s="4" t="s">
        <v>7</v>
      </c>
      <c r="H351" s="4" t="s">
        <v>8</v>
      </c>
      <c r="I351" s="20">
        <v>-223.92</v>
      </c>
      <c r="J351" s="20">
        <v>0</v>
      </c>
      <c r="K351" s="20">
        <v>-149.28</v>
      </c>
      <c r="L351" s="20">
        <v>0</v>
      </c>
      <c r="M351" s="20">
        <v>0</v>
      </c>
      <c r="N351" s="20">
        <v>0</v>
      </c>
      <c r="O351" s="20">
        <v>-373.2</v>
      </c>
      <c r="P351">
        <f>AF!$N$6</f>
        <v>0.77873999999999999</v>
      </c>
      <c r="Q351">
        <f>AF!$P$6</f>
        <v>0.22126000000000001</v>
      </c>
      <c r="R351" s="8">
        <f t="shared" si="40"/>
        <v>-174.37546079999998</v>
      </c>
      <c r="S351" s="8">
        <f t="shared" si="41"/>
        <v>-116.25030719999999</v>
      </c>
      <c r="T351" s="8">
        <f t="shared" si="42"/>
        <v>0</v>
      </c>
      <c r="U351" s="8">
        <f t="shared" si="43"/>
        <v>-290.62576799999999</v>
      </c>
      <c r="V351" s="8">
        <f t="shared" si="44"/>
        <v>-49.544539200000003</v>
      </c>
      <c r="W351" s="8">
        <f t="shared" si="45"/>
        <v>-33.029692799999999</v>
      </c>
      <c r="X351" s="8">
        <f t="shared" si="46"/>
        <v>0</v>
      </c>
      <c r="Y351" s="8">
        <f t="shared" si="47"/>
        <v>-82.574231999999995</v>
      </c>
      <c r="Z351" t="s">
        <v>103</v>
      </c>
      <c r="AA351" t="s">
        <v>64</v>
      </c>
    </row>
    <row r="352" spans="1:27" ht="13.45" hidden="1" thickBot="1" x14ac:dyDescent="0.3">
      <c r="A352" s="4" t="s">
        <v>64</v>
      </c>
      <c r="B352" s="4" t="s">
        <v>7</v>
      </c>
      <c r="C352" s="4" t="s">
        <v>8</v>
      </c>
      <c r="D352" s="4" t="s">
        <v>41</v>
      </c>
      <c r="E352" s="4" t="s">
        <v>35</v>
      </c>
      <c r="F352" s="4" t="s">
        <v>18</v>
      </c>
      <c r="G352" s="4" t="s">
        <v>7</v>
      </c>
      <c r="H352" s="4" t="s">
        <v>8</v>
      </c>
      <c r="I352" s="20">
        <v>-373.2</v>
      </c>
      <c r="J352" s="20">
        <v>0</v>
      </c>
      <c r="K352" s="20">
        <v>-149.28</v>
      </c>
      <c r="L352" s="20">
        <v>0</v>
      </c>
      <c r="M352" s="20">
        <v>0</v>
      </c>
      <c r="N352" s="20">
        <v>0</v>
      </c>
      <c r="O352" s="20">
        <v>-522.48</v>
      </c>
      <c r="P352">
        <f>AF!$N$6</f>
        <v>0.77873999999999999</v>
      </c>
      <c r="Q352">
        <f>AF!$P$6</f>
        <v>0.22126000000000001</v>
      </c>
      <c r="R352" s="8">
        <f t="shared" si="40"/>
        <v>-290.62576799999999</v>
      </c>
      <c r="S352" s="8">
        <f t="shared" si="41"/>
        <v>-116.25030719999999</v>
      </c>
      <c r="T352" s="8">
        <f t="shared" si="42"/>
        <v>0</v>
      </c>
      <c r="U352" s="8">
        <f t="shared" si="43"/>
        <v>-406.8760752</v>
      </c>
      <c r="V352" s="8">
        <f t="shared" si="44"/>
        <v>-82.574231999999995</v>
      </c>
      <c r="W352" s="8">
        <f t="shared" si="45"/>
        <v>-33.029692799999999</v>
      </c>
      <c r="X352" s="8">
        <f t="shared" si="46"/>
        <v>0</v>
      </c>
      <c r="Y352" s="8">
        <f t="shared" si="47"/>
        <v>-115.60392480000002</v>
      </c>
      <c r="Z352" t="s">
        <v>103</v>
      </c>
      <c r="AA352" t="s">
        <v>64</v>
      </c>
    </row>
    <row r="353" spans="1:27" ht="13.45" hidden="1" thickBot="1" x14ac:dyDescent="0.3">
      <c r="A353" s="4" t="s">
        <v>64</v>
      </c>
      <c r="B353" s="4" t="s">
        <v>7</v>
      </c>
      <c r="C353" s="4" t="s">
        <v>8</v>
      </c>
      <c r="D353" s="4" t="s">
        <v>36</v>
      </c>
      <c r="E353" s="4" t="s">
        <v>35</v>
      </c>
      <c r="F353" s="4" t="s">
        <v>18</v>
      </c>
      <c r="G353" s="4" t="s">
        <v>7</v>
      </c>
      <c r="H353" s="4" t="s">
        <v>8</v>
      </c>
      <c r="I353" s="20">
        <v>-522.48</v>
      </c>
      <c r="J353" s="20">
        <v>0</v>
      </c>
      <c r="K353" s="20">
        <v>-149.28</v>
      </c>
      <c r="L353" s="20">
        <v>0</v>
      </c>
      <c r="M353" s="20">
        <v>0</v>
      </c>
      <c r="N353" s="20">
        <v>0</v>
      </c>
      <c r="O353" s="20">
        <v>-671.76</v>
      </c>
      <c r="P353">
        <f>AF!$N$6</f>
        <v>0.77873999999999999</v>
      </c>
      <c r="Q353">
        <f>AF!$P$6</f>
        <v>0.22126000000000001</v>
      </c>
      <c r="R353" s="8">
        <f t="shared" si="40"/>
        <v>-406.8760752</v>
      </c>
      <c r="S353" s="8">
        <f t="shared" si="41"/>
        <v>-116.25030719999999</v>
      </c>
      <c r="T353" s="8">
        <f t="shared" si="42"/>
        <v>0</v>
      </c>
      <c r="U353" s="8">
        <f t="shared" si="43"/>
        <v>-523.12638240000001</v>
      </c>
      <c r="V353" s="8">
        <f t="shared" si="44"/>
        <v>-115.60392480000002</v>
      </c>
      <c r="W353" s="8">
        <f t="shared" si="45"/>
        <v>-33.029692799999999</v>
      </c>
      <c r="X353" s="8">
        <f t="shared" si="46"/>
        <v>0</v>
      </c>
      <c r="Y353" s="8">
        <f t="shared" si="47"/>
        <v>-148.63361760000001</v>
      </c>
      <c r="Z353" t="s">
        <v>103</v>
      </c>
      <c r="AA353" t="s">
        <v>64</v>
      </c>
    </row>
    <row r="354" spans="1:27" ht="13.45" hidden="1" thickBot="1" x14ac:dyDescent="0.3">
      <c r="A354" s="4" t="s">
        <v>64</v>
      </c>
      <c r="B354" s="4" t="s">
        <v>7</v>
      </c>
      <c r="C354" s="4" t="s">
        <v>8</v>
      </c>
      <c r="D354" s="4" t="s">
        <v>15</v>
      </c>
      <c r="E354" s="4" t="s">
        <v>29</v>
      </c>
      <c r="F354" s="4" t="s">
        <v>30</v>
      </c>
      <c r="G354" s="4" t="s">
        <v>7</v>
      </c>
      <c r="H354" s="4" t="s">
        <v>8</v>
      </c>
      <c r="I354" s="20">
        <v>0</v>
      </c>
      <c r="J354" s="20">
        <v>0</v>
      </c>
      <c r="K354" s="20">
        <v>0</v>
      </c>
      <c r="L354" s="20">
        <v>0</v>
      </c>
      <c r="M354" s="20">
        <v>0</v>
      </c>
      <c r="N354" s="20">
        <v>0</v>
      </c>
      <c r="O354" s="20">
        <v>0</v>
      </c>
      <c r="P354">
        <f>AF!$N$6</f>
        <v>0.77873999999999999</v>
      </c>
      <c r="Q354">
        <f>AF!$P$6</f>
        <v>0.22126000000000001</v>
      </c>
      <c r="R354" s="8">
        <f t="shared" si="40"/>
        <v>0</v>
      </c>
      <c r="S354" s="8">
        <f t="shared" si="41"/>
        <v>0</v>
      </c>
      <c r="T354" s="8">
        <f t="shared" si="42"/>
        <v>0</v>
      </c>
      <c r="U354" s="8">
        <f t="shared" si="43"/>
        <v>0</v>
      </c>
      <c r="V354" s="8">
        <f t="shared" si="44"/>
        <v>0</v>
      </c>
      <c r="W354" s="8">
        <f t="shared" si="45"/>
        <v>0</v>
      </c>
      <c r="X354" s="8">
        <f t="shared" si="46"/>
        <v>0</v>
      </c>
      <c r="Y354" s="8">
        <f t="shared" si="47"/>
        <v>0</v>
      </c>
      <c r="Z354" t="s">
        <v>103</v>
      </c>
      <c r="AA354" t="s">
        <v>64</v>
      </c>
    </row>
    <row r="355" spans="1:27" ht="13.45" hidden="1" thickBot="1" x14ac:dyDescent="0.3">
      <c r="A355" s="4" t="s">
        <v>64</v>
      </c>
      <c r="B355" s="4" t="s">
        <v>7</v>
      </c>
      <c r="C355" s="4" t="s">
        <v>8</v>
      </c>
      <c r="D355" s="4" t="s">
        <v>9</v>
      </c>
      <c r="E355" s="4" t="s">
        <v>29</v>
      </c>
      <c r="F355" s="4" t="s">
        <v>30</v>
      </c>
      <c r="G355" s="4" t="s">
        <v>7</v>
      </c>
      <c r="H355" s="4" t="s">
        <v>8</v>
      </c>
      <c r="I355" s="20">
        <v>0</v>
      </c>
      <c r="J355" s="20">
        <v>0</v>
      </c>
      <c r="K355" s="20">
        <v>0</v>
      </c>
      <c r="L355" s="20">
        <v>0</v>
      </c>
      <c r="M355" s="20">
        <v>0</v>
      </c>
      <c r="N355" s="20">
        <v>0</v>
      </c>
      <c r="O355" s="20">
        <v>0</v>
      </c>
      <c r="P355">
        <f>AF!$N$6</f>
        <v>0.77873999999999999</v>
      </c>
      <c r="Q355">
        <f>AF!$P$6</f>
        <v>0.22126000000000001</v>
      </c>
      <c r="R355" s="8">
        <f t="shared" si="40"/>
        <v>0</v>
      </c>
      <c r="S355" s="8">
        <f t="shared" si="41"/>
        <v>0</v>
      </c>
      <c r="T355" s="8">
        <f t="shared" si="42"/>
        <v>0</v>
      </c>
      <c r="U355" s="8">
        <f t="shared" si="43"/>
        <v>0</v>
      </c>
      <c r="V355" s="8">
        <f t="shared" si="44"/>
        <v>0</v>
      </c>
      <c r="W355" s="8">
        <f t="shared" si="45"/>
        <v>0</v>
      </c>
      <c r="X355" s="8">
        <f t="shared" si="46"/>
        <v>0</v>
      </c>
      <c r="Y355" s="8">
        <f t="shared" si="47"/>
        <v>0</v>
      </c>
      <c r="Z355" t="s">
        <v>103</v>
      </c>
      <c r="AA355" t="s">
        <v>64</v>
      </c>
    </row>
    <row r="356" spans="1:27" ht="13.45" hidden="1" thickBot="1" x14ac:dyDescent="0.3">
      <c r="A356" s="4" t="s">
        <v>64</v>
      </c>
      <c r="B356" s="4" t="s">
        <v>7</v>
      </c>
      <c r="C356" s="4" t="s">
        <v>8</v>
      </c>
      <c r="D356" s="4" t="s">
        <v>20</v>
      </c>
      <c r="E356" s="4" t="s">
        <v>29</v>
      </c>
      <c r="F356" s="4" t="s">
        <v>30</v>
      </c>
      <c r="G356" s="4" t="s">
        <v>7</v>
      </c>
      <c r="H356" s="4" t="s">
        <v>8</v>
      </c>
      <c r="I356" s="20">
        <v>0</v>
      </c>
      <c r="J356" s="20">
        <v>0</v>
      </c>
      <c r="K356" s="20">
        <v>0</v>
      </c>
      <c r="L356" s="20">
        <v>0</v>
      </c>
      <c r="M356" s="20">
        <v>0</v>
      </c>
      <c r="N356" s="20">
        <v>0</v>
      </c>
      <c r="O356" s="20">
        <v>0</v>
      </c>
      <c r="P356">
        <f>AF!$N$6</f>
        <v>0.77873999999999999</v>
      </c>
      <c r="Q356">
        <f>AF!$P$6</f>
        <v>0.22126000000000001</v>
      </c>
      <c r="R356" s="8">
        <f t="shared" si="40"/>
        <v>0</v>
      </c>
      <c r="S356" s="8">
        <f t="shared" si="41"/>
        <v>0</v>
      </c>
      <c r="T356" s="8">
        <f t="shared" si="42"/>
        <v>0</v>
      </c>
      <c r="U356" s="8">
        <f t="shared" si="43"/>
        <v>0</v>
      </c>
      <c r="V356" s="8">
        <f t="shared" si="44"/>
        <v>0</v>
      </c>
      <c r="W356" s="8">
        <f t="shared" si="45"/>
        <v>0</v>
      </c>
      <c r="X356" s="8">
        <f t="shared" si="46"/>
        <v>0</v>
      </c>
      <c r="Y356" s="8">
        <f t="shared" si="47"/>
        <v>0</v>
      </c>
      <c r="Z356" t="s">
        <v>103</v>
      </c>
      <c r="AA356" t="s">
        <v>64</v>
      </c>
    </row>
    <row r="357" spans="1:27" ht="13.45" hidden="1" thickBot="1" x14ac:dyDescent="0.3">
      <c r="A357" s="4" t="s">
        <v>64</v>
      </c>
      <c r="B357" s="4" t="s">
        <v>7</v>
      </c>
      <c r="C357" s="4" t="s">
        <v>8</v>
      </c>
      <c r="D357" s="4" t="s">
        <v>39</v>
      </c>
      <c r="E357" s="4" t="s">
        <v>29</v>
      </c>
      <c r="F357" s="4" t="s">
        <v>30</v>
      </c>
      <c r="G357" s="4" t="s">
        <v>7</v>
      </c>
      <c r="H357" s="4" t="s">
        <v>8</v>
      </c>
      <c r="I357" s="20">
        <v>0</v>
      </c>
      <c r="J357" s="20">
        <v>0</v>
      </c>
      <c r="K357" s="20">
        <v>0</v>
      </c>
      <c r="L357" s="20">
        <v>0</v>
      </c>
      <c r="M357" s="20">
        <v>0</v>
      </c>
      <c r="N357" s="20">
        <v>0</v>
      </c>
      <c r="O357" s="20">
        <v>0</v>
      </c>
      <c r="P357">
        <f>AF!$N$6</f>
        <v>0.77873999999999999</v>
      </c>
      <c r="Q357">
        <f>AF!$P$6</f>
        <v>0.22126000000000001</v>
      </c>
      <c r="R357" s="8">
        <f t="shared" si="40"/>
        <v>0</v>
      </c>
      <c r="S357" s="8">
        <f t="shared" si="41"/>
        <v>0</v>
      </c>
      <c r="T357" s="8">
        <f t="shared" si="42"/>
        <v>0</v>
      </c>
      <c r="U357" s="8">
        <f t="shared" si="43"/>
        <v>0</v>
      </c>
      <c r="V357" s="8">
        <f t="shared" si="44"/>
        <v>0</v>
      </c>
      <c r="W357" s="8">
        <f t="shared" si="45"/>
        <v>0</v>
      </c>
      <c r="X357" s="8">
        <f t="shared" si="46"/>
        <v>0</v>
      </c>
      <c r="Y357" s="8">
        <f t="shared" si="47"/>
        <v>0</v>
      </c>
      <c r="Z357" t="s">
        <v>103</v>
      </c>
      <c r="AA357" t="s">
        <v>64</v>
      </c>
    </row>
    <row r="358" spans="1:27" ht="13.45" hidden="1" thickBot="1" x14ac:dyDescent="0.3">
      <c r="A358" s="4" t="s">
        <v>64</v>
      </c>
      <c r="B358" s="4" t="s">
        <v>7</v>
      </c>
      <c r="C358" s="4" t="s">
        <v>8</v>
      </c>
      <c r="D358" s="4" t="s">
        <v>55</v>
      </c>
      <c r="E358" s="4" t="s">
        <v>29</v>
      </c>
      <c r="F358" s="4" t="s">
        <v>30</v>
      </c>
      <c r="G358" s="4" t="s">
        <v>7</v>
      </c>
      <c r="H358" s="4" t="s">
        <v>8</v>
      </c>
      <c r="I358" s="20">
        <v>0</v>
      </c>
      <c r="J358" s="20">
        <v>0</v>
      </c>
      <c r="K358" s="20">
        <v>0</v>
      </c>
      <c r="L358" s="20">
        <v>0</v>
      </c>
      <c r="M358" s="20">
        <v>0</v>
      </c>
      <c r="N358" s="20">
        <v>0</v>
      </c>
      <c r="O358" s="20">
        <v>0</v>
      </c>
      <c r="P358">
        <f>AF!$N$6</f>
        <v>0.77873999999999999</v>
      </c>
      <c r="Q358">
        <f>AF!$P$6</f>
        <v>0.22126000000000001</v>
      </c>
      <c r="R358" s="8">
        <f t="shared" si="40"/>
        <v>0</v>
      </c>
      <c r="S358" s="8">
        <f t="shared" si="41"/>
        <v>0</v>
      </c>
      <c r="T358" s="8">
        <f t="shared" si="42"/>
        <v>0</v>
      </c>
      <c r="U358" s="8">
        <f t="shared" si="43"/>
        <v>0</v>
      </c>
      <c r="V358" s="8">
        <f t="shared" si="44"/>
        <v>0</v>
      </c>
      <c r="W358" s="8">
        <f t="shared" si="45"/>
        <v>0</v>
      </c>
      <c r="X358" s="8">
        <f t="shared" si="46"/>
        <v>0</v>
      </c>
      <c r="Y358" s="8">
        <f t="shared" si="47"/>
        <v>0</v>
      </c>
      <c r="Z358" t="s">
        <v>103</v>
      </c>
      <c r="AA358" t="s">
        <v>64</v>
      </c>
    </row>
    <row r="359" spans="1:27" ht="13.45" hidden="1" thickBot="1" x14ac:dyDescent="0.3">
      <c r="A359" s="4" t="s">
        <v>64</v>
      </c>
      <c r="B359" s="4" t="s">
        <v>7</v>
      </c>
      <c r="C359" s="4" t="s">
        <v>8</v>
      </c>
      <c r="D359" s="4" t="s">
        <v>23</v>
      </c>
      <c r="E359" s="4" t="s">
        <v>29</v>
      </c>
      <c r="F359" s="4" t="s">
        <v>30</v>
      </c>
      <c r="G359" s="4" t="s">
        <v>7</v>
      </c>
      <c r="H359" s="4" t="s">
        <v>8</v>
      </c>
      <c r="I359" s="20">
        <v>0</v>
      </c>
      <c r="J359" s="20">
        <v>0</v>
      </c>
      <c r="K359" s="20">
        <v>0</v>
      </c>
      <c r="L359" s="20">
        <v>0</v>
      </c>
      <c r="M359" s="20">
        <v>0</v>
      </c>
      <c r="N359" s="20">
        <v>0</v>
      </c>
      <c r="O359" s="20">
        <v>0</v>
      </c>
      <c r="P359">
        <f>AF!$N$6</f>
        <v>0.77873999999999999</v>
      </c>
      <c r="Q359">
        <f>AF!$P$6</f>
        <v>0.22126000000000001</v>
      </c>
      <c r="R359" s="8">
        <f t="shared" si="40"/>
        <v>0</v>
      </c>
      <c r="S359" s="8">
        <f t="shared" si="41"/>
        <v>0</v>
      </c>
      <c r="T359" s="8">
        <f t="shared" si="42"/>
        <v>0</v>
      </c>
      <c r="U359" s="8">
        <f t="shared" si="43"/>
        <v>0</v>
      </c>
      <c r="V359" s="8">
        <f t="shared" si="44"/>
        <v>0</v>
      </c>
      <c r="W359" s="8">
        <f t="shared" si="45"/>
        <v>0</v>
      </c>
      <c r="X359" s="8">
        <f t="shared" si="46"/>
        <v>0</v>
      </c>
      <c r="Y359" s="8">
        <f t="shared" si="47"/>
        <v>0</v>
      </c>
      <c r="Z359" t="s">
        <v>103</v>
      </c>
      <c r="AA359" t="s">
        <v>64</v>
      </c>
    </row>
    <row r="360" spans="1:27" ht="13.45" hidden="1" thickBot="1" x14ac:dyDescent="0.3">
      <c r="A360" s="4" t="s">
        <v>64</v>
      </c>
      <c r="B360" s="4" t="s">
        <v>7</v>
      </c>
      <c r="C360" s="4" t="s">
        <v>8</v>
      </c>
      <c r="D360" s="4" t="s">
        <v>42</v>
      </c>
      <c r="E360" s="4" t="s">
        <v>29</v>
      </c>
      <c r="F360" s="4" t="s">
        <v>30</v>
      </c>
      <c r="G360" s="4" t="s">
        <v>7</v>
      </c>
      <c r="H360" s="4" t="s">
        <v>8</v>
      </c>
      <c r="I360" s="20">
        <v>0</v>
      </c>
      <c r="J360" s="20">
        <v>0</v>
      </c>
      <c r="K360" s="20">
        <v>0</v>
      </c>
      <c r="L360" s="20">
        <v>0</v>
      </c>
      <c r="M360" s="20">
        <v>0</v>
      </c>
      <c r="N360" s="20">
        <v>0</v>
      </c>
      <c r="O360" s="20">
        <v>0</v>
      </c>
      <c r="P360">
        <f>AF!$N$6</f>
        <v>0.77873999999999999</v>
      </c>
      <c r="Q360">
        <f>AF!$P$6</f>
        <v>0.22126000000000001</v>
      </c>
      <c r="R360" s="8">
        <f t="shared" si="40"/>
        <v>0</v>
      </c>
      <c r="S360" s="8">
        <f t="shared" si="41"/>
        <v>0</v>
      </c>
      <c r="T360" s="8">
        <f t="shared" si="42"/>
        <v>0</v>
      </c>
      <c r="U360" s="8">
        <f t="shared" si="43"/>
        <v>0</v>
      </c>
      <c r="V360" s="8">
        <f t="shared" si="44"/>
        <v>0</v>
      </c>
      <c r="W360" s="8">
        <f t="shared" si="45"/>
        <v>0</v>
      </c>
      <c r="X360" s="8">
        <f t="shared" si="46"/>
        <v>0</v>
      </c>
      <c r="Y360" s="8">
        <f t="shared" si="47"/>
        <v>0</v>
      </c>
      <c r="Z360" t="s">
        <v>103</v>
      </c>
      <c r="AA360" t="s">
        <v>64</v>
      </c>
    </row>
    <row r="361" spans="1:27" ht="13.45" hidden="1" thickBot="1" x14ac:dyDescent="0.3">
      <c r="A361" s="4" t="s">
        <v>64</v>
      </c>
      <c r="B361" s="4" t="s">
        <v>7</v>
      </c>
      <c r="C361" s="4" t="s">
        <v>8</v>
      </c>
      <c r="D361" s="4" t="s">
        <v>48</v>
      </c>
      <c r="E361" s="4" t="s">
        <v>29</v>
      </c>
      <c r="F361" s="4" t="s">
        <v>30</v>
      </c>
      <c r="G361" s="4" t="s">
        <v>7</v>
      </c>
      <c r="H361" s="4" t="s">
        <v>8</v>
      </c>
      <c r="I361" s="20">
        <v>0</v>
      </c>
      <c r="J361" s="20">
        <v>0</v>
      </c>
      <c r="K361" s="20">
        <v>0</v>
      </c>
      <c r="L361" s="20">
        <v>0</v>
      </c>
      <c r="M361" s="20">
        <v>0</v>
      </c>
      <c r="N361" s="20">
        <v>0</v>
      </c>
      <c r="O361" s="20">
        <v>0</v>
      </c>
      <c r="P361">
        <f>AF!$N$6</f>
        <v>0.77873999999999999</v>
      </c>
      <c r="Q361">
        <f>AF!$P$6</f>
        <v>0.22126000000000001</v>
      </c>
      <c r="R361" s="8">
        <f t="shared" si="40"/>
        <v>0</v>
      </c>
      <c r="S361" s="8">
        <f t="shared" si="41"/>
        <v>0</v>
      </c>
      <c r="T361" s="8">
        <f t="shared" si="42"/>
        <v>0</v>
      </c>
      <c r="U361" s="8">
        <f t="shared" si="43"/>
        <v>0</v>
      </c>
      <c r="V361" s="8">
        <f t="shared" si="44"/>
        <v>0</v>
      </c>
      <c r="W361" s="8">
        <f t="shared" si="45"/>
        <v>0</v>
      </c>
      <c r="X361" s="8">
        <f t="shared" si="46"/>
        <v>0</v>
      </c>
      <c r="Y361" s="8">
        <f t="shared" si="47"/>
        <v>0</v>
      </c>
      <c r="Z361" t="s">
        <v>103</v>
      </c>
      <c r="AA361" t="s">
        <v>64</v>
      </c>
    </row>
    <row r="362" spans="1:27" ht="13.45" hidden="1" thickBot="1" x14ac:dyDescent="0.3">
      <c r="A362" s="4" t="s">
        <v>64</v>
      </c>
      <c r="B362" s="3" t="s">
        <v>7</v>
      </c>
      <c r="C362" s="3" t="s">
        <v>8</v>
      </c>
      <c r="D362" s="3" t="s">
        <v>48</v>
      </c>
      <c r="E362" s="3" t="s">
        <v>29</v>
      </c>
      <c r="F362" s="4" t="s">
        <v>30</v>
      </c>
      <c r="G362" s="3" t="s">
        <v>7</v>
      </c>
      <c r="H362" s="3" t="s">
        <v>8</v>
      </c>
      <c r="I362" s="22"/>
      <c r="J362" s="22"/>
      <c r="K362" s="22">
        <v>-2054</v>
      </c>
      <c r="L362" s="22"/>
      <c r="M362" s="22">
        <v>-5226</v>
      </c>
      <c r="N362" s="22"/>
      <c r="O362" s="22">
        <v>-7280</v>
      </c>
      <c r="P362">
        <f>AF!$N$6</f>
        <v>0.77873999999999999</v>
      </c>
      <c r="Q362">
        <f>AF!$P$6</f>
        <v>0.22126000000000001</v>
      </c>
      <c r="R362" s="8">
        <f t="shared" si="40"/>
        <v>0</v>
      </c>
      <c r="S362" s="8">
        <f t="shared" si="41"/>
        <v>-1599.53196</v>
      </c>
      <c r="T362" s="8">
        <f t="shared" si="42"/>
        <v>-4069.69524</v>
      </c>
      <c r="U362" s="8">
        <f t="shared" si="43"/>
        <v>-5669.2272000000003</v>
      </c>
      <c r="V362" s="8">
        <f t="shared" si="44"/>
        <v>0</v>
      </c>
      <c r="W362" s="8">
        <f t="shared" si="45"/>
        <v>-454.46804000000003</v>
      </c>
      <c r="X362" s="8">
        <f t="shared" si="46"/>
        <v>-1156.30476</v>
      </c>
      <c r="Y362" s="8">
        <f t="shared" si="47"/>
        <v>-1610.7728000000002</v>
      </c>
      <c r="Z362" t="s">
        <v>103</v>
      </c>
      <c r="AA362" t="s">
        <v>64</v>
      </c>
    </row>
    <row r="363" spans="1:27" ht="13.45" hidden="1" thickBot="1" x14ac:dyDescent="0.3">
      <c r="A363" s="4" t="s">
        <v>64</v>
      </c>
      <c r="B363" s="4" t="s">
        <v>7</v>
      </c>
      <c r="C363" s="4" t="s">
        <v>8</v>
      </c>
      <c r="D363" s="4" t="s">
        <v>31</v>
      </c>
      <c r="E363" s="4" t="s">
        <v>29</v>
      </c>
      <c r="F363" s="4" t="s">
        <v>30</v>
      </c>
      <c r="G363" s="4" t="s">
        <v>7</v>
      </c>
      <c r="H363" s="4" t="s">
        <v>8</v>
      </c>
      <c r="I363" s="20">
        <v>0</v>
      </c>
      <c r="J363" s="20">
        <v>0</v>
      </c>
      <c r="K363" s="20">
        <v>0</v>
      </c>
      <c r="L363" s="20">
        <v>0</v>
      </c>
      <c r="M363" s="20">
        <v>0</v>
      </c>
      <c r="N363" s="20">
        <v>0</v>
      </c>
      <c r="O363" s="20">
        <v>0</v>
      </c>
      <c r="P363">
        <f>AF!$N$6</f>
        <v>0.77873999999999999</v>
      </c>
      <c r="Q363">
        <f>AF!$P$6</f>
        <v>0.22126000000000001</v>
      </c>
      <c r="R363" s="8">
        <f t="shared" si="40"/>
        <v>0</v>
      </c>
      <c r="S363" s="8">
        <f t="shared" si="41"/>
        <v>0</v>
      </c>
      <c r="T363" s="8">
        <f t="shared" si="42"/>
        <v>0</v>
      </c>
      <c r="U363" s="8">
        <f t="shared" si="43"/>
        <v>0</v>
      </c>
      <c r="V363" s="8">
        <f t="shared" si="44"/>
        <v>0</v>
      </c>
      <c r="W363" s="8">
        <f t="shared" si="45"/>
        <v>0</v>
      </c>
      <c r="X363" s="8">
        <f t="shared" si="46"/>
        <v>0</v>
      </c>
      <c r="Y363" s="8">
        <f t="shared" si="47"/>
        <v>0</v>
      </c>
      <c r="Z363" t="s">
        <v>103</v>
      </c>
      <c r="AA363" t="s">
        <v>64</v>
      </c>
    </row>
    <row r="364" spans="1:27" ht="13.45" hidden="1" thickBot="1" x14ac:dyDescent="0.3">
      <c r="A364" s="4" t="s">
        <v>64</v>
      </c>
      <c r="B364" s="4" t="s">
        <v>7</v>
      </c>
      <c r="C364" s="4" t="s">
        <v>8</v>
      </c>
      <c r="D364" s="4" t="s">
        <v>25</v>
      </c>
      <c r="E364" s="4" t="s">
        <v>29</v>
      </c>
      <c r="F364" s="4" t="s">
        <v>30</v>
      </c>
      <c r="G364" s="4" t="s">
        <v>7</v>
      </c>
      <c r="H364" s="4" t="s">
        <v>8</v>
      </c>
      <c r="I364" s="20">
        <v>0</v>
      </c>
      <c r="J364" s="20">
        <v>0</v>
      </c>
      <c r="K364" s="20">
        <v>-0.97</v>
      </c>
      <c r="L364" s="20">
        <v>0</v>
      </c>
      <c r="M364" s="20">
        <v>0</v>
      </c>
      <c r="N364" s="20">
        <v>0</v>
      </c>
      <c r="O364" s="20">
        <v>-0.97</v>
      </c>
      <c r="P364">
        <f>AF!$N$6</f>
        <v>0.77873999999999999</v>
      </c>
      <c r="Q364">
        <f>AF!$P$6</f>
        <v>0.22126000000000001</v>
      </c>
      <c r="R364" s="8">
        <f t="shared" si="40"/>
        <v>0</v>
      </c>
      <c r="S364" s="8">
        <f t="shared" si="41"/>
        <v>-0.75537779999999999</v>
      </c>
      <c r="T364" s="8">
        <f t="shared" si="42"/>
        <v>0</v>
      </c>
      <c r="U364" s="8">
        <f t="shared" si="43"/>
        <v>-0.75537779999999999</v>
      </c>
      <c r="V364" s="8">
        <f t="shared" si="44"/>
        <v>0</v>
      </c>
      <c r="W364" s="8">
        <f t="shared" si="45"/>
        <v>-0.21462220000000001</v>
      </c>
      <c r="X364" s="8">
        <f t="shared" si="46"/>
        <v>0</v>
      </c>
      <c r="Y364" s="8">
        <f t="shared" si="47"/>
        <v>-0.21462220000000001</v>
      </c>
      <c r="Z364" t="s">
        <v>103</v>
      </c>
      <c r="AA364" t="s">
        <v>64</v>
      </c>
    </row>
    <row r="365" spans="1:27" ht="13.45" hidden="1" thickBot="1" x14ac:dyDescent="0.3">
      <c r="A365" s="4" t="s">
        <v>64</v>
      </c>
      <c r="B365" s="4" t="s">
        <v>7</v>
      </c>
      <c r="C365" s="4" t="s">
        <v>8</v>
      </c>
      <c r="D365" s="4" t="s">
        <v>41</v>
      </c>
      <c r="E365" s="4" t="s">
        <v>29</v>
      </c>
      <c r="F365" s="4" t="s">
        <v>30</v>
      </c>
      <c r="G365" s="4" t="s">
        <v>7</v>
      </c>
      <c r="H365" s="4" t="s">
        <v>8</v>
      </c>
      <c r="I365" s="20">
        <v>-0.97</v>
      </c>
      <c r="J365" s="20">
        <v>0</v>
      </c>
      <c r="K365" s="20">
        <v>-1.93</v>
      </c>
      <c r="L365" s="20">
        <v>0</v>
      </c>
      <c r="M365" s="20">
        <v>0</v>
      </c>
      <c r="N365" s="20">
        <v>0</v>
      </c>
      <c r="O365" s="20">
        <v>-2.9</v>
      </c>
      <c r="P365">
        <f>AF!$N$6</f>
        <v>0.77873999999999999</v>
      </c>
      <c r="Q365">
        <f>AF!$P$6</f>
        <v>0.22126000000000001</v>
      </c>
      <c r="R365" s="8">
        <f t="shared" si="40"/>
        <v>-0.75537779999999999</v>
      </c>
      <c r="S365" s="8">
        <f t="shared" si="41"/>
        <v>-1.5029682</v>
      </c>
      <c r="T365" s="8">
        <f t="shared" si="42"/>
        <v>0</v>
      </c>
      <c r="U365" s="8">
        <f t="shared" si="43"/>
        <v>-2.258346</v>
      </c>
      <c r="V365" s="8">
        <f t="shared" si="44"/>
        <v>-0.21462220000000001</v>
      </c>
      <c r="W365" s="8">
        <f t="shared" si="45"/>
        <v>-0.42703180000000002</v>
      </c>
      <c r="X365" s="8">
        <f t="shared" si="46"/>
        <v>0</v>
      </c>
      <c r="Y365" s="8">
        <f t="shared" si="47"/>
        <v>-0.64165400000000006</v>
      </c>
      <c r="Z365" t="s">
        <v>103</v>
      </c>
      <c r="AA365" t="s">
        <v>64</v>
      </c>
    </row>
    <row r="366" spans="1:27" ht="13.45" hidden="1" thickBot="1" x14ac:dyDescent="0.3">
      <c r="A366" s="4" t="s">
        <v>64</v>
      </c>
      <c r="B366" s="4" t="s">
        <v>7</v>
      </c>
      <c r="C366" s="4" t="s">
        <v>8</v>
      </c>
      <c r="D366" s="4" t="s">
        <v>36</v>
      </c>
      <c r="E366" s="4" t="s">
        <v>29</v>
      </c>
      <c r="F366" s="4" t="s">
        <v>30</v>
      </c>
      <c r="G366" s="4" t="s">
        <v>7</v>
      </c>
      <c r="H366" s="4" t="s">
        <v>8</v>
      </c>
      <c r="I366" s="20">
        <v>-2.9</v>
      </c>
      <c r="J366" s="20">
        <v>0</v>
      </c>
      <c r="K366" s="20">
        <v>-1.93</v>
      </c>
      <c r="L366" s="20">
        <v>0</v>
      </c>
      <c r="M366" s="20">
        <v>0</v>
      </c>
      <c r="N366" s="20">
        <v>0</v>
      </c>
      <c r="O366" s="20">
        <v>-4.83</v>
      </c>
      <c r="P366">
        <f>AF!$N$6</f>
        <v>0.77873999999999999</v>
      </c>
      <c r="Q366">
        <f>AF!$P$6</f>
        <v>0.22126000000000001</v>
      </c>
      <c r="R366" s="8">
        <f t="shared" si="40"/>
        <v>-2.258346</v>
      </c>
      <c r="S366" s="8">
        <f t="shared" si="41"/>
        <v>-1.5029682</v>
      </c>
      <c r="T366" s="8">
        <f t="shared" si="42"/>
        <v>0</v>
      </c>
      <c r="U366" s="8">
        <f t="shared" si="43"/>
        <v>-3.7613142000000002</v>
      </c>
      <c r="V366" s="8">
        <f t="shared" si="44"/>
        <v>-0.64165400000000006</v>
      </c>
      <c r="W366" s="8">
        <f t="shared" si="45"/>
        <v>-0.42703180000000002</v>
      </c>
      <c r="X366" s="8">
        <f t="shared" si="46"/>
        <v>0</v>
      </c>
      <c r="Y366" s="8">
        <f t="shared" si="47"/>
        <v>-1.0686858000000001</v>
      </c>
      <c r="Z366" t="s">
        <v>103</v>
      </c>
      <c r="AA366" t="s">
        <v>64</v>
      </c>
    </row>
    <row r="367" spans="1:27" ht="13.45" thickBot="1" x14ac:dyDescent="0.3">
      <c r="A367" s="4" t="s">
        <v>64</v>
      </c>
      <c r="B367" s="4" t="s">
        <v>24</v>
      </c>
      <c r="C367" s="4" t="s">
        <v>8</v>
      </c>
      <c r="D367" s="4" t="s">
        <v>42</v>
      </c>
      <c r="E367" s="4" t="s">
        <v>54</v>
      </c>
      <c r="F367" s="4" t="s">
        <v>11</v>
      </c>
      <c r="G367" s="4" t="s">
        <v>24</v>
      </c>
      <c r="H367" s="4" t="s">
        <v>8</v>
      </c>
      <c r="I367" s="20">
        <v>0</v>
      </c>
      <c r="J367" s="20">
        <v>0</v>
      </c>
      <c r="K367" s="20">
        <v>-17.899999999999999</v>
      </c>
      <c r="L367" s="20">
        <v>0</v>
      </c>
      <c r="M367" s="20">
        <v>0</v>
      </c>
      <c r="N367" s="20">
        <v>0</v>
      </c>
      <c r="O367" s="20">
        <v>-17.899999999999999</v>
      </c>
      <c r="P367" s="17">
        <v>1</v>
      </c>
      <c r="R367" s="8">
        <f t="shared" si="40"/>
        <v>0</v>
      </c>
      <c r="S367" s="8">
        <f t="shared" si="41"/>
        <v>-17.899999999999999</v>
      </c>
      <c r="T367" s="8">
        <f t="shared" si="42"/>
        <v>0</v>
      </c>
      <c r="U367" s="8">
        <f t="shared" si="43"/>
        <v>-17.899999999999999</v>
      </c>
      <c r="V367" s="8">
        <f t="shared" si="44"/>
        <v>0</v>
      </c>
      <c r="W367" s="8">
        <f t="shared" si="45"/>
        <v>0</v>
      </c>
      <c r="X367" s="8">
        <f t="shared" si="46"/>
        <v>0</v>
      </c>
      <c r="Y367" s="8">
        <f t="shared" si="47"/>
        <v>0</v>
      </c>
      <c r="Z367" t="s">
        <v>101</v>
      </c>
      <c r="AA367" t="s">
        <v>64</v>
      </c>
    </row>
    <row r="368" spans="1:27" ht="13.45" thickBot="1" x14ac:dyDescent="0.3">
      <c r="A368" s="4" t="s">
        <v>64</v>
      </c>
      <c r="B368" s="4" t="s">
        <v>24</v>
      </c>
      <c r="C368" s="4" t="s">
        <v>8</v>
      </c>
      <c r="D368" s="4" t="s">
        <v>48</v>
      </c>
      <c r="E368" s="4" t="s">
        <v>54</v>
      </c>
      <c r="F368" s="4" t="s">
        <v>11</v>
      </c>
      <c r="G368" s="4" t="s">
        <v>24</v>
      </c>
      <c r="H368" s="4" t="s">
        <v>8</v>
      </c>
      <c r="I368" s="20">
        <v>-17.899999999999999</v>
      </c>
      <c r="J368" s="20">
        <v>0</v>
      </c>
      <c r="K368" s="20">
        <v>-51.45</v>
      </c>
      <c r="L368" s="20">
        <v>0</v>
      </c>
      <c r="M368" s="20">
        <v>0</v>
      </c>
      <c r="N368" s="20">
        <v>0</v>
      </c>
      <c r="O368" s="20">
        <v>-69.349999999999994</v>
      </c>
      <c r="P368" s="17">
        <v>1</v>
      </c>
      <c r="R368" s="8">
        <f t="shared" si="40"/>
        <v>-17.899999999999999</v>
      </c>
      <c r="S368" s="8">
        <f t="shared" si="41"/>
        <v>-51.45</v>
      </c>
      <c r="T368" s="8">
        <f t="shared" si="42"/>
        <v>0</v>
      </c>
      <c r="U368" s="8">
        <f t="shared" si="43"/>
        <v>-69.349999999999994</v>
      </c>
      <c r="V368" s="8">
        <f t="shared" si="44"/>
        <v>0</v>
      </c>
      <c r="W368" s="8">
        <f t="shared" si="45"/>
        <v>0</v>
      </c>
      <c r="X368" s="8">
        <f t="shared" si="46"/>
        <v>0</v>
      </c>
      <c r="Y368" s="8">
        <f t="shared" si="47"/>
        <v>0</v>
      </c>
      <c r="Z368" t="s">
        <v>101</v>
      </c>
      <c r="AA368" t="s">
        <v>64</v>
      </c>
    </row>
    <row r="369" spans="1:27" ht="13.45" thickBot="1" x14ac:dyDescent="0.3">
      <c r="A369" s="4" t="s">
        <v>64</v>
      </c>
      <c r="B369" s="3" t="s">
        <v>24</v>
      </c>
      <c r="C369" s="3" t="s">
        <v>8</v>
      </c>
      <c r="D369" s="3" t="s">
        <v>48</v>
      </c>
      <c r="E369" s="3" t="s">
        <v>54</v>
      </c>
      <c r="F369" s="4" t="s">
        <v>11</v>
      </c>
      <c r="G369" s="3" t="s">
        <v>24</v>
      </c>
      <c r="H369" s="3" t="s">
        <v>8</v>
      </c>
      <c r="I369" s="22">
        <v>0</v>
      </c>
      <c r="J369" s="22"/>
      <c r="K369" s="22">
        <v>0</v>
      </c>
      <c r="L369" s="22"/>
      <c r="M369" s="22"/>
      <c r="N369" s="22"/>
      <c r="O369" s="22">
        <v>0</v>
      </c>
      <c r="P369" s="17">
        <v>1</v>
      </c>
      <c r="R369" s="8">
        <f t="shared" si="40"/>
        <v>0</v>
      </c>
      <c r="S369" s="8">
        <f t="shared" si="41"/>
        <v>0</v>
      </c>
      <c r="T369" s="8">
        <f t="shared" si="42"/>
        <v>0</v>
      </c>
      <c r="U369" s="8">
        <f t="shared" si="43"/>
        <v>0</v>
      </c>
      <c r="V369" s="8">
        <f t="shared" si="44"/>
        <v>0</v>
      </c>
      <c r="W369" s="8">
        <f t="shared" si="45"/>
        <v>0</v>
      </c>
      <c r="X369" s="8">
        <f t="shared" si="46"/>
        <v>0</v>
      </c>
      <c r="Y369" s="8">
        <f t="shared" si="47"/>
        <v>0</v>
      </c>
      <c r="Z369" t="s">
        <v>101</v>
      </c>
      <c r="AA369" t="s">
        <v>64</v>
      </c>
    </row>
    <row r="370" spans="1:27" ht="13.45" thickBot="1" x14ac:dyDescent="0.3">
      <c r="A370" s="4" t="s">
        <v>64</v>
      </c>
      <c r="B370" s="4" t="s">
        <v>24</v>
      </c>
      <c r="C370" s="4" t="s">
        <v>8</v>
      </c>
      <c r="D370" s="4" t="s">
        <v>31</v>
      </c>
      <c r="E370" s="4" t="s">
        <v>54</v>
      </c>
      <c r="F370" s="4" t="s">
        <v>11</v>
      </c>
      <c r="G370" s="4" t="s">
        <v>24</v>
      </c>
      <c r="H370" s="4" t="s">
        <v>8</v>
      </c>
      <c r="I370" s="20">
        <v>-69.349999999999994</v>
      </c>
      <c r="J370" s="20">
        <v>0</v>
      </c>
      <c r="K370" s="20">
        <v>-67.36</v>
      </c>
      <c r="L370" s="20">
        <v>0</v>
      </c>
      <c r="M370" s="20">
        <v>0</v>
      </c>
      <c r="N370" s="20">
        <v>0</v>
      </c>
      <c r="O370" s="20">
        <v>-136.71</v>
      </c>
      <c r="P370" s="17">
        <v>1</v>
      </c>
      <c r="R370" s="8">
        <f t="shared" si="40"/>
        <v>-69.349999999999994</v>
      </c>
      <c r="S370" s="8">
        <f t="shared" si="41"/>
        <v>-67.36</v>
      </c>
      <c r="T370" s="8">
        <f t="shared" si="42"/>
        <v>0</v>
      </c>
      <c r="U370" s="8">
        <f t="shared" si="43"/>
        <v>-136.71</v>
      </c>
      <c r="V370" s="8">
        <f t="shared" si="44"/>
        <v>0</v>
      </c>
      <c r="W370" s="8">
        <f t="shared" si="45"/>
        <v>0</v>
      </c>
      <c r="X370" s="8">
        <f t="shared" si="46"/>
        <v>0</v>
      </c>
      <c r="Y370" s="8">
        <f t="shared" si="47"/>
        <v>0</v>
      </c>
      <c r="Z370" t="s">
        <v>101</v>
      </c>
      <c r="AA370" t="s">
        <v>64</v>
      </c>
    </row>
    <row r="371" spans="1:27" ht="13.45" thickBot="1" x14ac:dyDescent="0.3">
      <c r="A371" s="4" t="s">
        <v>64</v>
      </c>
      <c r="B371" s="4" t="s">
        <v>24</v>
      </c>
      <c r="C371" s="4" t="s">
        <v>8</v>
      </c>
      <c r="D371" s="4" t="s">
        <v>25</v>
      </c>
      <c r="E371" s="4" t="s">
        <v>54</v>
      </c>
      <c r="F371" s="4" t="s">
        <v>11</v>
      </c>
      <c r="G371" s="4" t="s">
        <v>24</v>
      </c>
      <c r="H371" s="4" t="s">
        <v>8</v>
      </c>
      <c r="I371" s="20">
        <v>-136.71</v>
      </c>
      <c r="J371" s="20">
        <v>0</v>
      </c>
      <c r="K371" s="20">
        <v>-67.36</v>
      </c>
      <c r="L371" s="20">
        <v>0</v>
      </c>
      <c r="M371" s="20">
        <v>0</v>
      </c>
      <c r="N371" s="20">
        <v>0</v>
      </c>
      <c r="O371" s="20">
        <v>-204.07</v>
      </c>
      <c r="P371" s="17">
        <v>1</v>
      </c>
      <c r="R371" s="8">
        <f t="shared" si="40"/>
        <v>-136.71</v>
      </c>
      <c r="S371" s="8">
        <f t="shared" si="41"/>
        <v>-67.36</v>
      </c>
      <c r="T371" s="8">
        <f t="shared" si="42"/>
        <v>0</v>
      </c>
      <c r="U371" s="8">
        <f t="shared" si="43"/>
        <v>-204.07</v>
      </c>
      <c r="V371" s="8">
        <f t="shared" si="44"/>
        <v>0</v>
      </c>
      <c r="W371" s="8">
        <f t="shared" si="45"/>
        <v>0</v>
      </c>
      <c r="X371" s="8">
        <f t="shared" si="46"/>
        <v>0</v>
      </c>
      <c r="Y371" s="8">
        <f t="shared" si="47"/>
        <v>0</v>
      </c>
      <c r="Z371" t="s">
        <v>101</v>
      </c>
      <c r="AA371" t="s">
        <v>64</v>
      </c>
    </row>
    <row r="372" spans="1:27" ht="13.45" thickBot="1" x14ac:dyDescent="0.3">
      <c r="A372" s="4" t="s">
        <v>64</v>
      </c>
      <c r="B372" s="4" t="s">
        <v>24</v>
      </c>
      <c r="C372" s="4" t="s">
        <v>8</v>
      </c>
      <c r="D372" s="4" t="s">
        <v>41</v>
      </c>
      <c r="E372" s="4" t="s">
        <v>54</v>
      </c>
      <c r="F372" s="4" t="s">
        <v>11</v>
      </c>
      <c r="G372" s="4" t="s">
        <v>24</v>
      </c>
      <c r="H372" s="4" t="s">
        <v>8</v>
      </c>
      <c r="I372" s="20">
        <v>-204.07</v>
      </c>
      <c r="J372" s="20">
        <v>0</v>
      </c>
      <c r="K372" s="20">
        <v>-67.36</v>
      </c>
      <c r="L372" s="20">
        <v>0</v>
      </c>
      <c r="M372" s="20">
        <v>0</v>
      </c>
      <c r="N372" s="20">
        <v>0</v>
      </c>
      <c r="O372" s="20">
        <v>-271.43</v>
      </c>
      <c r="P372" s="17">
        <v>1</v>
      </c>
      <c r="R372" s="8">
        <f t="shared" si="40"/>
        <v>-204.07</v>
      </c>
      <c r="S372" s="8">
        <f t="shared" si="41"/>
        <v>-67.36</v>
      </c>
      <c r="T372" s="8">
        <f t="shared" si="42"/>
        <v>0</v>
      </c>
      <c r="U372" s="8">
        <f t="shared" si="43"/>
        <v>-271.43</v>
      </c>
      <c r="V372" s="8">
        <f t="shared" si="44"/>
        <v>0</v>
      </c>
      <c r="W372" s="8">
        <f t="shared" si="45"/>
        <v>0</v>
      </c>
      <c r="X372" s="8">
        <f t="shared" si="46"/>
        <v>0</v>
      </c>
      <c r="Y372" s="8">
        <f t="shared" si="47"/>
        <v>0</v>
      </c>
      <c r="Z372" t="s">
        <v>101</v>
      </c>
      <c r="AA372" t="s">
        <v>64</v>
      </c>
    </row>
    <row r="373" spans="1:27" ht="13.45" thickBot="1" x14ac:dyDescent="0.3">
      <c r="A373" s="4" t="s">
        <v>64</v>
      </c>
      <c r="B373" s="4" t="s">
        <v>24</v>
      </c>
      <c r="C373" s="4" t="s">
        <v>8</v>
      </c>
      <c r="D373" s="4" t="s">
        <v>36</v>
      </c>
      <c r="E373" s="4" t="s">
        <v>54</v>
      </c>
      <c r="F373" s="4" t="s">
        <v>11</v>
      </c>
      <c r="G373" s="4" t="s">
        <v>24</v>
      </c>
      <c r="H373" s="4" t="s">
        <v>8</v>
      </c>
      <c r="I373" s="20">
        <v>-271.43</v>
      </c>
      <c r="J373" s="20">
        <v>0</v>
      </c>
      <c r="K373" s="20">
        <v>-67.36</v>
      </c>
      <c r="L373" s="20">
        <v>0</v>
      </c>
      <c r="M373" s="20">
        <v>0</v>
      </c>
      <c r="N373" s="20">
        <v>0</v>
      </c>
      <c r="O373" s="20">
        <v>-338.79</v>
      </c>
      <c r="P373" s="17">
        <v>1</v>
      </c>
      <c r="R373" s="8">
        <f t="shared" si="40"/>
        <v>-271.43</v>
      </c>
      <c r="S373" s="8">
        <f t="shared" si="41"/>
        <v>-67.36</v>
      </c>
      <c r="T373" s="8">
        <f t="shared" si="42"/>
        <v>0</v>
      </c>
      <c r="U373" s="8">
        <f t="shared" si="43"/>
        <v>-338.79</v>
      </c>
      <c r="V373" s="8">
        <f t="shared" si="44"/>
        <v>0</v>
      </c>
      <c r="W373" s="8">
        <f t="shared" si="45"/>
        <v>0</v>
      </c>
      <c r="X373" s="8">
        <f t="shared" si="46"/>
        <v>0</v>
      </c>
      <c r="Y373" s="8">
        <f t="shared" si="47"/>
        <v>0</v>
      </c>
      <c r="Z373" t="s">
        <v>101</v>
      </c>
      <c r="AA373" t="s">
        <v>64</v>
      </c>
    </row>
    <row r="374" spans="1:27" ht="13.45" hidden="1" thickBot="1" x14ac:dyDescent="0.3">
      <c r="A374" s="4" t="s">
        <v>64</v>
      </c>
      <c r="B374" s="4" t="s">
        <v>24</v>
      </c>
      <c r="C374" s="4" t="s">
        <v>8</v>
      </c>
      <c r="D374" s="4" t="s">
        <v>15</v>
      </c>
      <c r="E374" s="4" t="s">
        <v>26</v>
      </c>
      <c r="F374" s="4" t="s">
        <v>27</v>
      </c>
      <c r="G374" s="4" t="s">
        <v>24</v>
      </c>
      <c r="H374" s="4" t="s">
        <v>8</v>
      </c>
      <c r="I374" s="20">
        <v>0</v>
      </c>
      <c r="J374" s="20">
        <v>0</v>
      </c>
      <c r="K374" s="20">
        <v>0</v>
      </c>
      <c r="L374" s="20">
        <v>0</v>
      </c>
      <c r="M374" s="20">
        <v>0</v>
      </c>
      <c r="N374" s="20">
        <v>0</v>
      </c>
      <c r="O374" s="20">
        <v>0</v>
      </c>
      <c r="P374" s="17">
        <v>1</v>
      </c>
      <c r="R374" s="8">
        <f t="shared" si="40"/>
        <v>0</v>
      </c>
      <c r="S374" s="8">
        <f t="shared" si="41"/>
        <v>0</v>
      </c>
      <c r="T374" s="8">
        <f t="shared" si="42"/>
        <v>0</v>
      </c>
      <c r="U374" s="8">
        <f t="shared" si="43"/>
        <v>0</v>
      </c>
      <c r="V374" s="8">
        <f t="shared" si="44"/>
        <v>0</v>
      </c>
      <c r="W374" s="8">
        <f t="shared" si="45"/>
        <v>0</v>
      </c>
      <c r="X374" s="8">
        <f t="shared" si="46"/>
        <v>0</v>
      </c>
      <c r="Y374" s="8">
        <f t="shared" si="47"/>
        <v>0</v>
      </c>
      <c r="Z374" t="s">
        <v>102</v>
      </c>
      <c r="AA374" t="s">
        <v>64</v>
      </c>
    </row>
    <row r="375" spans="1:27" ht="13.45" hidden="1" thickBot="1" x14ac:dyDescent="0.3">
      <c r="A375" s="4" t="s">
        <v>64</v>
      </c>
      <c r="B375" s="4" t="s">
        <v>24</v>
      </c>
      <c r="C375" s="4" t="s">
        <v>8</v>
      </c>
      <c r="D375" s="4" t="s">
        <v>9</v>
      </c>
      <c r="E375" s="4" t="s">
        <v>26</v>
      </c>
      <c r="F375" s="4" t="s">
        <v>27</v>
      </c>
      <c r="G375" s="4" t="s">
        <v>24</v>
      </c>
      <c r="H375" s="4" t="s">
        <v>8</v>
      </c>
      <c r="I375" s="20">
        <v>0</v>
      </c>
      <c r="J375" s="20">
        <v>0</v>
      </c>
      <c r="K375" s="20">
        <v>0</v>
      </c>
      <c r="L375" s="20">
        <v>0</v>
      </c>
      <c r="M375" s="20">
        <v>0</v>
      </c>
      <c r="N375" s="20">
        <v>0</v>
      </c>
      <c r="O375" s="20">
        <v>0</v>
      </c>
      <c r="P375" s="17">
        <v>1</v>
      </c>
      <c r="R375" s="8">
        <f t="shared" si="40"/>
        <v>0</v>
      </c>
      <c r="S375" s="8">
        <f t="shared" si="41"/>
        <v>0</v>
      </c>
      <c r="T375" s="8">
        <f t="shared" si="42"/>
        <v>0</v>
      </c>
      <c r="U375" s="8">
        <f t="shared" si="43"/>
        <v>0</v>
      </c>
      <c r="V375" s="8">
        <f t="shared" si="44"/>
        <v>0</v>
      </c>
      <c r="W375" s="8">
        <f t="shared" si="45"/>
        <v>0</v>
      </c>
      <c r="X375" s="8">
        <f t="shared" si="46"/>
        <v>0</v>
      </c>
      <c r="Y375" s="8">
        <f t="shared" si="47"/>
        <v>0</v>
      </c>
      <c r="Z375" t="s">
        <v>102</v>
      </c>
      <c r="AA375" t="s">
        <v>64</v>
      </c>
    </row>
    <row r="376" spans="1:27" ht="13.45" hidden="1" thickBot="1" x14ac:dyDescent="0.3">
      <c r="A376" s="4" t="s">
        <v>64</v>
      </c>
      <c r="B376" s="4" t="s">
        <v>24</v>
      </c>
      <c r="C376" s="4" t="s">
        <v>8</v>
      </c>
      <c r="D376" s="4" t="s">
        <v>20</v>
      </c>
      <c r="E376" s="4" t="s">
        <v>26</v>
      </c>
      <c r="F376" s="4" t="s">
        <v>27</v>
      </c>
      <c r="G376" s="4" t="s">
        <v>24</v>
      </c>
      <c r="H376" s="4" t="s">
        <v>8</v>
      </c>
      <c r="I376" s="20">
        <v>0</v>
      </c>
      <c r="J376" s="20">
        <v>0</v>
      </c>
      <c r="K376" s="20">
        <v>0</v>
      </c>
      <c r="L376" s="20">
        <v>0</v>
      </c>
      <c r="M376" s="20">
        <v>0</v>
      </c>
      <c r="N376" s="20">
        <v>0</v>
      </c>
      <c r="O376" s="20">
        <v>0</v>
      </c>
      <c r="P376" s="17">
        <v>1</v>
      </c>
      <c r="R376" s="8">
        <f t="shared" si="40"/>
        <v>0</v>
      </c>
      <c r="S376" s="8">
        <f t="shared" si="41"/>
        <v>0</v>
      </c>
      <c r="T376" s="8">
        <f t="shared" si="42"/>
        <v>0</v>
      </c>
      <c r="U376" s="8">
        <f t="shared" si="43"/>
        <v>0</v>
      </c>
      <c r="V376" s="8">
        <f t="shared" si="44"/>
        <v>0</v>
      </c>
      <c r="W376" s="8">
        <f t="shared" si="45"/>
        <v>0</v>
      </c>
      <c r="X376" s="8">
        <f t="shared" si="46"/>
        <v>0</v>
      </c>
      <c r="Y376" s="8">
        <f t="shared" si="47"/>
        <v>0</v>
      </c>
      <c r="Z376" t="s">
        <v>102</v>
      </c>
      <c r="AA376" t="s">
        <v>64</v>
      </c>
    </row>
    <row r="377" spans="1:27" ht="13.45" hidden="1" thickBot="1" x14ac:dyDescent="0.3">
      <c r="A377" s="4" t="s">
        <v>64</v>
      </c>
      <c r="B377" s="4" t="s">
        <v>24</v>
      </c>
      <c r="C377" s="4" t="s">
        <v>8</v>
      </c>
      <c r="D377" s="4" t="s">
        <v>39</v>
      </c>
      <c r="E377" s="4" t="s">
        <v>26</v>
      </c>
      <c r="F377" s="4" t="s">
        <v>27</v>
      </c>
      <c r="G377" s="4" t="s">
        <v>24</v>
      </c>
      <c r="H377" s="4" t="s">
        <v>8</v>
      </c>
      <c r="I377" s="20">
        <v>0</v>
      </c>
      <c r="J377" s="20">
        <v>0</v>
      </c>
      <c r="K377" s="20">
        <v>0</v>
      </c>
      <c r="L377" s="20">
        <v>0</v>
      </c>
      <c r="M377" s="20">
        <v>0</v>
      </c>
      <c r="N377" s="20">
        <v>0</v>
      </c>
      <c r="O377" s="20">
        <v>0</v>
      </c>
      <c r="P377" s="17">
        <v>1</v>
      </c>
      <c r="R377" s="8">
        <f t="shared" si="40"/>
        <v>0</v>
      </c>
      <c r="S377" s="8">
        <f t="shared" si="41"/>
        <v>0</v>
      </c>
      <c r="T377" s="8">
        <f t="shared" si="42"/>
        <v>0</v>
      </c>
      <c r="U377" s="8">
        <f t="shared" si="43"/>
        <v>0</v>
      </c>
      <c r="V377" s="8">
        <f t="shared" si="44"/>
        <v>0</v>
      </c>
      <c r="W377" s="8">
        <f t="shared" si="45"/>
        <v>0</v>
      </c>
      <c r="X377" s="8">
        <f t="shared" si="46"/>
        <v>0</v>
      </c>
      <c r="Y377" s="8">
        <f t="shared" si="47"/>
        <v>0</v>
      </c>
      <c r="Z377" t="s">
        <v>102</v>
      </c>
      <c r="AA377" t="s">
        <v>64</v>
      </c>
    </row>
    <row r="378" spans="1:27" ht="13.45" hidden="1" thickBot="1" x14ac:dyDescent="0.3">
      <c r="A378" s="4" t="s">
        <v>64</v>
      </c>
      <c r="B378" s="4" t="s">
        <v>24</v>
      </c>
      <c r="C378" s="4" t="s">
        <v>8</v>
      </c>
      <c r="D378" s="4" t="s">
        <v>55</v>
      </c>
      <c r="E378" s="4" t="s">
        <v>26</v>
      </c>
      <c r="F378" s="4" t="s">
        <v>27</v>
      </c>
      <c r="G378" s="4" t="s">
        <v>24</v>
      </c>
      <c r="H378" s="4" t="s">
        <v>8</v>
      </c>
      <c r="I378" s="20">
        <v>0</v>
      </c>
      <c r="J378" s="20">
        <v>0</v>
      </c>
      <c r="K378" s="20">
        <v>-0.38</v>
      </c>
      <c r="L378" s="20">
        <v>0</v>
      </c>
      <c r="M378" s="20">
        <v>0</v>
      </c>
      <c r="N378" s="20">
        <v>0</v>
      </c>
      <c r="O378" s="20">
        <v>-0.38</v>
      </c>
      <c r="P378" s="17">
        <v>1</v>
      </c>
      <c r="R378" s="8">
        <f t="shared" si="40"/>
        <v>0</v>
      </c>
      <c r="S378" s="8">
        <f t="shared" si="41"/>
        <v>-0.38</v>
      </c>
      <c r="T378" s="8">
        <f t="shared" si="42"/>
        <v>0</v>
      </c>
      <c r="U378" s="8">
        <f t="shared" si="43"/>
        <v>-0.38</v>
      </c>
      <c r="V378" s="8">
        <f t="shared" si="44"/>
        <v>0</v>
      </c>
      <c r="W378" s="8">
        <f t="shared" si="45"/>
        <v>0</v>
      </c>
      <c r="X378" s="8">
        <f t="shared" si="46"/>
        <v>0</v>
      </c>
      <c r="Y378" s="8">
        <f t="shared" si="47"/>
        <v>0</v>
      </c>
      <c r="Z378" t="s">
        <v>102</v>
      </c>
      <c r="AA378" t="s">
        <v>64</v>
      </c>
    </row>
    <row r="379" spans="1:27" ht="13.45" hidden="1" thickBot="1" x14ac:dyDescent="0.3">
      <c r="A379" s="4" t="s">
        <v>64</v>
      </c>
      <c r="B379" s="4" t="s">
        <v>24</v>
      </c>
      <c r="C379" s="4" t="s">
        <v>8</v>
      </c>
      <c r="D379" s="4" t="s">
        <v>23</v>
      </c>
      <c r="E379" s="4" t="s">
        <v>26</v>
      </c>
      <c r="F379" s="4" t="s">
        <v>27</v>
      </c>
      <c r="G379" s="4" t="s">
        <v>24</v>
      </c>
      <c r="H379" s="4" t="s">
        <v>8</v>
      </c>
      <c r="I379" s="20">
        <v>-0.38</v>
      </c>
      <c r="J379" s="20">
        <v>0</v>
      </c>
      <c r="K379" s="20">
        <v>-0.75</v>
      </c>
      <c r="L379" s="20">
        <v>0</v>
      </c>
      <c r="M379" s="20">
        <v>0</v>
      </c>
      <c r="N379" s="20">
        <v>0</v>
      </c>
      <c r="O379" s="20">
        <v>-1.1299999999999999</v>
      </c>
      <c r="P379" s="17">
        <v>1</v>
      </c>
      <c r="R379" s="8">
        <f t="shared" si="40"/>
        <v>-0.38</v>
      </c>
      <c r="S379" s="8">
        <f t="shared" si="41"/>
        <v>-0.75</v>
      </c>
      <c r="T379" s="8">
        <f t="shared" si="42"/>
        <v>0</v>
      </c>
      <c r="U379" s="8">
        <f t="shared" si="43"/>
        <v>-1.1299999999999999</v>
      </c>
      <c r="V379" s="8">
        <f t="shared" si="44"/>
        <v>0</v>
      </c>
      <c r="W379" s="8">
        <f t="shared" si="45"/>
        <v>0</v>
      </c>
      <c r="X379" s="8">
        <f t="shared" si="46"/>
        <v>0</v>
      </c>
      <c r="Y379" s="8">
        <f t="shared" si="47"/>
        <v>0</v>
      </c>
      <c r="Z379" t="s">
        <v>102</v>
      </c>
      <c r="AA379" t="s">
        <v>64</v>
      </c>
    </row>
    <row r="380" spans="1:27" ht="13.45" hidden="1" thickBot="1" x14ac:dyDescent="0.3">
      <c r="A380" s="4" t="s">
        <v>64</v>
      </c>
      <c r="B380" s="4" t="s">
        <v>24</v>
      </c>
      <c r="C380" s="4" t="s">
        <v>8</v>
      </c>
      <c r="D380" s="4" t="s">
        <v>42</v>
      </c>
      <c r="E380" s="4" t="s">
        <v>26</v>
      </c>
      <c r="F380" s="4" t="s">
        <v>27</v>
      </c>
      <c r="G380" s="4" t="s">
        <v>24</v>
      </c>
      <c r="H380" s="4" t="s">
        <v>8</v>
      </c>
      <c r="I380" s="20">
        <v>-1.1299999999999999</v>
      </c>
      <c r="J380" s="20">
        <v>0</v>
      </c>
      <c r="K380" s="20">
        <v>-0.75</v>
      </c>
      <c r="L380" s="20">
        <v>0</v>
      </c>
      <c r="M380" s="20">
        <v>0</v>
      </c>
      <c r="N380" s="20">
        <v>0</v>
      </c>
      <c r="O380" s="20">
        <v>-1.88</v>
      </c>
      <c r="P380" s="17">
        <v>1</v>
      </c>
      <c r="R380" s="8">
        <f t="shared" si="40"/>
        <v>-1.1299999999999999</v>
      </c>
      <c r="S380" s="8">
        <f t="shared" si="41"/>
        <v>-0.75</v>
      </c>
      <c r="T380" s="8">
        <f t="shared" si="42"/>
        <v>0</v>
      </c>
      <c r="U380" s="8">
        <f t="shared" si="43"/>
        <v>-1.88</v>
      </c>
      <c r="V380" s="8">
        <f t="shared" si="44"/>
        <v>0</v>
      </c>
      <c r="W380" s="8">
        <f t="shared" si="45"/>
        <v>0</v>
      </c>
      <c r="X380" s="8">
        <f t="shared" si="46"/>
        <v>0</v>
      </c>
      <c r="Y380" s="8">
        <f t="shared" si="47"/>
        <v>0</v>
      </c>
      <c r="Z380" t="s">
        <v>102</v>
      </c>
      <c r="AA380" t="s">
        <v>64</v>
      </c>
    </row>
    <row r="381" spans="1:27" ht="13.45" hidden="1" thickBot="1" x14ac:dyDescent="0.3">
      <c r="A381" s="4" t="s">
        <v>64</v>
      </c>
      <c r="B381" s="4" t="s">
        <v>24</v>
      </c>
      <c r="C381" s="4" t="s">
        <v>8</v>
      </c>
      <c r="D381" s="4" t="s">
        <v>48</v>
      </c>
      <c r="E381" s="4" t="s">
        <v>26</v>
      </c>
      <c r="F381" s="4" t="s">
        <v>27</v>
      </c>
      <c r="G381" s="4" t="s">
        <v>24</v>
      </c>
      <c r="H381" s="4" t="s">
        <v>8</v>
      </c>
      <c r="I381" s="20">
        <v>-1.88</v>
      </c>
      <c r="J381" s="20">
        <v>0</v>
      </c>
      <c r="K381" s="20">
        <v>-1.08</v>
      </c>
      <c r="L381" s="20">
        <v>0</v>
      </c>
      <c r="M381" s="20">
        <v>0</v>
      </c>
      <c r="N381" s="20">
        <v>0</v>
      </c>
      <c r="O381" s="20">
        <v>-2.96</v>
      </c>
      <c r="P381" s="17">
        <v>1</v>
      </c>
      <c r="R381" s="8">
        <f t="shared" si="40"/>
        <v>-1.88</v>
      </c>
      <c r="S381" s="8">
        <f t="shared" si="41"/>
        <v>-1.08</v>
      </c>
      <c r="T381" s="8">
        <f t="shared" si="42"/>
        <v>0</v>
      </c>
      <c r="U381" s="8">
        <f t="shared" si="43"/>
        <v>-2.96</v>
      </c>
      <c r="V381" s="8">
        <f t="shared" si="44"/>
        <v>0</v>
      </c>
      <c r="W381" s="8">
        <f t="shared" si="45"/>
        <v>0</v>
      </c>
      <c r="X381" s="8">
        <f t="shared" si="46"/>
        <v>0</v>
      </c>
      <c r="Y381" s="8">
        <f t="shared" si="47"/>
        <v>0</v>
      </c>
      <c r="Z381" t="s">
        <v>102</v>
      </c>
      <c r="AA381" t="s">
        <v>64</v>
      </c>
    </row>
    <row r="382" spans="1:27" ht="13.45" hidden="1" thickBot="1" x14ac:dyDescent="0.3">
      <c r="A382" s="32" t="s">
        <v>64</v>
      </c>
      <c r="B382" s="41" t="s">
        <v>24</v>
      </c>
      <c r="C382" s="41" t="s">
        <v>8</v>
      </c>
      <c r="D382" s="41" t="s">
        <v>48</v>
      </c>
      <c r="E382" s="41" t="s">
        <v>26</v>
      </c>
      <c r="F382" s="4" t="s">
        <v>27</v>
      </c>
      <c r="G382" s="41" t="s">
        <v>24</v>
      </c>
      <c r="H382" s="41" t="s">
        <v>8</v>
      </c>
      <c r="I382" s="43"/>
      <c r="J382" s="43"/>
      <c r="K382" s="43">
        <v>-1416</v>
      </c>
      <c r="L382" s="43"/>
      <c r="M382" s="22">
        <v>-5852</v>
      </c>
      <c r="N382" s="43"/>
      <c r="O382" s="43">
        <v>-7268</v>
      </c>
      <c r="P382" s="33">
        <v>1</v>
      </c>
      <c r="Q382" s="34"/>
      <c r="R382" s="35">
        <f t="shared" si="40"/>
        <v>0</v>
      </c>
      <c r="S382" s="35">
        <f t="shared" si="41"/>
        <v>-1416</v>
      </c>
      <c r="T382" s="8">
        <f t="shared" si="42"/>
        <v>-5852</v>
      </c>
      <c r="U382" s="35">
        <f t="shared" si="43"/>
        <v>-7268</v>
      </c>
      <c r="V382" s="35">
        <f t="shared" si="44"/>
        <v>0</v>
      </c>
      <c r="W382" s="35">
        <f t="shared" si="45"/>
        <v>0</v>
      </c>
      <c r="X382" s="8">
        <f t="shared" si="46"/>
        <v>0</v>
      </c>
      <c r="Y382" s="35">
        <f t="shared" si="47"/>
        <v>0</v>
      </c>
      <c r="Z382" t="s">
        <v>102</v>
      </c>
      <c r="AA382" s="34" t="s">
        <v>64</v>
      </c>
    </row>
    <row r="383" spans="1:27" ht="13.45" hidden="1" thickBot="1" x14ac:dyDescent="0.3">
      <c r="A383" s="4" t="s">
        <v>64</v>
      </c>
      <c r="B383" s="4" t="s">
        <v>24</v>
      </c>
      <c r="C383" s="4" t="s">
        <v>8</v>
      </c>
      <c r="D383" s="4" t="s">
        <v>31</v>
      </c>
      <c r="E383" s="4" t="s">
        <v>26</v>
      </c>
      <c r="F383" s="4" t="s">
        <v>27</v>
      </c>
      <c r="G383" s="4" t="s">
        <v>24</v>
      </c>
      <c r="H383" s="4" t="s">
        <v>8</v>
      </c>
      <c r="I383" s="20">
        <v>-2.96</v>
      </c>
      <c r="J383" s="20">
        <v>0</v>
      </c>
      <c r="K383" s="20">
        <v>-1.41</v>
      </c>
      <c r="L383" s="20">
        <v>0</v>
      </c>
      <c r="M383" s="20">
        <v>0</v>
      </c>
      <c r="N383" s="20">
        <v>0</v>
      </c>
      <c r="O383" s="20">
        <v>-4.37</v>
      </c>
      <c r="P383" s="17">
        <v>1</v>
      </c>
      <c r="R383" s="8">
        <f t="shared" si="40"/>
        <v>-2.96</v>
      </c>
      <c r="S383" s="8">
        <f t="shared" si="41"/>
        <v>-1.41</v>
      </c>
      <c r="T383" s="8">
        <f t="shared" si="42"/>
        <v>0</v>
      </c>
      <c r="U383" s="8">
        <f t="shared" si="43"/>
        <v>-4.37</v>
      </c>
      <c r="V383" s="8">
        <f t="shared" si="44"/>
        <v>0</v>
      </c>
      <c r="W383" s="8">
        <f t="shared" si="45"/>
        <v>0</v>
      </c>
      <c r="X383" s="8">
        <f t="shared" si="46"/>
        <v>0</v>
      </c>
      <c r="Y383" s="8">
        <f t="shared" si="47"/>
        <v>0</v>
      </c>
      <c r="Z383" t="s">
        <v>102</v>
      </c>
      <c r="AA383" t="s">
        <v>64</v>
      </c>
    </row>
    <row r="384" spans="1:27" ht="13.45" hidden="1" thickBot="1" x14ac:dyDescent="0.3">
      <c r="A384" s="4" t="s">
        <v>64</v>
      </c>
      <c r="B384" s="4" t="s">
        <v>24</v>
      </c>
      <c r="C384" s="4" t="s">
        <v>8</v>
      </c>
      <c r="D384" s="4" t="s">
        <v>25</v>
      </c>
      <c r="E384" s="4" t="s">
        <v>26</v>
      </c>
      <c r="F384" s="4" t="s">
        <v>27</v>
      </c>
      <c r="G384" s="4" t="s">
        <v>24</v>
      </c>
      <c r="H384" s="4" t="s">
        <v>8</v>
      </c>
      <c r="I384" s="20">
        <v>-4.37</v>
      </c>
      <c r="J384" s="20">
        <v>0</v>
      </c>
      <c r="K384" s="20">
        <v>-1.41</v>
      </c>
      <c r="L384" s="20">
        <v>0</v>
      </c>
      <c r="M384" s="20">
        <v>0</v>
      </c>
      <c r="N384" s="20">
        <v>0</v>
      </c>
      <c r="O384" s="20">
        <v>-5.78</v>
      </c>
      <c r="P384" s="17">
        <v>1</v>
      </c>
      <c r="R384" s="8">
        <f t="shared" si="40"/>
        <v>-4.37</v>
      </c>
      <c r="S384" s="8">
        <f t="shared" si="41"/>
        <v>-1.41</v>
      </c>
      <c r="T384" s="8">
        <f t="shared" si="42"/>
        <v>0</v>
      </c>
      <c r="U384" s="8">
        <f t="shared" si="43"/>
        <v>-5.78</v>
      </c>
      <c r="V384" s="8">
        <f t="shared" si="44"/>
        <v>0</v>
      </c>
      <c r="W384" s="8">
        <f t="shared" si="45"/>
        <v>0</v>
      </c>
      <c r="X384" s="8">
        <f t="shared" si="46"/>
        <v>0</v>
      </c>
      <c r="Y384" s="8">
        <f t="shared" si="47"/>
        <v>0</v>
      </c>
      <c r="Z384" t="s">
        <v>102</v>
      </c>
      <c r="AA384" t="s">
        <v>64</v>
      </c>
    </row>
    <row r="385" spans="1:27" ht="13.45" hidden="1" thickBot="1" x14ac:dyDescent="0.3">
      <c r="A385" s="4" t="s">
        <v>64</v>
      </c>
      <c r="B385" s="4" t="s">
        <v>24</v>
      </c>
      <c r="C385" s="4" t="s">
        <v>8</v>
      </c>
      <c r="D385" s="4" t="s">
        <v>41</v>
      </c>
      <c r="E385" s="4" t="s">
        <v>26</v>
      </c>
      <c r="F385" s="4" t="s">
        <v>27</v>
      </c>
      <c r="G385" s="4" t="s">
        <v>24</v>
      </c>
      <c r="H385" s="4" t="s">
        <v>8</v>
      </c>
      <c r="I385" s="20">
        <v>-5.78</v>
      </c>
      <c r="J385" s="20">
        <v>0</v>
      </c>
      <c r="K385" s="20">
        <v>-1.41</v>
      </c>
      <c r="L385" s="20">
        <v>0</v>
      </c>
      <c r="M385" s="20">
        <v>0</v>
      </c>
      <c r="N385" s="20">
        <v>0</v>
      </c>
      <c r="O385" s="20">
        <v>-7.19</v>
      </c>
      <c r="P385" s="17">
        <v>1</v>
      </c>
      <c r="R385" s="8">
        <f t="shared" si="40"/>
        <v>-5.78</v>
      </c>
      <c r="S385" s="8">
        <f t="shared" si="41"/>
        <v>-1.41</v>
      </c>
      <c r="T385" s="8">
        <f t="shared" si="42"/>
        <v>0</v>
      </c>
      <c r="U385" s="8">
        <f t="shared" si="43"/>
        <v>-7.19</v>
      </c>
      <c r="V385" s="8">
        <f t="shared" si="44"/>
        <v>0</v>
      </c>
      <c r="W385" s="8">
        <f t="shared" si="45"/>
        <v>0</v>
      </c>
      <c r="X385" s="8">
        <f t="shared" si="46"/>
        <v>0</v>
      </c>
      <c r="Y385" s="8">
        <f t="shared" si="47"/>
        <v>0</v>
      </c>
      <c r="Z385" t="s">
        <v>102</v>
      </c>
      <c r="AA385" t="s">
        <v>64</v>
      </c>
    </row>
    <row r="386" spans="1:27" ht="13.45" hidden="1" thickBot="1" x14ac:dyDescent="0.3">
      <c r="A386" s="4" t="s">
        <v>64</v>
      </c>
      <c r="B386" s="4" t="s">
        <v>24</v>
      </c>
      <c r="C386" s="4" t="s">
        <v>8</v>
      </c>
      <c r="D386" s="4" t="s">
        <v>36</v>
      </c>
      <c r="E386" s="4" t="s">
        <v>26</v>
      </c>
      <c r="F386" s="4" t="s">
        <v>27</v>
      </c>
      <c r="G386" s="4" t="s">
        <v>24</v>
      </c>
      <c r="H386" s="4" t="s">
        <v>8</v>
      </c>
      <c r="I386" s="20">
        <v>-7.19</v>
      </c>
      <c r="J386" s="20">
        <v>0</v>
      </c>
      <c r="K386" s="20">
        <v>-1.41</v>
      </c>
      <c r="L386" s="20">
        <v>0</v>
      </c>
      <c r="M386" s="20">
        <v>0</v>
      </c>
      <c r="N386" s="20">
        <v>0</v>
      </c>
      <c r="O386" s="20">
        <v>-8.6</v>
      </c>
      <c r="P386" s="17">
        <v>1</v>
      </c>
      <c r="R386" s="8">
        <f t="shared" ref="R386:R453" si="48">I386*P386</f>
        <v>-7.19</v>
      </c>
      <c r="S386" s="8">
        <f t="shared" ref="S386:S453" si="49">K386*P386</f>
        <v>-1.41</v>
      </c>
      <c r="T386" s="8">
        <f t="shared" ref="T386:T453" si="50">M386*P386</f>
        <v>0</v>
      </c>
      <c r="U386" s="8">
        <f t="shared" ref="U386:U453" si="51">O386*P386</f>
        <v>-8.6</v>
      </c>
      <c r="V386" s="8">
        <f t="shared" ref="V386:V453" si="52">I386*Q386</f>
        <v>0</v>
      </c>
      <c r="W386" s="8">
        <f t="shared" ref="W386:W453" si="53">K386*Q386</f>
        <v>0</v>
      </c>
      <c r="X386" s="8">
        <f t="shared" ref="X386:X453" si="54">M386*Q386</f>
        <v>0</v>
      </c>
      <c r="Y386" s="8">
        <f t="shared" ref="Y386:Y453" si="55">O386*Q386</f>
        <v>0</v>
      </c>
      <c r="Z386" t="s">
        <v>102</v>
      </c>
      <c r="AA386" t="s">
        <v>64</v>
      </c>
    </row>
    <row r="387" spans="1:27" ht="13.45" hidden="1" thickBot="1" x14ac:dyDescent="0.3">
      <c r="A387" s="4" t="s">
        <v>64</v>
      </c>
      <c r="B387" s="4" t="s">
        <v>24</v>
      </c>
      <c r="C387" s="4" t="s">
        <v>8</v>
      </c>
      <c r="D387" s="4" t="s">
        <v>15</v>
      </c>
      <c r="E387" s="4" t="s">
        <v>56</v>
      </c>
      <c r="F387" s="4" t="s">
        <v>18</v>
      </c>
      <c r="G387" s="4" t="s">
        <v>24</v>
      </c>
      <c r="H387" s="4" t="s">
        <v>8</v>
      </c>
      <c r="I387" s="20">
        <v>0</v>
      </c>
      <c r="J387" s="20">
        <v>0</v>
      </c>
      <c r="K387" s="20">
        <v>0</v>
      </c>
      <c r="L387" s="20">
        <v>0</v>
      </c>
      <c r="M387" s="20">
        <v>0</v>
      </c>
      <c r="N387" s="20">
        <v>0</v>
      </c>
      <c r="O387" s="20">
        <v>0</v>
      </c>
      <c r="P387" s="17">
        <v>1</v>
      </c>
      <c r="R387" s="8">
        <f t="shared" si="48"/>
        <v>0</v>
      </c>
      <c r="S387" s="8">
        <f t="shared" si="49"/>
        <v>0</v>
      </c>
      <c r="T387" s="8">
        <f t="shared" si="50"/>
        <v>0</v>
      </c>
      <c r="U387" s="8">
        <f t="shared" si="51"/>
        <v>0</v>
      </c>
      <c r="V387" s="8">
        <f t="shared" si="52"/>
        <v>0</v>
      </c>
      <c r="W387" s="8">
        <f t="shared" si="53"/>
        <v>0</v>
      </c>
      <c r="X387" s="8">
        <f t="shared" si="54"/>
        <v>0</v>
      </c>
      <c r="Y387" s="8">
        <f t="shared" si="55"/>
        <v>0</v>
      </c>
      <c r="Z387" t="s">
        <v>103</v>
      </c>
      <c r="AA387" t="s">
        <v>64</v>
      </c>
    </row>
    <row r="388" spans="1:27" ht="13.45" hidden="1" thickBot="1" x14ac:dyDescent="0.3">
      <c r="A388" s="4" t="s">
        <v>64</v>
      </c>
      <c r="B388" s="4" t="s">
        <v>24</v>
      </c>
      <c r="C388" s="4" t="s">
        <v>8</v>
      </c>
      <c r="D388" s="4" t="s">
        <v>9</v>
      </c>
      <c r="E388" s="4" t="s">
        <v>56</v>
      </c>
      <c r="F388" s="4" t="s">
        <v>18</v>
      </c>
      <c r="G388" s="4" t="s">
        <v>24</v>
      </c>
      <c r="H388" s="4" t="s">
        <v>8</v>
      </c>
      <c r="I388" s="20">
        <v>0</v>
      </c>
      <c r="J388" s="20">
        <v>0</v>
      </c>
      <c r="K388" s="20">
        <v>0</v>
      </c>
      <c r="L388" s="20">
        <v>0</v>
      </c>
      <c r="M388" s="20">
        <v>0</v>
      </c>
      <c r="N388" s="20">
        <v>0</v>
      </c>
      <c r="O388" s="20">
        <v>0</v>
      </c>
      <c r="P388" s="17">
        <v>1</v>
      </c>
      <c r="R388" s="8">
        <f t="shared" si="48"/>
        <v>0</v>
      </c>
      <c r="S388" s="8">
        <f t="shared" si="49"/>
        <v>0</v>
      </c>
      <c r="T388" s="8">
        <f t="shared" si="50"/>
        <v>0</v>
      </c>
      <c r="U388" s="8">
        <f t="shared" si="51"/>
        <v>0</v>
      </c>
      <c r="V388" s="8">
        <f t="shared" si="52"/>
        <v>0</v>
      </c>
      <c r="W388" s="8">
        <f t="shared" si="53"/>
        <v>0</v>
      </c>
      <c r="X388" s="8">
        <f t="shared" si="54"/>
        <v>0</v>
      </c>
      <c r="Y388" s="8">
        <f t="shared" si="55"/>
        <v>0</v>
      </c>
      <c r="Z388" t="s">
        <v>103</v>
      </c>
      <c r="AA388" t="s">
        <v>64</v>
      </c>
    </row>
    <row r="389" spans="1:27" ht="13.45" hidden="1" thickBot="1" x14ac:dyDescent="0.3">
      <c r="A389" s="4" t="s">
        <v>64</v>
      </c>
      <c r="B389" s="4" t="s">
        <v>24</v>
      </c>
      <c r="C389" s="4" t="s">
        <v>8</v>
      </c>
      <c r="D389" s="4" t="s">
        <v>20</v>
      </c>
      <c r="E389" s="4" t="s">
        <v>56</v>
      </c>
      <c r="F389" s="4" t="s">
        <v>18</v>
      </c>
      <c r="G389" s="4" t="s">
        <v>24</v>
      </c>
      <c r="H389" s="4" t="s">
        <v>8</v>
      </c>
      <c r="I389" s="20">
        <v>0</v>
      </c>
      <c r="J389" s="20">
        <v>0</v>
      </c>
      <c r="K389" s="20">
        <v>0</v>
      </c>
      <c r="L389" s="20">
        <v>0</v>
      </c>
      <c r="M389" s="20">
        <v>0</v>
      </c>
      <c r="N389" s="20">
        <v>0</v>
      </c>
      <c r="O389" s="20">
        <v>0</v>
      </c>
      <c r="P389" s="17">
        <v>1</v>
      </c>
      <c r="R389" s="8">
        <f t="shared" si="48"/>
        <v>0</v>
      </c>
      <c r="S389" s="8">
        <f t="shared" si="49"/>
        <v>0</v>
      </c>
      <c r="T389" s="8">
        <f t="shared" si="50"/>
        <v>0</v>
      </c>
      <c r="U389" s="8">
        <f t="shared" si="51"/>
        <v>0</v>
      </c>
      <c r="V389" s="8">
        <f t="shared" si="52"/>
        <v>0</v>
      </c>
      <c r="W389" s="8">
        <f t="shared" si="53"/>
        <v>0</v>
      </c>
      <c r="X389" s="8">
        <f t="shared" si="54"/>
        <v>0</v>
      </c>
      <c r="Y389" s="8">
        <f t="shared" si="55"/>
        <v>0</v>
      </c>
      <c r="Z389" t="s">
        <v>103</v>
      </c>
      <c r="AA389" t="s">
        <v>64</v>
      </c>
    </row>
    <row r="390" spans="1:27" ht="13.45" hidden="1" thickBot="1" x14ac:dyDescent="0.3">
      <c r="A390" s="4" t="s">
        <v>64</v>
      </c>
      <c r="B390" s="4" t="s">
        <v>24</v>
      </c>
      <c r="C390" s="4" t="s">
        <v>8</v>
      </c>
      <c r="D390" s="4" t="s">
        <v>39</v>
      </c>
      <c r="E390" s="4" t="s">
        <v>56</v>
      </c>
      <c r="F390" s="4" t="s">
        <v>18</v>
      </c>
      <c r="G390" s="4" t="s">
        <v>24</v>
      </c>
      <c r="H390" s="4" t="s">
        <v>8</v>
      </c>
      <c r="I390" s="20">
        <v>0</v>
      </c>
      <c r="J390" s="20">
        <v>0</v>
      </c>
      <c r="K390" s="20">
        <v>0</v>
      </c>
      <c r="L390" s="20">
        <v>0</v>
      </c>
      <c r="M390" s="20">
        <v>0</v>
      </c>
      <c r="N390" s="20">
        <v>0</v>
      </c>
      <c r="O390" s="20">
        <v>0</v>
      </c>
      <c r="P390" s="17">
        <v>1</v>
      </c>
      <c r="R390" s="8">
        <f t="shared" si="48"/>
        <v>0</v>
      </c>
      <c r="S390" s="8">
        <f t="shared" si="49"/>
        <v>0</v>
      </c>
      <c r="T390" s="8">
        <f t="shared" si="50"/>
        <v>0</v>
      </c>
      <c r="U390" s="8">
        <f t="shared" si="51"/>
        <v>0</v>
      </c>
      <c r="V390" s="8">
        <f t="shared" si="52"/>
        <v>0</v>
      </c>
      <c r="W390" s="8">
        <f t="shared" si="53"/>
        <v>0</v>
      </c>
      <c r="X390" s="8">
        <f t="shared" si="54"/>
        <v>0</v>
      </c>
      <c r="Y390" s="8">
        <f t="shared" si="55"/>
        <v>0</v>
      </c>
      <c r="Z390" t="s">
        <v>103</v>
      </c>
      <c r="AA390" t="s">
        <v>64</v>
      </c>
    </row>
    <row r="391" spans="1:27" ht="13.45" hidden="1" thickBot="1" x14ac:dyDescent="0.3">
      <c r="A391" s="4" t="s">
        <v>64</v>
      </c>
      <c r="B391" s="4" t="s">
        <v>24</v>
      </c>
      <c r="C391" s="4" t="s">
        <v>8</v>
      </c>
      <c r="D391" s="4" t="s">
        <v>55</v>
      </c>
      <c r="E391" s="4" t="s">
        <v>56</v>
      </c>
      <c r="F391" s="4" t="s">
        <v>18</v>
      </c>
      <c r="G391" s="4" t="s">
        <v>24</v>
      </c>
      <c r="H391" s="4" t="s">
        <v>8</v>
      </c>
      <c r="I391" s="20">
        <v>0</v>
      </c>
      <c r="J391" s="20">
        <v>0</v>
      </c>
      <c r="K391" s="20">
        <v>0</v>
      </c>
      <c r="L391" s="20">
        <v>0</v>
      </c>
      <c r="M391" s="20">
        <v>0</v>
      </c>
      <c r="N391" s="20">
        <v>0</v>
      </c>
      <c r="O391" s="20">
        <v>0</v>
      </c>
      <c r="P391" s="17">
        <v>1</v>
      </c>
      <c r="R391" s="8">
        <f t="shared" si="48"/>
        <v>0</v>
      </c>
      <c r="S391" s="8">
        <f t="shared" si="49"/>
        <v>0</v>
      </c>
      <c r="T391" s="8">
        <f t="shared" si="50"/>
        <v>0</v>
      </c>
      <c r="U391" s="8">
        <f t="shared" si="51"/>
        <v>0</v>
      </c>
      <c r="V391" s="8">
        <f t="shared" si="52"/>
        <v>0</v>
      </c>
      <c r="W391" s="8">
        <f t="shared" si="53"/>
        <v>0</v>
      </c>
      <c r="X391" s="8">
        <f t="shared" si="54"/>
        <v>0</v>
      </c>
      <c r="Y391" s="8">
        <f t="shared" si="55"/>
        <v>0</v>
      </c>
      <c r="Z391" t="s">
        <v>103</v>
      </c>
      <c r="AA391" t="s">
        <v>64</v>
      </c>
    </row>
    <row r="392" spans="1:27" ht="13.45" hidden="1" thickBot="1" x14ac:dyDescent="0.3">
      <c r="A392" s="4" t="s">
        <v>64</v>
      </c>
      <c r="B392" s="4" t="s">
        <v>24</v>
      </c>
      <c r="C392" s="4" t="s">
        <v>8</v>
      </c>
      <c r="D392" s="4" t="s">
        <v>23</v>
      </c>
      <c r="E392" s="4" t="s">
        <v>56</v>
      </c>
      <c r="F392" s="4" t="s">
        <v>18</v>
      </c>
      <c r="G392" s="4" t="s">
        <v>24</v>
      </c>
      <c r="H392" s="4" t="s">
        <v>8</v>
      </c>
      <c r="I392" s="20">
        <v>0</v>
      </c>
      <c r="J392" s="20">
        <v>0</v>
      </c>
      <c r="K392" s="20">
        <v>0</v>
      </c>
      <c r="L392" s="20">
        <v>0</v>
      </c>
      <c r="M392" s="20">
        <v>0</v>
      </c>
      <c r="N392" s="20">
        <v>0</v>
      </c>
      <c r="O392" s="20">
        <v>0</v>
      </c>
      <c r="P392" s="17">
        <v>1</v>
      </c>
      <c r="R392" s="8">
        <f t="shared" si="48"/>
        <v>0</v>
      </c>
      <c r="S392" s="8">
        <f t="shared" si="49"/>
        <v>0</v>
      </c>
      <c r="T392" s="8">
        <f t="shared" si="50"/>
        <v>0</v>
      </c>
      <c r="U392" s="8">
        <f t="shared" si="51"/>
        <v>0</v>
      </c>
      <c r="V392" s="8">
        <f t="shared" si="52"/>
        <v>0</v>
      </c>
      <c r="W392" s="8">
        <f t="shared" si="53"/>
        <v>0</v>
      </c>
      <c r="X392" s="8">
        <f t="shared" si="54"/>
        <v>0</v>
      </c>
      <c r="Y392" s="8">
        <f t="shared" si="55"/>
        <v>0</v>
      </c>
      <c r="Z392" t="s">
        <v>103</v>
      </c>
      <c r="AA392" t="s">
        <v>64</v>
      </c>
    </row>
    <row r="393" spans="1:27" ht="13.45" hidden="1" thickBot="1" x14ac:dyDescent="0.3">
      <c r="A393" s="4" t="s">
        <v>64</v>
      </c>
      <c r="B393" s="4" t="s">
        <v>24</v>
      </c>
      <c r="C393" s="4" t="s">
        <v>8</v>
      </c>
      <c r="D393" s="4" t="s">
        <v>42</v>
      </c>
      <c r="E393" s="4" t="s">
        <v>56</v>
      </c>
      <c r="F393" s="4" t="s">
        <v>18</v>
      </c>
      <c r="G393" s="4" t="s">
        <v>24</v>
      </c>
      <c r="H393" s="4" t="s">
        <v>8</v>
      </c>
      <c r="I393" s="20">
        <v>0</v>
      </c>
      <c r="J393" s="20">
        <v>0</v>
      </c>
      <c r="K393" s="20">
        <v>-0.53</v>
      </c>
      <c r="L393" s="20">
        <v>0</v>
      </c>
      <c r="M393" s="20">
        <v>0</v>
      </c>
      <c r="N393" s="20">
        <v>0</v>
      </c>
      <c r="O393" s="20">
        <v>-0.53</v>
      </c>
      <c r="P393" s="17">
        <v>1</v>
      </c>
      <c r="R393" s="8">
        <f t="shared" si="48"/>
        <v>0</v>
      </c>
      <c r="S393" s="8">
        <f t="shared" si="49"/>
        <v>-0.53</v>
      </c>
      <c r="T393" s="8">
        <f t="shared" si="50"/>
        <v>0</v>
      </c>
      <c r="U393" s="8">
        <f t="shared" si="51"/>
        <v>-0.53</v>
      </c>
      <c r="V393" s="8">
        <f t="shared" si="52"/>
        <v>0</v>
      </c>
      <c r="W393" s="8">
        <f t="shared" si="53"/>
        <v>0</v>
      </c>
      <c r="X393" s="8">
        <f t="shared" si="54"/>
        <v>0</v>
      </c>
      <c r="Y393" s="8">
        <f t="shared" si="55"/>
        <v>0</v>
      </c>
      <c r="Z393" t="s">
        <v>103</v>
      </c>
      <c r="AA393" t="s">
        <v>64</v>
      </c>
    </row>
    <row r="394" spans="1:27" ht="13.45" hidden="1" thickBot="1" x14ac:dyDescent="0.3">
      <c r="A394" s="4" t="s">
        <v>64</v>
      </c>
      <c r="B394" s="4" t="s">
        <v>24</v>
      </c>
      <c r="C394" s="4" t="s">
        <v>8</v>
      </c>
      <c r="D394" s="4" t="s">
        <v>48</v>
      </c>
      <c r="E394" s="4" t="s">
        <v>56</v>
      </c>
      <c r="F394" s="4" t="s">
        <v>18</v>
      </c>
      <c r="G394" s="4" t="s">
        <v>24</v>
      </c>
      <c r="H394" s="4" t="s">
        <v>8</v>
      </c>
      <c r="I394" s="20">
        <v>-0.53</v>
      </c>
      <c r="J394" s="20">
        <v>0</v>
      </c>
      <c r="K394" s="20">
        <v>-1.51</v>
      </c>
      <c r="L394" s="20">
        <v>0</v>
      </c>
      <c r="M394" s="20">
        <v>0</v>
      </c>
      <c r="N394" s="20">
        <v>0</v>
      </c>
      <c r="O394" s="20">
        <v>-2.04</v>
      </c>
      <c r="P394" s="17">
        <v>1</v>
      </c>
      <c r="R394" s="8">
        <f t="shared" si="48"/>
        <v>-0.53</v>
      </c>
      <c r="S394" s="8">
        <f t="shared" si="49"/>
        <v>-1.51</v>
      </c>
      <c r="T394" s="8">
        <f t="shared" si="50"/>
        <v>0</v>
      </c>
      <c r="U394" s="8">
        <f t="shared" si="51"/>
        <v>-2.04</v>
      </c>
      <c r="V394" s="8">
        <f t="shared" si="52"/>
        <v>0</v>
      </c>
      <c r="W394" s="8">
        <f t="shared" si="53"/>
        <v>0</v>
      </c>
      <c r="X394" s="8">
        <f t="shared" si="54"/>
        <v>0</v>
      </c>
      <c r="Y394" s="8">
        <f t="shared" si="55"/>
        <v>0</v>
      </c>
      <c r="Z394" t="s">
        <v>103</v>
      </c>
      <c r="AA394" t="s">
        <v>64</v>
      </c>
    </row>
    <row r="395" spans="1:27" ht="13.45" hidden="1" thickBot="1" x14ac:dyDescent="0.3">
      <c r="A395" s="4" t="s">
        <v>64</v>
      </c>
      <c r="B395" s="3" t="s">
        <v>24</v>
      </c>
      <c r="C395" s="3" t="s">
        <v>8</v>
      </c>
      <c r="D395" s="3" t="s">
        <v>48</v>
      </c>
      <c r="E395" s="3" t="s">
        <v>56</v>
      </c>
      <c r="F395" s="4" t="s">
        <v>18</v>
      </c>
      <c r="G395" s="3" t="s">
        <v>24</v>
      </c>
      <c r="H395" s="3" t="s">
        <v>8</v>
      </c>
      <c r="I395" s="22">
        <v>0</v>
      </c>
      <c r="J395" s="22"/>
      <c r="K395" s="22">
        <v>0</v>
      </c>
      <c r="L395" s="22"/>
      <c r="M395" s="22"/>
      <c r="N395" s="22"/>
      <c r="O395" s="22">
        <v>0</v>
      </c>
      <c r="P395" s="17">
        <v>1</v>
      </c>
      <c r="R395" s="8">
        <f t="shared" si="48"/>
        <v>0</v>
      </c>
      <c r="S395" s="8">
        <f t="shared" si="49"/>
        <v>0</v>
      </c>
      <c r="T395" s="8">
        <f t="shared" si="50"/>
        <v>0</v>
      </c>
      <c r="U395" s="8">
        <f t="shared" si="51"/>
        <v>0</v>
      </c>
      <c r="V395" s="8">
        <f t="shared" si="52"/>
        <v>0</v>
      </c>
      <c r="W395" s="8">
        <f t="shared" si="53"/>
        <v>0</v>
      </c>
      <c r="X395" s="8">
        <f t="shared" si="54"/>
        <v>0</v>
      </c>
      <c r="Y395" s="8">
        <f t="shared" si="55"/>
        <v>0</v>
      </c>
      <c r="Z395" t="s">
        <v>103</v>
      </c>
      <c r="AA395" t="s">
        <v>64</v>
      </c>
    </row>
    <row r="396" spans="1:27" ht="13.45" hidden="1" thickBot="1" x14ac:dyDescent="0.3">
      <c r="A396" s="4" t="s">
        <v>64</v>
      </c>
      <c r="B396" s="4" t="s">
        <v>24</v>
      </c>
      <c r="C396" s="4" t="s">
        <v>8</v>
      </c>
      <c r="D396" s="4" t="s">
        <v>31</v>
      </c>
      <c r="E396" s="4" t="s">
        <v>56</v>
      </c>
      <c r="F396" s="4" t="s">
        <v>18</v>
      </c>
      <c r="G396" s="4" t="s">
        <v>24</v>
      </c>
      <c r="H396" s="4" t="s">
        <v>8</v>
      </c>
      <c r="I396" s="20">
        <v>-2.04</v>
      </c>
      <c r="J396" s="20">
        <v>0</v>
      </c>
      <c r="K396" s="20">
        <v>-1.97</v>
      </c>
      <c r="L396" s="20">
        <v>0</v>
      </c>
      <c r="M396" s="20">
        <v>0</v>
      </c>
      <c r="N396" s="20">
        <v>0</v>
      </c>
      <c r="O396" s="20">
        <v>-4.01</v>
      </c>
      <c r="P396" s="17">
        <v>1</v>
      </c>
      <c r="R396" s="8">
        <f t="shared" si="48"/>
        <v>-2.04</v>
      </c>
      <c r="S396" s="8">
        <f t="shared" si="49"/>
        <v>-1.97</v>
      </c>
      <c r="T396" s="8">
        <f t="shared" si="50"/>
        <v>0</v>
      </c>
      <c r="U396" s="8">
        <f t="shared" si="51"/>
        <v>-4.01</v>
      </c>
      <c r="V396" s="8">
        <f t="shared" si="52"/>
        <v>0</v>
      </c>
      <c r="W396" s="8">
        <f t="shared" si="53"/>
        <v>0</v>
      </c>
      <c r="X396" s="8">
        <f t="shared" si="54"/>
        <v>0</v>
      </c>
      <c r="Y396" s="8">
        <f t="shared" si="55"/>
        <v>0</v>
      </c>
      <c r="Z396" t="s">
        <v>103</v>
      </c>
      <c r="AA396" t="s">
        <v>64</v>
      </c>
    </row>
    <row r="397" spans="1:27" ht="13.45" hidden="1" thickBot="1" x14ac:dyDescent="0.3">
      <c r="A397" s="4" t="s">
        <v>64</v>
      </c>
      <c r="B397" s="4" t="s">
        <v>24</v>
      </c>
      <c r="C397" s="4" t="s">
        <v>8</v>
      </c>
      <c r="D397" s="4" t="s">
        <v>25</v>
      </c>
      <c r="E397" s="4" t="s">
        <v>56</v>
      </c>
      <c r="F397" s="4" t="s">
        <v>18</v>
      </c>
      <c r="G397" s="4" t="s">
        <v>24</v>
      </c>
      <c r="H397" s="4" t="s">
        <v>8</v>
      </c>
      <c r="I397" s="20">
        <v>-4.01</v>
      </c>
      <c r="J397" s="20">
        <v>0</v>
      </c>
      <c r="K397" s="20">
        <v>-1.97</v>
      </c>
      <c r="L397" s="20">
        <v>0</v>
      </c>
      <c r="M397" s="20">
        <v>0</v>
      </c>
      <c r="N397" s="20">
        <v>0</v>
      </c>
      <c r="O397" s="20">
        <v>-5.98</v>
      </c>
      <c r="P397" s="17">
        <v>1</v>
      </c>
      <c r="R397" s="8">
        <f t="shared" si="48"/>
        <v>-4.01</v>
      </c>
      <c r="S397" s="8">
        <f t="shared" si="49"/>
        <v>-1.97</v>
      </c>
      <c r="T397" s="8">
        <f t="shared" si="50"/>
        <v>0</v>
      </c>
      <c r="U397" s="8">
        <f t="shared" si="51"/>
        <v>-5.98</v>
      </c>
      <c r="V397" s="8">
        <f t="shared" si="52"/>
        <v>0</v>
      </c>
      <c r="W397" s="8">
        <f t="shared" si="53"/>
        <v>0</v>
      </c>
      <c r="X397" s="8">
        <f t="shared" si="54"/>
        <v>0</v>
      </c>
      <c r="Y397" s="8">
        <f t="shared" si="55"/>
        <v>0</v>
      </c>
      <c r="Z397" t="s">
        <v>103</v>
      </c>
      <c r="AA397" t="s">
        <v>64</v>
      </c>
    </row>
    <row r="398" spans="1:27" ht="13.45" hidden="1" thickBot="1" x14ac:dyDescent="0.3">
      <c r="A398" s="4" t="s">
        <v>64</v>
      </c>
      <c r="B398" s="4" t="s">
        <v>24</v>
      </c>
      <c r="C398" s="4" t="s">
        <v>8</v>
      </c>
      <c r="D398" s="4" t="s">
        <v>41</v>
      </c>
      <c r="E398" s="4" t="s">
        <v>56</v>
      </c>
      <c r="F398" s="4" t="s">
        <v>18</v>
      </c>
      <c r="G398" s="4" t="s">
        <v>24</v>
      </c>
      <c r="H398" s="4" t="s">
        <v>8</v>
      </c>
      <c r="I398" s="20">
        <v>-5.98</v>
      </c>
      <c r="J398" s="20">
        <v>0</v>
      </c>
      <c r="K398" s="20">
        <v>-1.97</v>
      </c>
      <c r="L398" s="20">
        <v>0</v>
      </c>
      <c r="M398" s="20">
        <v>0</v>
      </c>
      <c r="N398" s="20">
        <v>0</v>
      </c>
      <c r="O398" s="20">
        <v>-7.95</v>
      </c>
      <c r="P398" s="17">
        <v>1</v>
      </c>
      <c r="R398" s="8">
        <f t="shared" si="48"/>
        <v>-5.98</v>
      </c>
      <c r="S398" s="8">
        <f t="shared" si="49"/>
        <v>-1.97</v>
      </c>
      <c r="T398" s="8">
        <f t="shared" si="50"/>
        <v>0</v>
      </c>
      <c r="U398" s="8">
        <f t="shared" si="51"/>
        <v>-7.95</v>
      </c>
      <c r="V398" s="8">
        <f t="shared" si="52"/>
        <v>0</v>
      </c>
      <c r="W398" s="8">
        <f t="shared" si="53"/>
        <v>0</v>
      </c>
      <c r="X398" s="8">
        <f t="shared" si="54"/>
        <v>0</v>
      </c>
      <c r="Y398" s="8">
        <f t="shared" si="55"/>
        <v>0</v>
      </c>
      <c r="Z398" t="s">
        <v>103</v>
      </c>
      <c r="AA398" t="s">
        <v>64</v>
      </c>
    </row>
    <row r="399" spans="1:27" ht="13.45" hidden="1" thickBot="1" x14ac:dyDescent="0.3">
      <c r="A399" s="4" t="s">
        <v>64</v>
      </c>
      <c r="B399" s="4" t="s">
        <v>24</v>
      </c>
      <c r="C399" s="4" t="s">
        <v>8</v>
      </c>
      <c r="D399" s="4" t="s">
        <v>36</v>
      </c>
      <c r="E399" s="4" t="s">
        <v>56</v>
      </c>
      <c r="F399" s="4" t="s">
        <v>18</v>
      </c>
      <c r="G399" s="4" t="s">
        <v>24</v>
      </c>
      <c r="H399" s="4" t="s">
        <v>8</v>
      </c>
      <c r="I399" s="20">
        <v>-7.95</v>
      </c>
      <c r="J399" s="20">
        <v>0</v>
      </c>
      <c r="K399" s="20">
        <v>-1.97</v>
      </c>
      <c r="L399" s="20">
        <v>0</v>
      </c>
      <c r="M399" s="20">
        <v>0</v>
      </c>
      <c r="N399" s="20">
        <v>0</v>
      </c>
      <c r="O399" s="20">
        <v>-9.92</v>
      </c>
      <c r="P399" s="17">
        <v>1</v>
      </c>
      <c r="R399" s="8">
        <f t="shared" si="48"/>
        <v>-7.95</v>
      </c>
      <c r="S399" s="8">
        <f t="shared" si="49"/>
        <v>-1.97</v>
      </c>
      <c r="T399" s="8">
        <f t="shared" si="50"/>
        <v>0</v>
      </c>
      <c r="U399" s="8">
        <f t="shared" si="51"/>
        <v>-9.92</v>
      </c>
      <c r="V399" s="8">
        <f t="shared" si="52"/>
        <v>0</v>
      </c>
      <c r="W399" s="8">
        <f t="shared" si="53"/>
        <v>0</v>
      </c>
      <c r="X399" s="8">
        <f t="shared" si="54"/>
        <v>0</v>
      </c>
      <c r="Y399" s="8">
        <f t="shared" si="55"/>
        <v>0</v>
      </c>
      <c r="Z399" t="s">
        <v>103</v>
      </c>
      <c r="AA399" t="s">
        <v>64</v>
      </c>
    </row>
    <row r="400" spans="1:27" ht="13.45" hidden="1" thickBot="1" x14ac:dyDescent="0.3">
      <c r="A400" s="4" t="s">
        <v>64</v>
      </c>
      <c r="B400" s="4" t="s">
        <v>24</v>
      </c>
      <c r="C400" s="4" t="s">
        <v>8</v>
      </c>
      <c r="D400" s="4" t="s">
        <v>15</v>
      </c>
      <c r="E400" s="4" t="s">
        <v>46</v>
      </c>
      <c r="F400" s="4" t="s">
        <v>33</v>
      </c>
      <c r="G400" s="4" t="s">
        <v>24</v>
      </c>
      <c r="H400" s="4" t="s">
        <v>8</v>
      </c>
      <c r="I400" s="20">
        <v>0</v>
      </c>
      <c r="J400" s="20">
        <v>0</v>
      </c>
      <c r="K400" s="20">
        <v>0</v>
      </c>
      <c r="L400" s="20">
        <v>0</v>
      </c>
      <c r="M400" s="20">
        <v>0</v>
      </c>
      <c r="N400" s="20">
        <v>0</v>
      </c>
      <c r="O400" s="20">
        <v>0</v>
      </c>
      <c r="P400" s="17">
        <v>1</v>
      </c>
      <c r="R400" s="8">
        <f t="shared" si="48"/>
        <v>0</v>
      </c>
      <c r="S400" s="8">
        <f t="shared" si="49"/>
        <v>0</v>
      </c>
      <c r="T400" s="8">
        <f t="shared" si="50"/>
        <v>0</v>
      </c>
      <c r="U400" s="8">
        <f t="shared" si="51"/>
        <v>0</v>
      </c>
      <c r="V400" s="8">
        <f t="shared" si="52"/>
        <v>0</v>
      </c>
      <c r="W400" s="8">
        <f t="shared" si="53"/>
        <v>0</v>
      </c>
      <c r="X400" s="8">
        <f t="shared" si="54"/>
        <v>0</v>
      </c>
      <c r="Y400" s="8">
        <f t="shared" si="55"/>
        <v>0</v>
      </c>
      <c r="Z400" t="s">
        <v>103</v>
      </c>
      <c r="AA400" t="s">
        <v>64</v>
      </c>
    </row>
    <row r="401" spans="1:27" ht="13.45" hidden="1" thickBot="1" x14ac:dyDescent="0.3">
      <c r="A401" s="4" t="s">
        <v>64</v>
      </c>
      <c r="B401" s="4" t="s">
        <v>24</v>
      </c>
      <c r="C401" s="4" t="s">
        <v>8</v>
      </c>
      <c r="D401" s="4" t="s">
        <v>9</v>
      </c>
      <c r="E401" s="4" t="s">
        <v>46</v>
      </c>
      <c r="F401" s="4" t="s">
        <v>33</v>
      </c>
      <c r="G401" s="4" t="s">
        <v>24</v>
      </c>
      <c r="H401" s="4" t="s">
        <v>8</v>
      </c>
      <c r="I401" s="20">
        <v>0</v>
      </c>
      <c r="J401" s="20">
        <v>0</v>
      </c>
      <c r="K401" s="20">
        <v>0</v>
      </c>
      <c r="L401" s="20">
        <v>0</v>
      </c>
      <c r="M401" s="20">
        <v>0</v>
      </c>
      <c r="N401" s="20">
        <v>0</v>
      </c>
      <c r="O401" s="20">
        <v>0</v>
      </c>
      <c r="P401" s="17">
        <v>1</v>
      </c>
      <c r="R401" s="8">
        <f t="shared" si="48"/>
        <v>0</v>
      </c>
      <c r="S401" s="8">
        <f t="shared" si="49"/>
        <v>0</v>
      </c>
      <c r="T401" s="8">
        <f t="shared" si="50"/>
        <v>0</v>
      </c>
      <c r="U401" s="8">
        <f t="shared" si="51"/>
        <v>0</v>
      </c>
      <c r="V401" s="8">
        <f t="shared" si="52"/>
        <v>0</v>
      </c>
      <c r="W401" s="8">
        <f t="shared" si="53"/>
        <v>0</v>
      </c>
      <c r="X401" s="8">
        <f t="shared" si="54"/>
        <v>0</v>
      </c>
      <c r="Y401" s="8">
        <f t="shared" si="55"/>
        <v>0</v>
      </c>
      <c r="Z401" t="s">
        <v>103</v>
      </c>
      <c r="AA401" t="s">
        <v>64</v>
      </c>
    </row>
    <row r="402" spans="1:27" ht="13.45" hidden="1" thickBot="1" x14ac:dyDescent="0.3">
      <c r="A402" s="4" t="s">
        <v>64</v>
      </c>
      <c r="B402" s="4" t="s">
        <v>24</v>
      </c>
      <c r="C402" s="4" t="s">
        <v>8</v>
      </c>
      <c r="D402" s="4" t="s">
        <v>20</v>
      </c>
      <c r="E402" s="4" t="s">
        <v>46</v>
      </c>
      <c r="F402" s="4" t="s">
        <v>33</v>
      </c>
      <c r="G402" s="4" t="s">
        <v>24</v>
      </c>
      <c r="H402" s="4" t="s">
        <v>8</v>
      </c>
      <c r="I402" s="20">
        <v>0</v>
      </c>
      <c r="J402" s="20">
        <v>0</v>
      </c>
      <c r="K402" s="20">
        <v>0</v>
      </c>
      <c r="L402" s="20">
        <v>0</v>
      </c>
      <c r="M402" s="20">
        <v>0</v>
      </c>
      <c r="N402" s="20">
        <v>0</v>
      </c>
      <c r="O402" s="20">
        <v>0</v>
      </c>
      <c r="P402" s="17">
        <v>1</v>
      </c>
      <c r="R402" s="8">
        <f t="shared" si="48"/>
        <v>0</v>
      </c>
      <c r="S402" s="8">
        <f t="shared" si="49"/>
        <v>0</v>
      </c>
      <c r="T402" s="8">
        <f t="shared" si="50"/>
        <v>0</v>
      </c>
      <c r="U402" s="8">
        <f t="shared" si="51"/>
        <v>0</v>
      </c>
      <c r="V402" s="8">
        <f t="shared" si="52"/>
        <v>0</v>
      </c>
      <c r="W402" s="8">
        <f t="shared" si="53"/>
        <v>0</v>
      </c>
      <c r="X402" s="8">
        <f t="shared" si="54"/>
        <v>0</v>
      </c>
      <c r="Y402" s="8">
        <f t="shared" si="55"/>
        <v>0</v>
      </c>
      <c r="Z402" t="s">
        <v>103</v>
      </c>
      <c r="AA402" t="s">
        <v>64</v>
      </c>
    </row>
    <row r="403" spans="1:27" ht="13.45" hidden="1" thickBot="1" x14ac:dyDescent="0.3">
      <c r="A403" s="4" t="s">
        <v>64</v>
      </c>
      <c r="B403" s="4" t="s">
        <v>24</v>
      </c>
      <c r="C403" s="4" t="s">
        <v>8</v>
      </c>
      <c r="D403" s="4" t="s">
        <v>39</v>
      </c>
      <c r="E403" s="4" t="s">
        <v>46</v>
      </c>
      <c r="F403" s="4" t="s">
        <v>33</v>
      </c>
      <c r="G403" s="4" t="s">
        <v>24</v>
      </c>
      <c r="H403" s="4" t="s">
        <v>8</v>
      </c>
      <c r="I403" s="20">
        <v>0</v>
      </c>
      <c r="J403" s="20">
        <v>0</v>
      </c>
      <c r="K403" s="20">
        <v>0</v>
      </c>
      <c r="L403" s="20">
        <v>0</v>
      </c>
      <c r="M403" s="20">
        <v>0</v>
      </c>
      <c r="N403" s="20">
        <v>0</v>
      </c>
      <c r="O403" s="20">
        <v>0</v>
      </c>
      <c r="P403" s="17">
        <v>1</v>
      </c>
      <c r="R403" s="8">
        <f t="shared" si="48"/>
        <v>0</v>
      </c>
      <c r="S403" s="8">
        <f t="shared" si="49"/>
        <v>0</v>
      </c>
      <c r="T403" s="8">
        <f t="shared" si="50"/>
        <v>0</v>
      </c>
      <c r="U403" s="8">
        <f t="shared" si="51"/>
        <v>0</v>
      </c>
      <c r="V403" s="8">
        <f t="shared" si="52"/>
        <v>0</v>
      </c>
      <c r="W403" s="8">
        <f t="shared" si="53"/>
        <v>0</v>
      </c>
      <c r="X403" s="8">
        <f t="shared" si="54"/>
        <v>0</v>
      </c>
      <c r="Y403" s="8">
        <f t="shared" si="55"/>
        <v>0</v>
      </c>
      <c r="Z403" t="s">
        <v>103</v>
      </c>
      <c r="AA403" t="s">
        <v>64</v>
      </c>
    </row>
    <row r="404" spans="1:27" ht="13.45" hidden="1" thickBot="1" x14ac:dyDescent="0.3">
      <c r="A404" s="4" t="s">
        <v>64</v>
      </c>
      <c r="B404" s="4" t="s">
        <v>24</v>
      </c>
      <c r="C404" s="4" t="s">
        <v>8</v>
      </c>
      <c r="D404" s="4" t="s">
        <v>55</v>
      </c>
      <c r="E404" s="4" t="s">
        <v>46</v>
      </c>
      <c r="F404" s="4" t="s">
        <v>33</v>
      </c>
      <c r="G404" s="4" t="s">
        <v>24</v>
      </c>
      <c r="H404" s="4" t="s">
        <v>8</v>
      </c>
      <c r="I404" s="20">
        <v>0</v>
      </c>
      <c r="J404" s="20">
        <v>0</v>
      </c>
      <c r="K404" s="20">
        <v>0</v>
      </c>
      <c r="L404" s="20">
        <v>0</v>
      </c>
      <c r="M404" s="20">
        <v>0</v>
      </c>
      <c r="N404" s="20">
        <v>0</v>
      </c>
      <c r="O404" s="20">
        <v>0</v>
      </c>
      <c r="P404" s="17">
        <v>1</v>
      </c>
      <c r="R404" s="8">
        <f t="shared" si="48"/>
        <v>0</v>
      </c>
      <c r="S404" s="8">
        <f t="shared" si="49"/>
        <v>0</v>
      </c>
      <c r="T404" s="8">
        <f t="shared" si="50"/>
        <v>0</v>
      </c>
      <c r="U404" s="8">
        <f t="shared" si="51"/>
        <v>0</v>
      </c>
      <c r="V404" s="8">
        <f t="shared" si="52"/>
        <v>0</v>
      </c>
      <c r="W404" s="8">
        <f t="shared" si="53"/>
        <v>0</v>
      </c>
      <c r="X404" s="8">
        <f t="shared" si="54"/>
        <v>0</v>
      </c>
      <c r="Y404" s="8">
        <f t="shared" si="55"/>
        <v>0</v>
      </c>
      <c r="Z404" t="s">
        <v>103</v>
      </c>
      <c r="AA404" t="s">
        <v>64</v>
      </c>
    </row>
    <row r="405" spans="1:27" s="31" customFormat="1" ht="13.45" hidden="1" thickBot="1" x14ac:dyDescent="0.3">
      <c r="A405" s="4" t="s">
        <v>64</v>
      </c>
      <c r="B405" s="4" t="s">
        <v>24</v>
      </c>
      <c r="C405" s="4" t="s">
        <v>8</v>
      </c>
      <c r="D405" s="4" t="s">
        <v>23</v>
      </c>
      <c r="E405" s="4" t="s">
        <v>46</v>
      </c>
      <c r="F405" s="4" t="s">
        <v>33</v>
      </c>
      <c r="G405" s="4" t="s">
        <v>24</v>
      </c>
      <c r="H405" s="4" t="s">
        <v>8</v>
      </c>
      <c r="I405" s="20">
        <v>0</v>
      </c>
      <c r="J405" s="20">
        <v>0</v>
      </c>
      <c r="K405" s="20">
        <v>0</v>
      </c>
      <c r="L405" s="20">
        <v>0</v>
      </c>
      <c r="M405" s="20">
        <v>0</v>
      </c>
      <c r="N405" s="20">
        <v>0</v>
      </c>
      <c r="O405" s="20">
        <v>0</v>
      </c>
      <c r="P405" s="17">
        <v>1</v>
      </c>
      <c r="Q405"/>
      <c r="R405" s="8">
        <f t="shared" si="48"/>
        <v>0</v>
      </c>
      <c r="S405" s="8">
        <f t="shared" si="49"/>
        <v>0</v>
      </c>
      <c r="T405" s="8">
        <f t="shared" si="50"/>
        <v>0</v>
      </c>
      <c r="U405" s="8">
        <f t="shared" si="51"/>
        <v>0</v>
      </c>
      <c r="V405" s="8">
        <f t="shared" si="52"/>
        <v>0</v>
      </c>
      <c r="W405" s="8">
        <f t="shared" si="53"/>
        <v>0</v>
      </c>
      <c r="X405" s="8">
        <f t="shared" si="54"/>
        <v>0</v>
      </c>
      <c r="Y405" s="8">
        <f t="shared" si="55"/>
        <v>0</v>
      </c>
      <c r="Z405" t="s">
        <v>103</v>
      </c>
      <c r="AA405" t="s">
        <v>64</v>
      </c>
    </row>
    <row r="406" spans="1:27" s="39" customFormat="1" ht="13.45" hidden="1" thickBot="1" x14ac:dyDescent="0.3">
      <c r="A406" s="4" t="s">
        <v>64</v>
      </c>
      <c r="B406" s="4" t="s">
        <v>24</v>
      </c>
      <c r="C406" s="4" t="s">
        <v>8</v>
      </c>
      <c r="D406" s="4" t="s">
        <v>42</v>
      </c>
      <c r="E406" s="4" t="s">
        <v>46</v>
      </c>
      <c r="F406" s="4" t="s">
        <v>33</v>
      </c>
      <c r="G406" s="4" t="s">
        <v>24</v>
      </c>
      <c r="H406" s="4" t="s">
        <v>8</v>
      </c>
      <c r="I406" s="20">
        <v>0</v>
      </c>
      <c r="J406" s="20">
        <v>0</v>
      </c>
      <c r="K406" s="20">
        <v>0</v>
      </c>
      <c r="L406" s="20">
        <v>0</v>
      </c>
      <c r="M406" s="20">
        <v>0</v>
      </c>
      <c r="N406" s="20">
        <v>0</v>
      </c>
      <c r="O406" s="20">
        <v>0</v>
      </c>
      <c r="P406" s="17">
        <v>1</v>
      </c>
      <c r="Q406"/>
      <c r="R406" s="8">
        <f t="shared" si="48"/>
        <v>0</v>
      </c>
      <c r="S406" s="8">
        <f t="shared" si="49"/>
        <v>0</v>
      </c>
      <c r="T406" s="8">
        <f t="shared" si="50"/>
        <v>0</v>
      </c>
      <c r="U406" s="8">
        <f t="shared" si="51"/>
        <v>0</v>
      </c>
      <c r="V406" s="8">
        <f t="shared" si="52"/>
        <v>0</v>
      </c>
      <c r="W406" s="8">
        <f t="shared" si="53"/>
        <v>0</v>
      </c>
      <c r="X406" s="8">
        <f t="shared" si="54"/>
        <v>0</v>
      </c>
      <c r="Y406" s="8">
        <f t="shared" si="55"/>
        <v>0</v>
      </c>
      <c r="Z406" t="s">
        <v>103</v>
      </c>
      <c r="AA406" t="s">
        <v>64</v>
      </c>
    </row>
    <row r="407" spans="1:27" s="39" customFormat="1" ht="13.45" hidden="1" thickBot="1" x14ac:dyDescent="0.3">
      <c r="A407" s="4" t="s">
        <v>64</v>
      </c>
      <c r="B407" s="4" t="s">
        <v>24</v>
      </c>
      <c r="C407" s="4" t="s">
        <v>8</v>
      </c>
      <c r="D407" s="4" t="s">
        <v>48</v>
      </c>
      <c r="E407" s="4" t="s">
        <v>46</v>
      </c>
      <c r="F407" s="4" t="s">
        <v>33</v>
      </c>
      <c r="G407" s="4" t="s">
        <v>24</v>
      </c>
      <c r="H407" s="4" t="s">
        <v>8</v>
      </c>
      <c r="I407" s="20">
        <v>0</v>
      </c>
      <c r="J407" s="20">
        <v>0</v>
      </c>
      <c r="K407" s="20">
        <v>0</v>
      </c>
      <c r="L407" s="20">
        <v>0</v>
      </c>
      <c r="M407" s="20">
        <v>0</v>
      </c>
      <c r="N407" s="20">
        <v>0</v>
      </c>
      <c r="O407" s="20">
        <v>0</v>
      </c>
      <c r="P407" s="17">
        <v>1</v>
      </c>
      <c r="Q407"/>
      <c r="R407" s="8">
        <f t="shared" si="48"/>
        <v>0</v>
      </c>
      <c r="S407" s="8">
        <f t="shared" si="49"/>
        <v>0</v>
      </c>
      <c r="T407" s="8">
        <f t="shared" si="50"/>
        <v>0</v>
      </c>
      <c r="U407" s="8">
        <f t="shared" si="51"/>
        <v>0</v>
      </c>
      <c r="V407" s="8">
        <f t="shared" si="52"/>
        <v>0</v>
      </c>
      <c r="W407" s="8">
        <f t="shared" si="53"/>
        <v>0</v>
      </c>
      <c r="X407" s="8">
        <f t="shared" si="54"/>
        <v>0</v>
      </c>
      <c r="Y407" s="8">
        <f t="shared" si="55"/>
        <v>0</v>
      </c>
      <c r="Z407" t="s">
        <v>103</v>
      </c>
      <c r="AA407" t="s">
        <v>64</v>
      </c>
    </row>
    <row r="408" spans="1:27" s="39" customFormat="1" ht="13.45" hidden="1" thickBot="1" x14ac:dyDescent="0.3">
      <c r="A408" s="4" t="s">
        <v>64</v>
      </c>
      <c r="B408" s="3" t="s">
        <v>24</v>
      </c>
      <c r="C408" s="3" t="s">
        <v>8</v>
      </c>
      <c r="D408" s="3" t="s">
        <v>48</v>
      </c>
      <c r="E408" s="3" t="s">
        <v>46</v>
      </c>
      <c r="F408" s="4" t="s">
        <v>33</v>
      </c>
      <c r="G408" s="3" t="s">
        <v>24</v>
      </c>
      <c r="H408" s="3" t="s">
        <v>8</v>
      </c>
      <c r="I408" s="22"/>
      <c r="J408" s="22"/>
      <c r="K408" s="22">
        <v>-6</v>
      </c>
      <c r="L408" s="22"/>
      <c r="M408" s="22">
        <v>-30</v>
      </c>
      <c r="N408" s="22"/>
      <c r="O408" s="22">
        <v>-36</v>
      </c>
      <c r="P408" s="17">
        <v>1</v>
      </c>
      <c r="Q408"/>
      <c r="R408" s="8">
        <f t="shared" si="48"/>
        <v>0</v>
      </c>
      <c r="S408" s="8">
        <f t="shared" si="49"/>
        <v>-6</v>
      </c>
      <c r="T408" s="8">
        <f t="shared" si="50"/>
        <v>-30</v>
      </c>
      <c r="U408" s="8">
        <f t="shared" si="51"/>
        <v>-36</v>
      </c>
      <c r="V408" s="8">
        <f t="shared" si="52"/>
        <v>0</v>
      </c>
      <c r="W408" s="8">
        <f t="shared" si="53"/>
        <v>0</v>
      </c>
      <c r="X408" s="8">
        <f t="shared" si="54"/>
        <v>0</v>
      </c>
      <c r="Y408" s="8">
        <f t="shared" si="55"/>
        <v>0</v>
      </c>
      <c r="Z408" t="s">
        <v>103</v>
      </c>
      <c r="AA408" t="s">
        <v>64</v>
      </c>
    </row>
    <row r="409" spans="1:27" s="39" customFormat="1" ht="13.45" hidden="1" thickBot="1" x14ac:dyDescent="0.3">
      <c r="A409" s="4" t="s">
        <v>64</v>
      </c>
      <c r="B409" s="4" t="s">
        <v>24</v>
      </c>
      <c r="C409" s="4" t="s">
        <v>8</v>
      </c>
      <c r="D409" s="4" t="s">
        <v>31</v>
      </c>
      <c r="E409" s="4" t="s">
        <v>46</v>
      </c>
      <c r="F409" s="4" t="s">
        <v>33</v>
      </c>
      <c r="G409" s="4" t="s">
        <v>24</v>
      </c>
      <c r="H409" s="4" t="s">
        <v>8</v>
      </c>
      <c r="I409" s="20">
        <v>0</v>
      </c>
      <c r="J409" s="20">
        <v>0</v>
      </c>
      <c r="K409" s="20">
        <v>0</v>
      </c>
      <c r="L409" s="20">
        <v>0</v>
      </c>
      <c r="M409" s="20">
        <v>0</v>
      </c>
      <c r="N409" s="20">
        <v>0</v>
      </c>
      <c r="O409" s="20">
        <v>0</v>
      </c>
      <c r="P409" s="17">
        <v>1</v>
      </c>
      <c r="Q409"/>
      <c r="R409" s="8">
        <f t="shared" si="48"/>
        <v>0</v>
      </c>
      <c r="S409" s="8">
        <f t="shared" si="49"/>
        <v>0</v>
      </c>
      <c r="T409" s="8">
        <f t="shared" si="50"/>
        <v>0</v>
      </c>
      <c r="U409" s="8">
        <f t="shared" si="51"/>
        <v>0</v>
      </c>
      <c r="V409" s="8">
        <f t="shared" si="52"/>
        <v>0</v>
      </c>
      <c r="W409" s="8">
        <f t="shared" si="53"/>
        <v>0</v>
      </c>
      <c r="X409" s="8">
        <f t="shared" si="54"/>
        <v>0</v>
      </c>
      <c r="Y409" s="8">
        <f t="shared" si="55"/>
        <v>0</v>
      </c>
      <c r="Z409" t="s">
        <v>103</v>
      </c>
      <c r="AA409" t="s">
        <v>64</v>
      </c>
    </row>
    <row r="410" spans="1:27" s="39" customFormat="1" ht="12.9" hidden="1" x14ac:dyDescent="0.25">
      <c r="A410" s="21" t="s">
        <v>64</v>
      </c>
      <c r="B410" s="21" t="s">
        <v>24</v>
      </c>
      <c r="C410" s="21" t="s">
        <v>8</v>
      </c>
      <c r="D410" s="21" t="s">
        <v>25</v>
      </c>
      <c r="E410" s="21" t="s">
        <v>46</v>
      </c>
      <c r="F410" s="21" t="s">
        <v>33</v>
      </c>
      <c r="G410" s="21" t="s">
        <v>24</v>
      </c>
      <c r="H410" s="21" t="s">
        <v>8</v>
      </c>
      <c r="I410" s="42">
        <v>0</v>
      </c>
      <c r="J410" s="42">
        <v>0</v>
      </c>
      <c r="K410" s="42">
        <v>0</v>
      </c>
      <c r="L410" s="42">
        <v>0</v>
      </c>
      <c r="M410" s="42">
        <v>0</v>
      </c>
      <c r="N410" s="42">
        <v>0</v>
      </c>
      <c r="O410" s="42">
        <v>0</v>
      </c>
      <c r="P410" s="17">
        <v>1</v>
      </c>
      <c r="Q410"/>
      <c r="R410" s="8">
        <f t="shared" si="48"/>
        <v>0</v>
      </c>
      <c r="S410" s="8">
        <f t="shared" si="49"/>
        <v>0</v>
      </c>
      <c r="T410" s="8">
        <f t="shared" si="50"/>
        <v>0</v>
      </c>
      <c r="U410" s="8">
        <f t="shared" si="51"/>
        <v>0</v>
      </c>
      <c r="V410" s="8">
        <f t="shared" si="52"/>
        <v>0</v>
      </c>
      <c r="W410" s="8">
        <f t="shared" si="53"/>
        <v>0</v>
      </c>
      <c r="X410" s="8">
        <f t="shared" si="54"/>
        <v>0</v>
      </c>
      <c r="Y410" s="8">
        <f t="shared" si="55"/>
        <v>0</v>
      </c>
      <c r="Z410" t="s">
        <v>103</v>
      </c>
      <c r="AA410" t="s">
        <v>64</v>
      </c>
    </row>
    <row r="411" spans="1:27" s="39" customFormat="1" ht="12.8" hidden="1" customHeight="1" x14ac:dyDescent="0.25">
      <c r="A411" s="21" t="s">
        <v>64</v>
      </c>
      <c r="B411" s="21" t="s">
        <v>24</v>
      </c>
      <c r="C411" s="21" t="s">
        <v>8</v>
      </c>
      <c r="D411" s="21" t="s">
        <v>41</v>
      </c>
      <c r="E411" s="21" t="s">
        <v>46</v>
      </c>
      <c r="F411" s="21" t="s">
        <v>33</v>
      </c>
      <c r="G411" s="21" t="s">
        <v>24</v>
      </c>
      <c r="H411" s="21" t="s">
        <v>8</v>
      </c>
      <c r="I411" s="42">
        <v>0</v>
      </c>
      <c r="J411" s="42">
        <v>0</v>
      </c>
      <c r="K411" s="42">
        <v>0</v>
      </c>
      <c r="L411" s="42">
        <v>0</v>
      </c>
      <c r="M411" s="42">
        <v>0</v>
      </c>
      <c r="N411" s="42">
        <v>0</v>
      </c>
      <c r="O411" s="42">
        <v>0</v>
      </c>
      <c r="P411" s="17">
        <v>1</v>
      </c>
      <c r="Q411"/>
      <c r="R411" s="8">
        <f t="shared" si="48"/>
        <v>0</v>
      </c>
      <c r="S411" s="8">
        <f t="shared" si="49"/>
        <v>0</v>
      </c>
      <c r="T411" s="8">
        <f t="shared" si="50"/>
        <v>0</v>
      </c>
      <c r="U411" s="8">
        <f t="shared" si="51"/>
        <v>0</v>
      </c>
      <c r="V411" s="8">
        <f t="shared" si="52"/>
        <v>0</v>
      </c>
      <c r="W411" s="8">
        <f t="shared" si="53"/>
        <v>0</v>
      </c>
      <c r="X411" s="8">
        <f t="shared" si="54"/>
        <v>0</v>
      </c>
      <c r="Y411" s="8">
        <f t="shared" si="55"/>
        <v>0</v>
      </c>
      <c r="Z411" t="s">
        <v>103</v>
      </c>
      <c r="AA411" t="s">
        <v>64</v>
      </c>
    </row>
    <row r="412" spans="1:27" s="39" customFormat="1" ht="12.8" hidden="1" customHeight="1" x14ac:dyDescent="0.25">
      <c r="A412" s="21" t="s">
        <v>64</v>
      </c>
      <c r="B412" s="21" t="s">
        <v>24</v>
      </c>
      <c r="C412" s="21" t="s">
        <v>8</v>
      </c>
      <c r="D412" s="21" t="s">
        <v>36</v>
      </c>
      <c r="E412" s="21" t="s">
        <v>46</v>
      </c>
      <c r="F412" s="21" t="s">
        <v>33</v>
      </c>
      <c r="G412" s="21" t="s">
        <v>24</v>
      </c>
      <c r="H412" s="21" t="s">
        <v>8</v>
      </c>
      <c r="I412" s="42">
        <v>0</v>
      </c>
      <c r="J412" s="42">
        <v>0</v>
      </c>
      <c r="K412" s="42">
        <v>0</v>
      </c>
      <c r="L412" s="42">
        <v>0</v>
      </c>
      <c r="M412" s="42">
        <v>0</v>
      </c>
      <c r="N412" s="42">
        <v>0</v>
      </c>
      <c r="O412" s="42">
        <v>0</v>
      </c>
      <c r="P412" s="17">
        <v>1</v>
      </c>
      <c r="Q412"/>
      <c r="R412" s="8">
        <f t="shared" si="48"/>
        <v>0</v>
      </c>
      <c r="S412" s="8">
        <f t="shared" si="49"/>
        <v>0</v>
      </c>
      <c r="T412" s="8">
        <f t="shared" si="50"/>
        <v>0</v>
      </c>
      <c r="U412" s="8">
        <f t="shared" si="51"/>
        <v>0</v>
      </c>
      <c r="V412" s="8">
        <f t="shared" si="52"/>
        <v>0</v>
      </c>
      <c r="W412" s="8">
        <f t="shared" si="53"/>
        <v>0</v>
      </c>
      <c r="X412" s="8">
        <f t="shared" si="54"/>
        <v>0</v>
      </c>
      <c r="Y412" s="8">
        <f t="shared" si="55"/>
        <v>0</v>
      </c>
      <c r="Z412" t="s">
        <v>103</v>
      </c>
      <c r="AA412" t="s">
        <v>64</v>
      </c>
    </row>
    <row r="413" spans="1:27" s="39" customFormat="1" ht="12.8" hidden="1" customHeight="1" x14ac:dyDescent="0.25">
      <c r="A413" s="21" t="s">
        <v>64</v>
      </c>
      <c r="B413" s="26" t="s">
        <v>19</v>
      </c>
      <c r="C413" s="26" t="s">
        <v>13</v>
      </c>
      <c r="D413" s="26" t="s">
        <v>48</v>
      </c>
      <c r="E413" s="26" t="s">
        <v>67</v>
      </c>
      <c r="F413" s="21" t="s">
        <v>44</v>
      </c>
      <c r="G413" s="26" t="s">
        <v>19</v>
      </c>
      <c r="H413" s="26" t="s">
        <v>13</v>
      </c>
      <c r="I413" s="27">
        <v>0</v>
      </c>
      <c r="J413" s="27"/>
      <c r="K413" s="27">
        <v>0</v>
      </c>
      <c r="L413" s="27"/>
      <c r="M413" s="27"/>
      <c r="N413" s="27"/>
      <c r="O413" s="27">
        <v>0</v>
      </c>
      <c r="P413"/>
      <c r="Q413"/>
      <c r="R413" s="8">
        <f t="shared" si="48"/>
        <v>0</v>
      </c>
      <c r="S413" s="8">
        <f t="shared" si="49"/>
        <v>0</v>
      </c>
      <c r="T413" s="8">
        <f t="shared" si="50"/>
        <v>0</v>
      </c>
      <c r="U413" s="8">
        <f t="shared" si="51"/>
        <v>0</v>
      </c>
      <c r="V413" s="8">
        <f t="shared" si="52"/>
        <v>0</v>
      </c>
      <c r="W413" s="8">
        <f t="shared" si="53"/>
        <v>0</v>
      </c>
      <c r="X413" s="8">
        <f t="shared" si="54"/>
        <v>0</v>
      </c>
      <c r="Y413" s="8">
        <f t="shared" si="55"/>
        <v>0</v>
      </c>
      <c r="Z413" t="s">
        <v>101</v>
      </c>
      <c r="AA413" t="s">
        <v>64</v>
      </c>
    </row>
    <row r="414" spans="1:27" s="39" customFormat="1" ht="12.8" hidden="1" customHeight="1" x14ac:dyDescent="0.25">
      <c r="A414" s="21" t="s">
        <v>64</v>
      </c>
      <c r="B414" s="21" t="s">
        <v>19</v>
      </c>
      <c r="C414" s="21" t="s">
        <v>8</v>
      </c>
      <c r="D414" s="21" t="s">
        <v>15</v>
      </c>
      <c r="E414" s="21" t="s">
        <v>52</v>
      </c>
      <c r="F414" s="21" t="s">
        <v>53</v>
      </c>
      <c r="G414" s="21" t="s">
        <v>19</v>
      </c>
      <c r="H414" s="21" t="s">
        <v>8</v>
      </c>
      <c r="I414" s="42">
        <v>0</v>
      </c>
      <c r="J414" s="42">
        <v>0</v>
      </c>
      <c r="K414" s="42">
        <v>0</v>
      </c>
      <c r="L414" s="42">
        <v>0</v>
      </c>
      <c r="M414" s="42">
        <v>0</v>
      </c>
      <c r="N414" s="42">
        <v>0</v>
      </c>
      <c r="O414" s="42">
        <v>0</v>
      </c>
      <c r="P414"/>
      <c r="Q414" s="17">
        <v>1</v>
      </c>
      <c r="R414" s="8">
        <f t="shared" si="48"/>
        <v>0</v>
      </c>
      <c r="S414" s="8">
        <f t="shared" si="49"/>
        <v>0</v>
      </c>
      <c r="T414" s="8">
        <f t="shared" si="50"/>
        <v>0</v>
      </c>
      <c r="U414" s="8">
        <f t="shared" si="51"/>
        <v>0</v>
      </c>
      <c r="V414" s="8">
        <f t="shared" si="52"/>
        <v>0</v>
      </c>
      <c r="W414" s="8">
        <f t="shared" si="53"/>
        <v>0</v>
      </c>
      <c r="X414" s="8">
        <f t="shared" si="54"/>
        <v>0</v>
      </c>
      <c r="Y414" s="8">
        <f t="shared" si="55"/>
        <v>0</v>
      </c>
      <c r="Z414" t="s">
        <v>102</v>
      </c>
      <c r="AA414" t="s">
        <v>64</v>
      </c>
    </row>
    <row r="415" spans="1:27" s="39" customFormat="1" ht="12.8" hidden="1" customHeight="1" x14ac:dyDescent="0.25">
      <c r="A415" s="21" t="s">
        <v>64</v>
      </c>
      <c r="B415" s="21" t="s">
        <v>19</v>
      </c>
      <c r="C415" s="21" t="s">
        <v>8</v>
      </c>
      <c r="D415" s="21" t="s">
        <v>9</v>
      </c>
      <c r="E415" s="21" t="s">
        <v>52</v>
      </c>
      <c r="F415" s="21" t="s">
        <v>53</v>
      </c>
      <c r="G415" s="21" t="s">
        <v>19</v>
      </c>
      <c r="H415" s="21" t="s">
        <v>8</v>
      </c>
      <c r="I415" s="42">
        <v>0</v>
      </c>
      <c r="J415" s="42">
        <v>0</v>
      </c>
      <c r="K415" s="42">
        <v>0</v>
      </c>
      <c r="L415" s="42">
        <v>0</v>
      </c>
      <c r="M415" s="42">
        <v>0</v>
      </c>
      <c r="N415" s="42">
        <v>0</v>
      </c>
      <c r="O415" s="42">
        <v>0</v>
      </c>
      <c r="P415"/>
      <c r="Q415" s="17">
        <v>1</v>
      </c>
      <c r="R415" s="8">
        <f t="shared" si="48"/>
        <v>0</v>
      </c>
      <c r="S415" s="8">
        <f t="shared" si="49"/>
        <v>0</v>
      </c>
      <c r="T415" s="8">
        <f t="shared" si="50"/>
        <v>0</v>
      </c>
      <c r="U415" s="8">
        <f t="shared" si="51"/>
        <v>0</v>
      </c>
      <c r="V415" s="8">
        <f t="shared" si="52"/>
        <v>0</v>
      </c>
      <c r="W415" s="8">
        <f t="shared" si="53"/>
        <v>0</v>
      </c>
      <c r="X415" s="8">
        <f t="shared" si="54"/>
        <v>0</v>
      </c>
      <c r="Y415" s="8">
        <f t="shared" si="55"/>
        <v>0</v>
      </c>
      <c r="Z415" t="s">
        <v>102</v>
      </c>
      <c r="AA415" t="s">
        <v>64</v>
      </c>
    </row>
    <row r="416" spans="1:27" s="39" customFormat="1" ht="12.8" hidden="1" customHeight="1" x14ac:dyDescent="0.25">
      <c r="A416" s="21" t="s">
        <v>64</v>
      </c>
      <c r="B416" s="21" t="s">
        <v>19</v>
      </c>
      <c r="C416" s="21" t="s">
        <v>8</v>
      </c>
      <c r="D416" s="21" t="s">
        <v>20</v>
      </c>
      <c r="E416" s="21" t="s">
        <v>52</v>
      </c>
      <c r="F416" s="21" t="s">
        <v>53</v>
      </c>
      <c r="G416" s="21" t="s">
        <v>19</v>
      </c>
      <c r="H416" s="21" t="s">
        <v>8</v>
      </c>
      <c r="I416" s="42">
        <v>0</v>
      </c>
      <c r="J416" s="42">
        <v>0</v>
      </c>
      <c r="K416" s="42">
        <v>0</v>
      </c>
      <c r="L416" s="42">
        <v>0</v>
      </c>
      <c r="M416" s="42">
        <v>0</v>
      </c>
      <c r="N416" s="42">
        <v>0</v>
      </c>
      <c r="O416" s="42">
        <v>0</v>
      </c>
      <c r="P416"/>
      <c r="Q416" s="17">
        <v>1</v>
      </c>
      <c r="R416" s="8">
        <f t="shared" si="48"/>
        <v>0</v>
      </c>
      <c r="S416" s="8">
        <f t="shared" si="49"/>
        <v>0</v>
      </c>
      <c r="T416" s="8">
        <f t="shared" si="50"/>
        <v>0</v>
      </c>
      <c r="U416" s="8">
        <f t="shared" si="51"/>
        <v>0</v>
      </c>
      <c r="V416" s="8">
        <f t="shared" si="52"/>
        <v>0</v>
      </c>
      <c r="W416" s="8">
        <f t="shared" si="53"/>
        <v>0</v>
      </c>
      <c r="X416" s="8">
        <f t="shared" si="54"/>
        <v>0</v>
      </c>
      <c r="Y416" s="8">
        <f t="shared" si="55"/>
        <v>0</v>
      </c>
      <c r="Z416" t="s">
        <v>102</v>
      </c>
      <c r="AA416" t="s">
        <v>64</v>
      </c>
    </row>
    <row r="417" spans="1:27" s="39" customFormat="1" ht="12.8" hidden="1" customHeight="1" x14ac:dyDescent="0.25">
      <c r="A417" s="21" t="s">
        <v>64</v>
      </c>
      <c r="B417" s="21" t="s">
        <v>19</v>
      </c>
      <c r="C417" s="21" t="s">
        <v>8</v>
      </c>
      <c r="D417" s="21" t="s">
        <v>39</v>
      </c>
      <c r="E417" s="21" t="s">
        <v>52</v>
      </c>
      <c r="F417" s="21" t="s">
        <v>53</v>
      </c>
      <c r="G417" s="21" t="s">
        <v>19</v>
      </c>
      <c r="H417" s="21" t="s">
        <v>8</v>
      </c>
      <c r="I417" s="42">
        <v>0</v>
      </c>
      <c r="J417" s="42">
        <v>0</v>
      </c>
      <c r="K417" s="42">
        <v>0</v>
      </c>
      <c r="L417" s="42">
        <v>0</v>
      </c>
      <c r="M417" s="42">
        <v>0</v>
      </c>
      <c r="N417" s="42">
        <v>0</v>
      </c>
      <c r="O417" s="42">
        <v>0</v>
      </c>
      <c r="P417"/>
      <c r="Q417" s="17">
        <v>1</v>
      </c>
      <c r="R417" s="8">
        <f t="shared" si="48"/>
        <v>0</v>
      </c>
      <c r="S417" s="8">
        <f t="shared" si="49"/>
        <v>0</v>
      </c>
      <c r="T417" s="8">
        <f t="shared" si="50"/>
        <v>0</v>
      </c>
      <c r="U417" s="8">
        <f t="shared" si="51"/>
        <v>0</v>
      </c>
      <c r="V417" s="8">
        <f t="shared" si="52"/>
        <v>0</v>
      </c>
      <c r="W417" s="8">
        <f t="shared" si="53"/>
        <v>0</v>
      </c>
      <c r="X417" s="8">
        <f t="shared" si="54"/>
        <v>0</v>
      </c>
      <c r="Y417" s="8">
        <f t="shared" si="55"/>
        <v>0</v>
      </c>
      <c r="Z417" t="s">
        <v>102</v>
      </c>
      <c r="AA417" t="s">
        <v>64</v>
      </c>
    </row>
    <row r="418" spans="1:27" s="39" customFormat="1" ht="12.8" hidden="1" customHeight="1" x14ac:dyDescent="0.25">
      <c r="A418" s="21" t="s">
        <v>64</v>
      </c>
      <c r="B418" s="21" t="s">
        <v>19</v>
      </c>
      <c r="C418" s="21" t="s">
        <v>8</v>
      </c>
      <c r="D418" s="21" t="s">
        <v>55</v>
      </c>
      <c r="E418" s="21" t="s">
        <v>52</v>
      </c>
      <c r="F418" s="21" t="s">
        <v>53</v>
      </c>
      <c r="G418" s="21" t="s">
        <v>19</v>
      </c>
      <c r="H418" s="21" t="s">
        <v>8</v>
      </c>
      <c r="I418" s="42">
        <v>0</v>
      </c>
      <c r="J418" s="42">
        <v>0</v>
      </c>
      <c r="K418" s="42">
        <v>0</v>
      </c>
      <c r="L418" s="42">
        <v>0</v>
      </c>
      <c r="M418" s="42">
        <v>0</v>
      </c>
      <c r="N418" s="42">
        <v>0</v>
      </c>
      <c r="O418" s="42">
        <v>0</v>
      </c>
      <c r="P418"/>
      <c r="Q418" s="17">
        <v>1</v>
      </c>
      <c r="R418" s="8">
        <f t="shared" si="48"/>
        <v>0</v>
      </c>
      <c r="S418" s="8">
        <f t="shared" si="49"/>
        <v>0</v>
      </c>
      <c r="T418" s="8">
        <f t="shared" si="50"/>
        <v>0</v>
      </c>
      <c r="U418" s="8">
        <f t="shared" si="51"/>
        <v>0</v>
      </c>
      <c r="V418" s="8">
        <f t="shared" si="52"/>
        <v>0</v>
      </c>
      <c r="W418" s="8">
        <f t="shared" si="53"/>
        <v>0</v>
      </c>
      <c r="X418" s="8">
        <f t="shared" si="54"/>
        <v>0</v>
      </c>
      <c r="Y418" s="8">
        <f t="shared" si="55"/>
        <v>0</v>
      </c>
      <c r="Z418" t="s">
        <v>102</v>
      </c>
      <c r="AA418" t="s">
        <v>64</v>
      </c>
    </row>
    <row r="419" spans="1:27" s="39" customFormat="1" ht="12.8" hidden="1" customHeight="1" x14ac:dyDescent="0.25">
      <c r="A419" s="21" t="s">
        <v>64</v>
      </c>
      <c r="B419" s="21" t="s">
        <v>19</v>
      </c>
      <c r="C419" s="21" t="s">
        <v>8</v>
      </c>
      <c r="D419" s="21" t="s">
        <v>23</v>
      </c>
      <c r="E419" s="21" t="s">
        <v>52</v>
      </c>
      <c r="F419" s="21" t="s">
        <v>53</v>
      </c>
      <c r="G419" s="21" t="s">
        <v>19</v>
      </c>
      <c r="H419" s="21" t="s">
        <v>8</v>
      </c>
      <c r="I419" s="42">
        <v>0</v>
      </c>
      <c r="J419" s="42">
        <v>0</v>
      </c>
      <c r="K419" s="42">
        <v>0</v>
      </c>
      <c r="L419" s="42">
        <v>0</v>
      </c>
      <c r="M419" s="42">
        <v>0</v>
      </c>
      <c r="N419" s="42">
        <v>0</v>
      </c>
      <c r="O419" s="42">
        <v>0</v>
      </c>
      <c r="P419"/>
      <c r="Q419" s="17">
        <v>1</v>
      </c>
      <c r="R419" s="8">
        <f t="shared" si="48"/>
        <v>0</v>
      </c>
      <c r="S419" s="8">
        <f t="shared" si="49"/>
        <v>0</v>
      </c>
      <c r="T419" s="8">
        <f t="shared" si="50"/>
        <v>0</v>
      </c>
      <c r="U419" s="8">
        <f t="shared" si="51"/>
        <v>0</v>
      </c>
      <c r="V419" s="8">
        <f t="shared" si="52"/>
        <v>0</v>
      </c>
      <c r="W419" s="8">
        <f t="shared" si="53"/>
        <v>0</v>
      </c>
      <c r="X419" s="8">
        <f t="shared" si="54"/>
        <v>0</v>
      </c>
      <c r="Y419" s="8">
        <f t="shared" si="55"/>
        <v>0</v>
      </c>
      <c r="Z419" t="s">
        <v>102</v>
      </c>
      <c r="AA419" t="s">
        <v>64</v>
      </c>
    </row>
    <row r="420" spans="1:27" s="39" customFormat="1" ht="12.8" hidden="1" customHeight="1" x14ac:dyDescent="0.25">
      <c r="A420" s="21" t="s">
        <v>64</v>
      </c>
      <c r="B420" s="21" t="s">
        <v>19</v>
      </c>
      <c r="C420" s="21" t="s">
        <v>8</v>
      </c>
      <c r="D420" s="21" t="s">
        <v>42</v>
      </c>
      <c r="E420" s="21" t="s">
        <v>52</v>
      </c>
      <c r="F420" s="21" t="s">
        <v>53</v>
      </c>
      <c r="G420" s="21" t="s">
        <v>19</v>
      </c>
      <c r="H420" s="21" t="s">
        <v>8</v>
      </c>
      <c r="I420" s="42">
        <v>0</v>
      </c>
      <c r="J420" s="42">
        <v>0</v>
      </c>
      <c r="K420" s="42">
        <v>0</v>
      </c>
      <c r="L420" s="42">
        <v>0</v>
      </c>
      <c r="M420" s="42">
        <v>0</v>
      </c>
      <c r="N420" s="42">
        <v>0</v>
      </c>
      <c r="O420" s="42">
        <v>0</v>
      </c>
      <c r="P420"/>
      <c r="Q420" s="17">
        <v>1</v>
      </c>
      <c r="R420" s="8">
        <f t="shared" si="48"/>
        <v>0</v>
      </c>
      <c r="S420" s="8">
        <f t="shared" si="49"/>
        <v>0</v>
      </c>
      <c r="T420" s="8">
        <f t="shared" si="50"/>
        <v>0</v>
      </c>
      <c r="U420" s="8">
        <f t="shared" si="51"/>
        <v>0</v>
      </c>
      <c r="V420" s="8">
        <f t="shared" si="52"/>
        <v>0</v>
      </c>
      <c r="W420" s="8">
        <f t="shared" si="53"/>
        <v>0</v>
      </c>
      <c r="X420" s="8">
        <f t="shared" si="54"/>
        <v>0</v>
      </c>
      <c r="Y420" s="8">
        <f t="shared" si="55"/>
        <v>0</v>
      </c>
      <c r="Z420" t="s">
        <v>102</v>
      </c>
      <c r="AA420" t="s">
        <v>64</v>
      </c>
    </row>
    <row r="421" spans="1:27" s="39" customFormat="1" ht="12.8" hidden="1" customHeight="1" x14ac:dyDescent="0.25">
      <c r="A421" s="21" t="s">
        <v>64</v>
      </c>
      <c r="B421" s="21" t="s">
        <v>19</v>
      </c>
      <c r="C421" s="21" t="s">
        <v>8</v>
      </c>
      <c r="D421" s="21" t="s">
        <v>48</v>
      </c>
      <c r="E421" s="21" t="s">
        <v>52</v>
      </c>
      <c r="F421" s="21" t="s">
        <v>53</v>
      </c>
      <c r="G421" s="21" t="s">
        <v>19</v>
      </c>
      <c r="H421" s="21" t="s">
        <v>8</v>
      </c>
      <c r="I421" s="42">
        <v>0</v>
      </c>
      <c r="J421" s="42">
        <v>0</v>
      </c>
      <c r="K421" s="42">
        <v>0</v>
      </c>
      <c r="L421" s="42">
        <v>0</v>
      </c>
      <c r="M421" s="42">
        <v>0</v>
      </c>
      <c r="N421" s="42">
        <v>0</v>
      </c>
      <c r="O421" s="42">
        <v>0</v>
      </c>
      <c r="P421"/>
      <c r="Q421" s="17">
        <v>1</v>
      </c>
      <c r="R421" s="8">
        <f t="shared" si="48"/>
        <v>0</v>
      </c>
      <c r="S421" s="8">
        <f t="shared" si="49"/>
        <v>0</v>
      </c>
      <c r="T421" s="8">
        <f t="shared" si="50"/>
        <v>0</v>
      </c>
      <c r="U421" s="8">
        <f t="shared" si="51"/>
        <v>0</v>
      </c>
      <c r="V421" s="8">
        <f t="shared" si="52"/>
        <v>0</v>
      </c>
      <c r="W421" s="8">
        <f t="shared" si="53"/>
        <v>0</v>
      </c>
      <c r="X421" s="8">
        <f t="shared" si="54"/>
        <v>0</v>
      </c>
      <c r="Y421" s="8">
        <f t="shared" si="55"/>
        <v>0</v>
      </c>
      <c r="Z421" t="s">
        <v>102</v>
      </c>
      <c r="AA421" t="s">
        <v>64</v>
      </c>
    </row>
    <row r="422" spans="1:27" s="39" customFormat="1" ht="12.8" hidden="1" customHeight="1" x14ac:dyDescent="0.25">
      <c r="A422" s="21" t="s">
        <v>64</v>
      </c>
      <c r="B422" s="26" t="s">
        <v>19</v>
      </c>
      <c r="C422" s="26" t="s">
        <v>8</v>
      </c>
      <c r="D422" s="26" t="s">
        <v>48</v>
      </c>
      <c r="E422" s="26" t="s">
        <v>52</v>
      </c>
      <c r="F422" s="21" t="s">
        <v>53</v>
      </c>
      <c r="G422" s="26" t="s">
        <v>19</v>
      </c>
      <c r="H422" s="26" t="s">
        <v>8</v>
      </c>
      <c r="I422" s="27"/>
      <c r="J422" s="27"/>
      <c r="K422" s="27">
        <v>-1341</v>
      </c>
      <c r="L422" s="27"/>
      <c r="M422" s="27">
        <v>-5625</v>
      </c>
      <c r="N422" s="27"/>
      <c r="O422" s="27">
        <v>-6966</v>
      </c>
      <c r="P422"/>
      <c r="Q422" s="17">
        <v>1</v>
      </c>
      <c r="R422" s="8">
        <f t="shared" si="48"/>
        <v>0</v>
      </c>
      <c r="S422" s="8">
        <f t="shared" si="49"/>
        <v>0</v>
      </c>
      <c r="T422" s="8">
        <f t="shared" si="50"/>
        <v>0</v>
      </c>
      <c r="U422" s="8">
        <f t="shared" si="51"/>
        <v>0</v>
      </c>
      <c r="V422" s="8">
        <f t="shared" si="52"/>
        <v>0</v>
      </c>
      <c r="W422" s="8">
        <f t="shared" si="53"/>
        <v>-1341</v>
      </c>
      <c r="X422" s="8">
        <f t="shared" si="54"/>
        <v>-5625</v>
      </c>
      <c r="Y422" s="8">
        <f t="shared" si="55"/>
        <v>-6966</v>
      </c>
      <c r="Z422" t="s">
        <v>102</v>
      </c>
      <c r="AA422" t="s">
        <v>64</v>
      </c>
    </row>
    <row r="423" spans="1:27" s="39" customFormat="1" ht="12.8" hidden="1" customHeight="1" x14ac:dyDescent="0.25">
      <c r="A423" s="21" t="s">
        <v>64</v>
      </c>
      <c r="B423" s="21" t="s">
        <v>19</v>
      </c>
      <c r="C423" s="21" t="s">
        <v>8</v>
      </c>
      <c r="D423" s="21" t="s">
        <v>31</v>
      </c>
      <c r="E423" s="21" t="s">
        <v>52</v>
      </c>
      <c r="F423" s="21" t="s">
        <v>53</v>
      </c>
      <c r="G423" s="21" t="s">
        <v>19</v>
      </c>
      <c r="H423" s="21" t="s">
        <v>8</v>
      </c>
      <c r="I423" s="42">
        <v>0</v>
      </c>
      <c r="J423" s="42">
        <v>0</v>
      </c>
      <c r="K423" s="42">
        <v>0</v>
      </c>
      <c r="L423" s="42">
        <v>0</v>
      </c>
      <c r="M423" s="42">
        <v>0</v>
      </c>
      <c r="N423" s="42">
        <v>0</v>
      </c>
      <c r="O423" s="42">
        <v>0</v>
      </c>
      <c r="P423"/>
      <c r="Q423" s="17">
        <v>1</v>
      </c>
      <c r="R423" s="8">
        <f t="shared" si="48"/>
        <v>0</v>
      </c>
      <c r="S423" s="8">
        <f t="shared" si="49"/>
        <v>0</v>
      </c>
      <c r="T423" s="8">
        <f t="shared" si="50"/>
        <v>0</v>
      </c>
      <c r="U423" s="8">
        <f t="shared" si="51"/>
        <v>0</v>
      </c>
      <c r="V423" s="8">
        <f t="shared" si="52"/>
        <v>0</v>
      </c>
      <c r="W423" s="8">
        <f t="shared" si="53"/>
        <v>0</v>
      </c>
      <c r="X423" s="8">
        <f t="shared" si="54"/>
        <v>0</v>
      </c>
      <c r="Y423" s="8">
        <f t="shared" si="55"/>
        <v>0</v>
      </c>
      <c r="Z423" t="s">
        <v>102</v>
      </c>
      <c r="AA423" t="s">
        <v>64</v>
      </c>
    </row>
    <row r="424" spans="1:27" s="39" customFormat="1" ht="12.8" hidden="1" customHeight="1" x14ac:dyDescent="0.25">
      <c r="A424" s="21" t="s">
        <v>64</v>
      </c>
      <c r="B424" s="21" t="s">
        <v>19</v>
      </c>
      <c r="C424" s="21" t="s">
        <v>8</v>
      </c>
      <c r="D424" s="21" t="s">
        <v>25</v>
      </c>
      <c r="E424" s="21" t="s">
        <v>52</v>
      </c>
      <c r="F424" s="21" t="s">
        <v>53</v>
      </c>
      <c r="G424" s="21" t="s">
        <v>19</v>
      </c>
      <c r="H424" s="21" t="s">
        <v>8</v>
      </c>
      <c r="I424" s="42">
        <v>0</v>
      </c>
      <c r="J424" s="42">
        <v>0</v>
      </c>
      <c r="K424" s="42">
        <v>0</v>
      </c>
      <c r="L424" s="42">
        <v>0</v>
      </c>
      <c r="M424" s="42">
        <v>0</v>
      </c>
      <c r="N424" s="42">
        <v>0</v>
      </c>
      <c r="O424" s="42">
        <v>0</v>
      </c>
      <c r="P424"/>
      <c r="Q424" s="17">
        <v>1</v>
      </c>
      <c r="R424" s="8">
        <f t="shared" si="48"/>
        <v>0</v>
      </c>
      <c r="S424" s="8">
        <f t="shared" si="49"/>
        <v>0</v>
      </c>
      <c r="T424" s="8">
        <f t="shared" si="50"/>
        <v>0</v>
      </c>
      <c r="U424" s="8">
        <f t="shared" si="51"/>
        <v>0</v>
      </c>
      <c r="V424" s="8">
        <f t="shared" si="52"/>
        <v>0</v>
      </c>
      <c r="W424" s="8">
        <f t="shared" si="53"/>
        <v>0</v>
      </c>
      <c r="X424" s="8">
        <f t="shared" si="54"/>
        <v>0</v>
      </c>
      <c r="Y424" s="8">
        <f t="shared" si="55"/>
        <v>0</v>
      </c>
      <c r="Z424" t="s">
        <v>102</v>
      </c>
      <c r="AA424" t="s">
        <v>64</v>
      </c>
    </row>
    <row r="425" spans="1:27" s="39" customFormat="1" ht="12.8" hidden="1" customHeight="1" x14ac:dyDescent="0.25">
      <c r="A425" s="21" t="s">
        <v>64</v>
      </c>
      <c r="B425" s="21" t="s">
        <v>19</v>
      </c>
      <c r="C425" s="21" t="s">
        <v>8</v>
      </c>
      <c r="D425" s="21" t="s">
        <v>41</v>
      </c>
      <c r="E425" s="21" t="s">
        <v>52</v>
      </c>
      <c r="F425" s="21" t="s">
        <v>53</v>
      </c>
      <c r="G425" s="21" t="s">
        <v>19</v>
      </c>
      <c r="H425" s="21" t="s">
        <v>8</v>
      </c>
      <c r="I425" s="42">
        <v>0</v>
      </c>
      <c r="J425" s="42">
        <v>0</v>
      </c>
      <c r="K425" s="42">
        <v>0</v>
      </c>
      <c r="L425" s="42">
        <v>0</v>
      </c>
      <c r="M425" s="42">
        <v>0</v>
      </c>
      <c r="N425" s="42">
        <v>0</v>
      </c>
      <c r="O425" s="42">
        <v>0</v>
      </c>
      <c r="P425"/>
      <c r="Q425" s="17">
        <v>1</v>
      </c>
      <c r="R425" s="8">
        <f t="shared" si="48"/>
        <v>0</v>
      </c>
      <c r="S425" s="8">
        <f t="shared" si="49"/>
        <v>0</v>
      </c>
      <c r="T425" s="8">
        <f t="shared" si="50"/>
        <v>0</v>
      </c>
      <c r="U425" s="8">
        <f t="shared" si="51"/>
        <v>0</v>
      </c>
      <c r="V425" s="8">
        <f t="shared" si="52"/>
        <v>0</v>
      </c>
      <c r="W425" s="8">
        <f t="shared" si="53"/>
        <v>0</v>
      </c>
      <c r="X425" s="8">
        <f t="shared" si="54"/>
        <v>0</v>
      </c>
      <c r="Y425" s="8">
        <f t="shared" si="55"/>
        <v>0</v>
      </c>
      <c r="Z425" t="s">
        <v>102</v>
      </c>
      <c r="AA425" t="s">
        <v>64</v>
      </c>
    </row>
    <row r="426" spans="1:27" s="39" customFormat="1" ht="12.8" hidden="1" customHeight="1" x14ac:dyDescent="0.25">
      <c r="A426" s="21" t="s">
        <v>64</v>
      </c>
      <c r="B426" s="21" t="s">
        <v>19</v>
      </c>
      <c r="C426" s="21" t="s">
        <v>8</v>
      </c>
      <c r="D426" s="21" t="s">
        <v>36</v>
      </c>
      <c r="E426" s="21" t="s">
        <v>52</v>
      </c>
      <c r="F426" s="21" t="s">
        <v>53</v>
      </c>
      <c r="G426" s="21" t="s">
        <v>19</v>
      </c>
      <c r="H426" s="21" t="s">
        <v>8</v>
      </c>
      <c r="I426" s="42">
        <v>0</v>
      </c>
      <c r="J426" s="42">
        <v>0</v>
      </c>
      <c r="K426" s="42">
        <v>0</v>
      </c>
      <c r="L426" s="42">
        <v>0</v>
      </c>
      <c r="M426" s="42">
        <v>0</v>
      </c>
      <c r="N426" s="42">
        <v>0</v>
      </c>
      <c r="O426" s="42">
        <v>0</v>
      </c>
      <c r="P426"/>
      <c r="Q426" s="17">
        <v>1</v>
      </c>
      <c r="R426" s="8">
        <f t="shared" si="48"/>
        <v>0</v>
      </c>
      <c r="S426" s="8">
        <f t="shared" si="49"/>
        <v>0</v>
      </c>
      <c r="T426" s="8">
        <f t="shared" si="50"/>
        <v>0</v>
      </c>
      <c r="U426" s="8">
        <f t="shared" si="51"/>
        <v>0</v>
      </c>
      <c r="V426" s="8">
        <f t="shared" si="52"/>
        <v>0</v>
      </c>
      <c r="W426" s="8">
        <f t="shared" si="53"/>
        <v>0</v>
      </c>
      <c r="X426" s="8">
        <f t="shared" si="54"/>
        <v>0</v>
      </c>
      <c r="Y426" s="8">
        <f t="shared" si="55"/>
        <v>0</v>
      </c>
      <c r="Z426" t="s">
        <v>102</v>
      </c>
      <c r="AA426" t="s">
        <v>64</v>
      </c>
    </row>
    <row r="427" spans="1:27" s="39" customFormat="1" ht="12.8" hidden="1" customHeight="1" x14ac:dyDescent="0.25">
      <c r="A427" s="21" t="s">
        <v>64</v>
      </c>
      <c r="B427" s="26" t="s">
        <v>19</v>
      </c>
      <c r="C427" s="26" t="s">
        <v>8</v>
      </c>
      <c r="D427" s="26" t="s">
        <v>48</v>
      </c>
      <c r="E427" s="26" t="s">
        <v>21</v>
      </c>
      <c r="F427" s="21" t="s">
        <v>22</v>
      </c>
      <c r="G427" s="26" t="s">
        <v>19</v>
      </c>
      <c r="H427" s="26" t="s">
        <v>8</v>
      </c>
      <c r="I427" s="27">
        <v>0</v>
      </c>
      <c r="J427" s="27"/>
      <c r="K427" s="27">
        <v>0</v>
      </c>
      <c r="L427" s="27"/>
      <c r="M427" s="27"/>
      <c r="N427" s="27"/>
      <c r="O427" s="27">
        <v>0</v>
      </c>
      <c r="P427"/>
      <c r="Q427" s="17">
        <v>1</v>
      </c>
      <c r="R427" s="8">
        <f t="shared" si="48"/>
        <v>0</v>
      </c>
      <c r="S427" s="8">
        <f t="shared" si="49"/>
        <v>0</v>
      </c>
      <c r="T427" s="8">
        <f t="shared" si="50"/>
        <v>0</v>
      </c>
      <c r="U427" s="8">
        <f t="shared" si="51"/>
        <v>0</v>
      </c>
      <c r="V427" s="8">
        <f t="shared" si="52"/>
        <v>0</v>
      </c>
      <c r="W427" s="8">
        <f t="shared" si="53"/>
        <v>0</v>
      </c>
      <c r="X427" s="8">
        <f t="shared" si="54"/>
        <v>0</v>
      </c>
      <c r="Y427" s="8">
        <f t="shared" si="55"/>
        <v>0</v>
      </c>
      <c r="Z427" t="s">
        <v>103</v>
      </c>
      <c r="AA427" t="s">
        <v>64</v>
      </c>
    </row>
    <row r="428" spans="1:27" s="39" customFormat="1" ht="12.8" hidden="1" customHeight="1" x14ac:dyDescent="0.25">
      <c r="A428" s="21" t="s">
        <v>64</v>
      </c>
      <c r="B428" s="21" t="s">
        <v>19</v>
      </c>
      <c r="C428" s="21" t="s">
        <v>8</v>
      </c>
      <c r="D428" s="21" t="s">
        <v>15</v>
      </c>
      <c r="E428" s="21" t="s">
        <v>32</v>
      </c>
      <c r="F428" s="21" t="s">
        <v>33</v>
      </c>
      <c r="G428" s="21" t="s">
        <v>19</v>
      </c>
      <c r="H428" s="21" t="s">
        <v>8</v>
      </c>
      <c r="I428" s="42">
        <v>0</v>
      </c>
      <c r="J428" s="42">
        <v>0</v>
      </c>
      <c r="K428" s="42">
        <v>0</v>
      </c>
      <c r="L428" s="42">
        <v>0</v>
      </c>
      <c r="M428" s="42">
        <v>0</v>
      </c>
      <c r="N428" s="42">
        <v>0</v>
      </c>
      <c r="O428" s="42">
        <v>0</v>
      </c>
      <c r="P428"/>
      <c r="Q428" s="17">
        <v>1</v>
      </c>
      <c r="R428" s="8">
        <f t="shared" si="48"/>
        <v>0</v>
      </c>
      <c r="S428" s="8">
        <f t="shared" si="49"/>
        <v>0</v>
      </c>
      <c r="T428" s="8">
        <f t="shared" si="50"/>
        <v>0</v>
      </c>
      <c r="U428" s="8">
        <f t="shared" si="51"/>
        <v>0</v>
      </c>
      <c r="V428" s="8">
        <f t="shared" si="52"/>
        <v>0</v>
      </c>
      <c r="W428" s="8">
        <f t="shared" si="53"/>
        <v>0</v>
      </c>
      <c r="X428" s="8">
        <f t="shared" si="54"/>
        <v>0</v>
      </c>
      <c r="Y428" s="8">
        <f t="shared" si="55"/>
        <v>0</v>
      </c>
      <c r="Z428" t="s">
        <v>103</v>
      </c>
      <c r="AA428" t="s">
        <v>64</v>
      </c>
    </row>
    <row r="429" spans="1:27" s="39" customFormat="1" ht="12.8" hidden="1" customHeight="1" x14ac:dyDescent="0.25">
      <c r="A429" s="21" t="s">
        <v>64</v>
      </c>
      <c r="B429" s="21" t="s">
        <v>19</v>
      </c>
      <c r="C429" s="21" t="s">
        <v>8</v>
      </c>
      <c r="D429" s="21" t="s">
        <v>9</v>
      </c>
      <c r="E429" s="21" t="s">
        <v>32</v>
      </c>
      <c r="F429" s="21" t="s">
        <v>33</v>
      </c>
      <c r="G429" s="21" t="s">
        <v>19</v>
      </c>
      <c r="H429" s="21" t="s">
        <v>8</v>
      </c>
      <c r="I429" s="42">
        <v>0</v>
      </c>
      <c r="J429" s="42">
        <v>0</v>
      </c>
      <c r="K429" s="42">
        <v>0</v>
      </c>
      <c r="L429" s="42">
        <v>0</v>
      </c>
      <c r="M429" s="42">
        <v>0</v>
      </c>
      <c r="N429" s="42">
        <v>0</v>
      </c>
      <c r="O429" s="42">
        <v>0</v>
      </c>
      <c r="P429"/>
      <c r="Q429" s="17">
        <v>1</v>
      </c>
      <c r="R429" s="8">
        <f t="shared" si="48"/>
        <v>0</v>
      </c>
      <c r="S429" s="8">
        <f t="shared" si="49"/>
        <v>0</v>
      </c>
      <c r="T429" s="8">
        <f t="shared" si="50"/>
        <v>0</v>
      </c>
      <c r="U429" s="8">
        <f t="shared" si="51"/>
        <v>0</v>
      </c>
      <c r="V429" s="8">
        <f t="shared" si="52"/>
        <v>0</v>
      </c>
      <c r="W429" s="8">
        <f t="shared" si="53"/>
        <v>0</v>
      </c>
      <c r="X429" s="8">
        <f t="shared" si="54"/>
        <v>0</v>
      </c>
      <c r="Y429" s="8">
        <f t="shared" si="55"/>
        <v>0</v>
      </c>
      <c r="Z429" t="s">
        <v>103</v>
      </c>
      <c r="AA429" t="s">
        <v>64</v>
      </c>
    </row>
    <row r="430" spans="1:27" s="39" customFormat="1" ht="12.8" hidden="1" customHeight="1" x14ac:dyDescent="0.25">
      <c r="A430" s="21" t="s">
        <v>64</v>
      </c>
      <c r="B430" s="21" t="s">
        <v>19</v>
      </c>
      <c r="C430" s="21" t="s">
        <v>8</v>
      </c>
      <c r="D430" s="21" t="s">
        <v>20</v>
      </c>
      <c r="E430" s="21" t="s">
        <v>32</v>
      </c>
      <c r="F430" s="21" t="s">
        <v>33</v>
      </c>
      <c r="G430" s="21" t="s">
        <v>19</v>
      </c>
      <c r="H430" s="21" t="s">
        <v>8</v>
      </c>
      <c r="I430" s="42">
        <v>0</v>
      </c>
      <c r="J430" s="42">
        <v>0</v>
      </c>
      <c r="K430" s="42">
        <v>0</v>
      </c>
      <c r="L430" s="42">
        <v>0</v>
      </c>
      <c r="M430" s="42">
        <v>0</v>
      </c>
      <c r="N430" s="42">
        <v>0</v>
      </c>
      <c r="O430" s="42">
        <v>0</v>
      </c>
      <c r="P430"/>
      <c r="Q430" s="17">
        <v>1</v>
      </c>
      <c r="R430" s="8">
        <f t="shared" si="48"/>
        <v>0</v>
      </c>
      <c r="S430" s="8">
        <f t="shared" si="49"/>
        <v>0</v>
      </c>
      <c r="T430" s="8">
        <f t="shared" si="50"/>
        <v>0</v>
      </c>
      <c r="U430" s="8">
        <f t="shared" si="51"/>
        <v>0</v>
      </c>
      <c r="V430" s="8">
        <f t="shared" si="52"/>
        <v>0</v>
      </c>
      <c r="W430" s="8">
        <f t="shared" si="53"/>
        <v>0</v>
      </c>
      <c r="X430" s="8">
        <f t="shared" si="54"/>
        <v>0</v>
      </c>
      <c r="Y430" s="8">
        <f t="shared" si="55"/>
        <v>0</v>
      </c>
      <c r="Z430" t="s">
        <v>103</v>
      </c>
      <c r="AA430" t="s">
        <v>64</v>
      </c>
    </row>
    <row r="431" spans="1:27" s="39" customFormat="1" ht="12.8" hidden="1" customHeight="1" x14ac:dyDescent="0.25">
      <c r="A431" s="21" t="s">
        <v>64</v>
      </c>
      <c r="B431" s="21" t="s">
        <v>19</v>
      </c>
      <c r="C431" s="21" t="s">
        <v>8</v>
      </c>
      <c r="D431" s="21" t="s">
        <v>39</v>
      </c>
      <c r="E431" s="21" t="s">
        <v>32</v>
      </c>
      <c r="F431" s="21" t="s">
        <v>33</v>
      </c>
      <c r="G431" s="21" t="s">
        <v>19</v>
      </c>
      <c r="H431" s="21" t="s">
        <v>8</v>
      </c>
      <c r="I431" s="42">
        <v>0</v>
      </c>
      <c r="J431" s="42">
        <v>0</v>
      </c>
      <c r="K431" s="42">
        <v>0</v>
      </c>
      <c r="L431" s="42">
        <v>0</v>
      </c>
      <c r="M431" s="42">
        <v>0</v>
      </c>
      <c r="N431" s="42">
        <v>0</v>
      </c>
      <c r="O431" s="42">
        <v>0</v>
      </c>
      <c r="P431"/>
      <c r="Q431" s="17">
        <v>1</v>
      </c>
      <c r="R431" s="8">
        <f t="shared" si="48"/>
        <v>0</v>
      </c>
      <c r="S431" s="8">
        <f t="shared" si="49"/>
        <v>0</v>
      </c>
      <c r="T431" s="8">
        <f t="shared" si="50"/>
        <v>0</v>
      </c>
      <c r="U431" s="8">
        <f t="shared" si="51"/>
        <v>0</v>
      </c>
      <c r="V431" s="8">
        <f t="shared" si="52"/>
        <v>0</v>
      </c>
      <c r="W431" s="8">
        <f t="shared" si="53"/>
        <v>0</v>
      </c>
      <c r="X431" s="8">
        <f t="shared" si="54"/>
        <v>0</v>
      </c>
      <c r="Y431" s="8">
        <f t="shared" si="55"/>
        <v>0</v>
      </c>
      <c r="Z431" t="s">
        <v>103</v>
      </c>
      <c r="AA431" t="s">
        <v>64</v>
      </c>
    </row>
    <row r="432" spans="1:27" ht="12.8" hidden="1" customHeight="1" thickBot="1" x14ac:dyDescent="0.3">
      <c r="A432" s="21" t="s">
        <v>64</v>
      </c>
      <c r="B432" s="21" t="s">
        <v>19</v>
      </c>
      <c r="C432" s="21" t="s">
        <v>8</v>
      </c>
      <c r="D432" s="21" t="s">
        <v>55</v>
      </c>
      <c r="E432" s="21" t="s">
        <v>32</v>
      </c>
      <c r="F432" s="21" t="s">
        <v>33</v>
      </c>
      <c r="G432" s="21" t="s">
        <v>19</v>
      </c>
      <c r="H432" s="21" t="s">
        <v>8</v>
      </c>
      <c r="I432" s="42">
        <v>0</v>
      </c>
      <c r="J432" s="42">
        <v>0</v>
      </c>
      <c r="K432" s="42">
        <v>0</v>
      </c>
      <c r="L432" s="42">
        <v>0</v>
      </c>
      <c r="M432" s="20">
        <v>0</v>
      </c>
      <c r="N432" s="42">
        <v>0</v>
      </c>
      <c r="O432" s="42">
        <v>0</v>
      </c>
      <c r="Q432" s="17">
        <v>1</v>
      </c>
      <c r="R432" s="8">
        <f t="shared" si="48"/>
        <v>0</v>
      </c>
      <c r="S432" s="8">
        <f t="shared" si="49"/>
        <v>0</v>
      </c>
      <c r="T432" s="8">
        <f t="shared" si="50"/>
        <v>0</v>
      </c>
      <c r="U432" s="8">
        <f t="shared" si="51"/>
        <v>0</v>
      </c>
      <c r="V432" s="8">
        <f t="shared" si="52"/>
        <v>0</v>
      </c>
      <c r="W432" s="8">
        <f t="shared" si="53"/>
        <v>0</v>
      </c>
      <c r="X432" s="8">
        <f t="shared" si="54"/>
        <v>0</v>
      </c>
      <c r="Y432" s="8">
        <f t="shared" si="55"/>
        <v>0</v>
      </c>
      <c r="Z432" t="s">
        <v>103</v>
      </c>
      <c r="AA432" t="s">
        <v>64</v>
      </c>
    </row>
    <row r="433" spans="1:27" ht="12.8" hidden="1" customHeight="1" thickBot="1" x14ac:dyDescent="0.3">
      <c r="A433" s="21" t="s">
        <v>64</v>
      </c>
      <c r="B433" s="21" t="s">
        <v>19</v>
      </c>
      <c r="C433" s="21" t="s">
        <v>8</v>
      </c>
      <c r="D433" s="21" t="s">
        <v>23</v>
      </c>
      <c r="E433" s="21" t="s">
        <v>32</v>
      </c>
      <c r="F433" s="21" t="s">
        <v>33</v>
      </c>
      <c r="G433" s="21" t="s">
        <v>19</v>
      </c>
      <c r="H433" s="21" t="s">
        <v>8</v>
      </c>
      <c r="I433" s="42">
        <v>0</v>
      </c>
      <c r="J433" s="42">
        <v>0</v>
      </c>
      <c r="K433" s="42">
        <v>0</v>
      </c>
      <c r="L433" s="42">
        <v>0</v>
      </c>
      <c r="M433" s="20">
        <v>0</v>
      </c>
      <c r="N433" s="42">
        <v>0</v>
      </c>
      <c r="O433" s="42">
        <v>0</v>
      </c>
      <c r="Q433" s="17">
        <v>1</v>
      </c>
      <c r="R433" s="8">
        <f t="shared" si="48"/>
        <v>0</v>
      </c>
      <c r="S433" s="8">
        <f t="shared" si="49"/>
        <v>0</v>
      </c>
      <c r="T433" s="8">
        <f t="shared" si="50"/>
        <v>0</v>
      </c>
      <c r="U433" s="8">
        <f t="shared" si="51"/>
        <v>0</v>
      </c>
      <c r="V433" s="8">
        <f t="shared" si="52"/>
        <v>0</v>
      </c>
      <c r="W433" s="8">
        <f t="shared" si="53"/>
        <v>0</v>
      </c>
      <c r="X433" s="8">
        <f t="shared" si="54"/>
        <v>0</v>
      </c>
      <c r="Y433" s="8">
        <f t="shared" si="55"/>
        <v>0</v>
      </c>
      <c r="Z433" t="s">
        <v>103</v>
      </c>
      <c r="AA433" t="s">
        <v>64</v>
      </c>
    </row>
    <row r="434" spans="1:27" ht="12.8" hidden="1" customHeight="1" thickBot="1" x14ac:dyDescent="0.3">
      <c r="A434" s="21" t="s">
        <v>64</v>
      </c>
      <c r="B434" s="21" t="s">
        <v>19</v>
      </c>
      <c r="C434" s="21" t="s">
        <v>8</v>
      </c>
      <c r="D434" s="21" t="s">
        <v>42</v>
      </c>
      <c r="E434" s="21" t="s">
        <v>32</v>
      </c>
      <c r="F434" s="21" t="s">
        <v>33</v>
      </c>
      <c r="G434" s="21" t="s">
        <v>19</v>
      </c>
      <c r="H434" s="21" t="s">
        <v>8</v>
      </c>
      <c r="I434" s="42">
        <v>0</v>
      </c>
      <c r="J434" s="42">
        <v>0</v>
      </c>
      <c r="K434" s="42">
        <v>0</v>
      </c>
      <c r="L434" s="42">
        <v>0</v>
      </c>
      <c r="M434" s="20">
        <v>0</v>
      </c>
      <c r="N434" s="42">
        <v>0</v>
      </c>
      <c r="O434" s="42">
        <v>0</v>
      </c>
      <c r="Q434" s="17">
        <v>1</v>
      </c>
      <c r="R434" s="8">
        <f t="shared" si="48"/>
        <v>0</v>
      </c>
      <c r="S434" s="8">
        <f t="shared" si="49"/>
        <v>0</v>
      </c>
      <c r="T434" s="8">
        <f t="shared" si="50"/>
        <v>0</v>
      </c>
      <c r="U434" s="8">
        <f t="shared" si="51"/>
        <v>0</v>
      </c>
      <c r="V434" s="8">
        <f t="shared" si="52"/>
        <v>0</v>
      </c>
      <c r="W434" s="8">
        <f t="shared" si="53"/>
        <v>0</v>
      </c>
      <c r="X434" s="8">
        <f t="shared" si="54"/>
        <v>0</v>
      </c>
      <c r="Y434" s="8">
        <f t="shared" si="55"/>
        <v>0</v>
      </c>
      <c r="Z434" t="s">
        <v>103</v>
      </c>
      <c r="AA434" t="s">
        <v>64</v>
      </c>
    </row>
    <row r="435" spans="1:27" ht="12.8" hidden="1" customHeight="1" thickBot="1" x14ac:dyDescent="0.3">
      <c r="A435" s="4" t="s">
        <v>64</v>
      </c>
      <c r="B435" s="21" t="s">
        <v>19</v>
      </c>
      <c r="C435" s="21" t="s">
        <v>8</v>
      </c>
      <c r="D435" s="21" t="s">
        <v>48</v>
      </c>
      <c r="E435" s="21" t="s">
        <v>32</v>
      </c>
      <c r="F435" s="21" t="s">
        <v>33</v>
      </c>
      <c r="G435" s="21" t="s">
        <v>19</v>
      </c>
      <c r="H435" s="21" t="s">
        <v>8</v>
      </c>
      <c r="I435" s="42">
        <v>0</v>
      </c>
      <c r="J435" s="42">
        <v>0</v>
      </c>
      <c r="K435" s="42">
        <v>0</v>
      </c>
      <c r="L435" s="42">
        <v>0</v>
      </c>
      <c r="M435" s="20">
        <v>0</v>
      </c>
      <c r="N435" s="42">
        <v>0</v>
      </c>
      <c r="O435" s="42">
        <v>0</v>
      </c>
      <c r="Q435" s="17">
        <v>1</v>
      </c>
      <c r="R435" s="8">
        <f t="shared" si="48"/>
        <v>0</v>
      </c>
      <c r="S435" s="8">
        <f t="shared" si="49"/>
        <v>0</v>
      </c>
      <c r="T435" s="8">
        <f t="shared" si="50"/>
        <v>0</v>
      </c>
      <c r="U435" s="8">
        <f t="shared" si="51"/>
        <v>0</v>
      </c>
      <c r="V435" s="8">
        <f t="shared" si="52"/>
        <v>0</v>
      </c>
      <c r="W435" s="8">
        <f t="shared" si="53"/>
        <v>0</v>
      </c>
      <c r="X435" s="8">
        <f t="shared" si="54"/>
        <v>0</v>
      </c>
      <c r="Y435" s="8">
        <f t="shared" si="55"/>
        <v>0</v>
      </c>
      <c r="Z435" t="s">
        <v>103</v>
      </c>
      <c r="AA435" t="s">
        <v>64</v>
      </c>
    </row>
    <row r="436" spans="1:27" ht="12.8" hidden="1" customHeight="1" thickBot="1" x14ac:dyDescent="0.3">
      <c r="A436" s="4" t="s">
        <v>64</v>
      </c>
      <c r="B436" s="26" t="s">
        <v>19</v>
      </c>
      <c r="C436" s="26" t="s">
        <v>8</v>
      </c>
      <c r="D436" s="26" t="s">
        <v>48</v>
      </c>
      <c r="E436" s="26" t="s">
        <v>32</v>
      </c>
      <c r="F436" s="21" t="s">
        <v>33</v>
      </c>
      <c r="G436" s="26" t="s">
        <v>19</v>
      </c>
      <c r="H436" s="26" t="s">
        <v>8</v>
      </c>
      <c r="I436" s="27"/>
      <c r="J436" s="27"/>
      <c r="K436" s="27">
        <v>-14</v>
      </c>
      <c r="L436" s="27"/>
      <c r="M436" s="27">
        <v>-56</v>
      </c>
      <c r="N436" s="27"/>
      <c r="O436" s="27">
        <v>-70</v>
      </c>
      <c r="Q436" s="17">
        <v>1</v>
      </c>
      <c r="R436" s="8">
        <f t="shared" si="48"/>
        <v>0</v>
      </c>
      <c r="S436" s="8">
        <f t="shared" si="49"/>
        <v>0</v>
      </c>
      <c r="T436" s="8">
        <f t="shared" si="50"/>
        <v>0</v>
      </c>
      <c r="U436" s="8">
        <f t="shared" si="51"/>
        <v>0</v>
      </c>
      <c r="V436" s="8">
        <f t="shared" si="52"/>
        <v>0</v>
      </c>
      <c r="W436" s="8">
        <f t="shared" si="53"/>
        <v>-14</v>
      </c>
      <c r="X436" s="8">
        <f t="shared" si="54"/>
        <v>-56</v>
      </c>
      <c r="Y436" s="8">
        <f t="shared" si="55"/>
        <v>-70</v>
      </c>
      <c r="Z436" t="s">
        <v>103</v>
      </c>
      <c r="AA436" t="s">
        <v>64</v>
      </c>
    </row>
    <row r="437" spans="1:27" ht="12.8" hidden="1" customHeight="1" thickBot="1" x14ac:dyDescent="0.3">
      <c r="A437" s="4" t="s">
        <v>64</v>
      </c>
      <c r="B437" s="21" t="s">
        <v>19</v>
      </c>
      <c r="C437" s="21" t="s">
        <v>8</v>
      </c>
      <c r="D437" s="21" t="s">
        <v>31</v>
      </c>
      <c r="E437" s="21" t="s">
        <v>32</v>
      </c>
      <c r="F437" s="21" t="s">
        <v>33</v>
      </c>
      <c r="G437" s="21" t="s">
        <v>19</v>
      </c>
      <c r="H437" s="21" t="s">
        <v>8</v>
      </c>
      <c r="I437" s="42">
        <v>0</v>
      </c>
      <c r="J437" s="42">
        <v>0</v>
      </c>
      <c r="K437" s="42">
        <v>0</v>
      </c>
      <c r="L437" s="42">
        <v>0</v>
      </c>
      <c r="M437" s="42">
        <v>0</v>
      </c>
      <c r="N437" s="42">
        <v>0</v>
      </c>
      <c r="O437" s="42">
        <v>0</v>
      </c>
      <c r="Q437" s="17">
        <v>1</v>
      </c>
      <c r="R437" s="8">
        <f t="shared" si="48"/>
        <v>0</v>
      </c>
      <c r="S437" s="8">
        <f t="shared" si="49"/>
        <v>0</v>
      </c>
      <c r="T437" s="8">
        <f t="shared" si="50"/>
        <v>0</v>
      </c>
      <c r="U437" s="8">
        <f t="shared" si="51"/>
        <v>0</v>
      </c>
      <c r="V437" s="8">
        <f t="shared" si="52"/>
        <v>0</v>
      </c>
      <c r="W437" s="8">
        <f t="shared" si="53"/>
        <v>0</v>
      </c>
      <c r="X437" s="8">
        <f t="shared" si="54"/>
        <v>0</v>
      </c>
      <c r="Y437" s="8">
        <f t="shared" si="55"/>
        <v>0</v>
      </c>
      <c r="Z437" t="s">
        <v>103</v>
      </c>
      <c r="AA437" t="s">
        <v>64</v>
      </c>
    </row>
    <row r="438" spans="1:27" ht="12.8" hidden="1" customHeight="1" thickBot="1" x14ac:dyDescent="0.3">
      <c r="A438" s="4" t="s">
        <v>64</v>
      </c>
      <c r="B438" s="21" t="s">
        <v>19</v>
      </c>
      <c r="C438" s="21" t="s">
        <v>8</v>
      </c>
      <c r="D438" s="21" t="s">
        <v>25</v>
      </c>
      <c r="E438" s="21" t="s">
        <v>32</v>
      </c>
      <c r="F438" s="21" t="s">
        <v>33</v>
      </c>
      <c r="G438" s="21" t="s">
        <v>19</v>
      </c>
      <c r="H438" s="21" t="s">
        <v>8</v>
      </c>
      <c r="I438" s="42">
        <v>0</v>
      </c>
      <c r="J438" s="42">
        <v>0</v>
      </c>
      <c r="K438" s="42">
        <v>0</v>
      </c>
      <c r="L438" s="42">
        <v>0</v>
      </c>
      <c r="M438" s="20">
        <v>0</v>
      </c>
      <c r="N438" s="42">
        <v>0</v>
      </c>
      <c r="O438" s="42">
        <v>0</v>
      </c>
      <c r="Q438" s="17">
        <v>1</v>
      </c>
      <c r="R438" s="8">
        <f t="shared" si="48"/>
        <v>0</v>
      </c>
      <c r="S438" s="8">
        <f t="shared" si="49"/>
        <v>0</v>
      </c>
      <c r="T438" s="8">
        <f t="shared" si="50"/>
        <v>0</v>
      </c>
      <c r="U438" s="8">
        <f t="shared" si="51"/>
        <v>0</v>
      </c>
      <c r="V438" s="8">
        <f t="shared" si="52"/>
        <v>0</v>
      </c>
      <c r="W438" s="8">
        <f t="shared" si="53"/>
        <v>0</v>
      </c>
      <c r="X438" s="8">
        <f t="shared" si="54"/>
        <v>0</v>
      </c>
      <c r="Y438" s="8">
        <f t="shared" si="55"/>
        <v>0</v>
      </c>
      <c r="Z438" t="s">
        <v>103</v>
      </c>
      <c r="AA438" t="s">
        <v>64</v>
      </c>
    </row>
    <row r="439" spans="1:27" ht="12.8" hidden="1" customHeight="1" thickBot="1" x14ac:dyDescent="0.3">
      <c r="A439" s="4" t="s">
        <v>64</v>
      </c>
      <c r="B439" s="21" t="s">
        <v>19</v>
      </c>
      <c r="C439" s="21" t="s">
        <v>8</v>
      </c>
      <c r="D439" s="21" t="s">
        <v>41</v>
      </c>
      <c r="E439" s="21" t="s">
        <v>32</v>
      </c>
      <c r="F439" s="21" t="s">
        <v>33</v>
      </c>
      <c r="G439" s="21" t="s">
        <v>19</v>
      </c>
      <c r="H439" s="21" t="s">
        <v>8</v>
      </c>
      <c r="I439" s="42">
        <v>0</v>
      </c>
      <c r="J439" s="42">
        <v>0</v>
      </c>
      <c r="K439" s="42">
        <v>0</v>
      </c>
      <c r="L439" s="42">
        <v>0</v>
      </c>
      <c r="M439" s="20">
        <v>0</v>
      </c>
      <c r="N439" s="42">
        <v>0</v>
      </c>
      <c r="O439" s="42">
        <v>0</v>
      </c>
      <c r="Q439" s="17">
        <v>1</v>
      </c>
      <c r="R439" s="8">
        <f t="shared" si="48"/>
        <v>0</v>
      </c>
      <c r="S439" s="8">
        <f t="shared" si="49"/>
        <v>0</v>
      </c>
      <c r="T439" s="8">
        <f t="shared" si="50"/>
        <v>0</v>
      </c>
      <c r="U439" s="8">
        <f t="shared" si="51"/>
        <v>0</v>
      </c>
      <c r="V439" s="8">
        <f t="shared" si="52"/>
        <v>0</v>
      </c>
      <c r="W439" s="8">
        <f t="shared" si="53"/>
        <v>0</v>
      </c>
      <c r="X439" s="8">
        <f t="shared" si="54"/>
        <v>0</v>
      </c>
      <c r="Y439" s="8">
        <f t="shared" si="55"/>
        <v>0</v>
      </c>
      <c r="Z439" t="s">
        <v>103</v>
      </c>
      <c r="AA439" t="s">
        <v>64</v>
      </c>
    </row>
    <row r="440" spans="1:27" ht="12.8" hidden="1" customHeight="1" thickBot="1" x14ac:dyDescent="0.3">
      <c r="A440" s="4" t="s">
        <v>64</v>
      </c>
      <c r="B440" s="21" t="s">
        <v>19</v>
      </c>
      <c r="C440" s="21" t="s">
        <v>8</v>
      </c>
      <c r="D440" s="21" t="s">
        <v>36</v>
      </c>
      <c r="E440" s="21" t="s">
        <v>32</v>
      </c>
      <c r="F440" s="21" t="s">
        <v>33</v>
      </c>
      <c r="G440" s="21" t="s">
        <v>19</v>
      </c>
      <c r="H440" s="21" t="s">
        <v>8</v>
      </c>
      <c r="I440" s="42">
        <v>0</v>
      </c>
      <c r="J440" s="42">
        <v>0</v>
      </c>
      <c r="K440" s="42">
        <v>0</v>
      </c>
      <c r="L440" s="42">
        <v>0</v>
      </c>
      <c r="M440" s="42">
        <v>0</v>
      </c>
      <c r="N440" s="42">
        <v>0</v>
      </c>
      <c r="O440" s="42">
        <v>0</v>
      </c>
      <c r="Q440" s="17">
        <v>1</v>
      </c>
      <c r="R440" s="8">
        <f t="shared" si="48"/>
        <v>0</v>
      </c>
      <c r="S440" s="8">
        <f t="shared" si="49"/>
        <v>0</v>
      </c>
      <c r="T440" s="8">
        <f t="shared" si="50"/>
        <v>0</v>
      </c>
      <c r="U440" s="8">
        <f t="shared" si="51"/>
        <v>0</v>
      </c>
      <c r="V440" s="8">
        <f t="shared" si="52"/>
        <v>0</v>
      </c>
      <c r="W440" s="8">
        <f t="shared" si="53"/>
        <v>0</v>
      </c>
      <c r="X440" s="8">
        <f t="shared" si="54"/>
        <v>0</v>
      </c>
      <c r="Y440" s="8">
        <f t="shared" si="55"/>
        <v>0</v>
      </c>
      <c r="Z440" t="s">
        <v>103</v>
      </c>
      <c r="AA440" t="s">
        <v>64</v>
      </c>
    </row>
    <row r="441" spans="1:27" ht="12.8" hidden="1" customHeight="1" thickBot="1" x14ac:dyDescent="0.3">
      <c r="A441" s="4" t="s">
        <v>64</v>
      </c>
      <c r="B441" s="21" t="s">
        <v>19</v>
      </c>
      <c r="C441" s="21" t="s">
        <v>8</v>
      </c>
      <c r="D441" s="21" t="s">
        <v>15</v>
      </c>
      <c r="E441" s="21" t="s">
        <v>40</v>
      </c>
      <c r="F441" s="21" t="s">
        <v>30</v>
      </c>
      <c r="G441" s="21" t="s">
        <v>19</v>
      </c>
      <c r="H441" s="21" t="s">
        <v>8</v>
      </c>
      <c r="I441" s="42">
        <v>0</v>
      </c>
      <c r="J441" s="42">
        <v>0</v>
      </c>
      <c r="K441" s="42">
        <v>0</v>
      </c>
      <c r="L441" s="42">
        <v>0</v>
      </c>
      <c r="M441" s="42">
        <v>0</v>
      </c>
      <c r="N441" s="42">
        <v>0</v>
      </c>
      <c r="O441" s="42">
        <v>0</v>
      </c>
      <c r="Q441" s="17">
        <v>1</v>
      </c>
      <c r="R441" s="8">
        <f t="shared" si="48"/>
        <v>0</v>
      </c>
      <c r="S441" s="8">
        <f t="shared" si="49"/>
        <v>0</v>
      </c>
      <c r="T441" s="8">
        <f t="shared" si="50"/>
        <v>0</v>
      </c>
      <c r="U441" s="8">
        <f t="shared" si="51"/>
        <v>0</v>
      </c>
      <c r="V441" s="8">
        <f t="shared" si="52"/>
        <v>0</v>
      </c>
      <c r="W441" s="8">
        <f t="shared" si="53"/>
        <v>0</v>
      </c>
      <c r="X441" s="8">
        <f t="shared" si="54"/>
        <v>0</v>
      </c>
      <c r="Y441" s="8">
        <f t="shared" si="55"/>
        <v>0</v>
      </c>
      <c r="Z441" t="s">
        <v>103</v>
      </c>
      <c r="AA441" t="s">
        <v>64</v>
      </c>
    </row>
    <row r="442" spans="1:27" ht="12.8" hidden="1" customHeight="1" thickBot="1" x14ac:dyDescent="0.3">
      <c r="A442" s="4" t="s">
        <v>64</v>
      </c>
      <c r="B442" s="21" t="s">
        <v>19</v>
      </c>
      <c r="C442" s="21" t="s">
        <v>8</v>
      </c>
      <c r="D442" s="21" t="s">
        <v>9</v>
      </c>
      <c r="E442" s="21" t="s">
        <v>40</v>
      </c>
      <c r="F442" s="21" t="s">
        <v>30</v>
      </c>
      <c r="G442" s="21" t="s">
        <v>19</v>
      </c>
      <c r="H442" s="21" t="s">
        <v>8</v>
      </c>
      <c r="I442" s="42">
        <v>0</v>
      </c>
      <c r="J442" s="42">
        <v>0</v>
      </c>
      <c r="K442" s="42">
        <v>0</v>
      </c>
      <c r="L442" s="42">
        <v>0</v>
      </c>
      <c r="M442" s="20">
        <v>0</v>
      </c>
      <c r="N442" s="42">
        <v>0</v>
      </c>
      <c r="O442" s="42">
        <v>0</v>
      </c>
      <c r="Q442" s="17">
        <v>1</v>
      </c>
      <c r="R442" s="8">
        <f t="shared" si="48"/>
        <v>0</v>
      </c>
      <c r="S442" s="8">
        <f t="shared" si="49"/>
        <v>0</v>
      </c>
      <c r="T442" s="8">
        <f t="shared" si="50"/>
        <v>0</v>
      </c>
      <c r="U442" s="8">
        <f t="shared" si="51"/>
        <v>0</v>
      </c>
      <c r="V442" s="8">
        <f t="shared" si="52"/>
        <v>0</v>
      </c>
      <c r="W442" s="8">
        <f t="shared" si="53"/>
        <v>0</v>
      </c>
      <c r="X442" s="8">
        <f t="shared" si="54"/>
        <v>0</v>
      </c>
      <c r="Y442" s="8">
        <f t="shared" si="55"/>
        <v>0</v>
      </c>
      <c r="Z442" t="s">
        <v>103</v>
      </c>
      <c r="AA442" t="s">
        <v>64</v>
      </c>
    </row>
    <row r="443" spans="1:27" ht="12.8" hidden="1" customHeight="1" thickBot="1" x14ac:dyDescent="0.3">
      <c r="A443" s="4" t="s">
        <v>64</v>
      </c>
      <c r="B443" s="21" t="s">
        <v>19</v>
      </c>
      <c r="C443" s="21" t="s">
        <v>8</v>
      </c>
      <c r="D443" s="21" t="s">
        <v>20</v>
      </c>
      <c r="E443" s="21" t="s">
        <v>40</v>
      </c>
      <c r="F443" s="21" t="s">
        <v>30</v>
      </c>
      <c r="G443" s="21" t="s">
        <v>19</v>
      </c>
      <c r="H443" s="21" t="s">
        <v>8</v>
      </c>
      <c r="I443" s="42">
        <v>0</v>
      </c>
      <c r="J443" s="42">
        <v>0</v>
      </c>
      <c r="K443" s="42">
        <v>0</v>
      </c>
      <c r="L443" s="42">
        <v>0</v>
      </c>
      <c r="M443" s="20">
        <v>0</v>
      </c>
      <c r="N443" s="42">
        <v>0</v>
      </c>
      <c r="O443" s="42">
        <v>0</v>
      </c>
      <c r="Q443" s="17">
        <v>1</v>
      </c>
      <c r="R443" s="8">
        <f t="shared" si="48"/>
        <v>0</v>
      </c>
      <c r="S443" s="8">
        <f t="shared" si="49"/>
        <v>0</v>
      </c>
      <c r="T443" s="8">
        <f t="shared" si="50"/>
        <v>0</v>
      </c>
      <c r="U443" s="8">
        <f t="shared" si="51"/>
        <v>0</v>
      </c>
      <c r="V443" s="8">
        <f t="shared" si="52"/>
        <v>0</v>
      </c>
      <c r="W443" s="8">
        <f t="shared" si="53"/>
        <v>0</v>
      </c>
      <c r="X443" s="8">
        <f t="shared" si="54"/>
        <v>0</v>
      </c>
      <c r="Y443" s="8">
        <f t="shared" si="55"/>
        <v>0</v>
      </c>
      <c r="Z443" t="s">
        <v>103</v>
      </c>
      <c r="AA443" t="s">
        <v>64</v>
      </c>
    </row>
    <row r="444" spans="1:27" ht="12.8" hidden="1" customHeight="1" thickBot="1" x14ac:dyDescent="0.3">
      <c r="A444" s="4" t="s">
        <v>64</v>
      </c>
      <c r="B444" s="21" t="s">
        <v>19</v>
      </c>
      <c r="C444" s="21" t="s">
        <v>8</v>
      </c>
      <c r="D444" s="21" t="s">
        <v>39</v>
      </c>
      <c r="E444" s="21" t="s">
        <v>40</v>
      </c>
      <c r="F444" s="21" t="s">
        <v>30</v>
      </c>
      <c r="G444" s="21" t="s">
        <v>19</v>
      </c>
      <c r="H444" s="21" t="s">
        <v>8</v>
      </c>
      <c r="I444" s="42">
        <v>0</v>
      </c>
      <c r="J444" s="42">
        <v>0</v>
      </c>
      <c r="K444" s="42">
        <v>0</v>
      </c>
      <c r="L444" s="42">
        <v>0</v>
      </c>
      <c r="M444" s="42">
        <v>0</v>
      </c>
      <c r="N444" s="42">
        <v>0</v>
      </c>
      <c r="O444" s="42">
        <v>0</v>
      </c>
      <c r="Q444" s="17">
        <v>1</v>
      </c>
      <c r="R444" s="8">
        <f t="shared" si="48"/>
        <v>0</v>
      </c>
      <c r="S444" s="8">
        <f t="shared" si="49"/>
        <v>0</v>
      </c>
      <c r="T444" s="8">
        <f t="shared" si="50"/>
        <v>0</v>
      </c>
      <c r="U444" s="8">
        <f t="shared" si="51"/>
        <v>0</v>
      </c>
      <c r="V444" s="8">
        <f t="shared" si="52"/>
        <v>0</v>
      </c>
      <c r="W444" s="8">
        <f t="shared" si="53"/>
        <v>0</v>
      </c>
      <c r="X444" s="8">
        <f t="shared" si="54"/>
        <v>0</v>
      </c>
      <c r="Y444" s="8">
        <f t="shared" si="55"/>
        <v>0</v>
      </c>
      <c r="Z444" t="s">
        <v>103</v>
      </c>
      <c r="AA444" t="s">
        <v>64</v>
      </c>
    </row>
    <row r="445" spans="1:27" ht="12.8" hidden="1" customHeight="1" thickBot="1" x14ac:dyDescent="0.3">
      <c r="A445" s="4" t="s">
        <v>64</v>
      </c>
      <c r="B445" s="21" t="s">
        <v>19</v>
      </c>
      <c r="C445" s="21" t="s">
        <v>8</v>
      </c>
      <c r="D445" s="21" t="s">
        <v>55</v>
      </c>
      <c r="E445" s="21" t="s">
        <v>40</v>
      </c>
      <c r="F445" s="21" t="s">
        <v>30</v>
      </c>
      <c r="G445" s="21" t="s">
        <v>19</v>
      </c>
      <c r="H445" s="21" t="s">
        <v>8</v>
      </c>
      <c r="I445" s="42">
        <v>0</v>
      </c>
      <c r="J445" s="42">
        <v>0</v>
      </c>
      <c r="K445" s="42">
        <v>0</v>
      </c>
      <c r="L445" s="42">
        <v>0</v>
      </c>
      <c r="M445" s="42">
        <v>0</v>
      </c>
      <c r="N445" s="42">
        <v>0</v>
      </c>
      <c r="O445" s="42">
        <v>0</v>
      </c>
      <c r="Q445" s="17">
        <v>1</v>
      </c>
      <c r="R445" s="8">
        <f t="shared" si="48"/>
        <v>0</v>
      </c>
      <c r="S445" s="8">
        <f t="shared" si="49"/>
        <v>0</v>
      </c>
      <c r="T445" s="8">
        <f t="shared" si="50"/>
        <v>0</v>
      </c>
      <c r="U445" s="8">
        <f t="shared" si="51"/>
        <v>0</v>
      </c>
      <c r="V445" s="8">
        <f t="shared" si="52"/>
        <v>0</v>
      </c>
      <c r="W445" s="8">
        <f t="shared" si="53"/>
        <v>0</v>
      </c>
      <c r="X445" s="8">
        <f t="shared" si="54"/>
        <v>0</v>
      </c>
      <c r="Y445" s="8">
        <f t="shared" si="55"/>
        <v>0</v>
      </c>
      <c r="Z445" t="s">
        <v>103</v>
      </c>
      <c r="AA445" t="s">
        <v>64</v>
      </c>
    </row>
    <row r="446" spans="1:27" ht="12.8" hidden="1" customHeight="1" thickBot="1" x14ac:dyDescent="0.3">
      <c r="A446" s="4" t="s">
        <v>64</v>
      </c>
      <c r="B446" s="21" t="s">
        <v>19</v>
      </c>
      <c r="C446" s="21" t="s">
        <v>8</v>
      </c>
      <c r="D446" s="21" t="s">
        <v>23</v>
      </c>
      <c r="E446" s="21" t="s">
        <v>40</v>
      </c>
      <c r="F446" s="21" t="s">
        <v>30</v>
      </c>
      <c r="G446" s="21" t="s">
        <v>19</v>
      </c>
      <c r="H446" s="21" t="s">
        <v>8</v>
      </c>
      <c r="I446" s="42">
        <v>0</v>
      </c>
      <c r="J446" s="42">
        <v>0</v>
      </c>
      <c r="K446" s="42">
        <v>0</v>
      </c>
      <c r="L446" s="42">
        <v>0</v>
      </c>
      <c r="M446" s="20">
        <v>0</v>
      </c>
      <c r="N446" s="42">
        <v>0</v>
      </c>
      <c r="O446" s="42">
        <v>0</v>
      </c>
      <c r="Q446" s="17">
        <v>1</v>
      </c>
      <c r="R446" s="8">
        <f t="shared" si="48"/>
        <v>0</v>
      </c>
      <c r="S446" s="8">
        <f t="shared" si="49"/>
        <v>0</v>
      </c>
      <c r="T446" s="8">
        <f t="shared" si="50"/>
        <v>0</v>
      </c>
      <c r="U446" s="8">
        <f t="shared" si="51"/>
        <v>0</v>
      </c>
      <c r="V446" s="8">
        <f t="shared" si="52"/>
        <v>0</v>
      </c>
      <c r="W446" s="8">
        <f t="shared" si="53"/>
        <v>0</v>
      </c>
      <c r="X446" s="8">
        <f t="shared" si="54"/>
        <v>0</v>
      </c>
      <c r="Y446" s="8">
        <f t="shared" si="55"/>
        <v>0</v>
      </c>
      <c r="Z446" t="s">
        <v>103</v>
      </c>
      <c r="AA446" t="s">
        <v>64</v>
      </c>
    </row>
    <row r="447" spans="1:27" ht="12.8" hidden="1" customHeight="1" thickBot="1" x14ac:dyDescent="0.3">
      <c r="A447" s="4" t="s">
        <v>64</v>
      </c>
      <c r="B447" s="21" t="s">
        <v>19</v>
      </c>
      <c r="C447" s="21" t="s">
        <v>8</v>
      </c>
      <c r="D447" s="21" t="s">
        <v>42</v>
      </c>
      <c r="E447" s="21" t="s">
        <v>40</v>
      </c>
      <c r="F447" s="21" t="s">
        <v>30</v>
      </c>
      <c r="G447" s="21" t="s">
        <v>19</v>
      </c>
      <c r="H447" s="21" t="s">
        <v>8</v>
      </c>
      <c r="I447" s="42">
        <v>0</v>
      </c>
      <c r="J447" s="42">
        <v>0</v>
      </c>
      <c r="K447" s="42">
        <v>0</v>
      </c>
      <c r="L447" s="42">
        <v>0</v>
      </c>
      <c r="M447" s="20">
        <v>0</v>
      </c>
      <c r="N447" s="42">
        <v>0</v>
      </c>
      <c r="O447" s="42">
        <v>0</v>
      </c>
      <c r="Q447" s="17">
        <v>1</v>
      </c>
      <c r="R447" s="8">
        <f t="shared" si="48"/>
        <v>0</v>
      </c>
      <c r="S447" s="8">
        <f t="shared" si="49"/>
        <v>0</v>
      </c>
      <c r="T447" s="8">
        <f t="shared" si="50"/>
        <v>0</v>
      </c>
      <c r="U447" s="8">
        <f t="shared" si="51"/>
        <v>0</v>
      </c>
      <c r="V447" s="8">
        <f t="shared" si="52"/>
        <v>0</v>
      </c>
      <c r="W447" s="8">
        <f t="shared" si="53"/>
        <v>0</v>
      </c>
      <c r="X447" s="8">
        <f t="shared" si="54"/>
        <v>0</v>
      </c>
      <c r="Y447" s="8">
        <f t="shared" si="55"/>
        <v>0</v>
      </c>
      <c r="Z447" t="s">
        <v>103</v>
      </c>
      <c r="AA447" t="s">
        <v>64</v>
      </c>
    </row>
    <row r="448" spans="1:27" ht="12.8" hidden="1" customHeight="1" thickBot="1" x14ac:dyDescent="0.3">
      <c r="A448" s="4" t="s">
        <v>64</v>
      </c>
      <c r="B448" s="21" t="s">
        <v>19</v>
      </c>
      <c r="C448" s="21" t="s">
        <v>8</v>
      </c>
      <c r="D448" s="21" t="s">
        <v>48</v>
      </c>
      <c r="E448" s="21" t="s">
        <v>40</v>
      </c>
      <c r="F448" s="21" t="s">
        <v>30</v>
      </c>
      <c r="G448" s="21" t="s">
        <v>19</v>
      </c>
      <c r="H448" s="21" t="s">
        <v>8</v>
      </c>
      <c r="I448" s="42">
        <v>0</v>
      </c>
      <c r="J448" s="42">
        <v>0</v>
      </c>
      <c r="K448" s="42">
        <v>0</v>
      </c>
      <c r="L448" s="42">
        <v>0</v>
      </c>
      <c r="M448" s="42">
        <v>0</v>
      </c>
      <c r="N448" s="42">
        <v>0</v>
      </c>
      <c r="O448" s="42">
        <v>0</v>
      </c>
      <c r="Q448" s="17">
        <v>1</v>
      </c>
      <c r="R448" s="8">
        <f t="shared" si="48"/>
        <v>0</v>
      </c>
      <c r="S448" s="8">
        <f t="shared" si="49"/>
        <v>0</v>
      </c>
      <c r="T448" s="8">
        <f t="shared" si="50"/>
        <v>0</v>
      </c>
      <c r="U448" s="8">
        <f t="shared" si="51"/>
        <v>0</v>
      </c>
      <c r="V448" s="8">
        <f t="shared" si="52"/>
        <v>0</v>
      </c>
      <c r="W448" s="8">
        <f t="shared" si="53"/>
        <v>0</v>
      </c>
      <c r="X448" s="8">
        <f t="shared" si="54"/>
        <v>0</v>
      </c>
      <c r="Y448" s="8">
        <f t="shared" si="55"/>
        <v>0</v>
      </c>
      <c r="Z448" t="s">
        <v>103</v>
      </c>
      <c r="AA448" t="s">
        <v>64</v>
      </c>
    </row>
    <row r="449" spans="1:27" ht="12.8" hidden="1" customHeight="1" thickBot="1" x14ac:dyDescent="0.3">
      <c r="A449" s="4" t="s">
        <v>64</v>
      </c>
      <c r="B449" s="26" t="s">
        <v>19</v>
      </c>
      <c r="C449" s="26" t="s">
        <v>8</v>
      </c>
      <c r="D449" s="26" t="s">
        <v>48</v>
      </c>
      <c r="E449" s="26" t="s">
        <v>40</v>
      </c>
      <c r="F449" s="21" t="s">
        <v>30</v>
      </c>
      <c r="G449" s="26" t="s">
        <v>19</v>
      </c>
      <c r="H449" s="26" t="s">
        <v>8</v>
      </c>
      <c r="I449" s="27">
        <v>0</v>
      </c>
      <c r="J449" s="27"/>
      <c r="K449" s="27">
        <v>0</v>
      </c>
      <c r="L449" s="27"/>
      <c r="M449" s="27"/>
      <c r="N449" s="27"/>
      <c r="O449" s="27">
        <v>0</v>
      </c>
      <c r="Q449" s="17">
        <v>1</v>
      </c>
      <c r="R449" s="8">
        <f t="shared" si="48"/>
        <v>0</v>
      </c>
      <c r="S449" s="8">
        <f t="shared" si="49"/>
        <v>0</v>
      </c>
      <c r="T449" s="8">
        <f t="shared" si="50"/>
        <v>0</v>
      </c>
      <c r="U449" s="8">
        <f t="shared" si="51"/>
        <v>0</v>
      </c>
      <c r="V449" s="8">
        <f t="shared" si="52"/>
        <v>0</v>
      </c>
      <c r="W449" s="8">
        <f t="shared" si="53"/>
        <v>0</v>
      </c>
      <c r="X449" s="8">
        <f t="shared" si="54"/>
        <v>0</v>
      </c>
      <c r="Y449" s="8">
        <f t="shared" si="55"/>
        <v>0</v>
      </c>
      <c r="Z449" t="s">
        <v>103</v>
      </c>
      <c r="AA449" t="s">
        <v>64</v>
      </c>
    </row>
    <row r="450" spans="1:27" ht="12.8" hidden="1" customHeight="1" thickBot="1" x14ac:dyDescent="0.3">
      <c r="A450" s="4" t="s">
        <v>64</v>
      </c>
      <c r="B450" s="21" t="s">
        <v>19</v>
      </c>
      <c r="C450" s="21" t="s">
        <v>8</v>
      </c>
      <c r="D450" s="21" t="s">
        <v>31</v>
      </c>
      <c r="E450" s="21" t="s">
        <v>40</v>
      </c>
      <c r="F450" s="21" t="s">
        <v>30</v>
      </c>
      <c r="G450" s="21" t="s">
        <v>19</v>
      </c>
      <c r="H450" s="21" t="s">
        <v>8</v>
      </c>
      <c r="I450" s="42">
        <v>0</v>
      </c>
      <c r="J450" s="42">
        <v>0</v>
      </c>
      <c r="K450" s="42">
        <v>0</v>
      </c>
      <c r="L450" s="42">
        <v>0</v>
      </c>
      <c r="M450" s="20">
        <v>0</v>
      </c>
      <c r="N450" s="42">
        <v>0</v>
      </c>
      <c r="O450" s="42">
        <v>0</v>
      </c>
      <c r="Q450" s="17">
        <v>1</v>
      </c>
      <c r="R450" s="8">
        <f t="shared" si="48"/>
        <v>0</v>
      </c>
      <c r="S450" s="8">
        <f t="shared" si="49"/>
        <v>0</v>
      </c>
      <c r="T450" s="8">
        <f t="shared" si="50"/>
        <v>0</v>
      </c>
      <c r="U450" s="8">
        <f t="shared" si="51"/>
        <v>0</v>
      </c>
      <c r="V450" s="8">
        <f t="shared" si="52"/>
        <v>0</v>
      </c>
      <c r="W450" s="8">
        <f t="shared" si="53"/>
        <v>0</v>
      </c>
      <c r="X450" s="8">
        <f t="shared" si="54"/>
        <v>0</v>
      </c>
      <c r="Y450" s="8">
        <f t="shared" si="55"/>
        <v>0</v>
      </c>
      <c r="Z450" t="s">
        <v>103</v>
      </c>
      <c r="AA450" t="s">
        <v>64</v>
      </c>
    </row>
    <row r="451" spans="1:27" ht="12.8" hidden="1" customHeight="1" thickBot="1" x14ac:dyDescent="0.3">
      <c r="A451" s="4" t="s">
        <v>64</v>
      </c>
      <c r="B451" s="21" t="s">
        <v>19</v>
      </c>
      <c r="C451" s="21" t="s">
        <v>8</v>
      </c>
      <c r="D451" s="21" t="s">
        <v>25</v>
      </c>
      <c r="E451" s="21" t="s">
        <v>40</v>
      </c>
      <c r="F451" s="21" t="s">
        <v>30</v>
      </c>
      <c r="G451" s="21" t="s">
        <v>19</v>
      </c>
      <c r="H451" s="21" t="s">
        <v>8</v>
      </c>
      <c r="I451" s="42">
        <v>0</v>
      </c>
      <c r="J451" s="42">
        <v>0</v>
      </c>
      <c r="K451" s="42">
        <v>0</v>
      </c>
      <c r="L451" s="42">
        <v>0</v>
      </c>
      <c r="M451" s="20">
        <v>0</v>
      </c>
      <c r="N451" s="42">
        <v>0</v>
      </c>
      <c r="O451" s="42">
        <v>0</v>
      </c>
      <c r="Q451" s="17">
        <v>1</v>
      </c>
      <c r="R451" s="8">
        <f t="shared" si="48"/>
        <v>0</v>
      </c>
      <c r="S451" s="8">
        <f t="shared" si="49"/>
        <v>0</v>
      </c>
      <c r="T451" s="8">
        <f t="shared" si="50"/>
        <v>0</v>
      </c>
      <c r="U451" s="8">
        <f t="shared" si="51"/>
        <v>0</v>
      </c>
      <c r="V451" s="8">
        <f t="shared" si="52"/>
        <v>0</v>
      </c>
      <c r="W451" s="8">
        <f t="shared" si="53"/>
        <v>0</v>
      </c>
      <c r="X451" s="8">
        <f t="shared" si="54"/>
        <v>0</v>
      </c>
      <c r="Y451" s="8">
        <f t="shared" si="55"/>
        <v>0</v>
      </c>
      <c r="Z451" t="s">
        <v>103</v>
      </c>
      <c r="AA451" t="s">
        <v>64</v>
      </c>
    </row>
    <row r="452" spans="1:27" ht="12.8" hidden="1" customHeight="1" thickBot="1" x14ac:dyDescent="0.3">
      <c r="A452" s="4" t="s">
        <v>64</v>
      </c>
      <c r="B452" s="21" t="s">
        <v>19</v>
      </c>
      <c r="C452" s="21" t="s">
        <v>8</v>
      </c>
      <c r="D452" s="21" t="s">
        <v>41</v>
      </c>
      <c r="E452" s="21" t="s">
        <v>40</v>
      </c>
      <c r="F452" s="21" t="s">
        <v>30</v>
      </c>
      <c r="G452" s="21" t="s">
        <v>19</v>
      </c>
      <c r="H452" s="21" t="s">
        <v>8</v>
      </c>
      <c r="I452" s="42">
        <v>0</v>
      </c>
      <c r="J452" s="42">
        <v>0</v>
      </c>
      <c r="K452" s="42">
        <v>0</v>
      </c>
      <c r="L452" s="42">
        <v>0</v>
      </c>
      <c r="M452" s="42">
        <v>0</v>
      </c>
      <c r="N452" s="42">
        <v>0</v>
      </c>
      <c r="O452" s="42">
        <v>0</v>
      </c>
      <c r="Q452" s="17">
        <v>1</v>
      </c>
      <c r="R452" s="8">
        <f t="shared" si="48"/>
        <v>0</v>
      </c>
      <c r="S452" s="8">
        <f t="shared" si="49"/>
        <v>0</v>
      </c>
      <c r="T452" s="8">
        <f t="shared" si="50"/>
        <v>0</v>
      </c>
      <c r="U452" s="8">
        <f t="shared" si="51"/>
        <v>0</v>
      </c>
      <c r="V452" s="8">
        <f t="shared" si="52"/>
        <v>0</v>
      </c>
      <c r="W452" s="8">
        <f t="shared" si="53"/>
        <v>0</v>
      </c>
      <c r="X452" s="8">
        <f t="shared" si="54"/>
        <v>0</v>
      </c>
      <c r="Y452" s="8">
        <f t="shared" si="55"/>
        <v>0</v>
      </c>
      <c r="Z452" t="s">
        <v>103</v>
      </c>
      <c r="AA452" t="s">
        <v>64</v>
      </c>
    </row>
    <row r="453" spans="1:27" ht="12.8" hidden="1" customHeight="1" thickBot="1" x14ac:dyDescent="0.3">
      <c r="A453" s="4" t="s">
        <v>64</v>
      </c>
      <c r="B453" s="21" t="s">
        <v>19</v>
      </c>
      <c r="C453" s="21" t="s">
        <v>8</v>
      </c>
      <c r="D453" s="21" t="s">
        <v>36</v>
      </c>
      <c r="E453" s="21" t="s">
        <v>40</v>
      </c>
      <c r="F453" s="21" t="s">
        <v>30</v>
      </c>
      <c r="G453" s="21" t="s">
        <v>19</v>
      </c>
      <c r="H453" s="21" t="s">
        <v>8</v>
      </c>
      <c r="I453" s="42">
        <v>0</v>
      </c>
      <c r="J453" s="42">
        <v>0</v>
      </c>
      <c r="K453" s="42">
        <v>0</v>
      </c>
      <c r="L453" s="42">
        <v>0</v>
      </c>
      <c r="M453" s="42">
        <v>0</v>
      </c>
      <c r="N453" s="42">
        <v>0</v>
      </c>
      <c r="O453" s="42">
        <v>0</v>
      </c>
      <c r="Q453" s="17">
        <v>1</v>
      </c>
      <c r="R453" s="8">
        <f t="shared" si="48"/>
        <v>0</v>
      </c>
      <c r="S453" s="8">
        <f t="shared" si="49"/>
        <v>0</v>
      </c>
      <c r="T453" s="8">
        <f t="shared" si="50"/>
        <v>0</v>
      </c>
      <c r="U453" s="8">
        <f t="shared" si="51"/>
        <v>0</v>
      </c>
      <c r="V453" s="8">
        <f t="shared" si="52"/>
        <v>0</v>
      </c>
      <c r="W453" s="8">
        <f t="shared" si="53"/>
        <v>0</v>
      </c>
      <c r="X453" s="8">
        <f t="shared" si="54"/>
        <v>0</v>
      </c>
      <c r="Y453" s="8">
        <f t="shared" si="55"/>
        <v>0</v>
      </c>
      <c r="Z453" t="s">
        <v>103</v>
      </c>
      <c r="AA453" t="s">
        <v>64</v>
      </c>
    </row>
  </sheetData>
  <autoFilter ref="A1:Z453" xr:uid="{00000000-0009-0000-0000-00000B000000}">
    <filterColumn colId="5">
      <filters>
        <filter val="303121"/>
      </filters>
    </filterColumn>
  </autoFilter>
  <sortState xmlns:xlrd2="http://schemas.microsoft.com/office/spreadsheetml/2017/richdata2" ref="A2:AA453">
    <sortCondition ref="A2:A453"/>
    <sortCondition ref="G2:G453"/>
    <sortCondition ref="H2:H453"/>
    <sortCondition ref="F2:F453"/>
    <sortCondition ref="D2:D453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6"/>
  <sheetViews>
    <sheetView workbookViewId="0">
      <selection activeCell="L11" sqref="L11"/>
    </sheetView>
  </sheetViews>
  <sheetFormatPr defaultColWidth="8.8984375" defaultRowHeight="14" x14ac:dyDescent="0.3"/>
  <cols>
    <col min="1" max="6" width="8.8984375" style="10"/>
    <col min="7" max="7" width="9.3984375" style="10" bestFit="1" customWidth="1"/>
    <col min="8" max="12" width="8.8984375" style="10"/>
    <col min="13" max="13" width="0" style="10" hidden="1" customWidth="1"/>
    <col min="14" max="18" width="8.8984375" style="10"/>
    <col min="19" max="19" width="9.3984375" style="10" bestFit="1" customWidth="1"/>
    <col min="20" max="16384" width="8.8984375" style="10"/>
  </cols>
  <sheetData>
    <row r="1" spans="1:19" s="9" customFormat="1" x14ac:dyDescent="0.3">
      <c r="B1" s="9" t="s">
        <v>73</v>
      </c>
      <c r="C1" s="9" t="s">
        <v>74</v>
      </c>
      <c r="D1" s="9" t="s">
        <v>75</v>
      </c>
      <c r="E1" s="9" t="s">
        <v>76</v>
      </c>
      <c r="F1" s="9" t="s">
        <v>77</v>
      </c>
      <c r="H1" s="9" t="s">
        <v>78</v>
      </c>
      <c r="I1" s="9" t="s">
        <v>79</v>
      </c>
      <c r="J1" s="9" t="s">
        <v>80</v>
      </c>
      <c r="K1" s="9" t="s">
        <v>81</v>
      </c>
      <c r="L1" s="9" t="s">
        <v>82</v>
      </c>
      <c r="N1" s="9" t="s">
        <v>78</v>
      </c>
      <c r="O1" s="9" t="s">
        <v>79</v>
      </c>
      <c r="P1" s="9" t="s">
        <v>80</v>
      </c>
      <c r="Q1" s="9" t="s">
        <v>81</v>
      </c>
      <c r="R1" s="9" t="s">
        <v>82</v>
      </c>
    </row>
    <row r="2" spans="1:19" x14ac:dyDescent="0.3">
      <c r="A2" s="10" t="str">
        <f>B2&amp;"."&amp;C2</f>
        <v>CD.AA</v>
      </c>
      <c r="B2" s="10" t="s">
        <v>7</v>
      </c>
      <c r="C2" s="10" t="s">
        <v>13</v>
      </c>
      <c r="D2" s="11">
        <v>0.70577999999999996</v>
      </c>
      <c r="E2" s="11">
        <v>0.20513000000000001</v>
      </c>
      <c r="F2" s="11">
        <v>8.9090000000000003E-2</v>
      </c>
      <c r="G2" s="12">
        <f>SUM(D2:F2)</f>
        <v>1</v>
      </c>
      <c r="H2" s="11">
        <v>0.68594999999999995</v>
      </c>
      <c r="I2" s="11">
        <v>0.31405</v>
      </c>
      <c r="J2" s="11">
        <v>0.72272000000000003</v>
      </c>
      <c r="K2" s="11">
        <v>0.27728000000000003</v>
      </c>
      <c r="L2" s="11">
        <v>1</v>
      </c>
      <c r="M2" s="12">
        <f>SUM(H2:L2)</f>
        <v>3</v>
      </c>
      <c r="N2" s="12">
        <f>ROUND(D2*H2,5)</f>
        <v>0.48413</v>
      </c>
      <c r="O2" s="12">
        <f>ROUND(D2*I2,5)</f>
        <v>0.22165000000000001</v>
      </c>
      <c r="P2" s="12">
        <f>ROUND(E2*J2,5)</f>
        <v>0.14824999999999999</v>
      </c>
      <c r="Q2" s="13">
        <f>ROUND(E2*K2,5)</f>
        <v>5.688E-2</v>
      </c>
      <c r="R2" s="13">
        <f>ROUND(F2*L2,5)</f>
        <v>8.9090000000000003E-2</v>
      </c>
      <c r="S2" s="13">
        <f>SUM(N2:R2)</f>
        <v>1</v>
      </c>
    </row>
    <row r="3" spans="1:19" x14ac:dyDescent="0.3">
      <c r="A3" s="10" t="str">
        <f>B3&amp;"."&amp;C3</f>
        <v>CD.WA</v>
      </c>
      <c r="B3" s="10" t="s">
        <v>7</v>
      </c>
      <c r="C3" s="10" t="s">
        <v>8</v>
      </c>
      <c r="D3" s="11">
        <v>0.77873999999999999</v>
      </c>
      <c r="E3" s="11">
        <v>0.22126000000000001</v>
      </c>
      <c r="F3" s="12"/>
      <c r="G3" s="12">
        <f>SUM(D3:F3)</f>
        <v>1</v>
      </c>
      <c r="H3" s="11">
        <v>1</v>
      </c>
      <c r="I3" s="11"/>
      <c r="J3" s="11">
        <v>1</v>
      </c>
      <c r="K3" s="11"/>
      <c r="L3" s="12"/>
      <c r="M3" s="12">
        <f>SUM(H3:L3)</f>
        <v>2</v>
      </c>
      <c r="N3" s="12">
        <f>ROUND(D3*H3,5)</f>
        <v>0.77873999999999999</v>
      </c>
      <c r="O3" s="12">
        <f>ROUND(D3*I3,5)</f>
        <v>0</v>
      </c>
      <c r="P3" s="12">
        <f>ROUND(E3*J3,5)</f>
        <v>0.22126000000000001</v>
      </c>
      <c r="Q3" s="13">
        <f>ROUND(E3*K3,5)</f>
        <v>0</v>
      </c>
      <c r="R3" s="13">
        <f>ROUND(F3*L3,5)</f>
        <v>0</v>
      </c>
      <c r="S3" s="13">
        <f>SUM(N3:R3)</f>
        <v>1</v>
      </c>
    </row>
    <row r="5" spans="1:19" customFormat="1" x14ac:dyDescent="0.3">
      <c r="A5" t="str">
        <f>B5&amp;"."&amp;C5</f>
        <v>CD.AA</v>
      </c>
      <c r="B5" t="s">
        <v>7</v>
      </c>
      <c r="C5" t="s">
        <v>13</v>
      </c>
      <c r="D5" s="11">
        <v>0.70577999999999996</v>
      </c>
      <c r="E5" s="11">
        <v>0.20513000000000001</v>
      </c>
      <c r="F5" s="11">
        <v>8.9090000000000003E-2</v>
      </c>
      <c r="G5" s="12">
        <f>SUM(D5:F5)</f>
        <v>1</v>
      </c>
      <c r="H5" s="11">
        <v>0.69189000000000001</v>
      </c>
      <c r="I5" s="11">
        <v>0.30810999999999999</v>
      </c>
      <c r="J5" s="11">
        <v>0.72592999999999996</v>
      </c>
      <c r="K5" s="11">
        <v>0.27406999999999998</v>
      </c>
      <c r="L5" s="11">
        <v>1</v>
      </c>
      <c r="M5" s="12">
        <f>SUM(H5:L5)</f>
        <v>3</v>
      </c>
      <c r="N5" s="12">
        <f>ROUND(D5*H5,5)</f>
        <v>0.48831999999999998</v>
      </c>
      <c r="O5" s="12">
        <f>ROUND(D5*I5,5)</f>
        <v>0.21745999999999999</v>
      </c>
      <c r="P5" s="12">
        <f>ROUND(E5*J5,5)</f>
        <v>0.14890999999999999</v>
      </c>
      <c r="Q5" s="14">
        <f>ROUND(E5*K5,5)</f>
        <v>5.6219999999999999E-2</v>
      </c>
      <c r="R5" s="14">
        <f>ROUND(F5*L5,5)</f>
        <v>8.9090000000000003E-2</v>
      </c>
      <c r="S5" s="14">
        <f>SUM(N5:R5)</f>
        <v>1</v>
      </c>
    </row>
    <row r="6" spans="1:19" x14ac:dyDescent="0.3">
      <c r="A6" s="10" t="s">
        <v>83</v>
      </c>
      <c r="B6" s="10" t="s">
        <v>7</v>
      </c>
      <c r="C6" s="10" t="s">
        <v>8</v>
      </c>
      <c r="D6" s="15">
        <v>0.77873999999999999</v>
      </c>
      <c r="E6" s="15">
        <v>0.22126000000000001</v>
      </c>
      <c r="F6" s="15"/>
      <c r="G6" s="15">
        <v>1</v>
      </c>
      <c r="H6" s="15">
        <v>1</v>
      </c>
      <c r="I6" s="15"/>
      <c r="J6" s="15">
        <v>1</v>
      </c>
      <c r="K6" s="15"/>
      <c r="L6" s="15"/>
      <c r="M6" s="15">
        <v>2</v>
      </c>
      <c r="N6" s="15">
        <v>0.77873999999999999</v>
      </c>
      <c r="O6" s="15">
        <v>0</v>
      </c>
      <c r="P6" s="15">
        <v>0.22126000000000001</v>
      </c>
      <c r="Q6" s="15">
        <v>0</v>
      </c>
      <c r="R6" s="15">
        <v>0</v>
      </c>
      <c r="S6" s="15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4"/>
  <sheetViews>
    <sheetView workbookViewId="0">
      <selection activeCell="B14" sqref="B14"/>
    </sheetView>
  </sheetViews>
  <sheetFormatPr defaultRowHeight="12.9" x14ac:dyDescent="0.25"/>
  <sheetData>
    <row r="1" spans="1:2" x14ac:dyDescent="0.25">
      <c r="A1" t="s">
        <v>44</v>
      </c>
      <c r="B1" t="s">
        <v>101</v>
      </c>
    </row>
    <row r="2" spans="1:2" x14ac:dyDescent="0.25">
      <c r="A2" t="s">
        <v>11</v>
      </c>
      <c r="B2" t="s">
        <v>101</v>
      </c>
    </row>
    <row r="3" spans="1:2" x14ac:dyDescent="0.25">
      <c r="A3" t="s">
        <v>27</v>
      </c>
      <c r="B3" t="s">
        <v>102</v>
      </c>
    </row>
    <row r="4" spans="1:2" x14ac:dyDescent="0.25">
      <c r="A4" t="s">
        <v>53</v>
      </c>
      <c r="B4" t="s">
        <v>102</v>
      </c>
    </row>
    <row r="5" spans="1:2" x14ac:dyDescent="0.25">
      <c r="A5" t="s">
        <v>22</v>
      </c>
      <c r="B5" t="s">
        <v>103</v>
      </c>
    </row>
    <row r="6" spans="1:2" x14ac:dyDescent="0.25">
      <c r="A6" t="s">
        <v>38</v>
      </c>
      <c r="B6" t="s">
        <v>103</v>
      </c>
    </row>
    <row r="7" spans="1:2" x14ac:dyDescent="0.25">
      <c r="A7" t="s">
        <v>18</v>
      </c>
      <c r="B7" t="s">
        <v>103</v>
      </c>
    </row>
    <row r="8" spans="1:2" x14ac:dyDescent="0.25">
      <c r="A8" t="s">
        <v>33</v>
      </c>
      <c r="B8" t="s">
        <v>103</v>
      </c>
    </row>
    <row r="9" spans="1:2" x14ac:dyDescent="0.25">
      <c r="A9" t="s">
        <v>30</v>
      </c>
      <c r="B9" t="s">
        <v>103</v>
      </c>
    </row>
    <row r="12" spans="1:2" ht="13.45" thickBot="1" x14ac:dyDescent="0.3">
      <c r="A12" s="4" t="s">
        <v>65</v>
      </c>
      <c r="B12" s="4" t="s">
        <v>65</v>
      </c>
    </row>
    <row r="13" spans="1:2" ht="13.45" thickBot="1" x14ac:dyDescent="0.3">
      <c r="A13" s="3" t="s">
        <v>66</v>
      </c>
      <c r="B13" s="4" t="s">
        <v>65</v>
      </c>
    </row>
    <row r="14" spans="1:2" ht="13.45" thickBot="1" x14ac:dyDescent="0.3">
      <c r="A14" s="4" t="s">
        <v>64</v>
      </c>
      <c r="B14" s="4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O28"/>
  <sheetViews>
    <sheetView tabSelected="1" workbookViewId="0">
      <selection activeCell="G4" sqref="G4"/>
    </sheetView>
  </sheetViews>
  <sheetFormatPr defaultRowHeight="12.9" x14ac:dyDescent="0.25"/>
  <cols>
    <col min="1" max="1" width="17" bestFit="1" customWidth="1"/>
    <col min="2" max="2" width="13.296875" bestFit="1" customWidth="1"/>
    <col min="3" max="3" width="15.296875" bestFit="1" customWidth="1"/>
    <col min="4" max="14" width="12.69921875" bestFit="1" customWidth="1"/>
    <col min="15" max="15" width="14.29687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'Summary-Cost-E'!AM2</f>
        <v>58180981.940897502</v>
      </c>
      <c r="C6" s="18">
        <f>'Summary-Cost-E'!AN2</f>
        <v>58180981.940897502</v>
      </c>
      <c r="D6" s="18">
        <f>'Summary-Cost-E'!AO2</f>
        <v>58180981.940897502</v>
      </c>
      <c r="E6" s="18">
        <f>'Summary-Cost-E'!AP2</f>
        <v>58180981.940897502</v>
      </c>
      <c r="F6" s="18">
        <f>'Summary-Cost-E'!AQ2</f>
        <v>58180981.940897502</v>
      </c>
      <c r="G6" s="18">
        <f>'Summary-Cost-E'!AR2</f>
        <v>58180981.940897502</v>
      </c>
      <c r="H6" s="18">
        <f>'Summary-Cost-E'!AS2</f>
        <v>58180981.940897502</v>
      </c>
      <c r="I6" s="18">
        <f>'Summary-Cost-E'!AT2</f>
        <v>58180981.940897502</v>
      </c>
      <c r="J6" s="18">
        <f>'Summary-Cost-E'!AU2</f>
        <v>58180981.940897502</v>
      </c>
      <c r="K6" s="18">
        <f>'Summary-Cost-E'!AV2</f>
        <v>58180981.940897502</v>
      </c>
      <c r="L6" s="18">
        <f>'Summary-Cost-E'!AW2</f>
        <v>58180981.940897502</v>
      </c>
      <c r="M6" s="18">
        <f>'Summary-Cost-E'!AX2</f>
        <v>58180981.940897502</v>
      </c>
      <c r="N6" s="18">
        <f>'Summary-Cost-E'!AY2</f>
        <v>58180981.940897502</v>
      </c>
      <c r="O6" s="18">
        <f>(((B6+N6)/2)+C6+D6+E6+F6+G6+H6+I6+J6+K6+L6+M6)/12</f>
        <v>58180981.940897502</v>
      </c>
    </row>
    <row r="7" spans="1:15" x14ac:dyDescent="0.25">
      <c r="A7" t="s">
        <v>119</v>
      </c>
      <c r="B7" s="18">
        <f>SUM('Summary-Cost-E'!AM4:AM8)</f>
        <v>12781799.544080399</v>
      </c>
      <c r="C7" s="18">
        <f>SUM('Summary-Cost-E'!AN4:AN8)</f>
        <v>12781799.544080399</v>
      </c>
      <c r="D7" s="18">
        <f>SUM('Summary-Cost-E'!AO4:AO8)</f>
        <v>12781799.544080399</v>
      </c>
      <c r="E7" s="18">
        <f>SUM('Summary-Cost-E'!AP4:AP8)</f>
        <v>12781799.544080399</v>
      </c>
      <c r="F7" s="18">
        <f>SUM('Summary-Cost-E'!AQ4:AQ8)</f>
        <v>12781799.544080399</v>
      </c>
      <c r="G7" s="18">
        <f>SUM('Summary-Cost-E'!AR4:AR8)</f>
        <v>12781799.544080399</v>
      </c>
      <c r="H7" s="18">
        <f>SUM('Summary-Cost-E'!AS4:AS8)</f>
        <v>12781799.544080399</v>
      </c>
      <c r="I7" s="18">
        <f>SUM('Summary-Cost-E'!AT4:AT8)</f>
        <v>12781799.544080399</v>
      </c>
      <c r="J7" s="18">
        <f>SUM('Summary-Cost-E'!AU4:AU8)</f>
        <v>12781799.544080399</v>
      </c>
      <c r="K7" s="18">
        <f>SUM('Summary-Cost-E'!AV4:AV8)</f>
        <v>12781799.544080399</v>
      </c>
      <c r="L7" s="18">
        <f>SUM('Summary-Cost-E'!AW4:AW8)</f>
        <v>12781799.544080399</v>
      </c>
      <c r="M7" s="18">
        <f>SUM('Summary-Cost-E'!AX4:AX8)</f>
        <v>12781799.544080399</v>
      </c>
      <c r="N7" s="18">
        <f>SUM('Summary-Cost-E'!AY4:AY8)</f>
        <v>12781799.544080399</v>
      </c>
      <c r="O7" s="18">
        <f t="shared" ref="O7:O8" si="0">(((B7+N7)/2)+C7+D7+E7+F7+G7+H7+I7+J7+K7+L7+M7)/12</f>
        <v>12781799.544080401</v>
      </c>
    </row>
    <row r="8" spans="1:15" x14ac:dyDescent="0.25">
      <c r="A8" t="s">
        <v>120</v>
      </c>
      <c r="B8" s="18">
        <f>SUM('Summary-Cost-E'!AM9:AM10)</f>
        <v>29981695.296652794</v>
      </c>
      <c r="C8" s="18">
        <f>SUM('Summary-Cost-E'!AN9:AN10)</f>
        <v>29981695.296652794</v>
      </c>
      <c r="D8" s="18">
        <f>SUM('Summary-Cost-E'!AO9:AO10)</f>
        <v>29981695.296652794</v>
      </c>
      <c r="E8" s="18">
        <f>SUM('Summary-Cost-E'!AP9:AP10)</f>
        <v>29981695.296652794</v>
      </c>
      <c r="F8" s="18">
        <f>SUM('Summary-Cost-E'!AQ9:AQ10)</f>
        <v>29981695.296652794</v>
      </c>
      <c r="G8" s="18">
        <f>SUM('Summary-Cost-E'!AR9:AR10)</f>
        <v>29981695.296652794</v>
      </c>
      <c r="H8" s="18">
        <f>SUM('Summary-Cost-E'!AS9:AS10)</f>
        <v>29981695.296652794</v>
      </c>
      <c r="I8" s="18">
        <f>SUM('Summary-Cost-E'!AT9:AT10)</f>
        <v>29981695.296652794</v>
      </c>
      <c r="J8" s="18">
        <f>SUM('Summary-Cost-E'!AU9:AU10)</f>
        <v>29981695.296652794</v>
      </c>
      <c r="K8" s="18">
        <f>SUM('Summary-Cost-E'!AV9:AV10)</f>
        <v>29981695.296652794</v>
      </c>
      <c r="L8" s="18">
        <f>SUM('Summary-Cost-E'!AW9:AW10)</f>
        <v>29981695.296652794</v>
      </c>
      <c r="M8" s="18">
        <f>SUM('Summary-Cost-E'!AX9:AX10)</f>
        <v>29981695.296652794</v>
      </c>
      <c r="N8" s="18">
        <f>SUM('Summary-Cost-E'!AY9:AY10)</f>
        <v>29981695.296652794</v>
      </c>
      <c r="O8" s="18">
        <f t="shared" si="0"/>
        <v>29981695.296652794</v>
      </c>
    </row>
    <row r="9" spans="1:15" ht="13.45" thickBot="1" x14ac:dyDescent="0.3">
      <c r="A9" t="s">
        <v>121</v>
      </c>
      <c r="B9" s="30">
        <f>SUM(B6:B8)</f>
        <v>100944476.78163069</v>
      </c>
      <c r="C9" s="30">
        <f>SUM(C6:C8)</f>
        <v>100944476.78163069</v>
      </c>
      <c r="D9" s="30">
        <f t="shared" ref="D9:O9" si="1">SUM(D6:D8)</f>
        <v>100944476.78163069</v>
      </c>
      <c r="E9" s="30">
        <f t="shared" si="1"/>
        <v>100944476.78163069</v>
      </c>
      <c r="F9" s="30">
        <f t="shared" si="1"/>
        <v>100944476.78163069</v>
      </c>
      <c r="G9" s="30">
        <f t="shared" si="1"/>
        <v>100944476.78163069</v>
      </c>
      <c r="H9" s="30">
        <f t="shared" si="1"/>
        <v>100944476.78163069</v>
      </c>
      <c r="I9" s="30">
        <f t="shared" si="1"/>
        <v>100944476.78163069</v>
      </c>
      <c r="J9" s="30">
        <f t="shared" si="1"/>
        <v>100944476.78163069</v>
      </c>
      <c r="K9" s="30">
        <f t="shared" si="1"/>
        <v>100944476.78163069</v>
      </c>
      <c r="L9" s="30">
        <f t="shared" si="1"/>
        <v>100944476.78163069</v>
      </c>
      <c r="M9" s="30">
        <f t="shared" si="1"/>
        <v>100944476.78163069</v>
      </c>
      <c r="N9" s="30">
        <f t="shared" si="1"/>
        <v>100944476.78163069</v>
      </c>
      <c r="O9" s="47">
        <f t="shared" si="1"/>
        <v>100944476.78163069</v>
      </c>
    </row>
    <row r="11" spans="1:15" x14ac:dyDescent="0.25">
      <c r="A11" t="s">
        <v>118</v>
      </c>
      <c r="B11" s="18">
        <f>'Summary-Cost-E'!AM102</f>
        <v>-7525527.4453998627</v>
      </c>
      <c r="C11" s="18">
        <f>'Summary-Cost-E'!AN102</f>
        <v>-7848431.8951718435</v>
      </c>
      <c r="D11" s="18">
        <f>'Summary-Cost-E'!AO102</f>
        <v>-8171336.3449438242</v>
      </c>
      <c r="E11" s="18">
        <f>'Summary-Cost-E'!AP102</f>
        <v>-8494240.794715805</v>
      </c>
      <c r="F11" s="18">
        <f>'Summary-Cost-E'!AQ102</f>
        <v>-8817145.2444877867</v>
      </c>
      <c r="G11" s="18">
        <f>'Summary-Cost-E'!AR102</f>
        <v>-9140049.6942597684</v>
      </c>
      <c r="H11" s="18">
        <f>'Summary-Cost-E'!AS102</f>
        <v>-9462954.14403175</v>
      </c>
      <c r="I11" s="18">
        <f>'Summary-Cost-E'!AT102</f>
        <v>-9785858.5938037317</v>
      </c>
      <c r="J11" s="18">
        <f>'Summary-Cost-E'!AU102</f>
        <v>-10108763.043575713</v>
      </c>
      <c r="K11" s="18">
        <f>'Summary-Cost-E'!AV102</f>
        <v>-10431667.493347695</v>
      </c>
      <c r="L11" s="18">
        <f>'Summary-Cost-E'!AW102</f>
        <v>-10754571.943119677</v>
      </c>
      <c r="M11" s="18">
        <f>'Summary-Cost-E'!AX102</f>
        <v>-11077476.392891658</v>
      </c>
      <c r="N11" s="18">
        <f>'Summary-Cost-E'!AY102</f>
        <v>-11400380.84266364</v>
      </c>
      <c r="O11" s="18">
        <f t="shared" ref="O11:O13" si="2">(((B11+N11)/2)+C11+D11+E11+F11+G11+H11+I11+J11+K11+L11+M11)/12</f>
        <v>-9462954.14403175</v>
      </c>
    </row>
    <row r="12" spans="1:15" x14ac:dyDescent="0.25">
      <c r="A12" t="s">
        <v>119</v>
      </c>
      <c r="B12" s="18">
        <f>SUM('Summary-Cost-E'!AM104:AM108)</f>
        <v>-4030586.5047394624</v>
      </c>
      <c r="C12" s="18">
        <f>SUM('Summary-Cost-E'!AN104:AN108)</f>
        <v>-4143307.5005267761</v>
      </c>
      <c r="D12" s="18">
        <f>SUM('Summary-Cost-E'!AO104:AO108)</f>
        <v>-4256028.4963140897</v>
      </c>
      <c r="E12" s="18">
        <f>SUM('Summary-Cost-E'!AP104:AP108)</f>
        <v>-4368749.4921014039</v>
      </c>
      <c r="F12" s="18">
        <f>SUM('Summary-Cost-E'!AQ104:AQ108)</f>
        <v>-4481470.487888718</v>
      </c>
      <c r="G12" s="18">
        <f>SUM('Summary-Cost-E'!AR104:AR108)</f>
        <v>-4594191.4836760322</v>
      </c>
      <c r="H12" s="18">
        <f>SUM('Summary-Cost-E'!AS104:AS108)</f>
        <v>-4706912.4794633454</v>
      </c>
      <c r="I12" s="18">
        <f>SUM('Summary-Cost-E'!AT104:AT108)</f>
        <v>-4819633.4752506595</v>
      </c>
      <c r="J12" s="18">
        <f>SUM('Summary-Cost-E'!AU104:AU108)</f>
        <v>-4932354.4710379736</v>
      </c>
      <c r="K12" s="18">
        <f>SUM('Summary-Cost-E'!AV104:AV108)</f>
        <v>-5045075.4668252869</v>
      </c>
      <c r="L12" s="18">
        <f>SUM('Summary-Cost-E'!AW104:AW108)</f>
        <v>-5157796.462612601</v>
      </c>
      <c r="M12" s="18">
        <f>SUM('Summary-Cost-E'!AX104:AX108)</f>
        <v>-5270517.4583999151</v>
      </c>
      <c r="N12" s="18">
        <f>SUM('Summary-Cost-E'!AY104:AY108)</f>
        <v>-5383238.4541872283</v>
      </c>
      <c r="O12" s="18">
        <f t="shared" si="2"/>
        <v>-4706912.4794633454</v>
      </c>
    </row>
    <row r="13" spans="1:15" x14ac:dyDescent="0.25">
      <c r="A13" t="s">
        <v>120</v>
      </c>
      <c r="B13" s="18">
        <f>SUM('Summary-Cost-E'!AM109:AM110)</f>
        <v>-14115394.463438449</v>
      </c>
      <c r="C13" s="18">
        <f>SUM('Summary-Cost-E'!AN109:AN110)</f>
        <v>-14476271.181320334</v>
      </c>
      <c r="D13" s="18">
        <f>SUM('Summary-Cost-E'!AO109:AO110)</f>
        <v>-14837147.899202218</v>
      </c>
      <c r="E13" s="18">
        <f>SUM('Summary-Cost-E'!AP109:AP110)</f>
        <v>-15198024.617084103</v>
      </c>
      <c r="F13" s="18">
        <f>SUM('Summary-Cost-E'!AQ109:AQ110)</f>
        <v>-15558901.334965987</v>
      </c>
      <c r="G13" s="18">
        <f>SUM('Summary-Cost-E'!AR109:AR110)</f>
        <v>-15919778.052847872</v>
      </c>
      <c r="H13" s="18">
        <f>SUM('Summary-Cost-E'!AS109:AS110)</f>
        <v>-16280654.770729756</v>
      </c>
      <c r="I13" s="18">
        <f>SUM('Summary-Cost-E'!AT109:AT110)</f>
        <v>-16641531.48861164</v>
      </c>
      <c r="J13" s="18">
        <f>SUM('Summary-Cost-E'!AU109:AU110)</f>
        <v>-17002408.206493527</v>
      </c>
      <c r="K13" s="18">
        <f>SUM('Summary-Cost-E'!AV109:AV110)</f>
        <v>-17363284.924375407</v>
      </c>
      <c r="L13" s="18">
        <f>SUM('Summary-Cost-E'!AW109:AW110)</f>
        <v>-17724161.642257296</v>
      </c>
      <c r="M13" s="18">
        <f>SUM('Summary-Cost-E'!AX109:AX110)</f>
        <v>-18085038.360139176</v>
      </c>
      <c r="N13" s="18">
        <f>SUM('Summary-Cost-E'!AY109:AY110)</f>
        <v>-18445915.078021064</v>
      </c>
      <c r="O13" s="18">
        <f t="shared" si="2"/>
        <v>-16280654.770729756</v>
      </c>
    </row>
    <row r="14" spans="1:15" ht="13.45" thickBot="1" x14ac:dyDescent="0.3">
      <c r="A14" t="s">
        <v>125</v>
      </c>
      <c r="B14" s="30">
        <f>SUM(B11:B13)</f>
        <v>-25671508.413577773</v>
      </c>
      <c r="C14" s="30">
        <f>SUM(C11:C13)</f>
        <v>-26468010.577018954</v>
      </c>
      <c r="D14" s="30">
        <f t="shared" ref="D14:O14" si="3">SUM(D11:D13)</f>
        <v>-27264512.740460135</v>
      </c>
      <c r="E14" s="30">
        <f t="shared" si="3"/>
        <v>-28061014.903901309</v>
      </c>
      <c r="F14" s="30">
        <f t="shared" si="3"/>
        <v>-28857517.06734249</v>
      </c>
      <c r="G14" s="30">
        <f t="shared" si="3"/>
        <v>-29654019.230783671</v>
      </c>
      <c r="H14" s="30">
        <f t="shared" si="3"/>
        <v>-30450521.394224852</v>
      </c>
      <c r="I14" s="30">
        <f t="shared" si="3"/>
        <v>-31247023.557666034</v>
      </c>
      <c r="J14" s="30">
        <f t="shared" si="3"/>
        <v>-32043525.721107215</v>
      </c>
      <c r="K14" s="30">
        <f t="shared" si="3"/>
        <v>-32840027.884548388</v>
      </c>
      <c r="L14" s="30">
        <f t="shared" si="3"/>
        <v>-33636530.047989577</v>
      </c>
      <c r="M14" s="30">
        <f t="shared" si="3"/>
        <v>-34433032.211430751</v>
      </c>
      <c r="N14" s="30">
        <f t="shared" si="3"/>
        <v>-35229534.374871932</v>
      </c>
      <c r="O14" s="47">
        <f t="shared" si="3"/>
        <v>-30450521.394224852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'Summary-Cost-E'!AN62</f>
        <v>322904.44977198116</v>
      </c>
      <c r="D18" s="18">
        <f>'Summary-Cost-E'!AO62</f>
        <v>322904.44977198116</v>
      </c>
      <c r="E18" s="18">
        <f>'Summary-Cost-E'!AP62</f>
        <v>322904.44977198116</v>
      </c>
      <c r="F18" s="18">
        <f>'Summary-Cost-E'!AQ62</f>
        <v>322904.44977198116</v>
      </c>
      <c r="G18" s="18">
        <f>'Summary-Cost-E'!AR62</f>
        <v>322904.44977198116</v>
      </c>
      <c r="H18" s="18">
        <f>'Summary-Cost-E'!AS62</f>
        <v>322904.44977198116</v>
      </c>
      <c r="I18" s="18">
        <f>'Summary-Cost-E'!AT62</f>
        <v>322904.44977198116</v>
      </c>
      <c r="J18" s="18">
        <f>'Summary-Cost-E'!AU62</f>
        <v>322904.44977198116</v>
      </c>
      <c r="K18" s="18">
        <f>'Summary-Cost-E'!AV62</f>
        <v>322904.44977198116</v>
      </c>
      <c r="L18" s="18">
        <f>'Summary-Cost-E'!AW62</f>
        <v>322904.44977198116</v>
      </c>
      <c r="M18" s="18">
        <f>'Summary-Cost-E'!AX62</f>
        <v>322904.44977198116</v>
      </c>
      <c r="N18" s="18">
        <f>'Summary-Cost-E'!AY62</f>
        <v>322904.44977198116</v>
      </c>
      <c r="O18" s="28">
        <f>SUM(C18:N18)</f>
        <v>3874853.3972637742</v>
      </c>
    </row>
    <row r="19" spans="1:15" x14ac:dyDescent="0.25">
      <c r="A19" t="s">
        <v>119</v>
      </c>
      <c r="C19" s="18">
        <f>SUM('Summary-Cost-E'!AN64:AN68)</f>
        <v>112720.99578731359</v>
      </c>
      <c r="D19" s="18">
        <f>SUM('Summary-Cost-E'!AO64:AO68)</f>
        <v>112720.99578731359</v>
      </c>
      <c r="E19" s="18">
        <f>SUM('Summary-Cost-E'!AP64:AP68)</f>
        <v>112720.99578731359</v>
      </c>
      <c r="F19" s="18">
        <f>SUM('Summary-Cost-E'!AQ64:AQ68)</f>
        <v>112720.99578731359</v>
      </c>
      <c r="G19" s="18">
        <f>SUM('Summary-Cost-E'!AR64:AR68)</f>
        <v>112720.99578731359</v>
      </c>
      <c r="H19" s="18">
        <f>SUM('Summary-Cost-E'!AS64:AS68)</f>
        <v>112720.99578731359</v>
      </c>
      <c r="I19" s="18">
        <f>SUM('Summary-Cost-E'!AT64:AT68)</f>
        <v>112720.99578731359</v>
      </c>
      <c r="J19" s="18">
        <f>SUM('Summary-Cost-E'!AU64:AU68)</f>
        <v>112720.99578731359</v>
      </c>
      <c r="K19" s="18">
        <f>SUM('Summary-Cost-E'!AV64:AV68)</f>
        <v>112720.99578731359</v>
      </c>
      <c r="L19" s="18">
        <f>SUM('Summary-Cost-E'!AW64:AW68)</f>
        <v>112720.99578731359</v>
      </c>
      <c r="M19" s="18">
        <f>SUM('Summary-Cost-E'!AX64:AX68)</f>
        <v>112720.99578731359</v>
      </c>
      <c r="N19" s="18">
        <f>SUM('Summary-Cost-E'!AY64:AY68)</f>
        <v>112720.99578731359</v>
      </c>
      <c r="O19" s="28">
        <f t="shared" ref="O19:O20" si="4">SUM(C19:N19)</f>
        <v>1352651.9494477632</v>
      </c>
    </row>
    <row r="20" spans="1:15" x14ac:dyDescent="0.25">
      <c r="A20" t="s">
        <v>120</v>
      </c>
      <c r="C20" s="18">
        <f>SUM('Summary-Cost-E'!AN69:AN70)</f>
        <v>360876.71788188425</v>
      </c>
      <c r="D20" s="18">
        <f>SUM('Summary-Cost-E'!AO69:AO70)</f>
        <v>360876.71788188425</v>
      </c>
      <c r="E20" s="18">
        <f>SUM('Summary-Cost-E'!AP69:AP70)</f>
        <v>360876.71788188425</v>
      </c>
      <c r="F20" s="18">
        <f>SUM('Summary-Cost-E'!AQ69:AQ70)</f>
        <v>360876.71788188425</v>
      </c>
      <c r="G20" s="18">
        <f>SUM('Summary-Cost-E'!AR69:AR70)</f>
        <v>360876.71788188425</v>
      </c>
      <c r="H20" s="18">
        <f>SUM('Summary-Cost-E'!AS69:AS70)</f>
        <v>360876.71788188425</v>
      </c>
      <c r="I20" s="18">
        <f>SUM('Summary-Cost-E'!AT69:AT70)</f>
        <v>360876.71788188425</v>
      </c>
      <c r="J20" s="18">
        <f>SUM('Summary-Cost-E'!AU69:AU70)</f>
        <v>360876.71788188425</v>
      </c>
      <c r="K20" s="18">
        <f>SUM('Summary-Cost-E'!AV69:AV70)</f>
        <v>360876.71788188425</v>
      </c>
      <c r="L20" s="18">
        <f>SUM('Summary-Cost-E'!AW69:AW70)</f>
        <v>360876.71788188425</v>
      </c>
      <c r="M20" s="18">
        <f>SUM('Summary-Cost-E'!AX69:AX70)</f>
        <v>360876.71788188425</v>
      </c>
      <c r="N20" s="18">
        <f>SUM('Summary-Cost-E'!AY69:AY70)</f>
        <v>360876.71788188425</v>
      </c>
      <c r="O20" s="28">
        <f t="shared" si="4"/>
        <v>4330520.6145826122</v>
      </c>
    </row>
    <row r="21" spans="1:15" ht="13.45" thickBot="1" x14ac:dyDescent="0.3">
      <c r="A21" t="s">
        <v>127</v>
      </c>
      <c r="C21" s="30">
        <f>SUM(C18:C20)</f>
        <v>796502.16344117909</v>
      </c>
      <c r="D21" s="30">
        <f t="shared" ref="D21:O21" si="5">SUM(D18:D20)</f>
        <v>796502.16344117909</v>
      </c>
      <c r="E21" s="30">
        <f t="shared" si="5"/>
        <v>796502.16344117909</v>
      </c>
      <c r="F21" s="30">
        <f t="shared" si="5"/>
        <v>796502.16344117909</v>
      </c>
      <c r="G21" s="30">
        <f t="shared" si="5"/>
        <v>796502.16344117909</v>
      </c>
      <c r="H21" s="30">
        <f t="shared" si="5"/>
        <v>796502.16344117909</v>
      </c>
      <c r="I21" s="30">
        <f t="shared" si="5"/>
        <v>796502.16344117909</v>
      </c>
      <c r="J21" s="30">
        <f t="shared" si="5"/>
        <v>796502.16344117909</v>
      </c>
      <c r="K21" s="30">
        <f t="shared" si="5"/>
        <v>796502.16344117909</v>
      </c>
      <c r="L21" s="30">
        <f t="shared" si="5"/>
        <v>796502.16344117909</v>
      </c>
      <c r="M21" s="30">
        <f t="shared" si="5"/>
        <v>796502.16344117909</v>
      </c>
      <c r="N21" s="30">
        <f t="shared" si="5"/>
        <v>796502.16344117909</v>
      </c>
      <c r="O21" s="30">
        <f t="shared" si="5"/>
        <v>9558025.9612941481</v>
      </c>
    </row>
    <row r="24" spans="1:15" x14ac:dyDescent="0.25">
      <c r="A24" t="s">
        <v>128</v>
      </c>
      <c r="B24" s="18">
        <f>'Summary-Cost-E'!AM19</f>
        <v>1282808.1249867999</v>
      </c>
      <c r="C24" s="18">
        <f>'Summary-Cost-E'!AN19</f>
        <v>1282808.1249867999</v>
      </c>
      <c r="D24" s="18">
        <f>'Summary-Cost-E'!AO19</f>
        <v>1282808.1249867999</v>
      </c>
      <c r="E24" s="18">
        <f>'Summary-Cost-E'!AP19</f>
        <v>1282808.1249867999</v>
      </c>
      <c r="F24" s="18">
        <f>'Summary-Cost-E'!AQ19</f>
        <v>1282808.1249867999</v>
      </c>
      <c r="G24" s="18">
        <f>'Summary-Cost-E'!AR19</f>
        <v>1282808.1249867999</v>
      </c>
      <c r="H24" s="18">
        <f>'Summary-Cost-E'!AS19</f>
        <v>1282808.1249867999</v>
      </c>
      <c r="I24" s="18">
        <f>'Summary-Cost-E'!AT19</f>
        <v>1282808.1249867999</v>
      </c>
      <c r="J24" s="18">
        <f>'Summary-Cost-E'!AU19</f>
        <v>1282808.1249867999</v>
      </c>
      <c r="K24" s="18">
        <f>'Summary-Cost-E'!AV19</f>
        <v>1282808.1249867999</v>
      </c>
      <c r="L24" s="18">
        <f>'Summary-Cost-E'!AW19</f>
        <v>1282808.1249867999</v>
      </c>
      <c r="M24" s="18">
        <f>'Summary-Cost-E'!AX19</f>
        <v>1282808.1249867999</v>
      </c>
      <c r="N24" s="18">
        <f>'Summary-Cost-E'!AY19</f>
        <v>1282808.1249867999</v>
      </c>
      <c r="O24" s="18">
        <f t="shared" ref="O24:O25" si="6">(((B24+N24)/2)+C24+D24+E24+F24+G24+H24+I24+J24+K24+L24+M24)/12</f>
        <v>1282808.1249867997</v>
      </c>
    </row>
    <row r="25" spans="1:15" x14ac:dyDescent="0.25">
      <c r="A25" t="s">
        <v>129</v>
      </c>
      <c r="B25" s="18">
        <f>'Summary-Cost-E'!AM119</f>
        <v>-218536.7970487714</v>
      </c>
      <c r="C25" s="18">
        <f>'Summary-Cost-E'!AN119</f>
        <v>-222043.13925706863</v>
      </c>
      <c r="D25" s="18">
        <f>'Summary-Cost-E'!AO119</f>
        <v>-225549.48146536588</v>
      </c>
      <c r="E25" s="18">
        <f>'Summary-Cost-E'!AP119</f>
        <v>-229055.82367366314</v>
      </c>
      <c r="F25" s="18">
        <f>'Summary-Cost-E'!AQ119</f>
        <v>-232562.16588196039</v>
      </c>
      <c r="G25" s="18">
        <f>'Summary-Cost-E'!AR119</f>
        <v>-236068.50809025764</v>
      </c>
      <c r="H25" s="18">
        <f>'Summary-Cost-E'!AS119</f>
        <v>-239574.85029855487</v>
      </c>
      <c r="I25" s="18">
        <f>'Summary-Cost-E'!AT119</f>
        <v>-243081.19250685209</v>
      </c>
      <c r="J25" s="18">
        <f>'Summary-Cost-E'!AU119</f>
        <v>-246587.53471514938</v>
      </c>
      <c r="K25" s="18">
        <f>'Summary-Cost-E'!AV119</f>
        <v>-250093.8769234466</v>
      </c>
      <c r="L25" s="18">
        <f>'Summary-Cost-E'!AW119</f>
        <v>-253600.21913174386</v>
      </c>
      <c r="M25" s="18">
        <f>'Summary-Cost-E'!AX119</f>
        <v>-257106.56134004111</v>
      </c>
      <c r="N25" s="18">
        <f>'Summary-Cost-E'!AY119</f>
        <v>-260612.90354833833</v>
      </c>
      <c r="O25" s="18">
        <f t="shared" si="6"/>
        <v>-239574.85029855487</v>
      </c>
    </row>
    <row r="26" spans="1:15" ht="13.45" thickBot="1" x14ac:dyDescent="0.3">
      <c r="A26" t="s">
        <v>130</v>
      </c>
      <c r="B26" s="30">
        <f>SUM(B24:B25)</f>
        <v>1064271.3279380286</v>
      </c>
      <c r="C26" s="30">
        <f t="shared" ref="C26:O26" si="7">SUM(C24:C25)</f>
        <v>1060764.9857297312</v>
      </c>
      <c r="D26" s="30">
        <f t="shared" si="7"/>
        <v>1057258.6435214339</v>
      </c>
      <c r="E26" s="30">
        <f t="shared" si="7"/>
        <v>1053752.3013131367</v>
      </c>
      <c r="F26" s="30">
        <f t="shared" si="7"/>
        <v>1050245.9591048395</v>
      </c>
      <c r="G26" s="30">
        <f t="shared" si="7"/>
        <v>1046739.6168965423</v>
      </c>
      <c r="H26" s="30">
        <f t="shared" si="7"/>
        <v>1043233.274688245</v>
      </c>
      <c r="I26" s="30">
        <f t="shared" si="7"/>
        <v>1039726.9324799478</v>
      </c>
      <c r="J26" s="30">
        <f t="shared" si="7"/>
        <v>1036220.5902716506</v>
      </c>
      <c r="K26" s="30">
        <f t="shared" si="7"/>
        <v>1032714.2480633534</v>
      </c>
      <c r="L26" s="30">
        <f t="shared" si="7"/>
        <v>1029207.905855056</v>
      </c>
      <c r="M26" s="30">
        <f t="shared" si="7"/>
        <v>1025701.5636467588</v>
      </c>
      <c r="N26" s="30">
        <f t="shared" si="7"/>
        <v>1022195.2214384616</v>
      </c>
      <c r="O26" s="30">
        <f t="shared" si="7"/>
        <v>1043233.2746882448</v>
      </c>
    </row>
    <row r="28" spans="1:15" x14ac:dyDescent="0.25">
      <c r="A28" t="s">
        <v>131</v>
      </c>
      <c r="C28" s="18">
        <f>'Summary-Cost-E'!AN79</f>
        <v>3506.3422082972534</v>
      </c>
      <c r="D28" s="18">
        <f>'Summary-Cost-E'!AN79</f>
        <v>3506.3422082972534</v>
      </c>
      <c r="E28" s="18">
        <f>'Summary-Cost-E'!AO79</f>
        <v>3506.3422082972534</v>
      </c>
      <c r="F28" s="18">
        <f>'Summary-Cost-E'!AP79</f>
        <v>3506.3422082972534</v>
      </c>
      <c r="G28" s="18">
        <f>'Summary-Cost-E'!AQ79</f>
        <v>3506.3422082972534</v>
      </c>
      <c r="H28" s="18">
        <f>'Summary-Cost-E'!AR79</f>
        <v>3506.3422082972534</v>
      </c>
      <c r="I28" s="18">
        <f>'Summary-Cost-E'!AS79</f>
        <v>3506.3422082972534</v>
      </c>
      <c r="J28" s="18">
        <f>'Summary-Cost-E'!AT79</f>
        <v>3506.3422082972534</v>
      </c>
      <c r="K28" s="18">
        <f>'Summary-Cost-E'!AU79</f>
        <v>3506.3422082972534</v>
      </c>
      <c r="L28" s="18">
        <f>'Summary-Cost-E'!AV79</f>
        <v>3506.3422082972534</v>
      </c>
      <c r="M28" s="18">
        <f>'Summary-Cost-E'!AW79</f>
        <v>3506.3422082972534</v>
      </c>
      <c r="N28" s="18">
        <f>'Summary-Cost-E'!AX79</f>
        <v>3506.3422082972534</v>
      </c>
      <c r="O28" s="28">
        <f>SUM(C28:N28)</f>
        <v>42076.106499567039</v>
      </c>
    </row>
  </sheetData>
  <pageMargins left="0.7" right="0.7" top="0.75" bottom="0.75" header="0.3" footer="0.3"/>
  <pageSetup scale="62" orientation="landscape" r:id="rId1"/>
  <headerFooter>
    <oddHeader xml:space="preserve">&amp;RExh. AIW-4
Dockets UE-200900, UG-200901, UE-200894
Page &amp;P of &amp;N
</oddHeader>
    <oddFooter>&amp;L&amp;F ! &amp;A&amp;RPage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E123"/>
  <sheetViews>
    <sheetView tabSelected="1" zoomScaleNormal="100" workbookViewId="0">
      <pane xSplit="4" ySplit="1" topLeftCell="AC2" activePane="bottomRight" state="frozen"/>
      <selection activeCell="G4" sqref="G4"/>
      <selection pane="topRight" activeCell="G4" sqref="G4"/>
      <selection pane="bottomLeft" activeCell="G4" sqref="G4"/>
      <selection pane="bottomRight" activeCell="G4" sqref="G4"/>
    </sheetView>
  </sheetViews>
  <sheetFormatPr defaultRowHeight="12.9" x14ac:dyDescent="0.25"/>
  <cols>
    <col min="1" max="1" width="29.59765625" bestFit="1" customWidth="1"/>
    <col min="6" max="18" width="11.69921875" bestFit="1" customWidth="1"/>
    <col min="19" max="19" width="12.3984375" style="18" bestFit="1" customWidth="1"/>
    <col min="20" max="29" width="12.3984375" bestFit="1" customWidth="1"/>
    <col min="30" max="54" width="12.69921875" bestFit="1" customWidth="1"/>
    <col min="55" max="55" width="11.69921875" bestFit="1" customWidth="1"/>
    <col min="56" max="56" width="14.09765625" bestFit="1" customWidth="1"/>
    <col min="57" max="57" width="14.29687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6420363.7300000004</v>
      </c>
      <c r="G2" s="28">
        <f>F2+G22+G42</f>
        <v>8140705.9100000001</v>
      </c>
      <c r="H2" s="28">
        <f t="shared" ref="H2:V2" si="0">G2+H22+H42</f>
        <v>10067700.16</v>
      </c>
      <c r="I2" s="28">
        <f t="shared" si="0"/>
        <v>12859452.370000001</v>
      </c>
      <c r="J2" s="28">
        <f t="shared" si="0"/>
        <v>13128675.74</v>
      </c>
      <c r="K2" s="28">
        <f t="shared" si="0"/>
        <v>16562382.5</v>
      </c>
      <c r="L2" s="28">
        <f t="shared" si="0"/>
        <v>17694647.27</v>
      </c>
      <c r="M2" s="28">
        <f t="shared" si="0"/>
        <v>19179054.009999998</v>
      </c>
      <c r="N2" s="28">
        <f t="shared" si="0"/>
        <v>22785605.579999998</v>
      </c>
      <c r="O2" s="28">
        <f t="shared" si="0"/>
        <v>25532531.159999996</v>
      </c>
      <c r="P2" s="28">
        <f t="shared" si="0"/>
        <v>29699852.979999997</v>
      </c>
      <c r="Q2" s="28">
        <f t="shared" si="0"/>
        <v>32518815.169999998</v>
      </c>
      <c r="R2" s="28">
        <f t="shared" si="0"/>
        <v>36738215.990000002</v>
      </c>
      <c r="S2" s="28">
        <f t="shared" si="0"/>
        <v>39131570.990000002</v>
      </c>
      <c r="T2" s="28">
        <f t="shared" si="0"/>
        <v>41882818.5</v>
      </c>
      <c r="U2" s="28">
        <f t="shared" si="0"/>
        <v>45065637.049999997</v>
      </c>
      <c r="V2" s="28">
        <f t="shared" si="0"/>
        <v>45704389.299999997</v>
      </c>
      <c r="W2" s="28">
        <f t="shared" ref="W2:W10" si="1">V2+W22+W42</f>
        <v>49388859.379999995</v>
      </c>
      <c r="X2" s="28">
        <f t="shared" ref="X2:X10" si="2">W2+X22+X42</f>
        <v>51230895.329999998</v>
      </c>
      <c r="Y2" s="28">
        <f t="shared" ref="Y2:Y10" si="3">X2+Y22+Y42</f>
        <v>51844194.659999996</v>
      </c>
      <c r="Z2" s="28">
        <f t="shared" ref="Z2:Z10" si="4">Y2+Z22+Z42</f>
        <v>54325520.409999996</v>
      </c>
      <c r="AA2" s="28">
        <f t="shared" ref="AA2:AA10" si="5">Z2+AA22+AA42</f>
        <v>55045644.379999995</v>
      </c>
      <c r="AB2" s="28">
        <f t="shared" ref="AB2:AB10" si="6">AA2+AB22+AB42</f>
        <v>56587650.409999996</v>
      </c>
      <c r="AC2" s="28">
        <f t="shared" ref="AC2:AC10" si="7">AB2+AC22+AC42</f>
        <v>56875552.769999996</v>
      </c>
      <c r="AD2" s="28">
        <f t="shared" ref="AD2:AD10" si="8">AC2+AD22+AD42</f>
        <v>57312971.489999995</v>
      </c>
      <c r="AE2" s="28">
        <f t="shared" ref="AE2:AE10" si="9">AD2+AE22+AE42</f>
        <v>57477989.299999997</v>
      </c>
      <c r="AF2" s="28">
        <f t="shared" ref="AF2:AF10" si="10">AE2+AF22+AF42</f>
        <v>57728905.165399805</v>
      </c>
      <c r="AG2" s="28">
        <f t="shared" ref="AG2:AG10" si="11">AF2+AG22+AG42</f>
        <v>57840334.353003003</v>
      </c>
      <c r="AH2" s="28">
        <f t="shared" ref="AH2:AH10" si="12">AG2+AH22+AH42</f>
        <v>57923900.3781102</v>
      </c>
      <c r="AI2" s="28">
        <f t="shared" ref="AI2:AI10" si="13">AH2+AI22+AI42</f>
        <v>57980738.040514924</v>
      </c>
      <c r="AJ2" s="28">
        <f t="shared" ref="AJ2:AJ10" si="14">AI2+AJ22+AJ42</f>
        <v>58037257.209667549</v>
      </c>
      <c r="AK2" s="28">
        <f t="shared" ref="AK2:AK10" si="15">AJ2+AK22+AK42</f>
        <v>58180981.940897502</v>
      </c>
      <c r="AL2" s="28">
        <f t="shared" ref="AL2:AL10" si="16">AK2+AL22+AL42</f>
        <v>58180981.940897502</v>
      </c>
      <c r="AM2" s="28">
        <f t="shared" ref="AM2:AM10" si="17">AL2+AM22+AM42</f>
        <v>58180981.940897502</v>
      </c>
      <c r="AN2" s="28">
        <f t="shared" ref="AN2:AN10" si="18">AM2+AN22+AN42</f>
        <v>58180981.940897502</v>
      </c>
      <c r="AO2" s="28">
        <f t="shared" ref="AO2:AO10" si="19">AN2+AO22+AO42</f>
        <v>58180981.940897502</v>
      </c>
      <c r="AP2" s="28">
        <f t="shared" ref="AP2:AP10" si="20">AO2+AP22+AP42</f>
        <v>58180981.940897502</v>
      </c>
      <c r="AQ2" s="28">
        <f t="shared" ref="AQ2:AQ10" si="21">AP2+AQ22+AQ42</f>
        <v>58180981.940897502</v>
      </c>
      <c r="AR2" s="28">
        <f t="shared" ref="AR2:AR10" si="22">AQ2+AR22+AR42</f>
        <v>58180981.940897502</v>
      </c>
      <c r="AS2" s="28">
        <f t="shared" ref="AS2:AS10" si="23">AR2+AS22+AS42</f>
        <v>58180981.940897502</v>
      </c>
      <c r="AT2" s="28">
        <f t="shared" ref="AT2:AT10" si="24">AS2+AT22+AT42</f>
        <v>58180981.940897502</v>
      </c>
      <c r="AU2" s="28">
        <f t="shared" ref="AU2:AU10" si="25">AT2+AU22+AU42</f>
        <v>58180981.940897502</v>
      </c>
      <c r="AV2" s="28">
        <f t="shared" ref="AV2:AV10" si="26">AU2+AV22+AV42</f>
        <v>58180981.940897502</v>
      </c>
      <c r="AW2" s="28">
        <f t="shared" ref="AW2:AW10" si="27">AV2+AW22+AW42</f>
        <v>58180981.940897502</v>
      </c>
      <c r="AX2" s="28">
        <f t="shared" ref="AX2:AX10" si="28">AW2+AX22+AX42</f>
        <v>58180981.940897502</v>
      </c>
      <c r="AY2" s="28">
        <f t="shared" ref="AY2:AY10" si="29">AX2+AY22+AY42</f>
        <v>58180981.940897502</v>
      </c>
      <c r="AZ2" s="28">
        <f t="shared" ref="AZ2:AZ10" si="30">AY2+AZ22+AZ42</f>
        <v>58180981.940897502</v>
      </c>
      <c r="BA2" s="28">
        <f t="shared" ref="BA2:BA10" si="31">AZ2+BA22+BA42</f>
        <v>58180981.940897502</v>
      </c>
      <c r="BB2" s="28">
        <f t="shared" ref="BB2:BB10" si="32">BA2+BB22+BB42</f>
        <v>58180981.940897502</v>
      </c>
      <c r="BC2" s="18">
        <v>36738215.990000002</v>
      </c>
      <c r="BD2" s="28">
        <f>BC2-R2</f>
        <v>0</v>
      </c>
      <c r="BE2" s="18">
        <f>(((F2+R2)/2)+G2+H2+I2+J2+K2+L2+M2+N2+O2+P2+Q2)/12</f>
        <v>19145726.059166662</v>
      </c>
    </row>
    <row r="3" spans="1:57" x14ac:dyDescent="0.25">
      <c r="D3" t="s">
        <v>53</v>
      </c>
      <c r="E3">
        <f t="shared" ref="E3:E4" si="33">1/15</f>
        <v>6.6666666666666666E-2</v>
      </c>
      <c r="F3" s="18">
        <v>0</v>
      </c>
      <c r="G3" s="28">
        <f t="shared" ref="G3:V18" si="34">F3+G23+G43</f>
        <v>0</v>
      </c>
      <c r="H3" s="28">
        <f t="shared" si="34"/>
        <v>0</v>
      </c>
      <c r="I3" s="28">
        <f t="shared" si="34"/>
        <v>0</v>
      </c>
      <c r="J3" s="28">
        <f t="shared" si="34"/>
        <v>0</v>
      </c>
      <c r="K3" s="28">
        <f t="shared" si="34"/>
        <v>0</v>
      </c>
      <c r="L3" s="28">
        <f t="shared" si="34"/>
        <v>0</v>
      </c>
      <c r="M3" s="28">
        <f t="shared" si="34"/>
        <v>0</v>
      </c>
      <c r="N3" s="28">
        <f t="shared" si="34"/>
        <v>0</v>
      </c>
      <c r="O3" s="28">
        <f t="shared" si="34"/>
        <v>0</v>
      </c>
      <c r="P3" s="28">
        <f t="shared" si="34"/>
        <v>0</v>
      </c>
      <c r="Q3" s="28">
        <f t="shared" si="34"/>
        <v>0</v>
      </c>
      <c r="R3" s="28">
        <f t="shared" si="34"/>
        <v>0</v>
      </c>
      <c r="S3" s="28">
        <f t="shared" si="34"/>
        <v>0</v>
      </c>
      <c r="T3" s="28">
        <f t="shared" si="34"/>
        <v>0</v>
      </c>
      <c r="U3" s="28">
        <f t="shared" si="34"/>
        <v>0</v>
      </c>
      <c r="V3" s="28">
        <f t="shared" si="34"/>
        <v>0</v>
      </c>
      <c r="W3" s="28">
        <f t="shared" si="1"/>
        <v>0</v>
      </c>
      <c r="X3" s="28">
        <f t="shared" si="2"/>
        <v>0</v>
      </c>
      <c r="Y3" s="28">
        <f t="shared" si="3"/>
        <v>0</v>
      </c>
      <c r="Z3" s="28">
        <f t="shared" si="4"/>
        <v>0</v>
      </c>
      <c r="AA3" s="28">
        <f t="shared" si="5"/>
        <v>0</v>
      </c>
      <c r="AB3" s="28">
        <f t="shared" si="6"/>
        <v>0</v>
      </c>
      <c r="AC3" s="28">
        <f t="shared" si="7"/>
        <v>0</v>
      </c>
      <c r="AD3" s="28">
        <f t="shared" si="8"/>
        <v>0</v>
      </c>
      <c r="AE3" s="28">
        <f t="shared" si="9"/>
        <v>0</v>
      </c>
      <c r="AF3" s="28">
        <f t="shared" si="10"/>
        <v>0</v>
      </c>
      <c r="AG3" s="28">
        <f t="shared" si="11"/>
        <v>0</v>
      </c>
      <c r="AH3" s="28">
        <f t="shared" si="12"/>
        <v>0</v>
      </c>
      <c r="AI3" s="28">
        <f t="shared" si="13"/>
        <v>0</v>
      </c>
      <c r="AJ3" s="28">
        <f t="shared" si="14"/>
        <v>0</v>
      </c>
      <c r="AK3" s="28">
        <f t="shared" si="15"/>
        <v>0</v>
      </c>
      <c r="AL3" s="28">
        <f t="shared" si="16"/>
        <v>0</v>
      </c>
      <c r="AM3" s="28">
        <f t="shared" si="17"/>
        <v>0</v>
      </c>
      <c r="AN3" s="28">
        <f t="shared" si="18"/>
        <v>0</v>
      </c>
      <c r="AO3" s="28">
        <f t="shared" si="19"/>
        <v>0</v>
      </c>
      <c r="AP3" s="28">
        <f t="shared" si="20"/>
        <v>0</v>
      </c>
      <c r="AQ3" s="28">
        <f t="shared" si="21"/>
        <v>0</v>
      </c>
      <c r="AR3" s="28">
        <f t="shared" si="22"/>
        <v>0</v>
      </c>
      <c r="AS3" s="28">
        <f t="shared" si="23"/>
        <v>0</v>
      </c>
      <c r="AT3" s="28">
        <f t="shared" si="24"/>
        <v>0</v>
      </c>
      <c r="AU3" s="28">
        <f t="shared" si="25"/>
        <v>0</v>
      </c>
      <c r="AV3" s="28">
        <f t="shared" si="26"/>
        <v>0</v>
      </c>
      <c r="AW3" s="28">
        <f t="shared" si="27"/>
        <v>0</v>
      </c>
      <c r="AX3" s="28">
        <f t="shared" si="28"/>
        <v>0</v>
      </c>
      <c r="AY3" s="28">
        <f t="shared" si="29"/>
        <v>0</v>
      </c>
      <c r="AZ3" s="28">
        <f t="shared" si="30"/>
        <v>0</v>
      </c>
      <c r="BA3" s="28">
        <f t="shared" si="31"/>
        <v>0</v>
      </c>
      <c r="BB3" s="28">
        <f t="shared" si="32"/>
        <v>0</v>
      </c>
      <c r="BC3" s="18">
        <v>0</v>
      </c>
      <c r="BD3" s="28">
        <f t="shared" ref="BD3:BD19" si="35">BC3-R3</f>
        <v>0</v>
      </c>
      <c r="BE3" s="18">
        <f t="shared" ref="BE3:BE10" si="36">(((F3+R3)/2)+G3+H3+I3+J3+K3+L3+M3+N3+O3+P3+Q3)/12</f>
        <v>0</v>
      </c>
    </row>
    <row r="4" spans="1:57" x14ac:dyDescent="0.25">
      <c r="C4" t="s">
        <v>103</v>
      </c>
      <c r="D4" t="s">
        <v>22</v>
      </c>
      <c r="E4">
        <f t="shared" si="33"/>
        <v>6.6666666666666666E-2</v>
      </c>
      <c r="F4" s="18">
        <v>0</v>
      </c>
      <c r="G4" s="28">
        <f t="shared" si="34"/>
        <v>0</v>
      </c>
      <c r="H4" s="28">
        <f t="shared" si="34"/>
        <v>0</v>
      </c>
      <c r="I4" s="28">
        <f t="shared" si="34"/>
        <v>0</v>
      </c>
      <c r="J4" s="28">
        <f t="shared" si="34"/>
        <v>0</v>
      </c>
      <c r="K4" s="28">
        <f t="shared" si="34"/>
        <v>0</v>
      </c>
      <c r="L4" s="28">
        <f t="shared" si="34"/>
        <v>0</v>
      </c>
      <c r="M4" s="28">
        <f t="shared" si="34"/>
        <v>0</v>
      </c>
      <c r="N4" s="28">
        <f t="shared" si="34"/>
        <v>0</v>
      </c>
      <c r="O4" s="28">
        <f t="shared" si="34"/>
        <v>0</v>
      </c>
      <c r="P4" s="28">
        <f t="shared" si="34"/>
        <v>0</v>
      </c>
      <c r="Q4" s="28">
        <f t="shared" si="34"/>
        <v>0</v>
      </c>
      <c r="R4" s="28">
        <f t="shared" si="34"/>
        <v>0</v>
      </c>
      <c r="S4" s="28">
        <f t="shared" si="34"/>
        <v>0</v>
      </c>
      <c r="T4" s="28">
        <f t="shared" si="34"/>
        <v>0</v>
      </c>
      <c r="U4" s="28">
        <f t="shared" si="34"/>
        <v>0</v>
      </c>
      <c r="V4" s="28">
        <f t="shared" si="34"/>
        <v>0</v>
      </c>
      <c r="W4" s="28">
        <f t="shared" si="1"/>
        <v>0</v>
      </c>
      <c r="X4" s="28">
        <f t="shared" si="2"/>
        <v>0</v>
      </c>
      <c r="Y4" s="28">
        <f t="shared" si="3"/>
        <v>0</v>
      </c>
      <c r="Z4" s="28">
        <f t="shared" si="4"/>
        <v>0</v>
      </c>
      <c r="AA4" s="28">
        <f t="shared" si="5"/>
        <v>0</v>
      </c>
      <c r="AB4" s="28">
        <f t="shared" si="6"/>
        <v>0</v>
      </c>
      <c r="AC4" s="28">
        <f t="shared" si="7"/>
        <v>0</v>
      </c>
      <c r="AD4" s="28">
        <f t="shared" si="8"/>
        <v>0</v>
      </c>
      <c r="AE4" s="28">
        <f t="shared" si="9"/>
        <v>0</v>
      </c>
      <c r="AF4" s="28">
        <f t="shared" si="10"/>
        <v>0</v>
      </c>
      <c r="AG4" s="28">
        <f t="shared" si="11"/>
        <v>0</v>
      </c>
      <c r="AH4" s="28">
        <f t="shared" si="12"/>
        <v>0</v>
      </c>
      <c r="AI4" s="28">
        <f t="shared" si="13"/>
        <v>0</v>
      </c>
      <c r="AJ4" s="28">
        <f t="shared" si="14"/>
        <v>0</v>
      </c>
      <c r="AK4" s="28">
        <f t="shared" si="15"/>
        <v>0</v>
      </c>
      <c r="AL4" s="28">
        <f t="shared" si="16"/>
        <v>0</v>
      </c>
      <c r="AM4" s="28">
        <f t="shared" si="17"/>
        <v>0</v>
      </c>
      <c r="AN4" s="28">
        <f t="shared" si="18"/>
        <v>0</v>
      </c>
      <c r="AO4" s="28">
        <f t="shared" si="19"/>
        <v>0</v>
      </c>
      <c r="AP4" s="28">
        <f t="shared" si="20"/>
        <v>0</v>
      </c>
      <c r="AQ4" s="28">
        <f t="shared" si="21"/>
        <v>0</v>
      </c>
      <c r="AR4" s="28">
        <f t="shared" si="22"/>
        <v>0</v>
      </c>
      <c r="AS4" s="28">
        <f t="shared" si="23"/>
        <v>0</v>
      </c>
      <c r="AT4" s="28">
        <f t="shared" si="24"/>
        <v>0</v>
      </c>
      <c r="AU4" s="28">
        <f t="shared" si="25"/>
        <v>0</v>
      </c>
      <c r="AV4" s="28">
        <f t="shared" si="26"/>
        <v>0</v>
      </c>
      <c r="AW4" s="28">
        <f t="shared" si="27"/>
        <v>0</v>
      </c>
      <c r="AX4" s="28">
        <f t="shared" si="28"/>
        <v>0</v>
      </c>
      <c r="AY4" s="28">
        <f t="shared" si="29"/>
        <v>0</v>
      </c>
      <c r="AZ4" s="28">
        <f t="shared" si="30"/>
        <v>0</v>
      </c>
      <c r="BA4" s="28">
        <f t="shared" si="31"/>
        <v>0</v>
      </c>
      <c r="BB4" s="28">
        <f t="shared" si="32"/>
        <v>0</v>
      </c>
      <c r="BC4" s="18">
        <v>0</v>
      </c>
      <c r="BD4" s="28">
        <f t="shared" si="35"/>
        <v>0</v>
      </c>
      <c r="BE4" s="18">
        <f t="shared" si="36"/>
        <v>0</v>
      </c>
    </row>
    <row r="5" spans="1:57" x14ac:dyDescent="0.25">
      <c r="D5" t="s">
        <v>38</v>
      </c>
      <c r="E5">
        <f>1/5</f>
        <v>0.2</v>
      </c>
      <c r="F5" s="18">
        <v>1287870.0830015999</v>
      </c>
      <c r="G5" s="28">
        <f t="shared" si="34"/>
        <v>1287870.0830015999</v>
      </c>
      <c r="H5" s="28">
        <f t="shared" si="34"/>
        <v>1287870.0830015999</v>
      </c>
      <c r="I5" s="28">
        <f t="shared" si="34"/>
        <v>1287870.0830015999</v>
      </c>
      <c r="J5" s="28">
        <f t="shared" si="34"/>
        <v>1287870.0830015999</v>
      </c>
      <c r="K5" s="28">
        <f t="shared" si="34"/>
        <v>1287870.0830015999</v>
      </c>
      <c r="L5" s="28">
        <f t="shared" si="34"/>
        <v>1287870.0830015999</v>
      </c>
      <c r="M5" s="28">
        <f t="shared" si="34"/>
        <v>1287870.0830015999</v>
      </c>
      <c r="N5" s="28">
        <f t="shared" si="34"/>
        <v>1287870.0830015999</v>
      </c>
      <c r="O5" s="28">
        <f t="shared" si="34"/>
        <v>1287870.0830015999</v>
      </c>
      <c r="P5" s="28">
        <f t="shared" si="34"/>
        <v>1287870.0830015999</v>
      </c>
      <c r="Q5" s="28">
        <f t="shared" si="34"/>
        <v>1287870.0830015999</v>
      </c>
      <c r="R5" s="28">
        <f t="shared" si="34"/>
        <v>1287870.0830015999</v>
      </c>
      <c r="S5" s="28">
        <f t="shared" si="34"/>
        <v>1287870.0830015999</v>
      </c>
      <c r="T5" s="28">
        <f t="shared" si="34"/>
        <v>1287870.0830015999</v>
      </c>
      <c r="U5" s="28">
        <f t="shared" si="34"/>
        <v>1287870.0830015999</v>
      </c>
      <c r="V5" s="28">
        <f t="shared" si="34"/>
        <v>1287870.0830015999</v>
      </c>
      <c r="W5" s="28">
        <f t="shared" si="1"/>
        <v>1287870.0830015999</v>
      </c>
      <c r="X5" s="28">
        <f t="shared" si="2"/>
        <v>1287870.0830015999</v>
      </c>
      <c r="Y5" s="28">
        <f t="shared" si="3"/>
        <v>1287870.0830015999</v>
      </c>
      <c r="Z5" s="28">
        <f t="shared" si="4"/>
        <v>1287870.0830015999</v>
      </c>
      <c r="AA5" s="28">
        <f t="shared" si="5"/>
        <v>1287870.0830015999</v>
      </c>
      <c r="AB5" s="28">
        <f t="shared" si="6"/>
        <v>1287870.0830015999</v>
      </c>
      <c r="AC5" s="28">
        <f t="shared" si="7"/>
        <v>1287870.0830015999</v>
      </c>
      <c r="AD5" s="28">
        <f t="shared" si="8"/>
        <v>1287870.0830015999</v>
      </c>
      <c r="AE5" s="28">
        <f t="shared" si="9"/>
        <v>1287870.0830015999</v>
      </c>
      <c r="AF5" s="28">
        <f t="shared" si="10"/>
        <v>1287870.0830015999</v>
      </c>
      <c r="AG5" s="28">
        <f t="shared" si="11"/>
        <v>1287870.0830015999</v>
      </c>
      <c r="AH5" s="28">
        <f t="shared" si="12"/>
        <v>1287870.0830015999</v>
      </c>
      <c r="AI5" s="28">
        <f t="shared" si="13"/>
        <v>1287870.0830015999</v>
      </c>
      <c r="AJ5" s="28">
        <f t="shared" si="14"/>
        <v>1287870.0830015999</v>
      </c>
      <c r="AK5" s="28">
        <f t="shared" si="15"/>
        <v>1287870.0830015999</v>
      </c>
      <c r="AL5" s="28">
        <f t="shared" si="16"/>
        <v>1287870.0830015999</v>
      </c>
      <c r="AM5" s="28">
        <f t="shared" si="17"/>
        <v>1287870.0830015999</v>
      </c>
      <c r="AN5" s="28">
        <f t="shared" si="18"/>
        <v>1287870.0830015999</v>
      </c>
      <c r="AO5" s="28">
        <f t="shared" si="19"/>
        <v>1287870.0830015999</v>
      </c>
      <c r="AP5" s="28">
        <f t="shared" si="20"/>
        <v>1287870.0830015999</v>
      </c>
      <c r="AQ5" s="28">
        <f t="shared" si="21"/>
        <v>1287870.0830015999</v>
      </c>
      <c r="AR5" s="28">
        <f t="shared" si="22"/>
        <v>1287870.0830015999</v>
      </c>
      <c r="AS5" s="28">
        <f t="shared" si="23"/>
        <v>1287870.0830015999</v>
      </c>
      <c r="AT5" s="28">
        <f t="shared" si="24"/>
        <v>1287870.0830015999</v>
      </c>
      <c r="AU5" s="28">
        <f t="shared" si="25"/>
        <v>1287870.0830015999</v>
      </c>
      <c r="AV5" s="28">
        <f t="shared" si="26"/>
        <v>1287870.0830015999</v>
      </c>
      <c r="AW5" s="28">
        <f t="shared" si="27"/>
        <v>1287870.0830015999</v>
      </c>
      <c r="AX5" s="28">
        <f t="shared" si="28"/>
        <v>1287870.0830015999</v>
      </c>
      <c r="AY5" s="28">
        <f t="shared" si="29"/>
        <v>1287870.0830015999</v>
      </c>
      <c r="AZ5" s="28">
        <f t="shared" si="30"/>
        <v>1287870.0830015999</v>
      </c>
      <c r="BA5" s="28">
        <f t="shared" si="31"/>
        <v>1287870.0830015999</v>
      </c>
      <c r="BB5" s="28">
        <f t="shared" si="32"/>
        <v>1287870.0830015999</v>
      </c>
      <c r="BC5" s="18">
        <v>1287870.0830015999</v>
      </c>
      <c r="BD5" s="28">
        <f t="shared" si="35"/>
        <v>0</v>
      </c>
      <c r="BE5" s="18">
        <f t="shared" si="36"/>
        <v>1287870.0830016001</v>
      </c>
    </row>
    <row r="6" spans="1:57" x14ac:dyDescent="0.25">
      <c r="D6" t="s">
        <v>18</v>
      </c>
      <c r="E6">
        <f>1/5</f>
        <v>0.2</v>
      </c>
      <c r="F6" s="18">
        <v>3397054.6385865998</v>
      </c>
      <c r="G6" s="28">
        <f t="shared" si="34"/>
        <v>3397434.4300845996</v>
      </c>
      <c r="H6" s="28">
        <f t="shared" si="34"/>
        <v>3397691.7893741997</v>
      </c>
      <c r="I6" s="28">
        <f t="shared" si="34"/>
        <v>3400488.0443161996</v>
      </c>
      <c r="J6" s="28">
        <f t="shared" si="34"/>
        <v>3400880.8977561998</v>
      </c>
      <c r="K6" s="28">
        <f t="shared" si="34"/>
        <v>3405466.0955929998</v>
      </c>
      <c r="L6" s="28">
        <f t="shared" si="34"/>
        <v>3406133.7120474</v>
      </c>
      <c r="M6" s="28">
        <f t="shared" si="34"/>
        <v>3407006.8233241998</v>
      </c>
      <c r="N6" s="28">
        <f t="shared" si="34"/>
        <v>3408254.2562969998</v>
      </c>
      <c r="O6" s="28">
        <f t="shared" si="34"/>
        <v>3410741.8951065997</v>
      </c>
      <c r="P6" s="28">
        <f t="shared" si="34"/>
        <v>3410287.8991193995</v>
      </c>
      <c r="Q6" s="28">
        <f t="shared" si="34"/>
        <v>3422465.2384057995</v>
      </c>
      <c r="R6" s="28">
        <f t="shared" si="34"/>
        <v>3771534.6010331991</v>
      </c>
      <c r="S6" s="28">
        <f t="shared" si="34"/>
        <v>3772838.7767625991</v>
      </c>
      <c r="T6" s="28">
        <f t="shared" si="34"/>
        <v>3777843.3678039992</v>
      </c>
      <c r="U6" s="28">
        <f t="shared" si="34"/>
        <v>3780418.4899691991</v>
      </c>
      <c r="V6" s="28">
        <f t="shared" si="34"/>
        <v>3780918.1056587989</v>
      </c>
      <c r="W6" s="28">
        <f t="shared" si="1"/>
        <v>4077250.500359599</v>
      </c>
      <c r="X6" s="28">
        <f t="shared" si="2"/>
        <v>4077551.3298955988</v>
      </c>
      <c r="Y6" s="28">
        <f t="shared" si="3"/>
        <v>4077551.3298955988</v>
      </c>
      <c r="Z6" s="28">
        <f t="shared" si="4"/>
        <v>4078191.9398955987</v>
      </c>
      <c r="AA6" s="28">
        <f t="shared" si="5"/>
        <v>4078205.3679627986</v>
      </c>
      <c r="AB6" s="28">
        <f t="shared" si="6"/>
        <v>4078787.5557323988</v>
      </c>
      <c r="AC6" s="28">
        <f t="shared" si="7"/>
        <v>4078843.6818539989</v>
      </c>
      <c r="AD6" s="28">
        <f t="shared" si="8"/>
        <v>4078836.4118539989</v>
      </c>
      <c r="AE6" s="28">
        <f t="shared" si="9"/>
        <v>4078269.6618539989</v>
      </c>
      <c r="AF6" s="28">
        <f t="shared" si="10"/>
        <v>4078269.6618539989</v>
      </c>
      <c r="AG6" s="28">
        <f t="shared" si="11"/>
        <v>4078269.6618539989</v>
      </c>
      <c r="AH6" s="28">
        <f t="shared" si="12"/>
        <v>4078269.6618539989</v>
      </c>
      <c r="AI6" s="28">
        <f t="shared" si="13"/>
        <v>4078269.6618539989</v>
      </c>
      <c r="AJ6" s="28">
        <f t="shared" si="14"/>
        <v>4078269.6618539989</v>
      </c>
      <c r="AK6" s="28">
        <f t="shared" si="15"/>
        <v>4078269.6618539989</v>
      </c>
      <c r="AL6" s="28">
        <f t="shared" si="16"/>
        <v>4078269.6618539989</v>
      </c>
      <c r="AM6" s="28">
        <f t="shared" si="17"/>
        <v>4078269.6618539989</v>
      </c>
      <c r="AN6" s="28">
        <f t="shared" si="18"/>
        <v>4078269.6618539989</v>
      </c>
      <c r="AO6" s="28">
        <f t="shared" si="19"/>
        <v>4078269.6618539989</v>
      </c>
      <c r="AP6" s="28">
        <f t="shared" si="20"/>
        <v>4078269.6618539989</v>
      </c>
      <c r="AQ6" s="28">
        <f t="shared" si="21"/>
        <v>4078269.6618539989</v>
      </c>
      <c r="AR6" s="28">
        <f t="shared" si="22"/>
        <v>4078269.6618539989</v>
      </c>
      <c r="AS6" s="28">
        <f t="shared" si="23"/>
        <v>4078269.6618539989</v>
      </c>
      <c r="AT6" s="28">
        <f t="shared" si="24"/>
        <v>4078269.6618539989</v>
      </c>
      <c r="AU6" s="28">
        <f t="shared" si="25"/>
        <v>4078269.6618539989</v>
      </c>
      <c r="AV6" s="28">
        <f t="shared" si="26"/>
        <v>4078269.6618539989</v>
      </c>
      <c r="AW6" s="28">
        <f t="shared" si="27"/>
        <v>4078269.6618539989</v>
      </c>
      <c r="AX6" s="28">
        <f t="shared" si="28"/>
        <v>4078269.6618539989</v>
      </c>
      <c r="AY6" s="28">
        <f t="shared" si="29"/>
        <v>4078269.6618539989</v>
      </c>
      <c r="AZ6" s="28">
        <f t="shared" si="30"/>
        <v>4078269.6618539989</v>
      </c>
      <c r="BA6" s="28">
        <f t="shared" si="31"/>
        <v>4078269.6618539989</v>
      </c>
      <c r="BB6" s="28">
        <f t="shared" si="32"/>
        <v>4078269.6618539989</v>
      </c>
      <c r="BC6" s="18">
        <v>3771534.6010332</v>
      </c>
      <c r="BD6" s="28">
        <f t="shared" si="35"/>
        <v>0</v>
      </c>
      <c r="BE6" s="18">
        <f t="shared" si="36"/>
        <v>3420928.8084362079</v>
      </c>
    </row>
    <row r="7" spans="1:57" x14ac:dyDescent="0.25">
      <c r="D7" t="s">
        <v>33</v>
      </c>
      <c r="E7">
        <v>0.1429</v>
      </c>
      <c r="F7" s="18">
        <v>134411.5</v>
      </c>
      <c r="G7" s="28">
        <f t="shared" si="34"/>
        <v>134411.5</v>
      </c>
      <c r="H7" s="28">
        <f t="shared" si="34"/>
        <v>134411.5</v>
      </c>
      <c r="I7" s="28">
        <f t="shared" si="34"/>
        <v>135369.04999999999</v>
      </c>
      <c r="J7" s="28">
        <f t="shared" si="34"/>
        <v>135369.04999999999</v>
      </c>
      <c r="K7" s="28">
        <f t="shared" si="34"/>
        <v>147466.71</v>
      </c>
      <c r="L7" s="28">
        <f t="shared" si="34"/>
        <v>157836.82999999999</v>
      </c>
      <c r="M7" s="28">
        <f t="shared" si="34"/>
        <v>164482.5</v>
      </c>
      <c r="N7" s="28">
        <f t="shared" si="34"/>
        <v>170213.12</v>
      </c>
      <c r="O7" s="28">
        <f t="shared" si="34"/>
        <v>173118.97999999998</v>
      </c>
      <c r="P7" s="28">
        <f t="shared" si="34"/>
        <v>186811.24999999997</v>
      </c>
      <c r="Q7" s="28">
        <f t="shared" si="34"/>
        <v>207803.81999999998</v>
      </c>
      <c r="R7" s="28">
        <f t="shared" si="34"/>
        <v>216367.01999999996</v>
      </c>
      <c r="S7" s="28">
        <f t="shared" si="34"/>
        <v>216327.15999999997</v>
      </c>
      <c r="T7" s="28">
        <f t="shared" si="34"/>
        <v>233070.19999999998</v>
      </c>
      <c r="U7" s="28">
        <f t="shared" si="34"/>
        <v>236629.24</v>
      </c>
      <c r="V7" s="28">
        <f t="shared" si="34"/>
        <v>238838.06</v>
      </c>
      <c r="W7" s="28">
        <f t="shared" si="1"/>
        <v>238808.8</v>
      </c>
      <c r="X7" s="28">
        <f t="shared" si="2"/>
        <v>239748.06999999998</v>
      </c>
      <c r="Y7" s="28">
        <f t="shared" si="3"/>
        <v>249445.95999999996</v>
      </c>
      <c r="Z7" s="28">
        <f t="shared" si="4"/>
        <v>249895.10999999996</v>
      </c>
      <c r="AA7" s="28">
        <f t="shared" si="5"/>
        <v>250186.02999999997</v>
      </c>
      <c r="AB7" s="28">
        <f t="shared" si="6"/>
        <v>250186.02999999997</v>
      </c>
      <c r="AC7" s="28">
        <f t="shared" si="7"/>
        <v>250611.26999999996</v>
      </c>
      <c r="AD7" s="28">
        <f t="shared" si="8"/>
        <v>250611.26999999996</v>
      </c>
      <c r="AE7" s="28">
        <f t="shared" si="9"/>
        <v>250611.26999999996</v>
      </c>
      <c r="AF7" s="28">
        <f t="shared" si="10"/>
        <v>250611.26999999996</v>
      </c>
      <c r="AG7" s="28">
        <f t="shared" si="11"/>
        <v>250611.26999999996</v>
      </c>
      <c r="AH7" s="28">
        <f t="shared" si="12"/>
        <v>250611.26999999996</v>
      </c>
      <c r="AI7" s="28">
        <f t="shared" si="13"/>
        <v>250611.26999999996</v>
      </c>
      <c r="AJ7" s="28">
        <f t="shared" si="14"/>
        <v>250611.26999999996</v>
      </c>
      <c r="AK7" s="28">
        <f t="shared" si="15"/>
        <v>250611.26999999996</v>
      </c>
      <c r="AL7" s="28">
        <f t="shared" si="16"/>
        <v>250611.26999999996</v>
      </c>
      <c r="AM7" s="28">
        <f t="shared" si="17"/>
        <v>250611.26999999996</v>
      </c>
      <c r="AN7" s="28">
        <f t="shared" si="18"/>
        <v>250611.26999999996</v>
      </c>
      <c r="AO7" s="28">
        <f t="shared" si="19"/>
        <v>250611.26999999996</v>
      </c>
      <c r="AP7" s="28">
        <f t="shared" si="20"/>
        <v>250611.26999999996</v>
      </c>
      <c r="AQ7" s="28">
        <f t="shared" si="21"/>
        <v>250611.26999999996</v>
      </c>
      <c r="AR7" s="28">
        <f t="shared" si="22"/>
        <v>250611.26999999996</v>
      </c>
      <c r="AS7" s="28">
        <f t="shared" si="23"/>
        <v>250611.26999999996</v>
      </c>
      <c r="AT7" s="28">
        <f t="shared" si="24"/>
        <v>250611.26999999996</v>
      </c>
      <c r="AU7" s="28">
        <f t="shared" si="25"/>
        <v>250611.26999999996</v>
      </c>
      <c r="AV7" s="28">
        <f t="shared" si="26"/>
        <v>250611.26999999996</v>
      </c>
      <c r="AW7" s="28">
        <f t="shared" si="27"/>
        <v>250611.26999999996</v>
      </c>
      <c r="AX7" s="28">
        <f t="shared" si="28"/>
        <v>250611.26999999996</v>
      </c>
      <c r="AY7" s="28">
        <f t="shared" si="29"/>
        <v>250611.26999999996</v>
      </c>
      <c r="AZ7" s="28">
        <f t="shared" si="30"/>
        <v>250611.26999999996</v>
      </c>
      <c r="BA7" s="28">
        <f t="shared" si="31"/>
        <v>250611.26999999996</v>
      </c>
      <c r="BB7" s="28">
        <f t="shared" si="32"/>
        <v>250611.26999999996</v>
      </c>
      <c r="BC7" s="18">
        <v>216367.02</v>
      </c>
      <c r="BD7" s="28">
        <f t="shared" si="35"/>
        <v>0</v>
      </c>
      <c r="BE7" s="18">
        <f t="shared" si="36"/>
        <v>160223.63083333333</v>
      </c>
    </row>
    <row r="8" spans="1:57" x14ac:dyDescent="0.25">
      <c r="D8" t="s">
        <v>30</v>
      </c>
      <c r="E8">
        <v>3.4000000000000002E-2</v>
      </c>
      <c r="F8" s="18">
        <v>2339390.9280437999</v>
      </c>
      <c r="G8" s="28">
        <f t="shared" si="34"/>
        <v>2415416.7288270001</v>
      </c>
      <c r="H8" s="28">
        <f t="shared" si="34"/>
        <v>2423737.9862466003</v>
      </c>
      <c r="I8" s="28">
        <f t="shared" si="34"/>
        <v>2663863.2284118002</v>
      </c>
      <c r="J8" s="28">
        <f t="shared" si="34"/>
        <v>2862850.8292110004</v>
      </c>
      <c r="K8" s="28">
        <f t="shared" si="34"/>
        <v>3200179.9712310005</v>
      </c>
      <c r="L8" s="28">
        <f t="shared" si="34"/>
        <v>3512061.5954916007</v>
      </c>
      <c r="M8" s="28">
        <f t="shared" si="34"/>
        <v>3756701.9410272008</v>
      </c>
      <c r="N8" s="28">
        <f t="shared" si="34"/>
        <v>4031620.5154398009</v>
      </c>
      <c r="O8" s="28">
        <f t="shared" si="34"/>
        <v>4145593.4052972011</v>
      </c>
      <c r="P8" s="28">
        <f t="shared" si="34"/>
        <v>4234819.775781001</v>
      </c>
      <c r="Q8" s="28">
        <f t="shared" si="34"/>
        <v>4444970.0148504013</v>
      </c>
      <c r="R8" s="28">
        <f t="shared" si="34"/>
        <v>4538567.2426944021</v>
      </c>
      <c r="S8" s="28">
        <f t="shared" si="34"/>
        <v>4723607.8515030025</v>
      </c>
      <c r="T8" s="28">
        <f t="shared" si="34"/>
        <v>4982735.7436128026</v>
      </c>
      <c r="U8" s="28">
        <f t="shared" si="34"/>
        <v>5016263.584423203</v>
      </c>
      <c r="V8" s="28">
        <f t="shared" si="34"/>
        <v>4914448.1186742028</v>
      </c>
      <c r="W8" s="28">
        <f t="shared" si="1"/>
        <v>4968985.2277242029</v>
      </c>
      <c r="X8" s="28">
        <f t="shared" si="2"/>
        <v>5061067.9620162025</v>
      </c>
      <c r="Y8" s="28">
        <f t="shared" si="3"/>
        <v>5125727.6475546025</v>
      </c>
      <c r="Z8" s="28">
        <f t="shared" si="4"/>
        <v>5189765.1743448023</v>
      </c>
      <c r="AA8" s="28">
        <f t="shared" si="5"/>
        <v>5261543.2521366021</v>
      </c>
      <c r="AB8" s="28">
        <f t="shared" si="6"/>
        <v>5393145.2659014016</v>
      </c>
      <c r="AC8" s="28">
        <f t="shared" si="7"/>
        <v>5430620.0180160012</v>
      </c>
      <c r="AD8" s="28">
        <f t="shared" si="8"/>
        <v>5358694.1197974011</v>
      </c>
      <c r="AE8" s="28">
        <f t="shared" si="9"/>
        <v>5373684.3274668008</v>
      </c>
      <c r="AF8" s="28">
        <f t="shared" si="10"/>
        <v>5526546.9789558006</v>
      </c>
      <c r="AG8" s="28">
        <f t="shared" si="11"/>
        <v>5811677.0619648006</v>
      </c>
      <c r="AH8" s="28">
        <f t="shared" si="12"/>
        <v>5981282.7402648004</v>
      </c>
      <c r="AI8" s="28">
        <f t="shared" si="13"/>
        <v>6228762.4185648002</v>
      </c>
      <c r="AJ8" s="28">
        <f t="shared" si="14"/>
        <v>6435419.7673248006</v>
      </c>
      <c r="AK8" s="28">
        <f t="shared" si="15"/>
        <v>6880106.0057448009</v>
      </c>
      <c r="AL8" s="28">
        <f t="shared" si="16"/>
        <v>7165048.5292248009</v>
      </c>
      <c r="AM8" s="28">
        <f t="shared" si="17"/>
        <v>7165048.5292248009</v>
      </c>
      <c r="AN8" s="28">
        <f t="shared" si="18"/>
        <v>7165048.5292248009</v>
      </c>
      <c r="AO8" s="28">
        <f t="shared" si="19"/>
        <v>7165048.5292248009</v>
      </c>
      <c r="AP8" s="28">
        <f t="shared" si="20"/>
        <v>7165048.5292248009</v>
      </c>
      <c r="AQ8" s="28">
        <f t="shared" si="21"/>
        <v>7165048.5292248009</v>
      </c>
      <c r="AR8" s="28">
        <f t="shared" si="22"/>
        <v>7165048.5292248009</v>
      </c>
      <c r="AS8" s="28">
        <f t="shared" si="23"/>
        <v>7165048.5292248009</v>
      </c>
      <c r="AT8" s="28">
        <f t="shared" si="24"/>
        <v>7165048.5292248009</v>
      </c>
      <c r="AU8" s="28">
        <f t="shared" si="25"/>
        <v>7165048.5292248009</v>
      </c>
      <c r="AV8" s="28">
        <f t="shared" si="26"/>
        <v>7165048.5292248009</v>
      </c>
      <c r="AW8" s="28">
        <f t="shared" si="27"/>
        <v>7165048.5292248009</v>
      </c>
      <c r="AX8" s="28">
        <f t="shared" si="28"/>
        <v>7165048.5292248009</v>
      </c>
      <c r="AY8" s="28">
        <f t="shared" si="29"/>
        <v>7165048.5292248009</v>
      </c>
      <c r="AZ8" s="28">
        <f t="shared" si="30"/>
        <v>7165048.5292248009</v>
      </c>
      <c r="BA8" s="28">
        <f t="shared" si="31"/>
        <v>7165048.5292248009</v>
      </c>
      <c r="BB8" s="28">
        <f t="shared" si="32"/>
        <v>7165048.5292248009</v>
      </c>
      <c r="BC8" s="18">
        <v>4538567.2426944003</v>
      </c>
      <c r="BD8" s="28">
        <f t="shared" si="35"/>
        <v>0</v>
      </c>
      <c r="BE8" s="18">
        <f t="shared" si="36"/>
        <v>3427566.2564319749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14810505.981376</v>
      </c>
      <c r="G9" s="28">
        <f t="shared" si="34"/>
        <v>14810505.981376</v>
      </c>
      <c r="H9" s="28">
        <f t="shared" si="34"/>
        <v>14810505.981376</v>
      </c>
      <c r="I9" s="28">
        <f t="shared" si="34"/>
        <v>14810505.981376</v>
      </c>
      <c r="J9" s="28">
        <f t="shared" si="34"/>
        <v>14810505.981376</v>
      </c>
      <c r="K9" s="28">
        <f t="shared" si="34"/>
        <v>14810505.981376</v>
      </c>
      <c r="L9" s="28">
        <f t="shared" si="34"/>
        <v>14810505.981376</v>
      </c>
      <c r="M9" s="28">
        <f t="shared" si="34"/>
        <v>14810505.981376</v>
      </c>
      <c r="N9" s="28">
        <f t="shared" si="34"/>
        <v>14810505.981376</v>
      </c>
      <c r="O9" s="28">
        <f t="shared" si="34"/>
        <v>14810505.981376</v>
      </c>
      <c r="P9" s="28">
        <f t="shared" si="34"/>
        <v>14810505.981376</v>
      </c>
      <c r="Q9" s="28">
        <f t="shared" si="34"/>
        <v>14810505.981376</v>
      </c>
      <c r="R9" s="28">
        <f t="shared" si="34"/>
        <v>14191918.0660096</v>
      </c>
      <c r="S9" s="28">
        <f t="shared" si="34"/>
        <v>14191918.0660096</v>
      </c>
      <c r="T9" s="28">
        <f t="shared" si="34"/>
        <v>14191918.0660096</v>
      </c>
      <c r="U9" s="28">
        <f t="shared" si="34"/>
        <v>14191918.0660096</v>
      </c>
      <c r="V9" s="28">
        <f t="shared" si="34"/>
        <v>14191918.0660096</v>
      </c>
      <c r="W9" s="28">
        <f t="shared" si="1"/>
        <v>14191918.0660096</v>
      </c>
      <c r="X9" s="28">
        <f t="shared" si="2"/>
        <v>14191918.0660096</v>
      </c>
      <c r="Y9" s="28">
        <f t="shared" si="3"/>
        <v>14191918.0660096</v>
      </c>
      <c r="Z9" s="28">
        <f t="shared" si="4"/>
        <v>14191918.0660096</v>
      </c>
      <c r="AA9" s="28">
        <f t="shared" si="5"/>
        <v>14191918.0660096</v>
      </c>
      <c r="AB9" s="28">
        <f t="shared" si="6"/>
        <v>14191918.0660096</v>
      </c>
      <c r="AC9" s="28">
        <f t="shared" si="7"/>
        <v>14191918.0660096</v>
      </c>
      <c r="AD9" s="28">
        <f t="shared" si="8"/>
        <v>14191918.0660096</v>
      </c>
      <c r="AE9" s="28">
        <f t="shared" si="9"/>
        <v>14191918.0660096</v>
      </c>
      <c r="AF9" s="28">
        <f t="shared" si="10"/>
        <v>14191918.0660096</v>
      </c>
      <c r="AG9" s="28">
        <f t="shared" si="11"/>
        <v>14191918.0660096</v>
      </c>
      <c r="AH9" s="28">
        <f t="shared" si="12"/>
        <v>14191918.0660096</v>
      </c>
      <c r="AI9" s="28">
        <f t="shared" si="13"/>
        <v>14191918.0660096</v>
      </c>
      <c r="AJ9" s="28">
        <f t="shared" si="14"/>
        <v>14191918.0660096</v>
      </c>
      <c r="AK9" s="28">
        <f t="shared" si="15"/>
        <v>14191918.0660096</v>
      </c>
      <c r="AL9" s="28">
        <f t="shared" si="16"/>
        <v>14191918.0660096</v>
      </c>
      <c r="AM9" s="28">
        <f t="shared" si="17"/>
        <v>14191918.0660096</v>
      </c>
      <c r="AN9" s="28">
        <f t="shared" si="18"/>
        <v>14191918.0660096</v>
      </c>
      <c r="AO9" s="28">
        <f t="shared" si="19"/>
        <v>14191918.0660096</v>
      </c>
      <c r="AP9" s="28">
        <f t="shared" si="20"/>
        <v>14191918.0660096</v>
      </c>
      <c r="AQ9" s="28">
        <f t="shared" si="21"/>
        <v>14191918.0660096</v>
      </c>
      <c r="AR9" s="28">
        <f t="shared" si="22"/>
        <v>14191918.0660096</v>
      </c>
      <c r="AS9" s="28">
        <f t="shared" si="23"/>
        <v>14191918.0660096</v>
      </c>
      <c r="AT9" s="28">
        <f t="shared" si="24"/>
        <v>14191918.0660096</v>
      </c>
      <c r="AU9" s="28">
        <f t="shared" si="25"/>
        <v>14191918.0660096</v>
      </c>
      <c r="AV9" s="28">
        <f t="shared" si="26"/>
        <v>14191918.0660096</v>
      </c>
      <c r="AW9" s="28">
        <f t="shared" si="27"/>
        <v>14191918.0660096</v>
      </c>
      <c r="AX9" s="28">
        <f t="shared" si="28"/>
        <v>14191918.0660096</v>
      </c>
      <c r="AY9" s="28">
        <f t="shared" si="29"/>
        <v>14191918.0660096</v>
      </c>
      <c r="AZ9" s="28">
        <f t="shared" si="30"/>
        <v>14191918.0660096</v>
      </c>
      <c r="BA9" s="28">
        <f t="shared" si="31"/>
        <v>14191918.0660096</v>
      </c>
      <c r="BB9" s="28">
        <f t="shared" si="32"/>
        <v>14191918.0660096</v>
      </c>
      <c r="BC9" s="18">
        <v>14191918.0660096</v>
      </c>
      <c r="BD9" s="28">
        <f t="shared" si="35"/>
        <v>0</v>
      </c>
      <c r="BE9" s="18">
        <f t="shared" si="36"/>
        <v>14784731.484902397</v>
      </c>
    </row>
    <row r="10" spans="1:57" x14ac:dyDescent="0.25">
      <c r="D10" t="s">
        <v>11</v>
      </c>
      <c r="E10">
        <f>0.2022794</f>
        <v>0.2022794</v>
      </c>
      <c r="F10" s="18">
        <v>12976063.3819844</v>
      </c>
      <c r="G10" s="28">
        <f t="shared" si="34"/>
        <v>13928148.121355599</v>
      </c>
      <c r="H10" s="28">
        <f t="shared" si="34"/>
        <v>15169990.431434598</v>
      </c>
      <c r="I10" s="28">
        <f t="shared" si="34"/>
        <v>15820576.537266597</v>
      </c>
      <c r="J10" s="28">
        <f t="shared" si="34"/>
        <v>15881171.323039597</v>
      </c>
      <c r="K10" s="28">
        <f t="shared" si="34"/>
        <v>15990760.262597198</v>
      </c>
      <c r="L10" s="28">
        <f t="shared" si="34"/>
        <v>15999177.017331397</v>
      </c>
      <c r="M10" s="28">
        <f t="shared" si="34"/>
        <v>15999970.664879197</v>
      </c>
      <c r="N10" s="28">
        <f t="shared" si="34"/>
        <v>15409278.514039196</v>
      </c>
      <c r="O10" s="28">
        <f t="shared" si="34"/>
        <v>15411351.549635995</v>
      </c>
      <c r="P10" s="28">
        <f t="shared" si="34"/>
        <v>15410973.228599194</v>
      </c>
      <c r="Q10" s="28">
        <f t="shared" si="34"/>
        <v>15776362.501099994</v>
      </c>
      <c r="R10" s="28">
        <f t="shared" si="34"/>
        <v>16021803.000010394</v>
      </c>
      <c r="S10" s="28">
        <f t="shared" si="34"/>
        <v>16051515.039568394</v>
      </c>
      <c r="T10" s="28">
        <f t="shared" si="34"/>
        <v>16180193.993225195</v>
      </c>
      <c r="U10" s="28">
        <f t="shared" si="34"/>
        <v>15876375.446590995</v>
      </c>
      <c r="V10" s="28">
        <f t="shared" si="34"/>
        <v>15879947.374587795</v>
      </c>
      <c r="W10" s="28">
        <f t="shared" si="1"/>
        <v>15584745.176994195</v>
      </c>
      <c r="X10" s="28">
        <f t="shared" si="2"/>
        <v>15791821.754386595</v>
      </c>
      <c r="Y10" s="28">
        <f t="shared" si="3"/>
        <v>15791821.754386595</v>
      </c>
      <c r="Z10" s="28">
        <f t="shared" si="4"/>
        <v>16734622.840842595</v>
      </c>
      <c r="AA10" s="28">
        <f t="shared" si="5"/>
        <v>16737817.654928995</v>
      </c>
      <c r="AB10" s="28">
        <f t="shared" si="6"/>
        <v>16781356.974000994</v>
      </c>
      <c r="AC10" s="28">
        <f t="shared" si="7"/>
        <v>16781646.068327393</v>
      </c>
      <c r="AD10" s="28">
        <f t="shared" si="8"/>
        <v>16776267.322198393</v>
      </c>
      <c r="AE10" s="28">
        <f t="shared" si="9"/>
        <v>15789777.230643192</v>
      </c>
      <c r="AF10" s="28">
        <f t="shared" si="10"/>
        <v>15789777.230643192</v>
      </c>
      <c r="AG10" s="28">
        <f t="shared" si="11"/>
        <v>15789777.230643192</v>
      </c>
      <c r="AH10" s="28">
        <f t="shared" si="12"/>
        <v>15789777.230643192</v>
      </c>
      <c r="AI10" s="28">
        <f t="shared" si="13"/>
        <v>15789777.230643192</v>
      </c>
      <c r="AJ10" s="28">
        <f t="shared" si="14"/>
        <v>15789777.230643192</v>
      </c>
      <c r="AK10" s="28">
        <f t="shared" si="15"/>
        <v>15789777.230643192</v>
      </c>
      <c r="AL10" s="28">
        <f t="shared" si="16"/>
        <v>15789777.230643192</v>
      </c>
      <c r="AM10" s="28">
        <f t="shared" si="17"/>
        <v>15789777.230643192</v>
      </c>
      <c r="AN10" s="28">
        <f t="shared" si="18"/>
        <v>15789777.230643192</v>
      </c>
      <c r="AO10" s="28">
        <f t="shared" si="19"/>
        <v>15789777.230643192</v>
      </c>
      <c r="AP10" s="28">
        <f t="shared" si="20"/>
        <v>15789777.230643192</v>
      </c>
      <c r="AQ10" s="28">
        <f t="shared" si="21"/>
        <v>15789777.230643192</v>
      </c>
      <c r="AR10" s="28">
        <f t="shared" si="22"/>
        <v>15789777.230643192</v>
      </c>
      <c r="AS10" s="28">
        <f t="shared" si="23"/>
        <v>15789777.230643192</v>
      </c>
      <c r="AT10" s="28">
        <f t="shared" si="24"/>
        <v>15789777.230643192</v>
      </c>
      <c r="AU10" s="28">
        <f t="shared" si="25"/>
        <v>15789777.230643192</v>
      </c>
      <c r="AV10" s="28">
        <f t="shared" si="26"/>
        <v>15789777.230643192</v>
      </c>
      <c r="AW10" s="28">
        <f t="shared" si="27"/>
        <v>15789777.230643192</v>
      </c>
      <c r="AX10" s="28">
        <f t="shared" si="28"/>
        <v>15789777.230643192</v>
      </c>
      <c r="AY10" s="28">
        <f t="shared" si="29"/>
        <v>15789777.230643192</v>
      </c>
      <c r="AZ10" s="28">
        <f t="shared" si="30"/>
        <v>15789777.230643192</v>
      </c>
      <c r="BA10" s="28">
        <f t="shared" si="31"/>
        <v>15789777.230643192</v>
      </c>
      <c r="BB10" s="28">
        <f t="shared" si="32"/>
        <v>15789777.230643192</v>
      </c>
      <c r="BC10" s="18">
        <v>16021803.000010399</v>
      </c>
      <c r="BD10" s="28">
        <f>BC10-R10</f>
        <v>0</v>
      </c>
      <c r="BE10" s="18">
        <f t="shared" si="36"/>
        <v>15441391.111856332</v>
      </c>
    </row>
    <row r="11" spans="1:57" ht="13.45" thickBot="1" x14ac:dyDescent="0.3">
      <c r="B11" t="s">
        <v>69</v>
      </c>
      <c r="F11" s="30">
        <f>SUM(F2:F10)</f>
        <v>41365660.242992401</v>
      </c>
      <c r="G11" s="30">
        <f t="shared" ref="G11:BE11" si="37">SUM(G2:G10)</f>
        <v>44114492.754644796</v>
      </c>
      <c r="H11" s="30">
        <f t="shared" si="37"/>
        <v>47291907.931433</v>
      </c>
      <c r="I11" s="30">
        <f t="shared" si="37"/>
        <v>50978125.294372201</v>
      </c>
      <c r="J11" s="30">
        <f t="shared" si="37"/>
        <v>51507323.904384397</v>
      </c>
      <c r="K11" s="30">
        <f t="shared" si="37"/>
        <v>55404631.603798792</v>
      </c>
      <c r="L11" s="30">
        <f t="shared" si="37"/>
        <v>56868232.489248</v>
      </c>
      <c r="M11" s="30">
        <f t="shared" si="37"/>
        <v>58605592.00360819</v>
      </c>
      <c r="N11" s="30">
        <f t="shared" si="37"/>
        <v>61903348.050153591</v>
      </c>
      <c r="O11" s="30">
        <f t="shared" si="37"/>
        <v>64771713.054417387</v>
      </c>
      <c r="P11" s="30">
        <f t="shared" si="37"/>
        <v>69041121.197877184</v>
      </c>
      <c r="Q11" s="30">
        <f t="shared" si="37"/>
        <v>72468792.808733791</v>
      </c>
      <c r="R11" s="30">
        <f t="shared" si="37"/>
        <v>76766276.002749205</v>
      </c>
      <c r="S11" s="30">
        <f t="shared" si="37"/>
        <v>79375647.966845185</v>
      </c>
      <c r="T11" s="30">
        <f t="shared" si="37"/>
        <v>82536449.953653187</v>
      </c>
      <c r="U11" s="30">
        <f t="shared" si="37"/>
        <v>85455111.959994584</v>
      </c>
      <c r="V11" s="30">
        <f t="shared" si="37"/>
        <v>85998329.107931986</v>
      </c>
      <c r="W11" s="30">
        <f t="shared" ref="W11:BB11" si="38">SUM(W2:W10)</f>
        <v>89738437.234089181</v>
      </c>
      <c r="X11" s="30">
        <f t="shared" si="38"/>
        <v>91880872.595309585</v>
      </c>
      <c r="Y11" s="30">
        <f t="shared" si="38"/>
        <v>92568529.50084798</v>
      </c>
      <c r="Z11" s="30">
        <f t="shared" si="38"/>
        <v>96057783.624094188</v>
      </c>
      <c r="AA11" s="30">
        <f t="shared" si="38"/>
        <v>96853184.834039599</v>
      </c>
      <c r="AB11" s="30">
        <f t="shared" si="38"/>
        <v>98570914.384645984</v>
      </c>
      <c r="AC11" s="30">
        <f t="shared" si="38"/>
        <v>98897061.957208589</v>
      </c>
      <c r="AD11" s="30">
        <f t="shared" si="38"/>
        <v>99257168.762860984</v>
      </c>
      <c r="AE11" s="30">
        <f t="shared" si="38"/>
        <v>98450119.938975185</v>
      </c>
      <c r="AF11" s="30">
        <f t="shared" si="38"/>
        <v>98853898.455863997</v>
      </c>
      <c r="AG11" s="30">
        <f t="shared" si="38"/>
        <v>99250457.726476192</v>
      </c>
      <c r="AH11" s="30">
        <f t="shared" si="38"/>
        <v>99503629.429883391</v>
      </c>
      <c r="AI11" s="30">
        <f t="shared" si="38"/>
        <v>99807946.770588115</v>
      </c>
      <c r="AJ11" s="30">
        <f t="shared" si="38"/>
        <v>100071123.28850074</v>
      </c>
      <c r="AK11" s="30">
        <f t="shared" si="38"/>
        <v>100659534.2581507</v>
      </c>
      <c r="AL11" s="30">
        <f t="shared" si="38"/>
        <v>100944476.78163069</v>
      </c>
      <c r="AM11" s="30">
        <f t="shared" si="38"/>
        <v>100944476.78163069</v>
      </c>
      <c r="AN11" s="30">
        <f t="shared" si="38"/>
        <v>100944476.78163069</v>
      </c>
      <c r="AO11" s="30">
        <f t="shared" si="38"/>
        <v>100944476.78163069</v>
      </c>
      <c r="AP11" s="30">
        <f t="shared" si="38"/>
        <v>100944476.78163069</v>
      </c>
      <c r="AQ11" s="30">
        <f t="shared" si="38"/>
        <v>100944476.78163069</v>
      </c>
      <c r="AR11" s="30">
        <f t="shared" si="38"/>
        <v>100944476.78163069</v>
      </c>
      <c r="AS11" s="30">
        <f t="shared" si="38"/>
        <v>100944476.78163069</v>
      </c>
      <c r="AT11" s="30">
        <f t="shared" si="38"/>
        <v>100944476.78163069</v>
      </c>
      <c r="AU11" s="30">
        <f t="shared" si="38"/>
        <v>100944476.78163069</v>
      </c>
      <c r="AV11" s="30">
        <f t="shared" si="38"/>
        <v>100944476.78163069</v>
      </c>
      <c r="AW11" s="30">
        <f t="shared" si="38"/>
        <v>100944476.78163069</v>
      </c>
      <c r="AX11" s="30">
        <f t="shared" si="38"/>
        <v>100944476.78163069</v>
      </c>
      <c r="AY11" s="30">
        <f t="shared" si="38"/>
        <v>100944476.78163069</v>
      </c>
      <c r="AZ11" s="30">
        <f t="shared" si="38"/>
        <v>100944476.78163069</v>
      </c>
      <c r="BA11" s="30">
        <f t="shared" si="38"/>
        <v>100944476.78163069</v>
      </c>
      <c r="BB11" s="30">
        <f t="shared" si="38"/>
        <v>100944476.78163069</v>
      </c>
      <c r="BC11" s="30">
        <f t="shared" si="37"/>
        <v>76766276.002749205</v>
      </c>
      <c r="BD11" s="28">
        <f t="shared" si="35"/>
        <v>0</v>
      </c>
      <c r="BE11" s="30">
        <f t="shared" si="37"/>
        <v>57668437.434628509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34"/>
        <v>0</v>
      </c>
      <c r="H12" s="28">
        <f t="shared" si="34"/>
        <v>0</v>
      </c>
      <c r="I12" s="28">
        <f t="shared" si="34"/>
        <v>0</v>
      </c>
      <c r="J12" s="28">
        <f t="shared" si="34"/>
        <v>0</v>
      </c>
      <c r="K12" s="28">
        <f t="shared" si="34"/>
        <v>0</v>
      </c>
      <c r="L12" s="28">
        <f t="shared" si="34"/>
        <v>0</v>
      </c>
      <c r="M12" s="28">
        <f t="shared" si="34"/>
        <v>0</v>
      </c>
      <c r="N12" s="28">
        <f t="shared" si="34"/>
        <v>0</v>
      </c>
      <c r="O12" s="28">
        <f t="shared" si="34"/>
        <v>135.66999999999999</v>
      </c>
      <c r="P12" s="28">
        <f t="shared" si="34"/>
        <v>135.66999999999999</v>
      </c>
      <c r="Q12" s="28">
        <f t="shared" si="34"/>
        <v>135.66999999999999</v>
      </c>
      <c r="R12" s="28">
        <f t="shared" si="34"/>
        <v>44911.200000000004</v>
      </c>
      <c r="S12" s="28">
        <f t="shared" si="34"/>
        <v>44911.200000000004</v>
      </c>
      <c r="T12" s="28">
        <f t="shared" si="34"/>
        <v>44911.200000000004</v>
      </c>
      <c r="U12" s="28">
        <f t="shared" si="34"/>
        <v>44911.200000000004</v>
      </c>
      <c r="V12" s="28">
        <f t="shared" si="34"/>
        <v>44911.200000000004</v>
      </c>
      <c r="W12" s="28">
        <f t="shared" ref="W12:W18" si="39">V12+W32+W52</f>
        <v>44911.200000000004</v>
      </c>
      <c r="X12" s="28">
        <f t="shared" ref="X12:X18" si="40">W12+X32+X52</f>
        <v>44911.200000000004</v>
      </c>
      <c r="Y12" s="28">
        <f t="shared" ref="Y12:Y18" si="41">X12+Y32+Y52</f>
        <v>44911.200000000004</v>
      </c>
      <c r="Z12" s="28">
        <f t="shared" ref="Z12:Z18" si="42">Y12+Z32+Z52</f>
        <v>44911.200000000004</v>
      </c>
      <c r="AA12" s="28">
        <f t="shared" ref="AA12:AA18" si="43">Z12+AA32+AA52</f>
        <v>44911.200000000004</v>
      </c>
      <c r="AB12" s="28">
        <f t="shared" ref="AB12:AB18" si="44">AA12+AB32+AB52</f>
        <v>44911.200000000004</v>
      </c>
      <c r="AC12" s="28">
        <f t="shared" ref="AC12:AC18" si="45">AB12+AC32+AC52</f>
        <v>44911.200000000004</v>
      </c>
      <c r="AD12" s="28">
        <f t="shared" ref="AD12:AD18" si="46">AC12+AD32+AD52</f>
        <v>44911.200000000004</v>
      </c>
      <c r="AE12" s="28">
        <f t="shared" ref="AE12:AE18" si="47">AD12+AE32+AE52</f>
        <v>44911.200000000004</v>
      </c>
      <c r="AF12" s="28">
        <f t="shared" ref="AF12:AF18" si="48">AE12+AF32+AF52</f>
        <v>44911.200000000004</v>
      </c>
      <c r="AG12" s="28">
        <f t="shared" ref="AG12:AG18" si="49">AF12+AG32+AG52</f>
        <v>44911.200000000004</v>
      </c>
      <c r="AH12" s="28">
        <f t="shared" ref="AH12:AH18" si="50">AG12+AH32+AH52</f>
        <v>44911.200000000004</v>
      </c>
      <c r="AI12" s="28">
        <f t="shared" ref="AI12:AI18" si="51">AH12+AI32+AI52</f>
        <v>44911.200000000004</v>
      </c>
      <c r="AJ12" s="28">
        <f t="shared" ref="AJ12:AJ18" si="52">AI12+AJ32+AJ52</f>
        <v>44911.200000000004</v>
      </c>
      <c r="AK12" s="28">
        <f t="shared" ref="AK12:AK18" si="53">AJ12+AK32+AK52</f>
        <v>44911.200000000004</v>
      </c>
      <c r="AL12" s="28">
        <f t="shared" ref="AL12:AL18" si="54">AK12+AL32+AL52</f>
        <v>44911.200000000004</v>
      </c>
      <c r="AM12" s="28">
        <f t="shared" ref="AM12:AM18" si="55">AL12+AM32+AM52</f>
        <v>44911.200000000004</v>
      </c>
      <c r="AN12" s="28">
        <f t="shared" ref="AN12:AN18" si="56">AM12+AN32+AN52</f>
        <v>44911.200000000004</v>
      </c>
      <c r="AO12" s="28">
        <f t="shared" ref="AO12:AO18" si="57">AN12+AO32+AO52</f>
        <v>44911.200000000004</v>
      </c>
      <c r="AP12" s="28">
        <f t="shared" ref="AP12:AP18" si="58">AO12+AP32+AP52</f>
        <v>44911.200000000004</v>
      </c>
      <c r="AQ12" s="28">
        <f t="shared" ref="AQ12:AQ18" si="59">AP12+AQ32+AQ52</f>
        <v>44911.200000000004</v>
      </c>
      <c r="AR12" s="28">
        <f t="shared" ref="AR12:AR18" si="60">AQ12+AR32+AR52</f>
        <v>44911.200000000004</v>
      </c>
      <c r="AS12" s="28">
        <f t="shared" ref="AS12:AS18" si="61">AR12+AS32+AS52</f>
        <v>44911.200000000004</v>
      </c>
      <c r="AT12" s="28">
        <f t="shared" ref="AT12:AT18" si="62">AS12+AT32+AT52</f>
        <v>44911.200000000004</v>
      </c>
      <c r="AU12" s="28">
        <f t="shared" ref="AU12:AU18" si="63">AT12+AU32+AU52</f>
        <v>44911.200000000004</v>
      </c>
      <c r="AV12" s="28">
        <f t="shared" ref="AV12:AV18" si="64">AU12+AV32+AV52</f>
        <v>44911.200000000004</v>
      </c>
      <c r="AW12" s="28">
        <f t="shared" ref="AW12:AW18" si="65">AV12+AW32+AW52</f>
        <v>44911.200000000004</v>
      </c>
      <c r="AX12" s="28">
        <f t="shared" ref="AX12:AX18" si="66">AW12+AX32+AX52</f>
        <v>44911.200000000004</v>
      </c>
      <c r="AY12" s="28">
        <f t="shared" ref="AY12:AY18" si="67">AX12+AY32+AY52</f>
        <v>44911.200000000004</v>
      </c>
      <c r="AZ12" s="28">
        <f t="shared" ref="AZ12:AZ18" si="68">AY12+AZ32+AZ52</f>
        <v>44911.200000000004</v>
      </c>
      <c r="BA12" s="28">
        <f t="shared" ref="BA12:BA18" si="69">AZ12+BA32+BA52</f>
        <v>44911.200000000004</v>
      </c>
      <c r="BB12" s="28">
        <f t="shared" ref="BB12:BB18" si="70">BA12+BB32+BB52</f>
        <v>44911.200000000004</v>
      </c>
      <c r="BC12" s="18">
        <v>44911.200000000004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34"/>
        <v>0</v>
      </c>
      <c r="H13" s="28">
        <f t="shared" si="34"/>
        <v>0</v>
      </c>
      <c r="I13" s="28">
        <f t="shared" si="34"/>
        <v>0</v>
      </c>
      <c r="J13" s="28">
        <f t="shared" si="34"/>
        <v>0</v>
      </c>
      <c r="K13" s="28">
        <f t="shared" si="34"/>
        <v>0</v>
      </c>
      <c r="L13" s="28">
        <f t="shared" si="34"/>
        <v>0</v>
      </c>
      <c r="M13" s="28">
        <f t="shared" si="34"/>
        <v>0</v>
      </c>
      <c r="N13" s="28">
        <f t="shared" si="34"/>
        <v>0</v>
      </c>
      <c r="O13" s="28">
        <f t="shared" si="34"/>
        <v>0</v>
      </c>
      <c r="P13" s="28">
        <f t="shared" si="34"/>
        <v>0</v>
      </c>
      <c r="Q13" s="28">
        <f t="shared" si="34"/>
        <v>0</v>
      </c>
      <c r="R13" s="28">
        <f t="shared" si="34"/>
        <v>0</v>
      </c>
      <c r="S13" s="28">
        <f t="shared" si="34"/>
        <v>0</v>
      </c>
      <c r="T13" s="28">
        <f t="shared" si="34"/>
        <v>0</v>
      </c>
      <c r="U13" s="28">
        <f t="shared" si="34"/>
        <v>0</v>
      </c>
      <c r="V13" s="28">
        <f t="shared" si="34"/>
        <v>0</v>
      </c>
      <c r="W13" s="28">
        <f t="shared" si="39"/>
        <v>0</v>
      </c>
      <c r="X13" s="28">
        <f t="shared" si="40"/>
        <v>0</v>
      </c>
      <c r="Y13" s="28">
        <f t="shared" si="41"/>
        <v>0</v>
      </c>
      <c r="Z13" s="28">
        <f t="shared" si="42"/>
        <v>0</v>
      </c>
      <c r="AA13" s="28">
        <f t="shared" si="43"/>
        <v>0</v>
      </c>
      <c r="AB13" s="28">
        <f t="shared" si="44"/>
        <v>0</v>
      </c>
      <c r="AC13" s="28">
        <f t="shared" si="45"/>
        <v>0</v>
      </c>
      <c r="AD13" s="28">
        <f t="shared" si="46"/>
        <v>0</v>
      </c>
      <c r="AE13" s="28">
        <f t="shared" si="47"/>
        <v>0</v>
      </c>
      <c r="AF13" s="28">
        <f t="shared" si="48"/>
        <v>0</v>
      </c>
      <c r="AG13" s="28">
        <f t="shared" si="49"/>
        <v>0</v>
      </c>
      <c r="AH13" s="28">
        <f t="shared" si="50"/>
        <v>0</v>
      </c>
      <c r="AI13" s="28">
        <f t="shared" si="51"/>
        <v>0</v>
      </c>
      <c r="AJ13" s="28">
        <f t="shared" si="52"/>
        <v>0</v>
      </c>
      <c r="AK13" s="28">
        <f t="shared" si="53"/>
        <v>0</v>
      </c>
      <c r="AL13" s="28">
        <f t="shared" si="54"/>
        <v>0</v>
      </c>
      <c r="AM13" s="28">
        <f t="shared" si="55"/>
        <v>0</v>
      </c>
      <c r="AN13" s="28">
        <f t="shared" si="56"/>
        <v>0</v>
      </c>
      <c r="AO13" s="28">
        <f t="shared" si="57"/>
        <v>0</v>
      </c>
      <c r="AP13" s="28">
        <f t="shared" si="58"/>
        <v>0</v>
      </c>
      <c r="AQ13" s="28">
        <f t="shared" si="59"/>
        <v>0</v>
      </c>
      <c r="AR13" s="28">
        <f t="shared" si="60"/>
        <v>0</v>
      </c>
      <c r="AS13" s="28">
        <f t="shared" si="61"/>
        <v>0</v>
      </c>
      <c r="AT13" s="28">
        <f t="shared" si="62"/>
        <v>0</v>
      </c>
      <c r="AU13" s="28">
        <f t="shared" si="63"/>
        <v>0</v>
      </c>
      <c r="AV13" s="28">
        <f t="shared" si="64"/>
        <v>0</v>
      </c>
      <c r="AW13" s="28">
        <f t="shared" si="65"/>
        <v>0</v>
      </c>
      <c r="AX13" s="28">
        <f t="shared" si="66"/>
        <v>0</v>
      </c>
      <c r="AY13" s="28">
        <f t="shared" si="67"/>
        <v>0</v>
      </c>
      <c r="AZ13" s="28">
        <f t="shared" si="68"/>
        <v>0</v>
      </c>
      <c r="BA13" s="28">
        <f t="shared" si="69"/>
        <v>0</v>
      </c>
      <c r="BB13" s="28">
        <f t="shared" si="70"/>
        <v>0</v>
      </c>
      <c r="BC13" s="18">
        <v>0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34"/>
        <v>0</v>
      </c>
      <c r="H14" s="28">
        <f t="shared" si="34"/>
        <v>0</v>
      </c>
      <c r="I14" s="28">
        <f t="shared" si="34"/>
        <v>0</v>
      </c>
      <c r="J14" s="28">
        <f t="shared" si="34"/>
        <v>0</v>
      </c>
      <c r="K14" s="28">
        <f t="shared" si="34"/>
        <v>0</v>
      </c>
      <c r="L14" s="28">
        <f t="shared" si="34"/>
        <v>0</v>
      </c>
      <c r="M14" s="28">
        <f t="shared" si="34"/>
        <v>0</v>
      </c>
      <c r="N14" s="28">
        <f t="shared" si="34"/>
        <v>0</v>
      </c>
      <c r="O14" s="28">
        <f t="shared" si="34"/>
        <v>0</v>
      </c>
      <c r="P14" s="28">
        <f t="shared" si="34"/>
        <v>0</v>
      </c>
      <c r="Q14" s="28">
        <f t="shared" si="34"/>
        <v>63.18</v>
      </c>
      <c r="R14" s="28">
        <f t="shared" si="34"/>
        <v>83123.861201600012</v>
      </c>
      <c r="S14" s="28">
        <f t="shared" si="34"/>
        <v>83123.861201600012</v>
      </c>
      <c r="T14" s="28">
        <f t="shared" si="34"/>
        <v>83123.861201600012</v>
      </c>
      <c r="U14" s="28">
        <f t="shared" si="34"/>
        <v>83123.861201600012</v>
      </c>
      <c r="V14" s="28">
        <f t="shared" si="34"/>
        <v>83123.861201600012</v>
      </c>
      <c r="W14" s="28">
        <f t="shared" si="39"/>
        <v>84321.301201600014</v>
      </c>
      <c r="X14" s="28">
        <f t="shared" si="40"/>
        <v>84321.301201600014</v>
      </c>
      <c r="Y14" s="28">
        <f t="shared" si="41"/>
        <v>84321.301201600014</v>
      </c>
      <c r="Z14" s="28">
        <f t="shared" si="42"/>
        <v>84331.921201600009</v>
      </c>
      <c r="AA14" s="28">
        <f t="shared" si="43"/>
        <v>84331.921201600009</v>
      </c>
      <c r="AB14" s="28">
        <f t="shared" si="44"/>
        <v>84331.921201600009</v>
      </c>
      <c r="AC14" s="28">
        <f t="shared" si="45"/>
        <v>84331.921201600009</v>
      </c>
      <c r="AD14" s="28">
        <f t="shared" si="46"/>
        <v>84339.191201600013</v>
      </c>
      <c r="AE14" s="28">
        <f t="shared" si="47"/>
        <v>84321.301201600014</v>
      </c>
      <c r="AF14" s="28">
        <f t="shared" si="48"/>
        <v>84321.301201600014</v>
      </c>
      <c r="AG14" s="28">
        <f t="shared" si="49"/>
        <v>84321.301201600014</v>
      </c>
      <c r="AH14" s="28">
        <f t="shared" si="50"/>
        <v>84321.301201600014</v>
      </c>
      <c r="AI14" s="28">
        <f t="shared" si="51"/>
        <v>84321.301201600014</v>
      </c>
      <c r="AJ14" s="28">
        <f t="shared" si="52"/>
        <v>84321.301201600014</v>
      </c>
      <c r="AK14" s="28">
        <f t="shared" si="53"/>
        <v>84321.301201600014</v>
      </c>
      <c r="AL14" s="28">
        <f t="shared" si="54"/>
        <v>84321.301201600014</v>
      </c>
      <c r="AM14" s="28">
        <f t="shared" si="55"/>
        <v>84321.301201600014</v>
      </c>
      <c r="AN14" s="28">
        <f t="shared" si="56"/>
        <v>84321.301201600014</v>
      </c>
      <c r="AO14" s="28">
        <f t="shared" si="57"/>
        <v>84321.301201600014</v>
      </c>
      <c r="AP14" s="28">
        <f t="shared" si="58"/>
        <v>84321.301201600014</v>
      </c>
      <c r="AQ14" s="28">
        <f t="shared" si="59"/>
        <v>84321.301201600014</v>
      </c>
      <c r="AR14" s="28">
        <f t="shared" si="60"/>
        <v>84321.301201600014</v>
      </c>
      <c r="AS14" s="28">
        <f t="shared" si="61"/>
        <v>84321.301201600014</v>
      </c>
      <c r="AT14" s="28">
        <f t="shared" si="62"/>
        <v>84321.301201600014</v>
      </c>
      <c r="AU14" s="28">
        <f t="shared" si="63"/>
        <v>84321.301201600014</v>
      </c>
      <c r="AV14" s="28">
        <f t="shared" si="64"/>
        <v>84321.301201600014</v>
      </c>
      <c r="AW14" s="28">
        <f t="shared" si="65"/>
        <v>84321.301201600014</v>
      </c>
      <c r="AX14" s="28">
        <f t="shared" si="66"/>
        <v>84321.301201600014</v>
      </c>
      <c r="AY14" s="28">
        <f t="shared" si="67"/>
        <v>84321.301201600014</v>
      </c>
      <c r="AZ14" s="28">
        <f t="shared" si="68"/>
        <v>84321.301201600014</v>
      </c>
      <c r="BA14" s="28">
        <f t="shared" si="69"/>
        <v>84321.301201600014</v>
      </c>
      <c r="BB14" s="28">
        <f t="shared" si="70"/>
        <v>84321.301201600014</v>
      </c>
      <c r="BC14" s="18">
        <v>83123.861201600012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34"/>
        <v>0</v>
      </c>
      <c r="H15" s="28">
        <f t="shared" si="34"/>
        <v>0</v>
      </c>
      <c r="I15" s="28">
        <f t="shared" si="34"/>
        <v>0</v>
      </c>
      <c r="J15" s="28">
        <f t="shared" si="34"/>
        <v>0</v>
      </c>
      <c r="K15" s="28">
        <f t="shared" si="34"/>
        <v>0</v>
      </c>
      <c r="L15" s="28">
        <f t="shared" si="34"/>
        <v>0</v>
      </c>
      <c r="M15" s="28">
        <f t="shared" si="34"/>
        <v>0</v>
      </c>
      <c r="N15" s="28">
        <f t="shared" si="34"/>
        <v>0</v>
      </c>
      <c r="O15" s="28">
        <f t="shared" si="34"/>
        <v>0</v>
      </c>
      <c r="P15" s="28">
        <f t="shared" si="34"/>
        <v>0</v>
      </c>
      <c r="Q15" s="28">
        <f t="shared" si="34"/>
        <v>0</v>
      </c>
      <c r="R15" s="28">
        <f t="shared" si="34"/>
        <v>216.64</v>
      </c>
      <c r="S15" s="28">
        <f t="shared" si="34"/>
        <v>216.64</v>
      </c>
      <c r="T15" s="28">
        <f t="shared" si="34"/>
        <v>216.64</v>
      </c>
      <c r="U15" s="28">
        <f t="shared" si="34"/>
        <v>216.64</v>
      </c>
      <c r="V15" s="28">
        <f t="shared" si="34"/>
        <v>216.64</v>
      </c>
      <c r="W15" s="28">
        <f t="shared" si="39"/>
        <v>216.64</v>
      </c>
      <c r="X15" s="28">
        <f t="shared" si="40"/>
        <v>216.64</v>
      </c>
      <c r="Y15" s="28">
        <f t="shared" si="41"/>
        <v>216.64</v>
      </c>
      <c r="Z15" s="28">
        <f t="shared" si="42"/>
        <v>216.64</v>
      </c>
      <c r="AA15" s="28">
        <f t="shared" si="43"/>
        <v>216.64</v>
      </c>
      <c r="AB15" s="28">
        <f t="shared" si="44"/>
        <v>216.64</v>
      </c>
      <c r="AC15" s="28">
        <f t="shared" si="45"/>
        <v>216.64</v>
      </c>
      <c r="AD15" s="28">
        <f t="shared" si="46"/>
        <v>216.64</v>
      </c>
      <c r="AE15" s="28">
        <f t="shared" si="47"/>
        <v>216.64</v>
      </c>
      <c r="AF15" s="28">
        <f t="shared" si="48"/>
        <v>216.64</v>
      </c>
      <c r="AG15" s="28">
        <f t="shared" si="49"/>
        <v>216.64</v>
      </c>
      <c r="AH15" s="28">
        <f t="shared" si="50"/>
        <v>216.64</v>
      </c>
      <c r="AI15" s="28">
        <f t="shared" si="51"/>
        <v>216.64</v>
      </c>
      <c r="AJ15" s="28">
        <f t="shared" si="52"/>
        <v>216.64</v>
      </c>
      <c r="AK15" s="28">
        <f t="shared" si="53"/>
        <v>216.64</v>
      </c>
      <c r="AL15" s="28">
        <f t="shared" si="54"/>
        <v>216.64</v>
      </c>
      <c r="AM15" s="28">
        <f t="shared" si="55"/>
        <v>216.64</v>
      </c>
      <c r="AN15" s="28">
        <f t="shared" si="56"/>
        <v>216.64</v>
      </c>
      <c r="AO15" s="28">
        <f t="shared" si="57"/>
        <v>216.64</v>
      </c>
      <c r="AP15" s="28">
        <f t="shared" si="58"/>
        <v>216.64</v>
      </c>
      <c r="AQ15" s="28">
        <f t="shared" si="59"/>
        <v>216.64</v>
      </c>
      <c r="AR15" s="28">
        <f t="shared" si="60"/>
        <v>216.64</v>
      </c>
      <c r="AS15" s="28">
        <f t="shared" si="61"/>
        <v>216.64</v>
      </c>
      <c r="AT15" s="28">
        <f t="shared" si="62"/>
        <v>216.64</v>
      </c>
      <c r="AU15" s="28">
        <f t="shared" si="63"/>
        <v>216.64</v>
      </c>
      <c r="AV15" s="28">
        <f t="shared" si="64"/>
        <v>216.64</v>
      </c>
      <c r="AW15" s="28">
        <f t="shared" si="65"/>
        <v>216.64</v>
      </c>
      <c r="AX15" s="28">
        <f t="shared" si="66"/>
        <v>216.64</v>
      </c>
      <c r="AY15" s="28">
        <f t="shared" si="67"/>
        <v>216.64</v>
      </c>
      <c r="AZ15" s="28">
        <f t="shared" si="68"/>
        <v>216.64</v>
      </c>
      <c r="BA15" s="28">
        <f t="shared" si="69"/>
        <v>216.64</v>
      </c>
      <c r="BB15" s="28">
        <f t="shared" si="70"/>
        <v>216.64</v>
      </c>
      <c r="BC15" s="18">
        <v>216.64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34"/>
        <v>0</v>
      </c>
      <c r="H16" s="28">
        <f t="shared" si="34"/>
        <v>0</v>
      </c>
      <c r="I16" s="28">
        <f t="shared" si="34"/>
        <v>0</v>
      </c>
      <c r="J16" s="28">
        <f t="shared" si="34"/>
        <v>0</v>
      </c>
      <c r="K16" s="28">
        <f t="shared" si="34"/>
        <v>0</v>
      </c>
      <c r="L16" s="28">
        <f t="shared" si="34"/>
        <v>0</v>
      </c>
      <c r="M16" s="28">
        <f t="shared" si="34"/>
        <v>0</v>
      </c>
      <c r="N16" s="28">
        <f t="shared" si="34"/>
        <v>0</v>
      </c>
      <c r="O16" s="28">
        <f t="shared" si="34"/>
        <v>0</v>
      </c>
      <c r="P16" s="28">
        <f t="shared" si="34"/>
        <v>0</v>
      </c>
      <c r="Q16" s="28">
        <f t="shared" si="34"/>
        <v>0</v>
      </c>
      <c r="R16" s="28">
        <f t="shared" si="34"/>
        <v>50457.920969399995</v>
      </c>
      <c r="S16" s="28">
        <f t="shared" si="34"/>
        <v>50457.920969399995</v>
      </c>
      <c r="T16" s="28">
        <f t="shared" si="34"/>
        <v>50728.494182399998</v>
      </c>
      <c r="U16" s="28">
        <f t="shared" si="34"/>
        <v>50728.494182399998</v>
      </c>
      <c r="V16" s="28">
        <f t="shared" si="34"/>
        <v>50728.494182399998</v>
      </c>
      <c r="W16" s="28">
        <f t="shared" si="39"/>
        <v>50728.494182399998</v>
      </c>
      <c r="X16" s="28">
        <f t="shared" si="40"/>
        <v>50728.494182399998</v>
      </c>
      <c r="Y16" s="28">
        <f t="shared" si="41"/>
        <v>50728.494182399998</v>
      </c>
      <c r="Z16" s="28">
        <f t="shared" si="42"/>
        <v>50728.494182399998</v>
      </c>
      <c r="AA16" s="28">
        <f t="shared" si="43"/>
        <v>50728.494182399998</v>
      </c>
      <c r="AB16" s="28">
        <f t="shared" si="44"/>
        <v>50728.494182399998</v>
      </c>
      <c r="AC16" s="28">
        <f t="shared" si="45"/>
        <v>50728.494182399998</v>
      </c>
      <c r="AD16" s="28">
        <f t="shared" si="46"/>
        <v>50801.142836999999</v>
      </c>
      <c r="AE16" s="28">
        <f t="shared" si="47"/>
        <v>50801.142836999999</v>
      </c>
      <c r="AF16" s="28">
        <f t="shared" si="48"/>
        <v>50801.142836999999</v>
      </c>
      <c r="AG16" s="28">
        <f t="shared" si="49"/>
        <v>50801.142836999999</v>
      </c>
      <c r="AH16" s="28">
        <f t="shared" si="50"/>
        <v>50801.142836999999</v>
      </c>
      <c r="AI16" s="28">
        <f t="shared" si="51"/>
        <v>50801.142836999999</v>
      </c>
      <c r="AJ16" s="28">
        <f t="shared" si="52"/>
        <v>50801.142836999999</v>
      </c>
      <c r="AK16" s="28">
        <f t="shared" si="53"/>
        <v>50801.142836999999</v>
      </c>
      <c r="AL16" s="28">
        <f t="shared" si="54"/>
        <v>50801.142836999999</v>
      </c>
      <c r="AM16" s="28">
        <f t="shared" si="55"/>
        <v>50801.142836999999</v>
      </c>
      <c r="AN16" s="28">
        <f t="shared" si="56"/>
        <v>50801.142836999999</v>
      </c>
      <c r="AO16" s="28">
        <f t="shared" si="57"/>
        <v>50801.142836999999</v>
      </c>
      <c r="AP16" s="28">
        <f t="shared" si="58"/>
        <v>50801.142836999999</v>
      </c>
      <c r="AQ16" s="28">
        <f t="shared" si="59"/>
        <v>50801.142836999999</v>
      </c>
      <c r="AR16" s="28">
        <f t="shared" si="60"/>
        <v>50801.142836999999</v>
      </c>
      <c r="AS16" s="28">
        <f t="shared" si="61"/>
        <v>50801.142836999999</v>
      </c>
      <c r="AT16" s="28">
        <f t="shared" si="62"/>
        <v>50801.142836999999</v>
      </c>
      <c r="AU16" s="28">
        <f t="shared" si="63"/>
        <v>50801.142836999999</v>
      </c>
      <c r="AV16" s="28">
        <f t="shared" si="64"/>
        <v>50801.142836999999</v>
      </c>
      <c r="AW16" s="28">
        <f t="shared" si="65"/>
        <v>50801.142836999999</v>
      </c>
      <c r="AX16" s="28">
        <f t="shared" si="66"/>
        <v>50801.142836999999</v>
      </c>
      <c r="AY16" s="28">
        <f t="shared" si="67"/>
        <v>50801.142836999999</v>
      </c>
      <c r="AZ16" s="28">
        <f t="shared" si="68"/>
        <v>50801.142836999999</v>
      </c>
      <c r="BA16" s="28">
        <f t="shared" si="69"/>
        <v>50801.142836999999</v>
      </c>
      <c r="BB16" s="28">
        <f t="shared" si="70"/>
        <v>50801.142836999999</v>
      </c>
      <c r="BC16" s="18">
        <v>50457.920969399995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34"/>
        <v>0</v>
      </c>
      <c r="H17" s="28">
        <f t="shared" si="34"/>
        <v>0</v>
      </c>
      <c r="I17" s="28">
        <f t="shared" si="34"/>
        <v>0</v>
      </c>
      <c r="J17" s="28">
        <f t="shared" si="34"/>
        <v>0</v>
      </c>
      <c r="K17" s="28">
        <f t="shared" si="34"/>
        <v>0</v>
      </c>
      <c r="L17" s="28">
        <f t="shared" si="34"/>
        <v>0</v>
      </c>
      <c r="M17" s="28">
        <f t="shared" si="34"/>
        <v>0</v>
      </c>
      <c r="N17" s="28">
        <f t="shared" si="34"/>
        <v>0</v>
      </c>
      <c r="O17" s="28">
        <f t="shared" si="34"/>
        <v>0</v>
      </c>
      <c r="P17" s="28">
        <f t="shared" si="34"/>
        <v>0</v>
      </c>
      <c r="Q17" s="28">
        <f t="shared" si="34"/>
        <v>0</v>
      </c>
      <c r="R17" s="28">
        <f t="shared" si="34"/>
        <v>618587.91536640003</v>
      </c>
      <c r="S17" s="28">
        <f t="shared" si="34"/>
        <v>618587.91536640003</v>
      </c>
      <c r="T17" s="28">
        <f t="shared" si="34"/>
        <v>618587.91536640003</v>
      </c>
      <c r="U17" s="28">
        <f t="shared" si="34"/>
        <v>618587.91536640003</v>
      </c>
      <c r="V17" s="28">
        <f t="shared" si="34"/>
        <v>618587.91536640003</v>
      </c>
      <c r="W17" s="28">
        <f t="shared" si="39"/>
        <v>618587.91536640003</v>
      </c>
      <c r="X17" s="28">
        <f t="shared" si="40"/>
        <v>618587.91536640003</v>
      </c>
      <c r="Y17" s="28">
        <f t="shared" si="41"/>
        <v>618587.91536640003</v>
      </c>
      <c r="Z17" s="28">
        <f t="shared" si="42"/>
        <v>618587.91536640003</v>
      </c>
      <c r="AA17" s="28">
        <f t="shared" si="43"/>
        <v>618587.91536640003</v>
      </c>
      <c r="AB17" s="28">
        <f t="shared" si="44"/>
        <v>618587.91536640003</v>
      </c>
      <c r="AC17" s="28">
        <f t="shared" si="45"/>
        <v>618587.91536640003</v>
      </c>
      <c r="AD17" s="28">
        <f t="shared" si="46"/>
        <v>618587.91536640003</v>
      </c>
      <c r="AE17" s="28">
        <f t="shared" si="47"/>
        <v>618587.91536640003</v>
      </c>
      <c r="AF17" s="28">
        <f t="shared" si="48"/>
        <v>618587.91536640003</v>
      </c>
      <c r="AG17" s="28">
        <f t="shared" si="49"/>
        <v>618587.91536640003</v>
      </c>
      <c r="AH17" s="28">
        <f t="shared" si="50"/>
        <v>618587.91536640003</v>
      </c>
      <c r="AI17" s="28">
        <f t="shared" si="51"/>
        <v>618587.91536640003</v>
      </c>
      <c r="AJ17" s="28">
        <f t="shared" si="52"/>
        <v>618587.91536640003</v>
      </c>
      <c r="AK17" s="28">
        <f t="shared" si="53"/>
        <v>618587.91536640003</v>
      </c>
      <c r="AL17" s="28">
        <f t="shared" si="54"/>
        <v>618587.91536640003</v>
      </c>
      <c r="AM17" s="28">
        <f t="shared" si="55"/>
        <v>618587.91536640003</v>
      </c>
      <c r="AN17" s="28">
        <f t="shared" si="56"/>
        <v>618587.91536640003</v>
      </c>
      <c r="AO17" s="28">
        <f t="shared" si="57"/>
        <v>618587.91536640003</v>
      </c>
      <c r="AP17" s="28">
        <f t="shared" si="58"/>
        <v>618587.91536640003</v>
      </c>
      <c r="AQ17" s="28">
        <f t="shared" si="59"/>
        <v>618587.91536640003</v>
      </c>
      <c r="AR17" s="28">
        <f t="shared" si="60"/>
        <v>618587.91536640003</v>
      </c>
      <c r="AS17" s="28">
        <f t="shared" si="61"/>
        <v>618587.91536640003</v>
      </c>
      <c r="AT17" s="28">
        <f t="shared" si="62"/>
        <v>618587.91536640003</v>
      </c>
      <c r="AU17" s="28">
        <f t="shared" si="63"/>
        <v>618587.91536640003</v>
      </c>
      <c r="AV17" s="28">
        <f t="shared" si="64"/>
        <v>618587.91536640003</v>
      </c>
      <c r="AW17" s="28">
        <f t="shared" si="65"/>
        <v>618587.91536640003</v>
      </c>
      <c r="AX17" s="28">
        <f t="shared" si="66"/>
        <v>618587.91536640003</v>
      </c>
      <c r="AY17" s="28">
        <f t="shared" si="67"/>
        <v>618587.91536640003</v>
      </c>
      <c r="AZ17" s="28">
        <f t="shared" si="68"/>
        <v>618587.91536640003</v>
      </c>
      <c r="BA17" s="28">
        <f t="shared" si="69"/>
        <v>618587.91536640003</v>
      </c>
      <c r="BB17" s="28">
        <f t="shared" si="70"/>
        <v>618587.91536640003</v>
      </c>
      <c r="BC17" s="18">
        <v>618587.91536640003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144066.9</v>
      </c>
      <c r="G18" s="28">
        <f t="shared" si="34"/>
        <v>144066.9</v>
      </c>
      <c r="H18" s="28">
        <f t="shared" si="34"/>
        <v>144066.9</v>
      </c>
      <c r="I18" s="28">
        <f t="shared" si="34"/>
        <v>144066.9</v>
      </c>
      <c r="J18" s="28">
        <f t="shared" si="34"/>
        <v>144066.9</v>
      </c>
      <c r="K18" s="28">
        <f t="shared" si="34"/>
        <v>154500.11587439998</v>
      </c>
      <c r="L18" s="28">
        <f t="shared" si="34"/>
        <v>151749.61398179998</v>
      </c>
      <c r="M18" s="28">
        <f t="shared" si="34"/>
        <v>149069.35443719997</v>
      </c>
      <c r="N18" s="28">
        <f t="shared" si="34"/>
        <v>149069.35443719997</v>
      </c>
      <c r="O18" s="28">
        <f t="shared" si="34"/>
        <v>149069.35443719997</v>
      </c>
      <c r="P18" s="28">
        <f t="shared" si="34"/>
        <v>149069.35443719997</v>
      </c>
      <c r="Q18" s="28">
        <f t="shared" si="34"/>
        <v>151217.55443719999</v>
      </c>
      <c r="R18" s="28">
        <f t="shared" si="34"/>
        <v>475239.66099099995</v>
      </c>
      <c r="S18" s="28">
        <f t="shared" si="34"/>
        <v>475239.66099099995</v>
      </c>
      <c r="T18" s="28">
        <f t="shared" si="34"/>
        <v>475239.66099099995</v>
      </c>
      <c r="U18" s="28">
        <f t="shared" ref="U18:V18" si="71">T18+U38+U58</f>
        <v>472198.02714939998</v>
      </c>
      <c r="V18" s="28">
        <f t="shared" si="71"/>
        <v>472198.02714939998</v>
      </c>
      <c r="W18" s="28">
        <f t="shared" si="39"/>
        <v>471000.58714939997</v>
      </c>
      <c r="X18" s="28">
        <f t="shared" si="40"/>
        <v>481201.2478976</v>
      </c>
      <c r="Y18" s="28">
        <f t="shared" si="41"/>
        <v>481201.2478976</v>
      </c>
      <c r="Z18" s="28">
        <f t="shared" si="42"/>
        <v>499504.65789759997</v>
      </c>
      <c r="AA18" s="28">
        <f t="shared" si="43"/>
        <v>499504.65789759997</v>
      </c>
      <c r="AB18" s="28">
        <f t="shared" si="44"/>
        <v>499504.65789759997</v>
      </c>
      <c r="AC18" s="28">
        <f t="shared" si="45"/>
        <v>499504.65789759997</v>
      </c>
      <c r="AD18" s="28">
        <f t="shared" si="46"/>
        <v>504883.40402659995</v>
      </c>
      <c r="AE18" s="28">
        <f t="shared" si="47"/>
        <v>483969.92558179994</v>
      </c>
      <c r="AF18" s="28">
        <f t="shared" si="48"/>
        <v>483969.92558179994</v>
      </c>
      <c r="AG18" s="28">
        <f t="shared" si="49"/>
        <v>483969.92558179994</v>
      </c>
      <c r="AH18" s="28">
        <f t="shared" si="50"/>
        <v>483969.92558179994</v>
      </c>
      <c r="AI18" s="28">
        <f t="shared" si="51"/>
        <v>483969.92558179994</v>
      </c>
      <c r="AJ18" s="28">
        <f t="shared" si="52"/>
        <v>483969.92558179994</v>
      </c>
      <c r="AK18" s="28">
        <f t="shared" si="53"/>
        <v>483969.92558179994</v>
      </c>
      <c r="AL18" s="28">
        <f t="shared" si="54"/>
        <v>483969.92558179994</v>
      </c>
      <c r="AM18" s="28">
        <f t="shared" si="55"/>
        <v>483969.92558179994</v>
      </c>
      <c r="AN18" s="28">
        <f t="shared" si="56"/>
        <v>483969.92558179994</v>
      </c>
      <c r="AO18" s="28">
        <f t="shared" si="57"/>
        <v>483969.92558179994</v>
      </c>
      <c r="AP18" s="28">
        <f t="shared" si="58"/>
        <v>483969.92558179994</v>
      </c>
      <c r="AQ18" s="28">
        <f t="shared" si="59"/>
        <v>483969.92558179994</v>
      </c>
      <c r="AR18" s="28">
        <f t="shared" si="60"/>
        <v>483969.92558179994</v>
      </c>
      <c r="AS18" s="28">
        <f t="shared" si="61"/>
        <v>483969.92558179994</v>
      </c>
      <c r="AT18" s="28">
        <f t="shared" si="62"/>
        <v>483969.92558179994</v>
      </c>
      <c r="AU18" s="28">
        <f t="shared" si="63"/>
        <v>483969.92558179994</v>
      </c>
      <c r="AV18" s="28">
        <f t="shared" si="64"/>
        <v>483969.92558179994</v>
      </c>
      <c r="AW18" s="28">
        <f t="shared" si="65"/>
        <v>483969.92558179994</v>
      </c>
      <c r="AX18" s="28">
        <f t="shared" si="66"/>
        <v>483969.92558179994</v>
      </c>
      <c r="AY18" s="28">
        <f t="shared" si="67"/>
        <v>483969.92558179994</v>
      </c>
      <c r="AZ18" s="28">
        <f t="shared" si="68"/>
        <v>483969.92558179994</v>
      </c>
      <c r="BA18" s="28">
        <f t="shared" si="69"/>
        <v>483969.92558179994</v>
      </c>
      <c r="BB18" s="28">
        <f t="shared" si="70"/>
        <v>483969.92558179994</v>
      </c>
      <c r="BC18" s="18">
        <v>475239.66099099995</v>
      </c>
      <c r="BD18" s="28">
        <f t="shared" si="35"/>
        <v>0</v>
      </c>
    </row>
    <row r="19" spans="1:56" ht="13.45" thickBot="1" x14ac:dyDescent="0.3">
      <c r="B19" t="s">
        <v>70</v>
      </c>
      <c r="F19" s="30">
        <f>SUM(F12:F18)</f>
        <v>144066.9</v>
      </c>
      <c r="G19" s="30">
        <f t="shared" ref="G19:BC19" si="72">SUM(G12:G18)</f>
        <v>144066.9</v>
      </c>
      <c r="H19" s="30">
        <f t="shared" si="72"/>
        <v>144066.9</v>
      </c>
      <c r="I19" s="30">
        <f t="shared" si="72"/>
        <v>144066.9</v>
      </c>
      <c r="J19" s="30">
        <f t="shared" si="72"/>
        <v>144066.9</v>
      </c>
      <c r="K19" s="30">
        <f t="shared" si="72"/>
        <v>154500.11587439998</v>
      </c>
      <c r="L19" s="30">
        <f t="shared" si="72"/>
        <v>151749.61398179998</v>
      </c>
      <c r="M19" s="30">
        <f t="shared" si="72"/>
        <v>149069.35443719997</v>
      </c>
      <c r="N19" s="30">
        <f t="shared" si="72"/>
        <v>149069.35443719997</v>
      </c>
      <c r="O19" s="30">
        <f t="shared" si="72"/>
        <v>149205.02443719999</v>
      </c>
      <c r="P19" s="30">
        <f t="shared" si="72"/>
        <v>149205.02443719999</v>
      </c>
      <c r="Q19" s="30">
        <f t="shared" si="72"/>
        <v>151416.40443719999</v>
      </c>
      <c r="R19" s="30">
        <f t="shared" si="72"/>
        <v>1272537.1985283999</v>
      </c>
      <c r="S19" s="30">
        <f t="shared" si="72"/>
        <v>1272537.1985283999</v>
      </c>
      <c r="T19" s="30">
        <f t="shared" si="72"/>
        <v>1272807.7717414</v>
      </c>
      <c r="U19" s="30">
        <f t="shared" si="72"/>
        <v>1269766.1378998</v>
      </c>
      <c r="V19" s="30">
        <f t="shared" si="72"/>
        <v>1269766.1378998</v>
      </c>
      <c r="W19" s="30">
        <f t="shared" ref="W19:BB19" si="73">SUM(W12:W18)</f>
        <v>1269766.1378998</v>
      </c>
      <c r="X19" s="30">
        <f t="shared" si="73"/>
        <v>1279966.798648</v>
      </c>
      <c r="Y19" s="30">
        <f t="shared" si="73"/>
        <v>1279966.798648</v>
      </c>
      <c r="Z19" s="30">
        <f t="shared" si="73"/>
        <v>1298280.828648</v>
      </c>
      <c r="AA19" s="30">
        <f t="shared" si="73"/>
        <v>1298280.828648</v>
      </c>
      <c r="AB19" s="30">
        <f t="shared" si="73"/>
        <v>1298280.828648</v>
      </c>
      <c r="AC19" s="30">
        <f t="shared" si="73"/>
        <v>1298280.828648</v>
      </c>
      <c r="AD19" s="30">
        <f t="shared" si="73"/>
        <v>1303739.4934316</v>
      </c>
      <c r="AE19" s="30">
        <f t="shared" si="73"/>
        <v>1282808.1249867999</v>
      </c>
      <c r="AF19" s="30">
        <f t="shared" si="73"/>
        <v>1282808.1249867999</v>
      </c>
      <c r="AG19" s="30">
        <f t="shared" si="73"/>
        <v>1282808.1249867999</v>
      </c>
      <c r="AH19" s="30">
        <f t="shared" si="73"/>
        <v>1282808.1249867999</v>
      </c>
      <c r="AI19" s="30">
        <f t="shared" si="73"/>
        <v>1282808.1249867999</v>
      </c>
      <c r="AJ19" s="30">
        <f t="shared" si="73"/>
        <v>1282808.1249867999</v>
      </c>
      <c r="AK19" s="30">
        <f t="shared" si="73"/>
        <v>1282808.1249867999</v>
      </c>
      <c r="AL19" s="30">
        <f t="shared" si="73"/>
        <v>1282808.1249867999</v>
      </c>
      <c r="AM19" s="30">
        <f t="shared" si="73"/>
        <v>1282808.1249867999</v>
      </c>
      <c r="AN19" s="30">
        <f t="shared" si="73"/>
        <v>1282808.1249867999</v>
      </c>
      <c r="AO19" s="30">
        <f t="shared" si="73"/>
        <v>1282808.1249867999</v>
      </c>
      <c r="AP19" s="30">
        <f t="shared" si="73"/>
        <v>1282808.1249867999</v>
      </c>
      <c r="AQ19" s="30">
        <f t="shared" si="73"/>
        <v>1282808.1249867999</v>
      </c>
      <c r="AR19" s="30">
        <f t="shared" si="73"/>
        <v>1282808.1249867999</v>
      </c>
      <c r="AS19" s="30">
        <f t="shared" si="73"/>
        <v>1282808.1249867999</v>
      </c>
      <c r="AT19" s="30">
        <f t="shared" si="73"/>
        <v>1282808.1249867999</v>
      </c>
      <c r="AU19" s="30">
        <f t="shared" si="73"/>
        <v>1282808.1249867999</v>
      </c>
      <c r="AV19" s="30">
        <f t="shared" si="73"/>
        <v>1282808.1249867999</v>
      </c>
      <c r="AW19" s="30">
        <f t="shared" si="73"/>
        <v>1282808.1249867999</v>
      </c>
      <c r="AX19" s="30">
        <f t="shared" si="73"/>
        <v>1282808.1249867999</v>
      </c>
      <c r="AY19" s="30">
        <f t="shared" si="73"/>
        <v>1282808.1249867999</v>
      </c>
      <c r="AZ19" s="30">
        <f t="shared" si="73"/>
        <v>1282808.1249867999</v>
      </c>
      <c r="BA19" s="30">
        <f t="shared" si="73"/>
        <v>1282808.1249867999</v>
      </c>
      <c r="BB19" s="30">
        <f t="shared" si="73"/>
        <v>1282808.1249867999</v>
      </c>
      <c r="BC19" s="30">
        <f t="shared" si="72"/>
        <v>1272537.1985283999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1720342.18</v>
      </c>
      <c r="H22" s="18">
        <v>1926994.25</v>
      </c>
      <c r="I22" s="18">
        <v>2791752.21</v>
      </c>
      <c r="J22" s="18">
        <v>269223.37</v>
      </c>
      <c r="K22" s="18">
        <v>3433706.76</v>
      </c>
      <c r="L22" s="18">
        <v>1132264.77</v>
      </c>
      <c r="M22" s="18">
        <v>1484406.74</v>
      </c>
      <c r="N22" s="18">
        <v>3606551.57</v>
      </c>
      <c r="O22" s="18">
        <v>2746925.58</v>
      </c>
      <c r="P22" s="18">
        <v>4167321.82</v>
      </c>
      <c r="Q22" s="18">
        <v>2818962.19</v>
      </c>
      <c r="R22" s="18">
        <v>4264058.58</v>
      </c>
      <c r="S22" s="18">
        <v>2393355</v>
      </c>
      <c r="T22" s="18">
        <v>2751247.51</v>
      </c>
      <c r="U22" s="18">
        <v>3182818.55</v>
      </c>
      <c r="V22" s="18">
        <v>638752.25</v>
      </c>
      <c r="W22" s="18">
        <v>3684470.08</v>
      </c>
      <c r="X22" s="18">
        <v>1842035.95</v>
      </c>
      <c r="Y22" s="18">
        <v>613299.32999999996</v>
      </c>
      <c r="Z22" s="18">
        <v>2481325.75</v>
      </c>
      <c r="AA22" s="18">
        <v>720123.97</v>
      </c>
      <c r="AB22" s="18">
        <v>1542006.03</v>
      </c>
      <c r="AC22" s="18">
        <v>287902.36</v>
      </c>
      <c r="AD22" s="18">
        <v>437418.72</v>
      </c>
      <c r="AE22" s="18">
        <v>165017.81</v>
      </c>
      <c r="AF22" s="18">
        <v>250915.86539980798</v>
      </c>
      <c r="AG22" s="18">
        <v>111429.1876032</v>
      </c>
      <c r="AH22" s="18">
        <v>83566.025107199996</v>
      </c>
      <c r="AI22" s="18">
        <v>56837.662404719995</v>
      </c>
      <c r="AJ22" s="18">
        <v>56519.16915262174</v>
      </c>
      <c r="AK22" s="18">
        <v>143724.73122995227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379.79149799999999</v>
      </c>
      <c r="H26" s="18">
        <v>257.35928959999995</v>
      </c>
      <c r="I26" s="18">
        <v>2796.254942</v>
      </c>
      <c r="J26" s="18">
        <v>392.85343999999998</v>
      </c>
      <c r="K26" s="18">
        <v>4585.1978368</v>
      </c>
      <c r="L26" s="18">
        <v>667.61645439999995</v>
      </c>
      <c r="M26" s="18">
        <v>873.11127679999993</v>
      </c>
      <c r="N26" s="18">
        <v>1247.4329728</v>
      </c>
      <c r="O26" s="18">
        <v>2487.6388095999996</v>
      </c>
      <c r="P26" s="18">
        <v>-453.9959872</v>
      </c>
      <c r="Q26" s="18">
        <v>12177.3392864</v>
      </c>
      <c r="R26" s="18">
        <v>425100.2831844</v>
      </c>
      <c r="S26" s="18">
        <v>1304.1757293999999</v>
      </c>
      <c r="T26" s="18">
        <v>5004.5910414</v>
      </c>
      <c r="U26" s="18">
        <v>2575.1221651999999</v>
      </c>
      <c r="V26" s="18">
        <v>499.6156896</v>
      </c>
      <c r="W26" s="18">
        <v>296332.39470080001</v>
      </c>
      <c r="X26" s="18">
        <v>300.82953599999996</v>
      </c>
      <c r="Y26" s="18">
        <v>0</v>
      </c>
      <c r="Z26" s="18">
        <v>640.61</v>
      </c>
      <c r="AA26" s="18">
        <v>13.428067199999999</v>
      </c>
      <c r="AB26" s="18">
        <v>582.18776959999991</v>
      </c>
      <c r="AC26" s="18">
        <v>56.126121599999991</v>
      </c>
      <c r="AD26" s="18">
        <v>-7.27</v>
      </c>
      <c r="AE26" s="18">
        <v>-566.75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957.55</v>
      </c>
      <c r="J27" s="18">
        <v>0</v>
      </c>
      <c r="K27" s="18">
        <v>12097.66</v>
      </c>
      <c r="L27" s="18">
        <v>10370.120000000001</v>
      </c>
      <c r="M27" s="18">
        <v>6645.67</v>
      </c>
      <c r="N27" s="18">
        <v>5730.62</v>
      </c>
      <c r="O27" s="18">
        <v>2905.86</v>
      </c>
      <c r="P27" s="18">
        <v>13692.27</v>
      </c>
      <c r="Q27" s="18">
        <v>20992.57</v>
      </c>
      <c r="R27" s="18">
        <v>8779.84</v>
      </c>
      <c r="S27" s="18">
        <v>-39.86</v>
      </c>
      <c r="T27" s="18">
        <v>16743.04</v>
      </c>
      <c r="U27" s="18">
        <v>3559.04</v>
      </c>
      <c r="V27" s="18">
        <v>2208.8200000000002</v>
      </c>
      <c r="W27" s="18">
        <v>-29.26</v>
      </c>
      <c r="X27" s="18">
        <v>939.27</v>
      </c>
      <c r="Y27" s="18">
        <v>9697.89</v>
      </c>
      <c r="Z27" s="18">
        <v>449.15</v>
      </c>
      <c r="AA27" s="18">
        <v>290.92</v>
      </c>
      <c r="AB27" s="18">
        <v>0</v>
      </c>
      <c r="AC27" s="18">
        <v>425.24</v>
      </c>
      <c r="AD27" s="18">
        <v>0</v>
      </c>
      <c r="AE27" s="18">
        <v>0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76025.8007832</v>
      </c>
      <c r="H28" s="18">
        <v>8321.2574196000005</v>
      </c>
      <c r="I28" s="18">
        <v>240125.24216519998</v>
      </c>
      <c r="J28" s="18">
        <v>198987.60079919998</v>
      </c>
      <c r="K28" s="18">
        <v>337329.14201999997</v>
      </c>
      <c r="L28" s="18">
        <v>311881.62426060002</v>
      </c>
      <c r="M28" s="18">
        <v>244640.3455356</v>
      </c>
      <c r="N28" s="18">
        <v>274918.57441259996</v>
      </c>
      <c r="O28" s="18">
        <v>113972.8898574</v>
      </c>
      <c r="P28" s="18">
        <v>89226.370483799998</v>
      </c>
      <c r="Q28" s="18">
        <v>210150.23906940001</v>
      </c>
      <c r="R28" s="18">
        <v>144055.14881340001</v>
      </c>
      <c r="S28" s="18">
        <v>185040.60880859999</v>
      </c>
      <c r="T28" s="18">
        <v>259127.89210980001</v>
      </c>
      <c r="U28" s="18">
        <v>33527.840810399997</v>
      </c>
      <c r="V28" s="18">
        <v>-101815.46574900001</v>
      </c>
      <c r="W28" s="18">
        <v>54537.109049999999</v>
      </c>
      <c r="X28" s="18">
        <v>92082.734291999994</v>
      </c>
      <c r="Y28" s="18">
        <v>64659.685538400001</v>
      </c>
      <c r="Z28" s="18">
        <v>64037.526790199998</v>
      </c>
      <c r="AA28" s="18">
        <v>71778.077791800009</v>
      </c>
      <c r="AB28" s="18">
        <v>131602.01376479998</v>
      </c>
      <c r="AC28" s="18">
        <v>37474.7521146</v>
      </c>
      <c r="AD28" s="18">
        <v>-71925.898218599992</v>
      </c>
      <c r="AE28" s="18">
        <v>14990.207669400001</v>
      </c>
      <c r="AF28" s="18">
        <v>152862.65148900001</v>
      </c>
      <c r="AG28" s="18">
        <v>285130.08300899999</v>
      </c>
      <c r="AH28" s="18">
        <v>169605.6783</v>
      </c>
      <c r="AI28" s="18">
        <v>247479.6783</v>
      </c>
      <c r="AJ28" s="18">
        <v>206657.34875999999</v>
      </c>
      <c r="AK28" s="18">
        <v>444686.23842000001</v>
      </c>
      <c r="AL28" s="18">
        <v>284942.52347999997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952084.73937119998</v>
      </c>
      <c r="H30" s="18">
        <v>1241842.310079</v>
      </c>
      <c r="I30" s="18">
        <v>650586.10583200003</v>
      </c>
      <c r="J30" s="18">
        <v>60594.785772999989</v>
      </c>
      <c r="K30" s="18">
        <v>109588.9395576</v>
      </c>
      <c r="L30" s="18">
        <v>8416.7547341999998</v>
      </c>
      <c r="M30" s="18">
        <v>793.64754779999998</v>
      </c>
      <c r="N30" s="18">
        <v>4457.8255375999997</v>
      </c>
      <c r="O30" s="18">
        <v>2073.0355967999999</v>
      </c>
      <c r="P30" s="18">
        <v>-378.3210368</v>
      </c>
      <c r="Q30" s="18">
        <v>365389.27250079997</v>
      </c>
      <c r="R30" s="18">
        <v>560376.43192519993</v>
      </c>
      <c r="S30" s="18">
        <v>29712.039557999997</v>
      </c>
      <c r="T30" s="18">
        <v>128678.9536568</v>
      </c>
      <c r="U30" s="18">
        <v>-303818.54663419997</v>
      </c>
      <c r="V30" s="18">
        <v>3571.9279968000001</v>
      </c>
      <c r="W30" s="18">
        <v>-295202.19759359997</v>
      </c>
      <c r="X30" s="18">
        <v>207076.57739239998</v>
      </c>
      <c r="Y30" s="18">
        <v>0</v>
      </c>
      <c r="Z30" s="18">
        <v>942801.08645599999</v>
      </c>
      <c r="AA30" s="18">
        <v>3194.8140863999997</v>
      </c>
      <c r="AB30" s="18">
        <v>43539.319071999998</v>
      </c>
      <c r="AC30" s="18">
        <v>289.0943264</v>
      </c>
      <c r="AD30" s="18">
        <v>-5378.7461289999992</v>
      </c>
      <c r="AE30" s="18">
        <v>-986490.09155520005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45" thickBot="1" x14ac:dyDescent="0.3">
      <c r="B31" t="s">
        <v>69</v>
      </c>
      <c r="F31" s="30">
        <f>SUM(F22:F30)</f>
        <v>0</v>
      </c>
      <c r="G31" s="30">
        <f t="shared" ref="G31:BB31" si="74">SUM(G22:G30)</f>
        <v>2748832.5116523998</v>
      </c>
      <c r="H31" s="30">
        <f t="shared" si="74"/>
        <v>3177415.1767881997</v>
      </c>
      <c r="I31" s="30">
        <f t="shared" si="74"/>
        <v>3686217.3629391994</v>
      </c>
      <c r="J31" s="30">
        <f t="shared" si="74"/>
        <v>529198.61001219996</v>
      </c>
      <c r="K31" s="30">
        <f t="shared" si="74"/>
        <v>3897307.6994143999</v>
      </c>
      <c r="L31" s="30">
        <f t="shared" si="74"/>
        <v>1463600.8854491999</v>
      </c>
      <c r="M31" s="30">
        <f t="shared" si="74"/>
        <v>1737359.5143602001</v>
      </c>
      <c r="N31" s="30">
        <f t="shared" si="74"/>
        <v>3892906.0229230002</v>
      </c>
      <c r="O31" s="30">
        <f t="shared" si="74"/>
        <v>2868365.0042638001</v>
      </c>
      <c r="P31" s="30">
        <f t="shared" si="74"/>
        <v>4269408.1434597997</v>
      </c>
      <c r="Q31" s="30">
        <f t="shared" si="74"/>
        <v>3427671.6108565996</v>
      </c>
      <c r="R31" s="30">
        <f t="shared" si="74"/>
        <v>5402370.2839230001</v>
      </c>
      <c r="S31" s="30">
        <f t="shared" si="74"/>
        <v>2609371.964096</v>
      </c>
      <c r="T31" s="30">
        <f t="shared" si="74"/>
        <v>3160801.9868080001</v>
      </c>
      <c r="U31" s="30">
        <f t="shared" si="74"/>
        <v>2918662.0063413996</v>
      </c>
      <c r="V31" s="30">
        <f t="shared" si="74"/>
        <v>543217.14793740003</v>
      </c>
      <c r="W31" s="30">
        <f t="shared" si="74"/>
        <v>3740108.1261572004</v>
      </c>
      <c r="X31" s="30">
        <f t="shared" si="74"/>
        <v>2142435.3612203998</v>
      </c>
      <c r="Y31" s="30">
        <f t="shared" si="74"/>
        <v>687656.90553839994</v>
      </c>
      <c r="Z31" s="30">
        <f t="shared" si="74"/>
        <v>3489254.1232461995</v>
      </c>
      <c r="AA31" s="30">
        <f t="shared" si="74"/>
        <v>795401.20994540001</v>
      </c>
      <c r="AB31" s="30">
        <f t="shared" si="74"/>
        <v>1717729.5506064</v>
      </c>
      <c r="AC31" s="30">
        <f t="shared" si="74"/>
        <v>326147.57256259996</v>
      </c>
      <c r="AD31" s="30">
        <f t="shared" si="74"/>
        <v>360106.80565240001</v>
      </c>
      <c r="AE31" s="30">
        <f t="shared" si="74"/>
        <v>-807048.82388580008</v>
      </c>
      <c r="AF31" s="30">
        <f t="shared" si="74"/>
        <v>403778.51688880799</v>
      </c>
      <c r="AG31" s="30">
        <f t="shared" si="74"/>
        <v>396559.27061220002</v>
      </c>
      <c r="AH31" s="30">
        <f t="shared" si="74"/>
        <v>253171.7034072</v>
      </c>
      <c r="AI31" s="30">
        <f t="shared" si="74"/>
        <v>304317.34070472</v>
      </c>
      <c r="AJ31" s="30">
        <f t="shared" si="74"/>
        <v>263176.51791262173</v>
      </c>
      <c r="AK31" s="30">
        <f t="shared" si="74"/>
        <v>588410.96964995225</v>
      </c>
      <c r="AL31" s="30">
        <f t="shared" si="74"/>
        <v>284942.52347999997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135.66999999999999</v>
      </c>
      <c r="P32" s="18">
        <v>0</v>
      </c>
      <c r="Q32" s="18">
        <v>0</v>
      </c>
      <c r="R32" s="18">
        <v>117.77</v>
      </c>
      <c r="T32" s="18"/>
      <c r="U32" s="18"/>
      <c r="V32" s="18">
        <v>0</v>
      </c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63.18</v>
      </c>
      <c r="R34" s="18">
        <v>7029.7606446000009</v>
      </c>
      <c r="S34" s="18">
        <v>0</v>
      </c>
      <c r="T34" s="18">
        <v>0</v>
      </c>
      <c r="U34" s="18">
        <v>0</v>
      </c>
      <c r="V34" s="18">
        <v>0</v>
      </c>
      <c r="W34" s="18">
        <v>1197.44</v>
      </c>
      <c r="X34" s="18">
        <v>0</v>
      </c>
      <c r="Y34" s="18">
        <v>0</v>
      </c>
      <c r="Z34" s="18">
        <v>10.62</v>
      </c>
      <c r="AA34" s="18">
        <v>0</v>
      </c>
      <c r="AB34" s="18">
        <v>0</v>
      </c>
      <c r="AC34" s="18">
        <v>0</v>
      </c>
      <c r="AD34" s="18">
        <v>7.27</v>
      </c>
      <c r="AE34" s="18">
        <v>-17.89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270.57321300000001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72.6486546</v>
      </c>
      <c r="AE36" s="18">
        <v>0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10433.215874399999</v>
      </c>
      <c r="L38" s="18">
        <v>-2750.5018925999998</v>
      </c>
      <c r="M38" s="18">
        <v>-2680.2595446</v>
      </c>
      <c r="N38" s="18">
        <v>0</v>
      </c>
      <c r="O38" s="18">
        <v>0</v>
      </c>
      <c r="P38" s="18">
        <v>0</v>
      </c>
      <c r="Q38" s="18">
        <v>2148.1999999999998</v>
      </c>
      <c r="R38" s="18">
        <v>9086.1735390000013</v>
      </c>
      <c r="S38" s="18">
        <v>0</v>
      </c>
      <c r="T38" s="18">
        <v>0</v>
      </c>
      <c r="U38" s="18">
        <v>-3041.6338415999999</v>
      </c>
      <c r="V38" s="18">
        <v>0</v>
      </c>
      <c r="W38" s="18">
        <v>-1197.44</v>
      </c>
      <c r="X38" s="18">
        <v>10200.6607482</v>
      </c>
      <c r="Y38" s="18">
        <v>0</v>
      </c>
      <c r="Z38" s="18">
        <v>18303.41</v>
      </c>
      <c r="AA38" s="18">
        <v>0</v>
      </c>
      <c r="AB38" s="18">
        <v>0</v>
      </c>
      <c r="AC38" s="18">
        <v>0</v>
      </c>
      <c r="AD38" s="18">
        <v>5378.7461289999992</v>
      </c>
      <c r="AE38" s="18">
        <v>-20913.478444799999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</row>
    <row r="39" spans="1:55" ht="13.45" thickBot="1" x14ac:dyDescent="0.3">
      <c r="B39" t="s">
        <v>70</v>
      </c>
      <c r="F39" s="30">
        <f>SUM(F32:F38)</f>
        <v>0</v>
      </c>
      <c r="G39" s="30">
        <f t="shared" ref="G39:BB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10433.215874399999</v>
      </c>
      <c r="L39" s="30">
        <f t="shared" si="75"/>
        <v>-2750.5018925999998</v>
      </c>
      <c r="M39" s="30">
        <f t="shared" si="75"/>
        <v>-2680.2595446</v>
      </c>
      <c r="N39" s="30">
        <f t="shared" si="75"/>
        <v>0</v>
      </c>
      <c r="O39" s="30">
        <f t="shared" si="75"/>
        <v>135.66999999999999</v>
      </c>
      <c r="P39" s="30">
        <f t="shared" si="75"/>
        <v>0</v>
      </c>
      <c r="Q39" s="30">
        <f t="shared" si="75"/>
        <v>2211.3799999999997</v>
      </c>
      <c r="R39" s="30">
        <f t="shared" si="75"/>
        <v>16233.704183600003</v>
      </c>
      <c r="S39" s="30">
        <f t="shared" si="75"/>
        <v>0</v>
      </c>
      <c r="T39" s="30">
        <f t="shared" si="75"/>
        <v>270.57321300000001</v>
      </c>
      <c r="U39" s="30">
        <f t="shared" si="75"/>
        <v>-3041.6338415999999</v>
      </c>
      <c r="V39" s="30">
        <f t="shared" si="75"/>
        <v>0</v>
      </c>
      <c r="W39" s="30">
        <f t="shared" si="75"/>
        <v>0</v>
      </c>
      <c r="X39" s="30">
        <f t="shared" si="75"/>
        <v>10200.6607482</v>
      </c>
      <c r="Y39" s="30">
        <f t="shared" si="75"/>
        <v>0</v>
      </c>
      <c r="Z39" s="30">
        <f t="shared" si="75"/>
        <v>18314.03</v>
      </c>
      <c r="AA39" s="30">
        <f t="shared" si="75"/>
        <v>0</v>
      </c>
      <c r="AB39" s="30">
        <f t="shared" si="75"/>
        <v>0</v>
      </c>
      <c r="AC39" s="30">
        <f t="shared" si="75"/>
        <v>0</v>
      </c>
      <c r="AD39" s="30">
        <f t="shared" si="75"/>
        <v>5458.6647835999993</v>
      </c>
      <c r="AE39" s="30">
        <f t="shared" si="75"/>
        <v>-20931.368444799999</v>
      </c>
      <c r="AF39" s="30">
        <f t="shared" si="75"/>
        <v>0</v>
      </c>
      <c r="AG39" s="30">
        <f t="shared" si="75"/>
        <v>0</v>
      </c>
      <c r="AH39" s="30">
        <f t="shared" si="75"/>
        <v>0</v>
      </c>
      <c r="AI39" s="30">
        <f t="shared" si="75"/>
        <v>0</v>
      </c>
      <c r="AJ39" s="30">
        <f t="shared" si="75"/>
        <v>0</v>
      </c>
      <c r="AK39" s="30">
        <f t="shared" si="75"/>
        <v>0</v>
      </c>
      <c r="AL39" s="30">
        <f t="shared" si="75"/>
        <v>0</v>
      </c>
      <c r="AM39" s="30">
        <f t="shared" si="75"/>
        <v>0</v>
      </c>
      <c r="AN39" s="30">
        <f t="shared" si="75"/>
        <v>0</v>
      </c>
      <c r="AO39" s="30">
        <f t="shared" si="75"/>
        <v>0</v>
      </c>
      <c r="AP39" s="30">
        <f t="shared" si="75"/>
        <v>0</v>
      </c>
      <c r="AQ39" s="30">
        <f t="shared" si="75"/>
        <v>0</v>
      </c>
      <c r="AR39" s="30">
        <f t="shared" si="75"/>
        <v>0</v>
      </c>
      <c r="AS39" s="30">
        <f t="shared" si="75"/>
        <v>0</v>
      </c>
      <c r="AT39" s="30">
        <f t="shared" si="75"/>
        <v>0</v>
      </c>
      <c r="AU39" s="30">
        <f t="shared" si="75"/>
        <v>0</v>
      </c>
      <c r="AV39" s="30">
        <f t="shared" si="75"/>
        <v>0</v>
      </c>
      <c r="AW39" s="30">
        <f t="shared" si="75"/>
        <v>0</v>
      </c>
      <c r="AX39" s="30">
        <f t="shared" si="75"/>
        <v>0</v>
      </c>
      <c r="AY39" s="30">
        <f t="shared" si="75"/>
        <v>0</v>
      </c>
      <c r="AZ39" s="30">
        <f t="shared" si="75"/>
        <v>0</v>
      </c>
      <c r="BA39" s="30">
        <f t="shared" si="75"/>
        <v>0</v>
      </c>
      <c r="BB39" s="30">
        <f t="shared" si="75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/>
      <c r="H42" s="18"/>
      <c r="I42" s="18"/>
      <c r="J42" s="18"/>
      <c r="K42" s="18"/>
      <c r="L42" s="18"/>
      <c r="M42" s="18"/>
      <c r="N42" s="18">
        <v>0</v>
      </c>
      <c r="O42" s="18">
        <v>0</v>
      </c>
      <c r="P42" s="18">
        <v>0</v>
      </c>
      <c r="Q42" s="18">
        <v>0</v>
      </c>
      <c r="R42" s="18">
        <v>-44657.760000000002</v>
      </c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</row>
    <row r="43" spans="1:55" x14ac:dyDescent="0.25">
      <c r="D43" t="s">
        <v>53</v>
      </c>
      <c r="F43" s="18"/>
      <c r="G43" s="18"/>
      <c r="H43" s="18"/>
      <c r="I43" s="18"/>
      <c r="J43" s="18"/>
      <c r="K43" s="18"/>
      <c r="L43" s="18"/>
      <c r="M43" s="18"/>
      <c r="N43" s="18">
        <v>0</v>
      </c>
      <c r="O43" s="18">
        <v>0</v>
      </c>
      <c r="P43" s="18">
        <v>0</v>
      </c>
      <c r="Q43" s="18">
        <v>0</v>
      </c>
      <c r="R43" s="18">
        <v>0</v>
      </c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</row>
    <row r="44" spans="1:55" x14ac:dyDescent="0.25">
      <c r="C44" t="s">
        <v>103</v>
      </c>
      <c r="D44" t="s">
        <v>22</v>
      </c>
      <c r="F44" s="18"/>
      <c r="G44" s="18"/>
      <c r="H44" s="18"/>
      <c r="I44" s="18"/>
      <c r="J44" s="18"/>
      <c r="K44" s="18"/>
      <c r="L44" s="18"/>
      <c r="M44" s="18"/>
      <c r="N44" s="18">
        <v>0</v>
      </c>
      <c r="O44" s="18">
        <v>0</v>
      </c>
      <c r="P44" s="18">
        <v>0</v>
      </c>
      <c r="Q44" s="18">
        <v>0</v>
      </c>
      <c r="R44" s="18">
        <v>0</v>
      </c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</row>
    <row r="45" spans="1:55" x14ac:dyDescent="0.25">
      <c r="D45" t="s">
        <v>38</v>
      </c>
      <c r="F45" s="18"/>
      <c r="G45" s="18"/>
      <c r="H45" s="18"/>
      <c r="I45" s="18"/>
      <c r="J45" s="18"/>
      <c r="K45" s="18"/>
      <c r="L45" s="18"/>
      <c r="M45" s="18"/>
      <c r="N45" s="18">
        <v>0</v>
      </c>
      <c r="O45" s="18">
        <v>0</v>
      </c>
      <c r="P45" s="18">
        <v>0</v>
      </c>
      <c r="Q45" s="18">
        <v>0</v>
      </c>
      <c r="R45" s="18">
        <v>0</v>
      </c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</row>
    <row r="46" spans="1:55" x14ac:dyDescent="0.25">
      <c r="D46" t="s">
        <v>18</v>
      </c>
      <c r="F46" s="18"/>
      <c r="G46" s="18"/>
      <c r="H46" s="18"/>
      <c r="I46" s="18"/>
      <c r="J46" s="18"/>
      <c r="K46" s="18"/>
      <c r="L46" s="18"/>
      <c r="M46" s="18"/>
      <c r="N46" s="18">
        <v>0</v>
      </c>
      <c r="O46" s="18">
        <v>0</v>
      </c>
      <c r="P46" s="18">
        <v>0</v>
      </c>
      <c r="Q46" s="18">
        <v>0</v>
      </c>
      <c r="R46" s="18">
        <v>-76030.920557000005</v>
      </c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</row>
    <row r="47" spans="1:55" x14ac:dyDescent="0.25">
      <c r="D47" t="s">
        <v>33</v>
      </c>
      <c r="F47" s="18"/>
      <c r="G47" s="18"/>
      <c r="H47" s="18"/>
      <c r="I47" s="18"/>
      <c r="J47" s="18"/>
      <c r="K47" s="18"/>
      <c r="L47" s="18"/>
      <c r="M47" s="18"/>
      <c r="N47" s="18">
        <v>0</v>
      </c>
      <c r="O47" s="18">
        <v>0</v>
      </c>
      <c r="P47" s="18">
        <v>0</v>
      </c>
      <c r="Q47" s="18">
        <v>0</v>
      </c>
      <c r="R47" s="18">
        <v>-216.64</v>
      </c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</row>
    <row r="48" spans="1:55" x14ac:dyDescent="0.25">
      <c r="D48" t="s">
        <v>30</v>
      </c>
      <c r="F48" s="18"/>
      <c r="G48" s="18"/>
      <c r="H48" s="18"/>
      <c r="I48" s="18"/>
      <c r="J48" s="18"/>
      <c r="K48" s="18"/>
      <c r="L48" s="18"/>
      <c r="M48" s="18"/>
      <c r="N48" s="18">
        <v>0</v>
      </c>
      <c r="O48" s="18">
        <v>0</v>
      </c>
      <c r="P48" s="18">
        <v>0</v>
      </c>
      <c r="Q48" s="18">
        <v>0</v>
      </c>
      <c r="R48" s="18">
        <v>-50457.920969399995</v>
      </c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</row>
    <row r="49" spans="1:57" x14ac:dyDescent="0.25">
      <c r="C49" t="s">
        <v>101</v>
      </c>
      <c r="D49" t="s">
        <v>44</v>
      </c>
      <c r="F49" s="18"/>
      <c r="G49" s="18"/>
      <c r="H49" s="18"/>
      <c r="I49" s="18"/>
      <c r="J49" s="18"/>
      <c r="K49" s="18"/>
      <c r="L49" s="18"/>
      <c r="M49" s="18"/>
      <c r="N49" s="18">
        <v>0</v>
      </c>
      <c r="O49" s="18">
        <v>0</v>
      </c>
      <c r="P49" s="18">
        <v>0</v>
      </c>
      <c r="Q49" s="18">
        <v>0</v>
      </c>
      <c r="R49" s="18">
        <v>-618587.91536640003</v>
      </c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</row>
    <row r="50" spans="1:57" x14ac:dyDescent="0.25">
      <c r="D50" t="s">
        <v>11</v>
      </c>
      <c r="F50" s="18"/>
      <c r="G50" s="18"/>
      <c r="H50" s="18"/>
      <c r="I50" s="18"/>
      <c r="J50" s="18"/>
      <c r="K50" s="18"/>
      <c r="L50" s="18"/>
      <c r="M50" s="18"/>
      <c r="N50" s="18">
        <v>-595149.97637759999</v>
      </c>
      <c r="O50" s="18">
        <v>0</v>
      </c>
      <c r="P50" s="18">
        <v>0</v>
      </c>
      <c r="Q50" s="18">
        <v>0</v>
      </c>
      <c r="R50" s="18">
        <v>-314935.93301479996</v>
      </c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</row>
    <row r="51" spans="1:57" ht="13.45" thickBot="1" x14ac:dyDescent="0.3">
      <c r="B51" t="s">
        <v>69</v>
      </c>
      <c r="F51" s="30">
        <f>SUM(F42:F50)</f>
        <v>0</v>
      </c>
      <c r="G51" s="30">
        <f t="shared" ref="G51:U51" si="76">SUM(G42:G50)</f>
        <v>0</v>
      </c>
      <c r="H51" s="30">
        <f t="shared" si="76"/>
        <v>0</v>
      </c>
      <c r="I51" s="30">
        <f t="shared" si="76"/>
        <v>0</v>
      </c>
      <c r="J51" s="30">
        <f t="shared" si="76"/>
        <v>0</v>
      </c>
      <c r="K51" s="30">
        <f t="shared" si="76"/>
        <v>0</v>
      </c>
      <c r="L51" s="30">
        <f t="shared" si="76"/>
        <v>0</v>
      </c>
      <c r="M51" s="30">
        <f t="shared" si="76"/>
        <v>0</v>
      </c>
      <c r="N51" s="30">
        <f t="shared" si="76"/>
        <v>-595149.97637759999</v>
      </c>
      <c r="O51" s="30">
        <f t="shared" si="76"/>
        <v>0</v>
      </c>
      <c r="P51" s="30">
        <f t="shared" si="76"/>
        <v>0</v>
      </c>
      <c r="Q51" s="30">
        <f t="shared" si="76"/>
        <v>0</v>
      </c>
      <c r="R51" s="30">
        <f t="shared" si="76"/>
        <v>-1104887.0899076001</v>
      </c>
      <c r="S51" s="30">
        <f t="shared" si="76"/>
        <v>0</v>
      </c>
      <c r="T51" s="30">
        <f t="shared" si="76"/>
        <v>0</v>
      </c>
      <c r="U51" s="30">
        <f t="shared" si="76"/>
        <v>0</v>
      </c>
      <c r="V51" s="30">
        <f>SUM(V42:V50)</f>
        <v>0</v>
      </c>
      <c r="W51" s="30">
        <f t="shared" ref="W51:BB51" si="77">SUM(W42:W50)</f>
        <v>0</v>
      </c>
      <c r="X51" s="30">
        <f t="shared" si="77"/>
        <v>0</v>
      </c>
      <c r="Y51" s="30">
        <f t="shared" si="77"/>
        <v>0</v>
      </c>
      <c r="Z51" s="30">
        <f t="shared" si="77"/>
        <v>0</v>
      </c>
      <c r="AA51" s="30">
        <f t="shared" si="77"/>
        <v>0</v>
      </c>
      <c r="AB51" s="30">
        <f t="shared" si="77"/>
        <v>0</v>
      </c>
      <c r="AC51" s="30">
        <f t="shared" si="77"/>
        <v>0</v>
      </c>
      <c r="AD51" s="30">
        <f t="shared" si="77"/>
        <v>0</v>
      </c>
      <c r="AE51" s="30">
        <f t="shared" si="77"/>
        <v>0</v>
      </c>
      <c r="AF51" s="30">
        <f t="shared" si="77"/>
        <v>0</v>
      </c>
      <c r="AG51" s="30">
        <f t="shared" si="77"/>
        <v>0</v>
      </c>
      <c r="AH51" s="30">
        <f t="shared" si="77"/>
        <v>0</v>
      </c>
      <c r="AI51" s="30">
        <f t="shared" si="77"/>
        <v>0</v>
      </c>
      <c r="AJ51" s="30">
        <f t="shared" si="77"/>
        <v>0</v>
      </c>
      <c r="AK51" s="30">
        <f t="shared" si="77"/>
        <v>0</v>
      </c>
      <c r="AL51" s="30">
        <f t="shared" si="77"/>
        <v>0</v>
      </c>
      <c r="AM51" s="30">
        <f t="shared" si="77"/>
        <v>0</v>
      </c>
      <c r="AN51" s="30">
        <f t="shared" si="77"/>
        <v>0</v>
      </c>
      <c r="AO51" s="30">
        <f t="shared" si="77"/>
        <v>0</v>
      </c>
      <c r="AP51" s="30">
        <f t="shared" si="77"/>
        <v>0</v>
      </c>
      <c r="AQ51" s="30">
        <f t="shared" si="77"/>
        <v>0</v>
      </c>
      <c r="AR51" s="30">
        <f t="shared" si="77"/>
        <v>0</v>
      </c>
      <c r="AS51" s="30">
        <f t="shared" si="77"/>
        <v>0</v>
      </c>
      <c r="AT51" s="30">
        <f t="shared" si="77"/>
        <v>0</v>
      </c>
      <c r="AU51" s="30">
        <f t="shared" si="77"/>
        <v>0</v>
      </c>
      <c r="AV51" s="30">
        <f t="shared" si="77"/>
        <v>0</v>
      </c>
      <c r="AW51" s="30">
        <f t="shared" si="77"/>
        <v>0</v>
      </c>
      <c r="AX51" s="30">
        <f t="shared" si="77"/>
        <v>0</v>
      </c>
      <c r="AY51" s="30">
        <f t="shared" si="77"/>
        <v>0</v>
      </c>
      <c r="AZ51" s="30">
        <f t="shared" si="77"/>
        <v>0</v>
      </c>
      <c r="BA51" s="30">
        <f t="shared" si="77"/>
        <v>0</v>
      </c>
      <c r="BB51" s="30">
        <f t="shared" si="77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44657.760000000002</v>
      </c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0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76030.920557000005</v>
      </c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216.64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50457.920969399995</v>
      </c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618587.91536640003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/>
      <c r="H58" s="18"/>
      <c r="I58" s="18"/>
      <c r="J58" s="18"/>
      <c r="K58" s="18"/>
      <c r="L58" s="18"/>
      <c r="M58" s="18"/>
      <c r="N58" s="18">
        <v>0</v>
      </c>
      <c r="O58" s="18">
        <v>0</v>
      </c>
      <c r="P58" s="18">
        <v>0</v>
      </c>
      <c r="Q58" s="18">
        <v>0</v>
      </c>
      <c r="R58" s="18">
        <v>314935.93301479996</v>
      </c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</row>
    <row r="59" spans="1:57" ht="13.45" thickBot="1" x14ac:dyDescent="0.3">
      <c r="B59" t="s">
        <v>70</v>
      </c>
      <c r="F59" s="30">
        <f>SUM(F52:F58)</f>
        <v>0</v>
      </c>
      <c r="G59" s="30">
        <f t="shared" ref="G59:V59" si="78">SUM(G52:G58)</f>
        <v>0</v>
      </c>
      <c r="H59" s="30">
        <f t="shared" si="78"/>
        <v>0</v>
      </c>
      <c r="I59" s="30">
        <f t="shared" si="78"/>
        <v>0</v>
      </c>
      <c r="J59" s="30">
        <f t="shared" si="78"/>
        <v>0</v>
      </c>
      <c r="K59" s="30">
        <f t="shared" si="78"/>
        <v>0</v>
      </c>
      <c r="L59" s="30">
        <f t="shared" si="78"/>
        <v>0</v>
      </c>
      <c r="M59" s="30">
        <f t="shared" si="78"/>
        <v>0</v>
      </c>
      <c r="N59" s="30">
        <f t="shared" si="78"/>
        <v>0</v>
      </c>
      <c r="O59" s="30">
        <f t="shared" si="78"/>
        <v>0</v>
      </c>
      <c r="P59" s="30">
        <f t="shared" si="78"/>
        <v>0</v>
      </c>
      <c r="Q59" s="30">
        <f t="shared" si="78"/>
        <v>0</v>
      </c>
      <c r="R59" s="30">
        <f t="shared" si="78"/>
        <v>1104887.0899076001</v>
      </c>
      <c r="S59" s="30">
        <f t="shared" si="78"/>
        <v>0</v>
      </c>
      <c r="T59" s="30">
        <f t="shared" si="78"/>
        <v>0</v>
      </c>
      <c r="U59" s="30">
        <f t="shared" si="78"/>
        <v>0</v>
      </c>
      <c r="V59" s="30">
        <f t="shared" si="78"/>
        <v>0</v>
      </c>
      <c r="W59" s="30">
        <f t="shared" ref="W59:BB59" si="79">SUM(W52:W58)</f>
        <v>0</v>
      </c>
      <c r="X59" s="30">
        <f t="shared" si="79"/>
        <v>0</v>
      </c>
      <c r="Y59" s="30">
        <f t="shared" si="79"/>
        <v>0</v>
      </c>
      <c r="Z59" s="30">
        <f t="shared" si="79"/>
        <v>0</v>
      </c>
      <c r="AA59" s="30">
        <f t="shared" si="79"/>
        <v>0</v>
      </c>
      <c r="AB59" s="30">
        <f t="shared" si="79"/>
        <v>0</v>
      </c>
      <c r="AC59" s="30">
        <f t="shared" si="79"/>
        <v>0</v>
      </c>
      <c r="AD59" s="30">
        <f t="shared" si="79"/>
        <v>0</v>
      </c>
      <c r="AE59" s="30">
        <f t="shared" si="79"/>
        <v>0</v>
      </c>
      <c r="AF59" s="30">
        <f t="shared" si="79"/>
        <v>0</v>
      </c>
      <c r="AG59" s="30">
        <f t="shared" si="79"/>
        <v>0</v>
      </c>
      <c r="AH59" s="30">
        <f t="shared" si="79"/>
        <v>0</v>
      </c>
      <c r="AI59" s="30">
        <f t="shared" si="79"/>
        <v>0</v>
      </c>
      <c r="AJ59" s="30">
        <f t="shared" si="79"/>
        <v>0</v>
      </c>
      <c r="AK59" s="30">
        <f t="shared" si="79"/>
        <v>0</v>
      </c>
      <c r="AL59" s="30">
        <f t="shared" si="79"/>
        <v>0</v>
      </c>
      <c r="AM59" s="30">
        <f t="shared" si="79"/>
        <v>0</v>
      </c>
      <c r="AN59" s="30">
        <f t="shared" si="79"/>
        <v>0</v>
      </c>
      <c r="AO59" s="30">
        <f t="shared" si="79"/>
        <v>0</v>
      </c>
      <c r="AP59" s="30">
        <f t="shared" si="79"/>
        <v>0</v>
      </c>
      <c r="AQ59" s="30">
        <f t="shared" si="79"/>
        <v>0</v>
      </c>
      <c r="AR59" s="30">
        <f t="shared" si="79"/>
        <v>0</v>
      </c>
      <c r="AS59" s="30">
        <f t="shared" si="79"/>
        <v>0</v>
      </c>
      <c r="AT59" s="30">
        <f t="shared" si="79"/>
        <v>0</v>
      </c>
      <c r="AU59" s="30">
        <f t="shared" si="79"/>
        <v>0</v>
      </c>
      <c r="AV59" s="30">
        <f t="shared" si="79"/>
        <v>0</v>
      </c>
      <c r="AW59" s="30">
        <f t="shared" si="79"/>
        <v>0</v>
      </c>
      <c r="AX59" s="30">
        <f t="shared" si="79"/>
        <v>0</v>
      </c>
      <c r="AY59" s="30">
        <f t="shared" si="79"/>
        <v>0</v>
      </c>
      <c r="AZ59" s="30">
        <f t="shared" si="79"/>
        <v>0</v>
      </c>
      <c r="BA59" s="30">
        <f t="shared" si="79"/>
        <v>0</v>
      </c>
      <c r="BB59" s="30">
        <f t="shared" si="79"/>
        <v>0</v>
      </c>
      <c r="BC59" s="18"/>
    </row>
    <row r="61" spans="1:57" s="6" customFormat="1" x14ac:dyDescent="0.25">
      <c r="B61" s="6" t="s">
        <v>0</v>
      </c>
      <c r="C61" s="6" t="s">
        <v>104</v>
      </c>
      <c r="D61" s="6" t="s">
        <v>3</v>
      </c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  <c r="BC61" s="29">
        <v>201912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40406.968251000006</v>
      </c>
      <c r="H62" s="18">
        <f>(G2+((H22+H42)/2))*$E$2/12</f>
        <v>50528.326844250005</v>
      </c>
      <c r="I62" s="18">
        <f t="shared" ref="I62:R62" si="80">(H2+((I22+I42)/2))*$E$2/12</f>
        <v>63622.848270750015</v>
      </c>
      <c r="J62" s="18">
        <f t="shared" si="80"/>
        <v>72117.055505250013</v>
      </c>
      <c r="K62" s="18">
        <f t="shared" si="80"/>
        <v>82392.686616000006</v>
      </c>
      <c r="L62" s="18">
        <f t="shared" si="80"/>
        <v>95063.257611750028</v>
      </c>
      <c r="M62" s="18">
        <f t="shared" si="80"/>
        <v>102324.52105200001</v>
      </c>
      <c r="N62" s="18">
        <f t="shared" si="80"/>
        <v>116451.93036225</v>
      </c>
      <c r="O62" s="18">
        <f t="shared" si="80"/>
        <v>134082.82945350002</v>
      </c>
      <c r="P62" s="18">
        <f t="shared" si="80"/>
        <v>153269.86598849998</v>
      </c>
      <c r="Q62" s="18">
        <f t="shared" si="80"/>
        <v>172656.80411624999</v>
      </c>
      <c r="R62" s="18">
        <f t="shared" si="80"/>
        <v>192188.26146900002</v>
      </c>
      <c r="S62" s="18">
        <f t="shared" ref="S62" si="81">(R2+((S22+S42)/2))*$E$2/12</f>
        <v>210538.65886950004</v>
      </c>
      <c r="T62" s="18">
        <f t="shared" ref="T62" si="82">(S2+((T22+T42)/2))*$E$2/12</f>
        <v>224814.93083475006</v>
      </c>
      <c r="U62" s="18">
        <f t="shared" ref="U62" si="83">(T2+((U22+U42)/2))*$E$2/12</f>
        <v>241281.96415124999</v>
      </c>
      <c r="V62" s="18">
        <f t="shared" ref="V62" si="84">(U2+((V22+V42)/2))*$E$2/12</f>
        <v>251886.82312125002</v>
      </c>
      <c r="W62" s="18">
        <f t="shared" ref="W62" si="85">(V2+((W22+W42)/2))*$E$2/12</f>
        <v>263883.76508700004</v>
      </c>
      <c r="X62" s="18">
        <f t="shared" ref="X62" si="86">(W2+((X22+X42)/2))*$E$2/12</f>
        <v>279219.81932025001</v>
      </c>
      <c r="Y62" s="18">
        <f t="shared" ref="Y62" si="87">(X2+((Y22+Y42)/2))*$E$2/12</f>
        <v>286033.37472224998</v>
      </c>
      <c r="Z62" s="18">
        <f t="shared" ref="Z62" si="88">(Y2+((Z22+Z42)/2))*$E$2/12</f>
        <v>294620.95931925002</v>
      </c>
      <c r="AA62" s="18">
        <f t="shared" ref="AA62" si="89">(Z2+((AA22+AA42)/2))*$E$2/12</f>
        <v>303504.98229224997</v>
      </c>
      <c r="AB62" s="18">
        <f t="shared" ref="AB62" si="90">(AA2+((AB22+AB42)/2))*$E$2/12</f>
        <v>309782.39304225001</v>
      </c>
      <c r="AC62" s="18">
        <f t="shared" ref="AC62" si="91">(AB2+((AC22+AC42)/2))*$E$2/12</f>
        <v>314860.38882450003</v>
      </c>
      <c r="AD62" s="18">
        <f t="shared" ref="AD62" si="92">(AC2+((AD22+AD42)/2))*$E$2/12</f>
        <v>316873.15482150001</v>
      </c>
      <c r="AE62" s="18">
        <f t="shared" ref="AE62" si="93">(AD2+((AE22+AE42)/2))*$E$2/12</f>
        <v>318544.91619225004</v>
      </c>
      <c r="AF62" s="18">
        <f t="shared" ref="AF62" si="94">(AE2+((AF22+AF42)/2))*$E$2/12</f>
        <v>319699.13214148447</v>
      </c>
      <c r="AG62" s="18">
        <f t="shared" ref="AG62" si="95">(AF2+((AG22+AG42)/2))*$E$2/12</f>
        <v>320704.63966356782</v>
      </c>
      <c r="AH62" s="18">
        <f t="shared" ref="AH62" si="96">(AG2+((AH22+AH42)/2))*$E$2/12</f>
        <v>321245.7513788392</v>
      </c>
      <c r="AI62" s="18">
        <f t="shared" ref="AI62" si="97">(AH2+((AI22+AI42)/2))*$E$2/12</f>
        <v>321635.37161168474</v>
      </c>
      <c r="AJ62" s="18">
        <f t="shared" ref="AJ62" si="98">(AI2+((AJ22+AJ42)/2))*$E$2/12</f>
        <v>321949.93681925634</v>
      </c>
      <c r="AK62" s="18">
        <f t="shared" ref="AK62" si="99">(AJ2+((AK22+AK42)/2))*$E$2/12</f>
        <v>322505.613642818</v>
      </c>
      <c r="AL62" s="18">
        <f t="shared" ref="AL62" si="100">(AK2+((AL22+AL42)/2))*$E$2/12</f>
        <v>322904.44977198116</v>
      </c>
      <c r="AM62" s="18">
        <f t="shared" ref="AM62" si="101">(AL2+((AM22+AM42)/2))*$E$2/12</f>
        <v>322904.44977198116</v>
      </c>
      <c r="AN62" s="18">
        <f t="shared" ref="AN62" si="102">(AM2+((AN22+AN42)/2))*$E$2/12</f>
        <v>322904.44977198116</v>
      </c>
      <c r="AO62" s="18">
        <f t="shared" ref="AO62" si="103">(AN2+((AO22+AO42)/2))*$E$2/12</f>
        <v>322904.44977198116</v>
      </c>
      <c r="AP62" s="18">
        <f t="shared" ref="AP62" si="104">(AO2+((AP22+AP42)/2))*$E$2/12</f>
        <v>322904.44977198116</v>
      </c>
      <c r="AQ62" s="18">
        <f t="shared" ref="AQ62" si="105">(AP2+((AQ22+AQ42)/2))*$E$2/12</f>
        <v>322904.44977198116</v>
      </c>
      <c r="AR62" s="18">
        <f t="shared" ref="AR62" si="106">(AQ2+((AR22+AR42)/2))*$E$2/12</f>
        <v>322904.44977198116</v>
      </c>
      <c r="AS62" s="18">
        <f t="shared" ref="AS62" si="107">(AR2+((AS22+AS42)/2))*$E$2/12</f>
        <v>322904.44977198116</v>
      </c>
      <c r="AT62" s="18">
        <f t="shared" ref="AT62" si="108">(AS2+((AT22+AT42)/2))*$E$2/12</f>
        <v>322904.44977198116</v>
      </c>
      <c r="AU62" s="18">
        <f t="shared" ref="AU62" si="109">(AT2+((AU22+AU42)/2))*$E$2/12</f>
        <v>322904.44977198116</v>
      </c>
      <c r="AV62" s="18">
        <f t="shared" ref="AV62" si="110">(AU2+((AV22+AV42)/2))*$E$2/12</f>
        <v>322904.44977198116</v>
      </c>
      <c r="AW62" s="18">
        <f t="shared" ref="AW62" si="111">(AV2+((AW22+AW42)/2))*$E$2/12</f>
        <v>322904.44977198116</v>
      </c>
      <c r="AX62" s="18">
        <f t="shared" ref="AX62" si="112">(AW2+((AX22+AX42)/2))*$E$2/12</f>
        <v>322904.44977198116</v>
      </c>
      <c r="AY62" s="18">
        <f t="shared" ref="AY62" si="113">(AX2+((AY22+AY42)/2))*$E$2/12</f>
        <v>322904.44977198116</v>
      </c>
      <c r="AZ62" s="18">
        <f t="shared" ref="AZ62" si="114">(AY2+((AZ22+AZ42)/2))*$E$2/12</f>
        <v>322904.44977198116</v>
      </c>
      <c r="BA62" s="18">
        <f t="shared" ref="BA62" si="115">(AZ2+((BA22+BA42)/2))*$E$2/12</f>
        <v>322904.44977198116</v>
      </c>
      <c r="BB62" s="18">
        <f t="shared" ref="BB62" si="116">(BA2+((BB22+BB42)/2))*$E$2/12</f>
        <v>322904.44977198116</v>
      </c>
      <c r="BC62" s="18">
        <f>SUM(G62:R62,R82)</f>
        <v>1273689.3555405</v>
      </c>
      <c r="BD62" s="18">
        <f>'Summary-AD E'!U22</f>
        <v>-1273813.3</v>
      </c>
      <c r="BE62" s="28">
        <f>SUM(BC62:BD62)</f>
        <v>-123.9444595000241</v>
      </c>
    </row>
    <row r="63" spans="1:57" x14ac:dyDescent="0.25">
      <c r="D63" t="s">
        <v>53</v>
      </c>
      <c r="F63" s="18"/>
      <c r="G63" s="18">
        <f>(F3+((G23+G43)/2))*$E$3/12</f>
        <v>0</v>
      </c>
      <c r="H63" s="18">
        <f>(G3+((H23+H43)/2))*$E$3/12</f>
        <v>0</v>
      </c>
      <c r="I63" s="18">
        <f t="shared" ref="I63:R63" si="117">(H3+((I23+I43)/2))*$E$3/12</f>
        <v>0</v>
      </c>
      <c r="J63" s="18">
        <f t="shared" si="117"/>
        <v>0</v>
      </c>
      <c r="K63" s="18">
        <f t="shared" si="117"/>
        <v>0</v>
      </c>
      <c r="L63" s="18">
        <f t="shared" si="117"/>
        <v>0</v>
      </c>
      <c r="M63" s="18">
        <f t="shared" si="117"/>
        <v>0</v>
      </c>
      <c r="N63" s="18">
        <f t="shared" si="117"/>
        <v>0</v>
      </c>
      <c r="O63" s="18">
        <f t="shared" si="117"/>
        <v>0</v>
      </c>
      <c r="P63" s="18">
        <f t="shared" si="117"/>
        <v>0</v>
      </c>
      <c r="Q63" s="18">
        <f t="shared" si="117"/>
        <v>0</v>
      </c>
      <c r="R63" s="18">
        <f t="shared" si="117"/>
        <v>0</v>
      </c>
      <c r="S63" s="18">
        <f t="shared" ref="S63" si="118">(R3+((S23+S43)/2))*$E$3/12</f>
        <v>0</v>
      </c>
      <c r="T63" s="18">
        <f t="shared" ref="T63" si="119">(S3+((T23+T43)/2))*$E$3/12</f>
        <v>0</v>
      </c>
      <c r="U63" s="18">
        <f t="shared" ref="U63" si="120">(T3+((U23+U43)/2))*$E$3/12</f>
        <v>0</v>
      </c>
      <c r="V63" s="18">
        <f t="shared" ref="V63" si="121">(U3+((V23+V43)/2))*$E$3/12</f>
        <v>0</v>
      </c>
      <c r="W63" s="18">
        <f t="shared" ref="W63" si="122">(V3+((W23+W43)/2))*$E$3/12</f>
        <v>0</v>
      </c>
      <c r="X63" s="18">
        <f t="shared" ref="X63" si="123">(W3+((X23+X43)/2))*$E$3/12</f>
        <v>0</v>
      </c>
      <c r="Y63" s="18">
        <f t="shared" ref="Y63" si="124">(X3+((Y23+Y43)/2))*$E$3/12</f>
        <v>0</v>
      </c>
      <c r="Z63" s="18">
        <f t="shared" ref="Z63" si="125">(Y3+((Z23+Z43)/2))*$E$3/12</f>
        <v>0</v>
      </c>
      <c r="AA63" s="18">
        <f t="shared" ref="AA63" si="126">(Z3+((AA23+AA43)/2))*$E$3/12</f>
        <v>0</v>
      </c>
      <c r="AB63" s="18">
        <f t="shared" ref="AB63" si="127">(AA3+((AB23+AB43)/2))*$E$3/12</f>
        <v>0</v>
      </c>
      <c r="AC63" s="18">
        <f t="shared" ref="AC63" si="128">(AB3+((AC23+AC43)/2))*$E$3/12</f>
        <v>0</v>
      </c>
      <c r="AD63" s="18">
        <f t="shared" ref="AD63" si="129">(AC3+((AD23+AD43)/2))*$E$3/12</f>
        <v>0</v>
      </c>
      <c r="AE63" s="18">
        <f t="shared" ref="AE63" si="130">(AD3+((AE23+AE43)/2))*$E$3/12</f>
        <v>0</v>
      </c>
      <c r="AF63" s="18">
        <f t="shared" ref="AF63" si="131">(AE3+((AF23+AF43)/2))*$E$3/12</f>
        <v>0</v>
      </c>
      <c r="AG63" s="18">
        <f t="shared" ref="AG63" si="132">(AF3+((AG23+AG43)/2))*$E$3/12</f>
        <v>0</v>
      </c>
      <c r="AH63" s="18">
        <f t="shared" ref="AH63" si="133">(AG3+((AH23+AH43)/2))*$E$3/12</f>
        <v>0</v>
      </c>
      <c r="AI63" s="18">
        <f t="shared" ref="AI63" si="134">(AH3+((AI23+AI43)/2))*$E$3/12</f>
        <v>0</v>
      </c>
      <c r="AJ63" s="18">
        <f t="shared" ref="AJ63" si="135">(AI3+((AJ23+AJ43)/2))*$E$3/12</f>
        <v>0</v>
      </c>
      <c r="AK63" s="18">
        <f t="shared" ref="AK63" si="136">(AJ3+((AK23+AK43)/2))*$E$3/12</f>
        <v>0</v>
      </c>
      <c r="AL63" s="18">
        <f t="shared" ref="AL63" si="137">(AK3+((AL23+AL43)/2))*$E$3/12</f>
        <v>0</v>
      </c>
      <c r="AM63" s="18">
        <f t="shared" ref="AM63" si="138">(AL3+((AM23+AM43)/2))*$E$3/12</f>
        <v>0</v>
      </c>
      <c r="AN63" s="18">
        <f t="shared" ref="AN63" si="139">(AM3+((AN23+AN43)/2))*$E$3/12</f>
        <v>0</v>
      </c>
      <c r="AO63" s="18">
        <f t="shared" ref="AO63" si="140">(AN3+((AO23+AO43)/2))*$E$3/12</f>
        <v>0</v>
      </c>
      <c r="AP63" s="18">
        <f t="shared" ref="AP63" si="141">(AO3+((AP23+AP43)/2))*$E$3/12</f>
        <v>0</v>
      </c>
      <c r="AQ63" s="18">
        <f t="shared" ref="AQ63" si="142">(AP3+((AQ23+AQ43)/2))*$E$3/12</f>
        <v>0</v>
      </c>
      <c r="AR63" s="18">
        <f t="shared" ref="AR63" si="143">(AQ3+((AR23+AR43)/2))*$E$3/12</f>
        <v>0</v>
      </c>
      <c r="AS63" s="18">
        <f t="shared" ref="AS63" si="144">(AR3+((AS23+AS43)/2))*$E$3/12</f>
        <v>0</v>
      </c>
      <c r="AT63" s="18">
        <f t="shared" ref="AT63" si="145">(AS3+((AT23+AT43)/2))*$E$3/12</f>
        <v>0</v>
      </c>
      <c r="AU63" s="18">
        <f t="shared" ref="AU63" si="146">(AT3+((AU23+AU43)/2))*$E$3/12</f>
        <v>0</v>
      </c>
      <c r="AV63" s="18">
        <f t="shared" ref="AV63" si="147">(AU3+((AV23+AV43)/2))*$E$3/12</f>
        <v>0</v>
      </c>
      <c r="AW63" s="18">
        <f t="shared" ref="AW63" si="148">(AV3+((AW23+AW43)/2))*$E$3/12</f>
        <v>0</v>
      </c>
      <c r="AX63" s="18">
        <f t="shared" ref="AX63" si="149">(AW3+((AX23+AX43)/2))*$E$3/12</f>
        <v>0</v>
      </c>
      <c r="AY63" s="18">
        <f t="shared" ref="AY63" si="150">(AX3+((AY23+AY43)/2))*$E$3/12</f>
        <v>0</v>
      </c>
      <c r="AZ63" s="18">
        <f t="shared" ref="AZ63" si="151">(AY3+((AZ23+AZ43)/2))*$E$3/12</f>
        <v>0</v>
      </c>
      <c r="BA63" s="18">
        <f t="shared" ref="BA63" si="152">(AZ3+((BA23+BA43)/2))*$E$3/12</f>
        <v>0</v>
      </c>
      <c r="BB63" s="18">
        <f t="shared" ref="BB63" si="153">(BA3+((BB23+BB43)/2))*$E$3/12</f>
        <v>0</v>
      </c>
      <c r="BC63" s="18">
        <f t="shared" ref="BC63:BC70" si="154">SUM(G63:R63,R83)</f>
        <v>0</v>
      </c>
      <c r="BD63" s="18">
        <f>'Summary-AD E'!U23</f>
        <v>0</v>
      </c>
      <c r="BE63" s="28">
        <f t="shared" ref="BE63:BE70" si="155">SUM(BC63:BD63)</f>
        <v>0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0</v>
      </c>
      <c r="H64" s="18">
        <f>(G4+((H24+H44)/2))*$E$4/12</f>
        <v>0</v>
      </c>
      <c r="I64" s="18">
        <f t="shared" ref="I64:R64" si="156">(H4+((I24+I44)/2))*$E$4/12</f>
        <v>0</v>
      </c>
      <c r="J64" s="18">
        <f t="shared" si="156"/>
        <v>0</v>
      </c>
      <c r="K64" s="18">
        <f t="shared" si="156"/>
        <v>0</v>
      </c>
      <c r="L64" s="18">
        <f t="shared" si="156"/>
        <v>0</v>
      </c>
      <c r="M64" s="18">
        <f t="shared" si="156"/>
        <v>0</v>
      </c>
      <c r="N64" s="18">
        <f t="shared" si="156"/>
        <v>0</v>
      </c>
      <c r="O64" s="18">
        <f t="shared" si="156"/>
        <v>0</v>
      </c>
      <c r="P64" s="18">
        <f t="shared" si="156"/>
        <v>0</v>
      </c>
      <c r="Q64" s="18">
        <f t="shared" si="156"/>
        <v>0</v>
      </c>
      <c r="R64" s="18">
        <f t="shared" si="156"/>
        <v>0</v>
      </c>
      <c r="S64" s="18">
        <f t="shared" ref="S64" si="157">(R4+((S24+S44)/2))*$E$4/12</f>
        <v>0</v>
      </c>
      <c r="T64" s="18">
        <f t="shared" ref="T64" si="158">(S4+((T24+T44)/2))*$E$4/12</f>
        <v>0</v>
      </c>
      <c r="U64" s="18">
        <f t="shared" ref="U64" si="159">(T4+((U24+U44)/2))*$E$4/12</f>
        <v>0</v>
      </c>
      <c r="V64" s="18">
        <f t="shared" ref="V64" si="160">(U4+((V24+V44)/2))*$E$4/12</f>
        <v>0</v>
      </c>
      <c r="W64" s="18">
        <f t="shared" ref="W64" si="161">(V4+((W24+W44)/2))*$E$4/12</f>
        <v>0</v>
      </c>
      <c r="X64" s="18">
        <f t="shared" ref="X64" si="162">(W4+((X24+X44)/2))*$E$4/12</f>
        <v>0</v>
      </c>
      <c r="Y64" s="18">
        <f t="shared" ref="Y64" si="163">(X4+((Y24+Y44)/2))*$E$4/12</f>
        <v>0</v>
      </c>
      <c r="Z64" s="18">
        <f t="shared" ref="Z64" si="164">(Y4+((Z24+Z44)/2))*$E$4/12</f>
        <v>0</v>
      </c>
      <c r="AA64" s="18">
        <f t="shared" ref="AA64" si="165">(Z4+((AA24+AA44)/2))*$E$4/12</f>
        <v>0</v>
      </c>
      <c r="AB64" s="18">
        <f t="shared" ref="AB64" si="166">(AA4+((AB24+AB44)/2))*$E$4/12</f>
        <v>0</v>
      </c>
      <c r="AC64" s="18">
        <f t="shared" ref="AC64" si="167">(AB4+((AC24+AC44)/2))*$E$4/12</f>
        <v>0</v>
      </c>
      <c r="AD64" s="18">
        <f t="shared" ref="AD64" si="168">(AC4+((AD24+AD44)/2))*$E$4/12</f>
        <v>0</v>
      </c>
      <c r="AE64" s="18">
        <f t="shared" ref="AE64" si="169">(AD4+((AE24+AE44)/2))*$E$4/12</f>
        <v>0</v>
      </c>
      <c r="AF64" s="18">
        <f t="shared" ref="AF64" si="170">(AE4+((AF24+AF44)/2))*$E$4/12</f>
        <v>0</v>
      </c>
      <c r="AG64" s="18">
        <f t="shared" ref="AG64" si="171">(AF4+((AG24+AG44)/2))*$E$4/12</f>
        <v>0</v>
      </c>
      <c r="AH64" s="18">
        <f t="shared" ref="AH64" si="172">(AG4+((AH24+AH44)/2))*$E$4/12</f>
        <v>0</v>
      </c>
      <c r="AI64" s="18">
        <f t="shared" ref="AI64" si="173">(AH4+((AI24+AI44)/2))*$E$4/12</f>
        <v>0</v>
      </c>
      <c r="AJ64" s="18">
        <f t="shared" ref="AJ64" si="174">(AI4+((AJ24+AJ44)/2))*$E$4/12</f>
        <v>0</v>
      </c>
      <c r="AK64" s="18">
        <f t="shared" ref="AK64" si="175">(AJ4+((AK24+AK44)/2))*$E$4/12</f>
        <v>0</v>
      </c>
      <c r="AL64" s="18">
        <f t="shared" ref="AL64" si="176">(AK4+((AL24+AL44)/2))*$E$4/12</f>
        <v>0</v>
      </c>
      <c r="AM64" s="18">
        <f t="shared" ref="AM64" si="177">(AL4+((AM24+AM44)/2))*$E$4/12</f>
        <v>0</v>
      </c>
      <c r="AN64" s="18">
        <f t="shared" ref="AN64" si="178">(AM4+((AN24+AN44)/2))*$E$4/12</f>
        <v>0</v>
      </c>
      <c r="AO64" s="18">
        <f t="shared" ref="AO64" si="179">(AN4+((AO24+AO44)/2))*$E$4/12</f>
        <v>0</v>
      </c>
      <c r="AP64" s="18">
        <f t="shared" ref="AP64" si="180">(AO4+((AP24+AP44)/2))*$E$4/12</f>
        <v>0</v>
      </c>
      <c r="AQ64" s="18">
        <f t="shared" ref="AQ64" si="181">(AP4+((AQ24+AQ44)/2))*$E$4/12</f>
        <v>0</v>
      </c>
      <c r="AR64" s="18">
        <f t="shared" ref="AR64" si="182">(AQ4+((AR24+AR44)/2))*$E$4/12</f>
        <v>0</v>
      </c>
      <c r="AS64" s="18">
        <f t="shared" ref="AS64" si="183">(AR4+((AS24+AS44)/2))*$E$4/12</f>
        <v>0</v>
      </c>
      <c r="AT64" s="18">
        <f t="shared" ref="AT64" si="184">(AS4+((AT24+AT44)/2))*$E$4/12</f>
        <v>0</v>
      </c>
      <c r="AU64" s="18">
        <f t="shared" ref="AU64" si="185">(AT4+((AU24+AU44)/2))*$E$4/12</f>
        <v>0</v>
      </c>
      <c r="AV64" s="18">
        <f t="shared" ref="AV64" si="186">(AU4+((AV24+AV44)/2))*$E$4/12</f>
        <v>0</v>
      </c>
      <c r="AW64" s="18">
        <f t="shared" ref="AW64" si="187">(AV4+((AW24+AW44)/2))*$E$4/12</f>
        <v>0</v>
      </c>
      <c r="AX64" s="18">
        <f t="shared" ref="AX64" si="188">(AW4+((AX24+AX44)/2))*$E$4/12</f>
        <v>0</v>
      </c>
      <c r="AY64" s="18">
        <f t="shared" ref="AY64" si="189">(AX4+((AY24+AY44)/2))*$E$4/12</f>
        <v>0</v>
      </c>
      <c r="AZ64" s="18">
        <f t="shared" ref="AZ64" si="190">(AY4+((AZ24+AZ44)/2))*$E$4/12</f>
        <v>0</v>
      </c>
      <c r="BA64" s="18">
        <f t="shared" ref="BA64" si="191">(AZ4+((BA24+BA44)/2))*$E$4/12</f>
        <v>0</v>
      </c>
      <c r="BB64" s="18">
        <f t="shared" ref="BB64" si="192">(BA4+((BB24+BB44)/2))*$E$4/12</f>
        <v>0</v>
      </c>
      <c r="BC64" s="18">
        <f t="shared" si="154"/>
        <v>0</v>
      </c>
      <c r="BD64" s="18">
        <f>'Summary-AD E'!U24</f>
        <v>0</v>
      </c>
      <c r="BE64" s="28">
        <f t="shared" si="155"/>
        <v>0</v>
      </c>
    </row>
    <row r="65" spans="2:57" x14ac:dyDescent="0.25">
      <c r="D65" t="s">
        <v>38</v>
      </c>
      <c r="F65" s="18"/>
      <c r="G65" s="18">
        <f>(F5+((G25+G45)/2))*$E$5/12</f>
        <v>21464.501383359999</v>
      </c>
      <c r="H65" s="18">
        <f>(G5+((H25+H45)/2))*$E$5/12</f>
        <v>21464.501383359999</v>
      </c>
      <c r="I65" s="18">
        <f t="shared" ref="I65:R65" si="193">(H5+((I25+I45)/2))*$E$5/12</f>
        <v>21464.501383359999</v>
      </c>
      <c r="J65" s="18">
        <f t="shared" si="193"/>
        <v>21464.501383359999</v>
      </c>
      <c r="K65" s="18">
        <f t="shared" si="193"/>
        <v>21464.501383359999</v>
      </c>
      <c r="L65" s="18">
        <f t="shared" si="193"/>
        <v>21464.501383359999</v>
      </c>
      <c r="M65" s="18">
        <f t="shared" si="193"/>
        <v>21464.501383359999</v>
      </c>
      <c r="N65" s="18">
        <f t="shared" si="193"/>
        <v>21464.501383359999</v>
      </c>
      <c r="O65" s="18">
        <f t="shared" si="193"/>
        <v>21464.501383359999</v>
      </c>
      <c r="P65" s="18">
        <f t="shared" si="193"/>
        <v>21464.501383359999</v>
      </c>
      <c r="Q65" s="18">
        <f t="shared" si="193"/>
        <v>21464.501383359999</v>
      </c>
      <c r="R65" s="18">
        <f t="shared" si="193"/>
        <v>21464.501383359999</v>
      </c>
      <c r="S65" s="18">
        <f t="shared" ref="S65" si="194">(R5+((S25+S45)/2))*$E$5/12</f>
        <v>21464.501383359999</v>
      </c>
      <c r="T65" s="18">
        <f t="shared" ref="T65" si="195">(S5+((T25+T45)/2))*$E$5/12</f>
        <v>21464.501383359999</v>
      </c>
      <c r="U65" s="18">
        <f t="shared" ref="U65" si="196">(T5+((U25+U45)/2))*$E$5/12</f>
        <v>21464.501383359999</v>
      </c>
      <c r="V65" s="18">
        <f t="shared" ref="V65" si="197">(U5+((V25+V45)/2))*$E$5/12</f>
        <v>21464.501383359999</v>
      </c>
      <c r="W65" s="18">
        <f t="shared" ref="W65" si="198">(V5+((W25+W45)/2))*$E$5/12</f>
        <v>21464.501383359999</v>
      </c>
      <c r="X65" s="18">
        <f t="shared" ref="X65" si="199">(W5+((X25+X45)/2))*$E$5/12</f>
        <v>21464.501383359999</v>
      </c>
      <c r="Y65" s="18">
        <f t="shared" ref="Y65" si="200">(X5+((Y25+Y45)/2))*$E$5/12</f>
        <v>21464.501383359999</v>
      </c>
      <c r="Z65" s="18">
        <f t="shared" ref="Z65" si="201">(Y5+((Z25+Z45)/2))*$E$5/12</f>
        <v>21464.501383359999</v>
      </c>
      <c r="AA65" s="18">
        <f t="shared" ref="AA65" si="202">(Z5+((AA25+AA45)/2))*$E$5/12</f>
        <v>21464.501383359999</v>
      </c>
      <c r="AB65" s="18">
        <f t="shared" ref="AB65" si="203">(AA5+((AB25+AB45)/2))*$E$5/12</f>
        <v>21464.501383359999</v>
      </c>
      <c r="AC65" s="18">
        <f t="shared" ref="AC65" si="204">(AB5+((AC25+AC45)/2))*$E$5/12</f>
        <v>21464.501383359999</v>
      </c>
      <c r="AD65" s="18">
        <f t="shared" ref="AD65" si="205">(AC5+((AD25+AD45)/2))*$E$5/12</f>
        <v>21464.501383359999</v>
      </c>
      <c r="AE65" s="18">
        <f t="shared" ref="AE65" si="206">(AD5+((AE25+AE45)/2))*$E$5/12</f>
        <v>21464.501383359999</v>
      </c>
      <c r="AF65" s="18">
        <f t="shared" ref="AF65" si="207">(AE5+((AF25+AF45)/2))*$E$5/12</f>
        <v>21464.501383359999</v>
      </c>
      <c r="AG65" s="18">
        <f t="shared" ref="AG65" si="208">(AF5+((AG25+AG45)/2))*$E$5/12</f>
        <v>21464.501383359999</v>
      </c>
      <c r="AH65" s="18">
        <f t="shared" ref="AH65" si="209">(AG5+((AH25+AH45)/2))*$E$5/12</f>
        <v>21464.501383359999</v>
      </c>
      <c r="AI65" s="18">
        <f t="shared" ref="AI65" si="210">(AH5+((AI25+AI45)/2))*$E$5/12</f>
        <v>21464.501383359999</v>
      </c>
      <c r="AJ65" s="18">
        <f t="shared" ref="AJ65" si="211">(AI5+((AJ25+AJ45)/2))*$E$5/12</f>
        <v>21464.501383359999</v>
      </c>
      <c r="AK65" s="18">
        <f t="shared" ref="AK65" si="212">(AJ5+((AK25+AK45)/2))*$E$5/12</f>
        <v>21464.501383359999</v>
      </c>
      <c r="AL65" s="18">
        <f t="shared" ref="AL65" si="213">(AK5+((AL25+AL45)/2))*$E$5/12</f>
        <v>21464.501383359999</v>
      </c>
      <c r="AM65" s="18">
        <f t="shared" ref="AM65" si="214">(AL5+((AM25+AM45)/2))*$E$5/12</f>
        <v>21464.501383359999</v>
      </c>
      <c r="AN65" s="18">
        <f t="shared" ref="AN65" si="215">(AM5+((AN25+AN45)/2))*$E$5/12</f>
        <v>21464.501383359999</v>
      </c>
      <c r="AO65" s="18">
        <f t="shared" ref="AO65" si="216">(AN5+((AO25+AO45)/2))*$E$5/12</f>
        <v>21464.501383359999</v>
      </c>
      <c r="AP65" s="18">
        <f t="shared" ref="AP65" si="217">(AO5+((AP25+AP45)/2))*$E$5/12</f>
        <v>21464.501383359999</v>
      </c>
      <c r="AQ65" s="18">
        <f t="shared" ref="AQ65" si="218">(AP5+((AQ25+AQ45)/2))*$E$5/12</f>
        <v>21464.501383359999</v>
      </c>
      <c r="AR65" s="18">
        <f t="shared" ref="AR65" si="219">(AQ5+((AR25+AR45)/2))*$E$5/12</f>
        <v>21464.501383359999</v>
      </c>
      <c r="AS65" s="18">
        <f t="shared" ref="AS65" si="220">(AR5+((AS25+AS45)/2))*$E$5/12</f>
        <v>21464.501383359999</v>
      </c>
      <c r="AT65" s="18">
        <f t="shared" ref="AT65" si="221">(AS5+((AT25+AT45)/2))*$E$5/12</f>
        <v>21464.501383359999</v>
      </c>
      <c r="AU65" s="18">
        <f t="shared" ref="AU65" si="222">(AT5+((AU25+AU45)/2))*$E$5/12</f>
        <v>21464.501383359999</v>
      </c>
      <c r="AV65" s="18">
        <f t="shared" ref="AV65" si="223">(AU5+((AV25+AV45)/2))*$E$5/12</f>
        <v>21464.501383359999</v>
      </c>
      <c r="AW65" s="18">
        <f t="shared" ref="AW65" si="224">(AV5+((AW25+AW45)/2))*$E$5/12</f>
        <v>21464.501383359999</v>
      </c>
      <c r="AX65" s="18">
        <f t="shared" ref="AX65" si="225">(AW5+((AX25+AX45)/2))*$E$5/12</f>
        <v>21464.501383359999</v>
      </c>
      <c r="AY65" s="18">
        <f t="shared" ref="AY65" si="226">(AX5+((AY25+AY45)/2))*$E$5/12</f>
        <v>21464.501383359999</v>
      </c>
      <c r="AZ65" s="18">
        <f t="shared" ref="AZ65" si="227">(AY5+((AZ25+AZ45)/2))*$E$5/12</f>
        <v>21464.501383359999</v>
      </c>
      <c r="BA65" s="18">
        <f t="shared" ref="BA65" si="228">(AZ5+((BA25+BA45)/2))*$E$5/12</f>
        <v>21464.501383359999</v>
      </c>
      <c r="BB65" s="18">
        <f t="shared" ref="BB65" si="229">(BA5+((BB25+BB45)/2))*$E$5/12</f>
        <v>21464.501383359999</v>
      </c>
      <c r="BC65" s="18">
        <f t="shared" si="154"/>
        <v>257574.01660032003</v>
      </c>
      <c r="BD65" s="18">
        <f>'Summary-AD E'!U25</f>
        <v>-257574.01367039999</v>
      </c>
      <c r="BE65" s="28">
        <f t="shared" si="155"/>
        <v>2.9299200396053493E-3</v>
      </c>
    </row>
    <row r="66" spans="2:57" x14ac:dyDescent="0.25">
      <c r="D66" t="s">
        <v>18</v>
      </c>
      <c r="F66" s="18"/>
      <c r="G66" s="18">
        <f>(F6+((G26+G46)/2))*$E$6/12</f>
        <v>56620.742238926665</v>
      </c>
      <c r="H66" s="18">
        <f>(G6+((H26+H46)/2))*$E$6/12</f>
        <v>56626.051828823322</v>
      </c>
      <c r="I66" s="18">
        <f t="shared" ref="I66:R66" si="230">(H6+((I26+I46)/2))*$E$6/12</f>
        <v>56651.49861408666</v>
      </c>
      <c r="J66" s="18">
        <f t="shared" si="230"/>
        <v>56678.074517269997</v>
      </c>
      <c r="K66" s="18">
        <f t="shared" si="230"/>
        <v>56719.558277909993</v>
      </c>
      <c r="L66" s="18">
        <f t="shared" si="230"/>
        <v>56763.331730336671</v>
      </c>
      <c r="M66" s="18">
        <f t="shared" si="230"/>
        <v>56776.17112809667</v>
      </c>
      <c r="N66" s="18">
        <f t="shared" si="230"/>
        <v>56793.842330176667</v>
      </c>
      <c r="O66" s="18">
        <f t="shared" si="230"/>
        <v>56824.96792836333</v>
      </c>
      <c r="P66" s="18">
        <f t="shared" si="230"/>
        <v>56841.914951883336</v>
      </c>
      <c r="Q66" s="18">
        <f t="shared" si="230"/>
        <v>56939.609479376661</v>
      </c>
      <c r="R66" s="18">
        <f t="shared" si="230"/>
        <v>59949.998661991667</v>
      </c>
      <c r="S66" s="18">
        <f t="shared" ref="S66" si="231">(R6+((S26+S46)/2))*$E$6/12</f>
        <v>62869.778148298319</v>
      </c>
      <c r="T66" s="18">
        <f t="shared" ref="T66" si="232">(S6+((T26+T46)/2))*$E$6/12</f>
        <v>62922.351204721657</v>
      </c>
      <c r="U66" s="18">
        <f t="shared" ref="U66" si="233">(T6+((U26+U46)/2))*$E$6/12</f>
        <v>62985.515481443326</v>
      </c>
      <c r="V66" s="18">
        <f t="shared" ref="V66" si="234">(U6+((V26+V46)/2))*$E$6/12</f>
        <v>63011.13829689999</v>
      </c>
      <c r="W66" s="18">
        <f t="shared" ref="W66" si="235">(V6+((W26+W46)/2))*$E$6/12</f>
        <v>65484.738383486656</v>
      </c>
      <c r="X66" s="18">
        <f t="shared" ref="X66" si="236">(W6+((X26+X46)/2))*$E$6/12</f>
        <v>67956.681918793314</v>
      </c>
      <c r="Y66" s="18">
        <f t="shared" ref="Y66" si="237">(X6+((Y26+Y46)/2))*$E$6/12</f>
        <v>67959.188831593317</v>
      </c>
      <c r="Z66" s="18">
        <f t="shared" ref="Z66" si="238">(Y6+((Z26+Z46)/2))*$E$6/12</f>
        <v>67964.527248259983</v>
      </c>
      <c r="AA66" s="18">
        <f t="shared" ref="AA66" si="239">(Z6+((AA26+AA46)/2))*$E$6/12</f>
        <v>67969.977565486639</v>
      </c>
      <c r="AB66" s="18">
        <f t="shared" ref="AB66" si="240">(AA6+((AB26+AB46)/2))*$E$6/12</f>
        <v>67974.941030793314</v>
      </c>
      <c r="AC66" s="18">
        <f t="shared" ref="AC66" si="241">(AB6+((AC26+AC46)/2))*$E$6/12</f>
        <v>67980.260313219987</v>
      </c>
      <c r="AD66" s="18">
        <f t="shared" ref="AD66" si="242">(AC6+((AD26+AD46)/2))*$E$6/12</f>
        <v>67980.667447566651</v>
      </c>
      <c r="AE66" s="18">
        <f t="shared" ref="AE66" si="243">(AD6+((AE26+AE46)/2))*$E$6/12</f>
        <v>67975.883947566661</v>
      </c>
      <c r="AF66" s="18">
        <f t="shared" ref="AF66" si="244">(AE6+((AF26+AF46)/2))*$E$6/12</f>
        <v>67971.161030899981</v>
      </c>
      <c r="AG66" s="18">
        <f t="shared" ref="AG66" si="245">(AF6+((AG26+AG46)/2))*$E$6/12</f>
        <v>67971.161030899981</v>
      </c>
      <c r="AH66" s="18">
        <f t="shared" ref="AH66" si="246">(AG6+((AH26+AH46)/2))*$E$6/12</f>
        <v>67971.161030899981</v>
      </c>
      <c r="AI66" s="18">
        <f t="shared" ref="AI66" si="247">(AH6+((AI26+AI46)/2))*$E$6/12</f>
        <v>67971.161030899981</v>
      </c>
      <c r="AJ66" s="18">
        <f t="shared" ref="AJ66" si="248">(AI6+((AJ26+AJ46)/2))*$E$6/12</f>
        <v>67971.161030899981</v>
      </c>
      <c r="AK66" s="18">
        <f t="shared" ref="AK66" si="249">(AJ6+((AK26+AK46)/2))*$E$6/12</f>
        <v>67971.161030899981</v>
      </c>
      <c r="AL66" s="18">
        <f t="shared" ref="AL66" si="250">(AK6+((AL26+AL46)/2))*$E$6/12</f>
        <v>67971.161030899981</v>
      </c>
      <c r="AM66" s="18">
        <f t="shared" ref="AM66" si="251">(AL6+((AM26+AM46)/2))*$E$6/12</f>
        <v>67971.161030899981</v>
      </c>
      <c r="AN66" s="18">
        <f t="shared" ref="AN66" si="252">(AM6+((AN26+AN46)/2))*$E$6/12</f>
        <v>67971.161030899981</v>
      </c>
      <c r="AO66" s="18">
        <f t="shared" ref="AO66" si="253">(AN6+((AO26+AO46)/2))*$E$6/12</f>
        <v>67971.161030899981</v>
      </c>
      <c r="AP66" s="18">
        <f t="shared" ref="AP66" si="254">(AO6+((AP26+AP46)/2))*$E$6/12</f>
        <v>67971.161030899981</v>
      </c>
      <c r="AQ66" s="18">
        <f t="shared" ref="AQ66" si="255">(AP6+((AQ26+AQ46)/2))*$E$6/12</f>
        <v>67971.161030899981</v>
      </c>
      <c r="AR66" s="18">
        <f t="shared" ref="AR66" si="256">(AQ6+((AR26+AR46)/2))*$E$6/12</f>
        <v>67971.161030899981</v>
      </c>
      <c r="AS66" s="18">
        <f t="shared" ref="AS66" si="257">(AR6+((AS26+AS46)/2))*$E$6/12</f>
        <v>67971.161030899981</v>
      </c>
      <c r="AT66" s="18">
        <f t="shared" ref="AT66" si="258">(AS6+((AT26+AT46)/2))*$E$6/12</f>
        <v>67971.161030899981</v>
      </c>
      <c r="AU66" s="18">
        <f t="shared" ref="AU66" si="259">(AT6+((AU26+AU46)/2))*$E$6/12</f>
        <v>67971.161030899981</v>
      </c>
      <c r="AV66" s="18">
        <f t="shared" ref="AV66" si="260">(AU6+((AV26+AV46)/2))*$E$6/12</f>
        <v>67971.161030899981</v>
      </c>
      <c r="AW66" s="18">
        <f t="shared" ref="AW66" si="261">(AV6+((AW26+AW46)/2))*$E$6/12</f>
        <v>67971.161030899981</v>
      </c>
      <c r="AX66" s="18">
        <f t="shared" ref="AX66" si="262">(AW6+((AX26+AX46)/2))*$E$6/12</f>
        <v>67971.161030899981</v>
      </c>
      <c r="AY66" s="18">
        <f t="shared" ref="AY66" si="263">(AX6+((AY26+AY46)/2))*$E$6/12</f>
        <v>67971.161030899981</v>
      </c>
      <c r="AZ66" s="18">
        <f t="shared" ref="AZ66" si="264">(AY6+((AZ26+AZ46)/2))*$E$6/12</f>
        <v>67971.161030899981</v>
      </c>
      <c r="BA66" s="18">
        <f t="shared" ref="BA66" si="265">(AZ6+((BA26+BA46)/2))*$E$6/12</f>
        <v>67971.161030899981</v>
      </c>
      <c r="BB66" s="18">
        <f t="shared" ref="BB66" si="266">(BA6+((BB26+BB46)/2))*$E$6/12</f>
        <v>67971.161030899981</v>
      </c>
      <c r="BC66" s="18">
        <f t="shared" si="154"/>
        <v>681775.94432724162</v>
      </c>
      <c r="BD66" s="18">
        <f>'Summary-AD E'!U26</f>
        <v>-682409.49943540001</v>
      </c>
      <c r="BE66" s="28">
        <f t="shared" si="155"/>
        <v>-633.55510815838352</v>
      </c>
    </row>
    <row r="67" spans="2:57" x14ac:dyDescent="0.25">
      <c r="D67" t="s">
        <v>33</v>
      </c>
      <c r="F67" s="18"/>
      <c r="G67" s="18">
        <f>(F7+((G27+G47)/2))*$E$7/12</f>
        <v>1600.6169458333334</v>
      </c>
      <c r="H67" s="18">
        <f>(G7+((H27+H47)/2))*$E$7/12</f>
        <v>1600.6169458333334</v>
      </c>
      <c r="I67" s="18">
        <f t="shared" ref="I67:R67" si="267">(H7+((I27+I47)/2))*$E$7/12</f>
        <v>1606.3183581249998</v>
      </c>
      <c r="J67" s="18">
        <f t="shared" si="267"/>
        <v>1612.0197704166665</v>
      </c>
      <c r="K67" s="18">
        <f t="shared" si="267"/>
        <v>1684.0512543333332</v>
      </c>
      <c r="L67" s="18">
        <f t="shared" si="267"/>
        <v>1817.828161083333</v>
      </c>
      <c r="M67" s="18">
        <f t="shared" si="267"/>
        <v>1919.1430107083331</v>
      </c>
      <c r="N67" s="18">
        <f t="shared" si="267"/>
        <v>1992.8335040833333</v>
      </c>
      <c r="O67" s="18">
        <f t="shared" si="267"/>
        <v>2044.2565454166663</v>
      </c>
      <c r="P67" s="18">
        <f t="shared" si="267"/>
        <v>2143.0845777916666</v>
      </c>
      <c r="Q67" s="18">
        <f t="shared" si="267"/>
        <v>2349.6038959583329</v>
      </c>
      <c r="R67" s="18">
        <f t="shared" si="267"/>
        <v>2525.5838764999999</v>
      </c>
      <c r="S67" s="18">
        <f t="shared" ref="S67" si="268">(R7+((S27+S47)/2))*$E$7/12</f>
        <v>2576.3332634166663</v>
      </c>
      <c r="T67" s="18">
        <f t="shared" ref="T67" si="269">(S7+((T27+T47)/2))*$E$7/12</f>
        <v>2675.7867809999993</v>
      </c>
      <c r="U67" s="18">
        <f t="shared" ref="U67" si="270">(T7+((U27+U47)/2))*$E$7/12</f>
        <v>2796.6687489999999</v>
      </c>
      <c r="V67" s="18">
        <f t="shared" ref="V67" si="271">(U7+((V27+V47)/2))*$E$7/12</f>
        <v>2831.0115487500002</v>
      </c>
      <c r="W67" s="18">
        <f t="shared" ref="W67" si="272">(V7+((W27+W47)/2))*$E$7/12</f>
        <v>2843.9890122500001</v>
      </c>
      <c r="X67" s="18">
        <f t="shared" ref="X67" si="273">(W7+((X27+X47)/2))*$E$7/12</f>
        <v>2849.4073634583333</v>
      </c>
      <c r="Y67" s="18">
        <f t="shared" ref="Y67" si="274">(X7+((Y27+Y47)/2))*$E$7/12</f>
        <v>2912.742786958333</v>
      </c>
      <c r="Z67" s="18">
        <f t="shared" ref="Z67" si="275">(Y7+((Z27+Z47)/2))*$E$7/12</f>
        <v>2973.1599542916665</v>
      </c>
      <c r="AA67" s="18">
        <f t="shared" ref="AA67" si="276">(Z7+((AA27+AA47)/2))*$E$7/12</f>
        <v>2977.5664544166661</v>
      </c>
      <c r="AB67" s="18">
        <f t="shared" ref="AB67" si="277">(AA7+((AB27+AB47)/2))*$E$7/12</f>
        <v>2979.2986405833331</v>
      </c>
      <c r="AC67" s="18">
        <f t="shared" ref="AC67" si="278">(AB7+((AC27+AC47)/2))*$E$7/12</f>
        <v>2981.8305904166664</v>
      </c>
      <c r="AD67" s="18">
        <f t="shared" ref="AD67" si="279">(AC7+((AD27+AD47)/2))*$E$7/12</f>
        <v>2984.3625402499997</v>
      </c>
      <c r="AE67" s="18">
        <f t="shared" ref="AE67" si="280">(AD7+((AE27+AE47)/2))*$E$7/12</f>
        <v>2984.3625402499997</v>
      </c>
      <c r="AF67" s="18">
        <f t="shared" ref="AF67" si="281">(AE7+((AF27+AF47)/2))*$E$7/12</f>
        <v>2984.3625402499997</v>
      </c>
      <c r="AG67" s="18">
        <f t="shared" ref="AG67" si="282">(AF7+((AG27+AG47)/2))*$E$7/12</f>
        <v>2984.3625402499997</v>
      </c>
      <c r="AH67" s="18">
        <f t="shared" ref="AH67" si="283">(AG7+((AH27+AH47)/2))*$E$7/12</f>
        <v>2984.3625402499997</v>
      </c>
      <c r="AI67" s="18">
        <f t="shared" ref="AI67" si="284">(AH7+((AI27+AI47)/2))*$E$7/12</f>
        <v>2984.3625402499997</v>
      </c>
      <c r="AJ67" s="18">
        <f t="shared" ref="AJ67" si="285">(AI7+((AJ27+AJ47)/2))*$E$7/12</f>
        <v>2984.3625402499997</v>
      </c>
      <c r="AK67" s="18">
        <f t="shared" ref="AK67" si="286">(AJ7+((AK27+AK47)/2))*$E$7/12</f>
        <v>2984.3625402499997</v>
      </c>
      <c r="AL67" s="18">
        <f t="shared" ref="AL67" si="287">(AK7+((AL27+AL47)/2))*$E$7/12</f>
        <v>2984.3625402499997</v>
      </c>
      <c r="AM67" s="18">
        <f t="shared" ref="AM67" si="288">(AL7+((AM27+AM47)/2))*$E$7/12</f>
        <v>2984.3625402499997</v>
      </c>
      <c r="AN67" s="18">
        <f t="shared" ref="AN67" si="289">(AM7+((AN27+AN47)/2))*$E$7/12</f>
        <v>2984.3625402499997</v>
      </c>
      <c r="AO67" s="18">
        <f t="shared" ref="AO67" si="290">(AN7+((AO27+AO47)/2))*$E$7/12</f>
        <v>2984.3625402499997</v>
      </c>
      <c r="AP67" s="18">
        <f t="shared" ref="AP67" si="291">(AO7+((AP27+AP47)/2))*$E$7/12</f>
        <v>2984.3625402499997</v>
      </c>
      <c r="AQ67" s="18">
        <f t="shared" ref="AQ67" si="292">(AP7+((AQ27+AQ47)/2))*$E$7/12</f>
        <v>2984.3625402499997</v>
      </c>
      <c r="AR67" s="18">
        <f t="shared" ref="AR67" si="293">(AQ7+((AR27+AR47)/2))*$E$7/12</f>
        <v>2984.3625402499997</v>
      </c>
      <c r="AS67" s="18">
        <f t="shared" ref="AS67" si="294">(AR7+((AS27+AS47)/2))*$E$7/12</f>
        <v>2984.3625402499997</v>
      </c>
      <c r="AT67" s="18">
        <f t="shared" ref="AT67" si="295">(AS7+((AT27+AT47)/2))*$E$7/12</f>
        <v>2984.3625402499997</v>
      </c>
      <c r="AU67" s="18">
        <f t="shared" ref="AU67" si="296">(AT7+((AU27+AU47)/2))*$E$7/12</f>
        <v>2984.3625402499997</v>
      </c>
      <c r="AV67" s="18">
        <f t="shared" ref="AV67" si="297">(AU7+((AV27+AV47)/2))*$E$7/12</f>
        <v>2984.3625402499997</v>
      </c>
      <c r="AW67" s="18">
        <f t="shared" ref="AW67" si="298">(AV7+((AW27+AW47)/2))*$E$7/12</f>
        <v>2984.3625402499997</v>
      </c>
      <c r="AX67" s="18">
        <f t="shared" ref="AX67" si="299">(AW7+((AX27+AX47)/2))*$E$7/12</f>
        <v>2984.3625402499997</v>
      </c>
      <c r="AY67" s="18">
        <f t="shared" ref="AY67" si="300">(AX7+((AY27+AY47)/2))*$E$7/12</f>
        <v>2984.3625402499997</v>
      </c>
      <c r="AZ67" s="18">
        <f t="shared" ref="AZ67" si="301">(AY7+((AZ27+AZ47)/2))*$E$7/12</f>
        <v>2984.3625402499997</v>
      </c>
      <c r="BA67" s="18">
        <f t="shared" ref="BA67" si="302">(AZ7+((BA27+BA47)/2))*$E$7/12</f>
        <v>2984.3625402499997</v>
      </c>
      <c r="BB67" s="18">
        <f t="shared" ref="BB67" si="303">(BA7+((BB27+BB47)/2))*$E$7/12</f>
        <v>2984.3625402499997</v>
      </c>
      <c r="BC67" s="18">
        <f t="shared" si="154"/>
        <v>22889.956846083332</v>
      </c>
      <c r="BD67" s="18">
        <f>'Summary-AD E'!U27</f>
        <v>-22891.239999999994</v>
      </c>
      <c r="BE67" s="28">
        <f t="shared" si="155"/>
        <v>-1.2831539166618313</v>
      </c>
    </row>
    <row r="68" spans="2:57" x14ac:dyDescent="0.25">
      <c r="D68" t="s">
        <v>30</v>
      </c>
      <c r="F68" s="18"/>
      <c r="G68" s="18">
        <f>(F8+((G28+G48)/2))*$E$8/12</f>
        <v>6735.9775139003004</v>
      </c>
      <c r="H68" s="18">
        <f>(G8+((H28+H48)/2))*$E$8/12</f>
        <v>6855.4691796876004</v>
      </c>
      <c r="I68" s="18">
        <f t="shared" ref="I68:R68" si="304">(H8+((I28+I48)/2))*$E$8/12</f>
        <v>7207.4350540994019</v>
      </c>
      <c r="J68" s="18">
        <f t="shared" si="304"/>
        <v>7829.5115816323014</v>
      </c>
      <c r="K68" s="18">
        <f t="shared" si="304"/>
        <v>8589.2936339595017</v>
      </c>
      <c r="L68" s="18">
        <f t="shared" si="304"/>
        <v>9509.0088861903514</v>
      </c>
      <c r="M68" s="18">
        <f t="shared" si="304"/>
        <v>10297.415010068302</v>
      </c>
      <c r="N68" s="18">
        <f t="shared" si="304"/>
        <v>11033.456813328254</v>
      </c>
      <c r="O68" s="18">
        <f t="shared" si="304"/>
        <v>11584.386387710752</v>
      </c>
      <c r="P68" s="18">
        <f t="shared" si="304"/>
        <v>11872.252006527453</v>
      </c>
      <c r="Q68" s="18">
        <f t="shared" si="304"/>
        <v>12296.368870061155</v>
      </c>
      <c r="R68" s="18">
        <f t="shared" si="304"/>
        <v>12726.677781521803</v>
      </c>
      <c r="S68" s="18">
        <f t="shared" ref="S68" si="305">(R8+((S28+S48)/2))*$E$8/12</f>
        <v>13121.414716779656</v>
      </c>
      <c r="T68" s="18">
        <f t="shared" ref="T68" si="306">(S8+((T28+T48)/2))*$E$8/12</f>
        <v>13750.653426414057</v>
      </c>
      <c r="U68" s="18">
        <f t="shared" ref="U68" si="307">(T8+((U28+U48)/2))*$E$8/12</f>
        <v>14165.249048051008</v>
      </c>
      <c r="V68" s="18">
        <f t="shared" ref="V68" si="308">(U8+((V28+V48)/2))*$E$8/12</f>
        <v>14068.50824605466</v>
      </c>
      <c r="W68" s="18">
        <f t="shared" ref="W68" si="309">(V8+((W28+W48)/2))*$E$8/12</f>
        <v>14001.530574064409</v>
      </c>
      <c r="X68" s="18">
        <f t="shared" ref="X68" si="310">(W8+((X28+X48)/2))*$E$8/12</f>
        <v>14209.24201879891</v>
      </c>
      <c r="Y68" s="18">
        <f t="shared" ref="Y68" si="311">(X8+((Y28+Y48)/2))*$E$8/12</f>
        <v>14431.293780225307</v>
      </c>
      <c r="Z68" s="18">
        <f t="shared" ref="Z68" si="312">(Y8+((Z28+Z48)/2))*$E$8/12</f>
        <v>14613.614831024157</v>
      </c>
      <c r="AA68" s="18">
        <f t="shared" ref="AA68" si="313">(Z8+((AA28+AA48)/2))*$E$8/12</f>
        <v>14806.020270848659</v>
      </c>
      <c r="AB68" s="18">
        <f t="shared" ref="AB68" si="314">(AA8+((AB28+AB48)/2))*$E$8/12</f>
        <v>15094.142067220508</v>
      </c>
      <c r="AC68" s="18">
        <f t="shared" ref="AC68" si="315">(AB8+((AC28+AC48)/2))*$E$8/12</f>
        <v>15333.667485549655</v>
      </c>
      <c r="AD68" s="18">
        <f t="shared" ref="AD68" si="316">(AC8+((AD28+AD48)/2))*$E$8/12</f>
        <v>15284.861695235653</v>
      </c>
      <c r="AE68" s="18">
        <f t="shared" ref="AE68" si="317">(AD8+((AE28+AE48)/2))*$E$8/12</f>
        <v>15204.202800290956</v>
      </c>
      <c r="AF68" s="18">
        <f t="shared" ref="AF68" si="318">(AE8+((AF28+AF48)/2))*$E$8/12</f>
        <v>15441.994350765353</v>
      </c>
      <c r="AG68" s="18">
        <f t="shared" ref="AG68" si="319">(AF8+((AG28+AG48)/2))*$E$8/12</f>
        <v>16062.484057970854</v>
      </c>
      <c r="AH68" s="18">
        <f t="shared" ref="AH68" si="320">(AG8+((AH28+AH48)/2))*$E$8/12</f>
        <v>16706.693053158604</v>
      </c>
      <c r="AI68" s="18">
        <f t="shared" ref="AI68" si="321">(AH8+((AI28+AI48)/2))*$E$8/12</f>
        <v>17297.563975008601</v>
      </c>
      <c r="AJ68" s="18">
        <f t="shared" ref="AJ68" si="322">(AI8+((AJ28+AJ48)/2))*$E$8/12</f>
        <v>17940.924763343599</v>
      </c>
      <c r="AK68" s="18">
        <f t="shared" ref="AK68" si="323">(AJ8+((AK28+AK48)/2))*$E$8/12</f>
        <v>18863.661511848604</v>
      </c>
      <c r="AL68" s="18">
        <f t="shared" ref="AL68" si="324">(AK8+((AL28+AL48)/2))*$E$8/12</f>
        <v>19897.302257873602</v>
      </c>
      <c r="AM68" s="18">
        <f t="shared" ref="AM68" si="325">(AL8+((AM28+AM48)/2))*$E$8/12</f>
        <v>20300.970832803603</v>
      </c>
      <c r="AN68" s="18">
        <f t="shared" ref="AN68" si="326">(AM8+((AN28+AN48)/2))*$E$8/12</f>
        <v>20300.970832803603</v>
      </c>
      <c r="AO68" s="18">
        <f t="shared" ref="AO68" si="327">(AN8+((AO28+AO48)/2))*$E$8/12</f>
        <v>20300.970832803603</v>
      </c>
      <c r="AP68" s="18">
        <f t="shared" ref="AP68" si="328">(AO8+((AP28+AP48)/2))*$E$8/12</f>
        <v>20300.970832803603</v>
      </c>
      <c r="AQ68" s="18">
        <f t="shared" ref="AQ68" si="329">(AP8+((AQ28+AQ48)/2))*$E$8/12</f>
        <v>20300.970832803603</v>
      </c>
      <c r="AR68" s="18">
        <f t="shared" ref="AR68" si="330">(AQ8+((AR28+AR48)/2))*$E$8/12</f>
        <v>20300.970832803603</v>
      </c>
      <c r="AS68" s="18">
        <f t="shared" ref="AS68" si="331">(AR8+((AS28+AS48)/2))*$E$8/12</f>
        <v>20300.970832803603</v>
      </c>
      <c r="AT68" s="18">
        <f t="shared" ref="AT68" si="332">(AS8+((AT28+AT48)/2))*$E$8/12</f>
        <v>20300.970832803603</v>
      </c>
      <c r="AU68" s="18">
        <f t="shared" ref="AU68" si="333">(AT8+((AU28+AU48)/2))*$E$8/12</f>
        <v>20300.970832803603</v>
      </c>
      <c r="AV68" s="18">
        <f t="shared" ref="AV68" si="334">(AU8+((AV28+AV48)/2))*$E$8/12</f>
        <v>20300.970832803603</v>
      </c>
      <c r="AW68" s="18">
        <f t="shared" ref="AW68" si="335">(AV8+((AW28+AW48)/2))*$E$8/12</f>
        <v>20300.970832803603</v>
      </c>
      <c r="AX68" s="18">
        <f t="shared" ref="AX68" si="336">(AW8+((AX28+AX48)/2))*$E$8/12</f>
        <v>20300.970832803603</v>
      </c>
      <c r="AY68" s="18">
        <f t="shared" ref="AY68" si="337">(AX8+((AY28+AY48)/2))*$E$8/12</f>
        <v>20300.970832803603</v>
      </c>
      <c r="AZ68" s="18">
        <f t="shared" ref="AZ68" si="338">(AY8+((AZ28+AZ48)/2))*$E$8/12</f>
        <v>20300.970832803603</v>
      </c>
      <c r="BA68" s="18">
        <f t="shared" ref="BA68" si="339">(AZ8+((BA28+BA48)/2))*$E$8/12</f>
        <v>20300.970832803603</v>
      </c>
      <c r="BB68" s="18">
        <f t="shared" ref="BB68" si="340">(BA8+((BB28+BB48)/2))*$E$8/12</f>
        <v>20300.970832803603</v>
      </c>
      <c r="BC68" s="18">
        <f t="shared" si="154"/>
        <v>114937.7207586872</v>
      </c>
      <c r="BD68" s="18">
        <f>'Summary-AD E'!U28</f>
        <v>-172315.57668900001</v>
      </c>
      <c r="BE68" s="28">
        <f t="shared" si="155"/>
        <v>-57377.855930312813</v>
      </c>
    </row>
    <row r="69" spans="2:57" x14ac:dyDescent="0.25">
      <c r="C69" t="s">
        <v>101</v>
      </c>
      <c r="D69" t="s">
        <v>44</v>
      </c>
      <c r="F69" s="18"/>
      <c r="G69" s="18">
        <f>(F9+((G29+G49)/2))*$E$9/12</f>
        <v>98842.848502039866</v>
      </c>
      <c r="H69" s="18">
        <f>(G9+((H29+H49)/2))*$E$9/12</f>
        <v>98842.848502039866</v>
      </c>
      <c r="I69" s="18">
        <f t="shared" ref="I69:R69" si="341">(H9+((I29+I49)/2))*$E$9/12</f>
        <v>98842.848502039866</v>
      </c>
      <c r="J69" s="18">
        <f t="shared" si="341"/>
        <v>98842.848502039866</v>
      </c>
      <c r="K69" s="18">
        <f t="shared" si="341"/>
        <v>98842.848502039866</v>
      </c>
      <c r="L69" s="18">
        <f t="shared" si="341"/>
        <v>98842.848502039866</v>
      </c>
      <c r="M69" s="18">
        <f t="shared" si="341"/>
        <v>98842.848502039866</v>
      </c>
      <c r="N69" s="18">
        <f t="shared" si="341"/>
        <v>98842.848502039866</v>
      </c>
      <c r="O69" s="18">
        <f t="shared" si="341"/>
        <v>98842.848502039866</v>
      </c>
      <c r="P69" s="18">
        <f t="shared" si="341"/>
        <v>98842.848502039866</v>
      </c>
      <c r="Q69" s="18">
        <f t="shared" si="341"/>
        <v>98842.848502039866</v>
      </c>
      <c r="R69" s="18">
        <f t="shared" si="341"/>
        <v>96778.672177455141</v>
      </c>
      <c r="S69" s="18">
        <f t="shared" ref="S69" si="342">(R9+((S29+S49)/2))*$E$9/12</f>
        <v>94714.495852870401</v>
      </c>
      <c r="T69" s="18">
        <f t="shared" ref="T69" si="343">(S9+((T29+T49)/2))*$E$9/12</f>
        <v>94714.495852870401</v>
      </c>
      <c r="U69" s="18">
        <f t="shared" ref="U69" si="344">(T9+((U29+U49)/2))*$E$9/12</f>
        <v>94714.495852870401</v>
      </c>
      <c r="V69" s="18">
        <f t="shared" ref="V69" si="345">(U9+((V29+V49)/2))*$E$9/12</f>
        <v>94714.495852870401</v>
      </c>
      <c r="W69" s="18">
        <f t="shared" ref="W69" si="346">(V9+((W29+W49)/2))*$E$9/12</f>
        <v>94714.495852870401</v>
      </c>
      <c r="X69" s="18">
        <f t="shared" ref="X69" si="347">(W9+((X29+X49)/2))*$E$9/12</f>
        <v>94714.495852870401</v>
      </c>
      <c r="Y69" s="18">
        <f t="shared" ref="Y69" si="348">(X9+((Y29+Y49)/2))*$E$9/12</f>
        <v>94714.495852870401</v>
      </c>
      <c r="Z69" s="18">
        <f t="shared" ref="Z69" si="349">(Y9+((Z29+Z49)/2))*$E$9/12</f>
        <v>94714.495852870401</v>
      </c>
      <c r="AA69" s="18">
        <f t="shared" ref="AA69" si="350">(Z9+((AA29+AA49)/2))*$E$9/12</f>
        <v>94714.495852870401</v>
      </c>
      <c r="AB69" s="18">
        <f t="shared" ref="AB69" si="351">(AA9+((AB29+AB49)/2))*$E$9/12</f>
        <v>94714.495852870401</v>
      </c>
      <c r="AC69" s="18">
        <f t="shared" ref="AC69" si="352">(AB9+((AC29+AC49)/2))*$E$9/12</f>
        <v>94714.495852870401</v>
      </c>
      <c r="AD69" s="18">
        <f t="shared" ref="AD69" si="353">(AC9+((AD29+AD49)/2))*$E$9/12</f>
        <v>94714.495852870401</v>
      </c>
      <c r="AE69" s="18">
        <f t="shared" ref="AE69" si="354">(AD9+((AE29+AE49)/2))*$E$9/12</f>
        <v>94714.495852870401</v>
      </c>
      <c r="AF69" s="18">
        <f t="shared" ref="AF69" si="355">(AE9+((AF29+AF49)/2))*$E$9/12</f>
        <v>94714.495852870401</v>
      </c>
      <c r="AG69" s="18">
        <f t="shared" ref="AG69" si="356">(AF9+((AG29+AG49)/2))*$E$9/12</f>
        <v>94714.495852870401</v>
      </c>
      <c r="AH69" s="18">
        <f t="shared" ref="AH69" si="357">(AG9+((AH29+AH49)/2))*$E$9/12</f>
        <v>94714.495852870401</v>
      </c>
      <c r="AI69" s="18">
        <f t="shared" ref="AI69" si="358">(AH9+((AI29+AI49)/2))*$E$9/12</f>
        <v>94714.495852870401</v>
      </c>
      <c r="AJ69" s="18">
        <f t="shared" ref="AJ69" si="359">(AI9+((AJ29+AJ49)/2))*$E$9/12</f>
        <v>94714.495852870401</v>
      </c>
      <c r="AK69" s="18">
        <f t="shared" ref="AK69" si="360">(AJ9+((AK29+AK49)/2))*$E$9/12</f>
        <v>94714.495852870401</v>
      </c>
      <c r="AL69" s="18">
        <f t="shared" ref="AL69" si="361">(AK9+((AL29+AL49)/2))*$E$9/12</f>
        <v>94714.495852870401</v>
      </c>
      <c r="AM69" s="18">
        <f t="shared" ref="AM69" si="362">(AL9+((AM29+AM49)/2))*$E$9/12</f>
        <v>94714.495852870401</v>
      </c>
      <c r="AN69" s="18">
        <f t="shared" ref="AN69" si="363">(AM9+((AN29+AN49)/2))*$E$9/12</f>
        <v>94714.495852870401</v>
      </c>
      <c r="AO69" s="18">
        <f t="shared" ref="AO69" si="364">(AN9+((AO29+AO49)/2))*$E$9/12</f>
        <v>94714.495852870401</v>
      </c>
      <c r="AP69" s="18">
        <f t="shared" ref="AP69" si="365">(AO9+((AP29+AP49)/2))*$E$9/12</f>
        <v>94714.495852870401</v>
      </c>
      <c r="AQ69" s="18">
        <f t="shared" ref="AQ69" si="366">(AP9+((AQ29+AQ49)/2))*$E$9/12</f>
        <v>94714.495852870401</v>
      </c>
      <c r="AR69" s="18">
        <f t="shared" ref="AR69" si="367">(AQ9+((AR29+AR49)/2))*$E$9/12</f>
        <v>94714.495852870401</v>
      </c>
      <c r="AS69" s="18">
        <f t="shared" ref="AS69" si="368">(AR9+((AS29+AS49)/2))*$E$9/12</f>
        <v>94714.495852870401</v>
      </c>
      <c r="AT69" s="18">
        <f t="shared" ref="AT69" si="369">(AS9+((AT29+AT49)/2))*$E$9/12</f>
        <v>94714.495852870401</v>
      </c>
      <c r="AU69" s="18">
        <f t="shared" ref="AU69" si="370">(AT9+((AU29+AU49)/2))*$E$9/12</f>
        <v>94714.495852870401</v>
      </c>
      <c r="AV69" s="18">
        <f t="shared" ref="AV69" si="371">(AU9+((AV29+AV49)/2))*$E$9/12</f>
        <v>94714.495852870401</v>
      </c>
      <c r="AW69" s="18">
        <f t="shared" ref="AW69" si="372">(AV9+((AW29+AW49)/2))*$E$9/12</f>
        <v>94714.495852870401</v>
      </c>
      <c r="AX69" s="18">
        <f t="shared" ref="AX69" si="373">(AW9+((AX29+AX49)/2))*$E$9/12</f>
        <v>94714.495852870401</v>
      </c>
      <c r="AY69" s="18">
        <f t="shared" ref="AY69" si="374">(AX9+((AY29+AY49)/2))*$E$9/12</f>
        <v>94714.495852870401</v>
      </c>
      <c r="AZ69" s="18">
        <f t="shared" ref="AZ69" si="375">(AY9+((AZ29+AZ49)/2))*$E$9/12</f>
        <v>94714.495852870401</v>
      </c>
      <c r="BA69" s="18">
        <f t="shared" ref="BA69" si="376">(AZ9+((BA29+BA49)/2))*$E$9/12</f>
        <v>94714.495852870401</v>
      </c>
      <c r="BB69" s="18">
        <f t="shared" ref="BB69" si="377">(BA9+((BB29+BB49)/2))*$E$9/12</f>
        <v>94714.495852870401</v>
      </c>
      <c r="BC69" s="18">
        <f t="shared" si="154"/>
        <v>1164441.0277798939</v>
      </c>
      <c r="BD69" s="18">
        <f>'Summary-AD E'!U29</f>
        <v>-1166502.3074880003</v>
      </c>
      <c r="BE69" s="28">
        <f t="shared" si="155"/>
        <v>-2061.2797081063036</v>
      </c>
    </row>
    <row r="70" spans="2:57" x14ac:dyDescent="0.25">
      <c r="D70" t="s">
        <v>11</v>
      </c>
      <c r="F70" s="18"/>
      <c r="G70" s="18">
        <f>(F10+((G30+G50)/2))*$E$10/12</f>
        <v>226756.99001536306</v>
      </c>
      <c r="H70" s="18">
        <f>(G10+((H30+H50)/2))*$E$10/12</f>
        <v>245248.08364896956</v>
      </c>
      <c r="I70" s="18">
        <f t="shared" ref="I70:R70" si="378">(H10+((I30+I50)/2))*$E$10/12</f>
        <v>261198.05383702903</v>
      </c>
      <c r="J70" s="18">
        <f t="shared" si="378"/>
        <v>267192.10567225091</v>
      </c>
      <c r="K70" s="18">
        <f t="shared" si="378"/>
        <v>268626.46658265247</v>
      </c>
      <c r="L70" s="18">
        <f t="shared" si="378"/>
        <v>269621.05495923286</v>
      </c>
      <c r="M70" s="18">
        <f t="shared" si="378"/>
        <v>269698.68306953955</v>
      </c>
      <c r="N70" s="18">
        <f t="shared" si="378"/>
        <v>264726.83659842104</v>
      </c>
      <c r="O70" s="18">
        <f t="shared" si="378"/>
        <v>259765.77320425748</v>
      </c>
      <c r="P70" s="18">
        <f t="shared" si="378"/>
        <v>259780.05678110613</v>
      </c>
      <c r="Q70" s="18">
        <f t="shared" si="378"/>
        <v>262856.48162508808</v>
      </c>
      <c r="R70" s="18">
        <f t="shared" si="378"/>
        <v>268004.74327772122</v>
      </c>
      <c r="S70" s="18">
        <f t="shared" ref="S70" si="379">(R10+((S30+S50)/2))*$E$10/12</f>
        <v>270323.81371063221</v>
      </c>
      <c r="T70" s="18">
        <f t="shared" ref="T70" si="380">(S10+((T30+T50)/2))*$E$10/12</f>
        <v>271658.7818386695</v>
      </c>
      <c r="U70" s="18">
        <f t="shared" ref="U70" si="381">(T10+((U30+U50)/2))*$E$10/12</f>
        <v>270182.65134768147</v>
      </c>
      <c r="V70" s="18">
        <f t="shared" ref="V70" si="382">(U10+((V30+V50)/2))*$E$10/12</f>
        <v>267652.0802697647</v>
      </c>
      <c r="W70" s="18">
        <f t="shared" ref="W70" si="383">(V10+((W30+W50)/2))*$E$10/12</f>
        <v>265194.13043826976</v>
      </c>
      <c r="X70" s="18">
        <f t="shared" ref="X70" si="384">(W10+((X30+X50)/2))*$E$10/12</f>
        <v>264451.38053914782</v>
      </c>
      <c r="Y70" s="18">
        <f t="shared" ref="Y70" si="385">(X10+((Y30+Y50)/2))*$E$10/12</f>
        <v>266196.68578202231</v>
      </c>
      <c r="Z70" s="18">
        <f t="shared" ref="Z70" si="386">(Y10+((Z30+Z50)/2))*$E$10/12</f>
        <v>274142.90403567516</v>
      </c>
      <c r="AA70" s="18">
        <f t="shared" ref="AA70" si="387">(Z10+((AA30+AA50)/2))*$E$10/12</f>
        <v>282116.04916751583</v>
      </c>
      <c r="AB70" s="18">
        <f t="shared" ref="AB70" si="388">(AA10+((AB30+AB50)/2))*$E$10/12</f>
        <v>282509.93885146588</v>
      </c>
      <c r="AC70" s="18">
        <f t="shared" ref="AC70" si="389">(AB10+((AC30+AC50)/2))*$E$10/12</f>
        <v>282879.33823334839</v>
      </c>
      <c r="AD70" s="18">
        <f t="shared" ref="AD70" si="390">(AC10+((AD30+AD50)/2))*$E$10/12</f>
        <v>282836.44107864675</v>
      </c>
      <c r="AE70" s="18">
        <f t="shared" ref="AE70" si="391">(AD10+((AE30+AE50)/2))*$E$10/12</f>
        <v>274476.66468841932</v>
      </c>
      <c r="AF70" s="18">
        <f t="shared" ref="AF70" si="392">(AE10+((AF30+AF50)/2))*$E$10/12</f>
        <v>266162.22202901385</v>
      </c>
      <c r="AG70" s="18">
        <f t="shared" ref="AG70" si="393">(AF10+((AG30+AG50)/2))*$E$10/12</f>
        <v>266162.22202901385</v>
      </c>
      <c r="AH70" s="18">
        <f t="shared" ref="AH70" si="394">(AG10+((AH30+AH50)/2))*$E$10/12</f>
        <v>266162.22202901385</v>
      </c>
      <c r="AI70" s="18">
        <f t="shared" ref="AI70" si="395">(AH10+((AI30+AI50)/2))*$E$10/12</f>
        <v>266162.22202901385</v>
      </c>
      <c r="AJ70" s="18">
        <f t="shared" ref="AJ70" si="396">(AI10+((AJ30+AJ50)/2))*$E$10/12</f>
        <v>266162.22202901385</v>
      </c>
      <c r="AK70" s="18">
        <f t="shared" ref="AK70" si="397">(AJ10+((AK30+AK50)/2))*$E$10/12</f>
        <v>266162.22202901385</v>
      </c>
      <c r="AL70" s="18">
        <f t="shared" ref="AL70" si="398">(AK10+((AL30+AL50)/2))*$E$10/12</f>
        <v>266162.22202901385</v>
      </c>
      <c r="AM70" s="18">
        <f t="shared" ref="AM70" si="399">(AL10+((AM30+AM50)/2))*$E$10/12</f>
        <v>266162.22202901385</v>
      </c>
      <c r="AN70" s="18">
        <f t="shared" ref="AN70" si="400">(AM10+((AN30+AN50)/2))*$E$10/12</f>
        <v>266162.22202901385</v>
      </c>
      <c r="AO70" s="18">
        <f t="shared" ref="AO70" si="401">(AN10+((AO30+AO50)/2))*$E$10/12</f>
        <v>266162.22202901385</v>
      </c>
      <c r="AP70" s="18">
        <f t="shared" ref="AP70" si="402">(AO10+((AP30+AP50)/2))*$E$10/12</f>
        <v>266162.22202901385</v>
      </c>
      <c r="AQ70" s="18">
        <f t="shared" ref="AQ70" si="403">(AP10+((AQ30+AQ50)/2))*$E$10/12</f>
        <v>266162.22202901385</v>
      </c>
      <c r="AR70" s="18">
        <f t="shared" ref="AR70" si="404">(AQ10+((AR30+AR50)/2))*$E$10/12</f>
        <v>266162.22202901385</v>
      </c>
      <c r="AS70" s="18">
        <f t="shared" ref="AS70" si="405">(AR10+((AS30+AS50)/2))*$E$10/12</f>
        <v>266162.22202901385</v>
      </c>
      <c r="AT70" s="18">
        <f t="shared" ref="AT70" si="406">(AS10+((AT30+AT50)/2))*$E$10/12</f>
        <v>266162.22202901385</v>
      </c>
      <c r="AU70" s="18">
        <f t="shared" ref="AU70" si="407">(AT10+((AU30+AU50)/2))*$E$10/12</f>
        <v>266162.22202901385</v>
      </c>
      <c r="AV70" s="18">
        <f t="shared" ref="AV70" si="408">(AU10+((AV30+AV50)/2))*$E$10/12</f>
        <v>266162.22202901385</v>
      </c>
      <c r="AW70" s="18">
        <f t="shared" ref="AW70" si="409">(AV10+((AW30+AW50)/2))*$E$10/12</f>
        <v>266162.22202901385</v>
      </c>
      <c r="AX70" s="18">
        <f t="shared" ref="AX70" si="410">(AW10+((AX30+AX50)/2))*$E$10/12</f>
        <v>266162.22202901385</v>
      </c>
      <c r="AY70" s="18">
        <f t="shared" ref="AY70" si="411">(AX10+((AY30+AY50)/2))*$E$10/12</f>
        <v>266162.22202901385</v>
      </c>
      <c r="AZ70" s="18">
        <f t="shared" ref="AZ70" si="412">(AY10+((AZ30+AZ50)/2))*$E$10/12</f>
        <v>266162.22202901385</v>
      </c>
      <c r="BA70" s="18">
        <f t="shared" ref="BA70" si="413">(AZ10+((BA30+BA50)/2))*$E$10/12</f>
        <v>266162.22202901385</v>
      </c>
      <c r="BB70" s="18">
        <f t="shared" ref="BB70" si="414">(BA10+((BB30+BB50)/2))*$E$10/12</f>
        <v>266162.22202901385</v>
      </c>
      <c r="BC70" s="18">
        <f t="shared" si="154"/>
        <v>3112349.8538316311</v>
      </c>
      <c r="BD70" s="18">
        <f>'Summary-AD E'!U30</f>
        <v>-3095846.4445604002</v>
      </c>
      <c r="BE70" s="28">
        <f t="shared" si="155"/>
        <v>16503.409271230921</v>
      </c>
    </row>
    <row r="71" spans="2:57" ht="13.45" thickBot="1" x14ac:dyDescent="0.3">
      <c r="B71" t="s">
        <v>69</v>
      </c>
      <c r="F71" s="30">
        <f>SUM(F62:F70)</f>
        <v>0</v>
      </c>
      <c r="G71" s="30">
        <f t="shared" ref="G71:BC71" si="415">SUM(G62:G70)</f>
        <v>452428.64485042321</v>
      </c>
      <c r="H71" s="30">
        <f t="shared" si="415"/>
        <v>481165.8983329637</v>
      </c>
      <c r="I71" s="30">
        <f t="shared" si="415"/>
        <v>510593.50401948998</v>
      </c>
      <c r="J71" s="30">
        <f t="shared" si="415"/>
        <v>525736.11693221983</v>
      </c>
      <c r="K71" s="30">
        <f t="shared" si="415"/>
        <v>538319.40625025518</v>
      </c>
      <c r="L71" s="30">
        <f t="shared" si="415"/>
        <v>553081.83123399317</v>
      </c>
      <c r="M71" s="30">
        <f t="shared" si="415"/>
        <v>561323.28315581265</v>
      </c>
      <c r="N71" s="30">
        <f t="shared" si="415"/>
        <v>571306.24949365924</v>
      </c>
      <c r="O71" s="30">
        <f t="shared" si="415"/>
        <v>584609.5634046481</v>
      </c>
      <c r="P71" s="30">
        <f t="shared" si="415"/>
        <v>604214.52419120842</v>
      </c>
      <c r="Q71" s="30">
        <f t="shared" si="415"/>
        <v>627406.21787213418</v>
      </c>
      <c r="R71" s="30">
        <f t="shared" si="415"/>
        <v>653638.43862754991</v>
      </c>
      <c r="S71" s="30">
        <f t="shared" ref="S71:BB71" si="416">SUM(S62:S70)</f>
        <v>675608.99594485736</v>
      </c>
      <c r="T71" s="30">
        <f t="shared" si="416"/>
        <v>692001.50132178562</v>
      </c>
      <c r="U71" s="30">
        <f t="shared" si="416"/>
        <v>707591.04601365619</v>
      </c>
      <c r="V71" s="30">
        <f t="shared" si="416"/>
        <v>715628.55871894979</v>
      </c>
      <c r="W71" s="30">
        <f t="shared" si="416"/>
        <v>727587.15073130117</v>
      </c>
      <c r="X71" s="30">
        <f t="shared" si="416"/>
        <v>744865.52839667886</v>
      </c>
      <c r="Y71" s="30">
        <f t="shared" si="416"/>
        <v>753712.28313927969</v>
      </c>
      <c r="Z71" s="30">
        <f t="shared" si="416"/>
        <v>770494.16262473143</v>
      </c>
      <c r="AA71" s="30">
        <f t="shared" si="416"/>
        <v>787553.59298674809</v>
      </c>
      <c r="AB71" s="30">
        <f t="shared" si="416"/>
        <v>794519.71086854348</v>
      </c>
      <c r="AC71" s="30">
        <f t="shared" si="416"/>
        <v>800214.48268326512</v>
      </c>
      <c r="AD71" s="30">
        <f t="shared" si="416"/>
        <v>802138.48481942946</v>
      </c>
      <c r="AE71" s="30">
        <f t="shared" si="416"/>
        <v>795365.02740500739</v>
      </c>
      <c r="AF71" s="30">
        <f t="shared" si="416"/>
        <v>788437.86932864413</v>
      </c>
      <c r="AG71" s="30">
        <f t="shared" si="416"/>
        <v>790063.86655793292</v>
      </c>
      <c r="AH71" s="30">
        <f t="shared" si="416"/>
        <v>791249.18726839195</v>
      </c>
      <c r="AI71" s="30">
        <f t="shared" si="416"/>
        <v>792229.67842308758</v>
      </c>
      <c r="AJ71" s="30">
        <f t="shared" si="416"/>
        <v>793187.60441899416</v>
      </c>
      <c r="AK71" s="30">
        <f t="shared" si="416"/>
        <v>794666.01799106086</v>
      </c>
      <c r="AL71" s="30">
        <f t="shared" si="416"/>
        <v>796098.49486624892</v>
      </c>
      <c r="AM71" s="30">
        <f t="shared" si="416"/>
        <v>796502.16344117885</v>
      </c>
      <c r="AN71" s="30">
        <f t="shared" si="416"/>
        <v>796502.16344117885</v>
      </c>
      <c r="AO71" s="30">
        <f t="shared" si="416"/>
        <v>796502.16344117885</v>
      </c>
      <c r="AP71" s="30">
        <f t="shared" si="416"/>
        <v>796502.16344117885</v>
      </c>
      <c r="AQ71" s="30">
        <f t="shared" si="416"/>
        <v>796502.16344117885</v>
      </c>
      <c r="AR71" s="30">
        <f t="shared" si="416"/>
        <v>796502.16344117885</v>
      </c>
      <c r="AS71" s="30">
        <f t="shared" si="416"/>
        <v>796502.16344117885</v>
      </c>
      <c r="AT71" s="30">
        <f t="shared" si="416"/>
        <v>796502.16344117885</v>
      </c>
      <c r="AU71" s="30">
        <f t="shared" si="416"/>
        <v>796502.16344117885</v>
      </c>
      <c r="AV71" s="30">
        <f t="shared" si="416"/>
        <v>796502.16344117885</v>
      </c>
      <c r="AW71" s="30">
        <f t="shared" si="416"/>
        <v>796502.16344117885</v>
      </c>
      <c r="AX71" s="30">
        <f t="shared" si="416"/>
        <v>796502.16344117885</v>
      </c>
      <c r="AY71" s="30">
        <f t="shared" si="416"/>
        <v>796502.16344117885</v>
      </c>
      <c r="AZ71" s="30">
        <f t="shared" si="416"/>
        <v>796502.16344117885</v>
      </c>
      <c r="BA71" s="30">
        <f t="shared" si="416"/>
        <v>796502.16344117885</v>
      </c>
      <c r="BB71" s="30">
        <f t="shared" si="416"/>
        <v>796502.16344117885</v>
      </c>
      <c r="BC71" s="30">
        <f t="shared" si="415"/>
        <v>6627657.8756843582</v>
      </c>
    </row>
    <row r="72" spans="2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7">(G12+((H32+H52)/2))*$E$12/12</f>
        <v>0</v>
      </c>
      <c r="I72" s="18">
        <f t="shared" si="417"/>
        <v>0</v>
      </c>
      <c r="J72" s="18">
        <f t="shared" si="417"/>
        <v>0</v>
      </c>
      <c r="K72" s="18">
        <f t="shared" si="417"/>
        <v>0</v>
      </c>
      <c r="L72" s="18">
        <f t="shared" si="417"/>
        <v>0</v>
      </c>
      <c r="M72" s="18">
        <f t="shared" si="417"/>
        <v>0</v>
      </c>
      <c r="N72" s="18">
        <f t="shared" si="417"/>
        <v>0</v>
      </c>
      <c r="O72" s="18">
        <f t="shared" si="417"/>
        <v>0.18541566666666667</v>
      </c>
      <c r="P72" s="18">
        <f t="shared" si="417"/>
        <v>0.37083133333333335</v>
      </c>
      <c r="Q72" s="18">
        <f t="shared" si="417"/>
        <v>0.37083133333333335</v>
      </c>
      <c r="R72" s="18">
        <f t="shared" si="417"/>
        <v>61.564055666666661</v>
      </c>
      <c r="S72" s="18">
        <f t="shared" si="417"/>
        <v>122.75728000000002</v>
      </c>
      <c r="T72" s="18">
        <f t="shared" si="417"/>
        <v>122.75728000000002</v>
      </c>
      <c r="U72" s="18">
        <f t="shared" si="417"/>
        <v>122.75728000000002</v>
      </c>
      <c r="V72" s="18">
        <f t="shared" si="417"/>
        <v>122.75728000000002</v>
      </c>
      <c r="W72" s="18">
        <f t="shared" si="417"/>
        <v>122.75728000000002</v>
      </c>
      <c r="X72" s="18">
        <f t="shared" si="417"/>
        <v>122.75728000000002</v>
      </c>
      <c r="Y72" s="18">
        <f t="shared" si="417"/>
        <v>122.75728000000002</v>
      </c>
      <c r="Z72" s="18">
        <f t="shared" si="417"/>
        <v>122.75728000000002</v>
      </c>
      <c r="AA72" s="18">
        <f t="shared" si="417"/>
        <v>122.75728000000002</v>
      </c>
      <c r="AB72" s="18">
        <f t="shared" si="417"/>
        <v>122.75728000000002</v>
      </c>
      <c r="AC72" s="18">
        <f t="shared" si="417"/>
        <v>122.75728000000002</v>
      </c>
      <c r="AD72" s="18">
        <f t="shared" si="417"/>
        <v>122.75728000000002</v>
      </c>
      <c r="AE72" s="18">
        <f t="shared" si="417"/>
        <v>122.75728000000002</v>
      </c>
      <c r="AF72" s="18">
        <f t="shared" si="417"/>
        <v>122.75728000000002</v>
      </c>
      <c r="AG72" s="18">
        <f t="shared" si="417"/>
        <v>122.75728000000002</v>
      </c>
      <c r="AH72" s="18">
        <f t="shared" si="417"/>
        <v>122.75728000000002</v>
      </c>
      <c r="AI72" s="18">
        <f t="shared" si="417"/>
        <v>122.75728000000002</v>
      </c>
      <c r="AJ72" s="18">
        <f t="shared" si="417"/>
        <v>122.75728000000002</v>
      </c>
      <c r="AK72" s="18">
        <f t="shared" si="417"/>
        <v>122.75728000000002</v>
      </c>
      <c r="AL72" s="18">
        <f t="shared" si="417"/>
        <v>122.75728000000002</v>
      </c>
      <c r="AM72" s="18">
        <f t="shared" si="417"/>
        <v>122.75728000000002</v>
      </c>
      <c r="AN72" s="18">
        <f t="shared" si="417"/>
        <v>122.75728000000002</v>
      </c>
      <c r="AO72" s="18">
        <f t="shared" si="417"/>
        <v>122.75728000000002</v>
      </c>
      <c r="AP72" s="18">
        <f t="shared" si="417"/>
        <v>122.75728000000002</v>
      </c>
      <c r="AQ72" s="18">
        <f t="shared" si="417"/>
        <v>122.75728000000002</v>
      </c>
      <c r="AR72" s="18">
        <f t="shared" si="417"/>
        <v>122.75728000000002</v>
      </c>
      <c r="AS72" s="18">
        <f t="shared" si="417"/>
        <v>122.75728000000002</v>
      </c>
      <c r="AT72" s="18">
        <f t="shared" si="417"/>
        <v>122.75728000000002</v>
      </c>
      <c r="AU72" s="18">
        <f t="shared" si="417"/>
        <v>122.75728000000002</v>
      </c>
      <c r="AV72" s="18">
        <f t="shared" si="417"/>
        <v>122.75728000000002</v>
      </c>
      <c r="AW72" s="18">
        <f t="shared" si="417"/>
        <v>122.75728000000002</v>
      </c>
      <c r="AX72" s="18">
        <f t="shared" si="417"/>
        <v>122.75728000000002</v>
      </c>
      <c r="AY72" s="18">
        <f t="shared" si="417"/>
        <v>122.75728000000002</v>
      </c>
      <c r="AZ72" s="18">
        <f t="shared" si="417"/>
        <v>122.75728000000002</v>
      </c>
      <c r="BA72" s="18">
        <f t="shared" si="417"/>
        <v>122.75728000000002</v>
      </c>
      <c r="BB72" s="18">
        <f t="shared" si="417"/>
        <v>122.75728000000002</v>
      </c>
      <c r="BC72" s="18"/>
    </row>
    <row r="73" spans="2:57" x14ac:dyDescent="0.25">
      <c r="D73" t="s">
        <v>53</v>
      </c>
      <c r="F73" s="18"/>
      <c r="G73" s="18">
        <f>(F13+((G33+G53)/2))*$E$13/12</f>
        <v>0</v>
      </c>
      <c r="H73" s="18">
        <f t="shared" ref="H73:BB73" si="418">(G13+((H33+H53)/2))*$E$13/12</f>
        <v>0</v>
      </c>
      <c r="I73" s="18">
        <f t="shared" si="418"/>
        <v>0</v>
      </c>
      <c r="J73" s="18">
        <f t="shared" si="418"/>
        <v>0</v>
      </c>
      <c r="K73" s="18">
        <f t="shared" si="418"/>
        <v>0</v>
      </c>
      <c r="L73" s="18">
        <f t="shared" si="418"/>
        <v>0</v>
      </c>
      <c r="M73" s="18">
        <f t="shared" si="418"/>
        <v>0</v>
      </c>
      <c r="N73" s="18">
        <f t="shared" si="418"/>
        <v>0</v>
      </c>
      <c r="O73" s="18">
        <f t="shared" si="418"/>
        <v>0</v>
      </c>
      <c r="P73" s="18">
        <f t="shared" si="418"/>
        <v>0</v>
      </c>
      <c r="Q73" s="18">
        <f t="shared" si="418"/>
        <v>0</v>
      </c>
      <c r="R73" s="18">
        <f t="shared" si="418"/>
        <v>0</v>
      </c>
      <c r="S73" s="18">
        <f t="shared" si="418"/>
        <v>0</v>
      </c>
      <c r="T73" s="18">
        <f t="shared" si="418"/>
        <v>0</v>
      </c>
      <c r="U73" s="18">
        <f t="shared" si="418"/>
        <v>0</v>
      </c>
      <c r="V73" s="18">
        <f t="shared" si="418"/>
        <v>0</v>
      </c>
      <c r="W73" s="18">
        <f t="shared" si="418"/>
        <v>0</v>
      </c>
      <c r="X73" s="18">
        <f t="shared" si="418"/>
        <v>0</v>
      </c>
      <c r="Y73" s="18">
        <f t="shared" si="418"/>
        <v>0</v>
      </c>
      <c r="Z73" s="18">
        <f t="shared" si="418"/>
        <v>0</v>
      </c>
      <c r="AA73" s="18">
        <f t="shared" si="418"/>
        <v>0</v>
      </c>
      <c r="AB73" s="18">
        <f t="shared" si="418"/>
        <v>0</v>
      </c>
      <c r="AC73" s="18">
        <f t="shared" si="418"/>
        <v>0</v>
      </c>
      <c r="AD73" s="18">
        <f t="shared" si="418"/>
        <v>0</v>
      </c>
      <c r="AE73" s="18">
        <f t="shared" si="418"/>
        <v>0</v>
      </c>
      <c r="AF73" s="18">
        <f t="shared" si="418"/>
        <v>0</v>
      </c>
      <c r="AG73" s="18">
        <f t="shared" si="418"/>
        <v>0</v>
      </c>
      <c r="AH73" s="18">
        <f t="shared" si="418"/>
        <v>0</v>
      </c>
      <c r="AI73" s="18">
        <f t="shared" si="418"/>
        <v>0</v>
      </c>
      <c r="AJ73" s="18">
        <f t="shared" si="418"/>
        <v>0</v>
      </c>
      <c r="AK73" s="18">
        <f t="shared" si="418"/>
        <v>0</v>
      </c>
      <c r="AL73" s="18">
        <f t="shared" si="418"/>
        <v>0</v>
      </c>
      <c r="AM73" s="18">
        <f t="shared" si="418"/>
        <v>0</v>
      </c>
      <c r="AN73" s="18">
        <f t="shared" si="418"/>
        <v>0</v>
      </c>
      <c r="AO73" s="18">
        <f t="shared" si="418"/>
        <v>0</v>
      </c>
      <c r="AP73" s="18">
        <f t="shared" si="418"/>
        <v>0</v>
      </c>
      <c r="AQ73" s="18">
        <f t="shared" si="418"/>
        <v>0</v>
      </c>
      <c r="AR73" s="18">
        <f t="shared" si="418"/>
        <v>0</v>
      </c>
      <c r="AS73" s="18">
        <f t="shared" si="418"/>
        <v>0</v>
      </c>
      <c r="AT73" s="18">
        <f t="shared" si="418"/>
        <v>0</v>
      </c>
      <c r="AU73" s="18">
        <f t="shared" si="418"/>
        <v>0</v>
      </c>
      <c r="AV73" s="18">
        <f t="shared" si="418"/>
        <v>0</v>
      </c>
      <c r="AW73" s="18">
        <f t="shared" si="418"/>
        <v>0</v>
      </c>
      <c r="AX73" s="18">
        <f t="shared" si="418"/>
        <v>0</v>
      </c>
      <c r="AY73" s="18">
        <f t="shared" si="418"/>
        <v>0</v>
      </c>
      <c r="AZ73" s="18">
        <f t="shared" si="418"/>
        <v>0</v>
      </c>
      <c r="BA73" s="18">
        <f t="shared" si="418"/>
        <v>0</v>
      </c>
      <c r="BB73" s="18">
        <f t="shared" si="418"/>
        <v>0</v>
      </c>
      <c r="BC73" s="18"/>
    </row>
    <row r="74" spans="2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19">(G14+((H34+H54)/2))*$E$14/12</f>
        <v>0</v>
      </c>
      <c r="I74" s="18">
        <f t="shared" si="419"/>
        <v>0</v>
      </c>
      <c r="J74" s="18">
        <f t="shared" si="419"/>
        <v>0</v>
      </c>
      <c r="K74" s="18">
        <f t="shared" si="419"/>
        <v>0</v>
      </c>
      <c r="L74" s="18">
        <f t="shared" si="419"/>
        <v>0</v>
      </c>
      <c r="M74" s="18">
        <f t="shared" si="419"/>
        <v>0</v>
      </c>
      <c r="N74" s="18">
        <f t="shared" si="419"/>
        <v>0</v>
      </c>
      <c r="O74" s="18">
        <f t="shared" si="419"/>
        <v>0</v>
      </c>
      <c r="P74" s="18">
        <f t="shared" si="419"/>
        <v>0</v>
      </c>
      <c r="Q74" s="18">
        <f t="shared" si="419"/>
        <v>8.634600000000002E-2</v>
      </c>
      <c r="R74" s="18">
        <f t="shared" si="419"/>
        <v>113.68895630885335</v>
      </c>
      <c r="S74" s="18">
        <f t="shared" si="419"/>
        <v>227.20522061770671</v>
      </c>
      <c r="T74" s="18">
        <f t="shared" si="419"/>
        <v>227.20522061770671</v>
      </c>
      <c r="U74" s="18">
        <f t="shared" si="419"/>
        <v>227.20522061770671</v>
      </c>
      <c r="V74" s="18">
        <f t="shared" si="419"/>
        <v>227.20522061770671</v>
      </c>
      <c r="W74" s="18">
        <f t="shared" si="419"/>
        <v>228.84172195104006</v>
      </c>
      <c r="X74" s="18">
        <f t="shared" si="419"/>
        <v>230.4782232843734</v>
      </c>
      <c r="Y74" s="18">
        <f t="shared" si="419"/>
        <v>230.4782232843734</v>
      </c>
      <c r="Z74" s="18">
        <f t="shared" si="419"/>
        <v>230.49273728437336</v>
      </c>
      <c r="AA74" s="18">
        <f t="shared" si="419"/>
        <v>230.50725128437338</v>
      </c>
      <c r="AB74" s="18">
        <f t="shared" si="419"/>
        <v>230.50725128437338</v>
      </c>
      <c r="AC74" s="18">
        <f t="shared" si="419"/>
        <v>230.50725128437338</v>
      </c>
      <c r="AD74" s="18">
        <f t="shared" si="419"/>
        <v>230.51718695104003</v>
      </c>
      <c r="AE74" s="18">
        <f t="shared" si="419"/>
        <v>230.50267295104004</v>
      </c>
      <c r="AF74" s="18">
        <f t="shared" si="419"/>
        <v>230.4782232843734</v>
      </c>
      <c r="AG74" s="18">
        <f t="shared" si="419"/>
        <v>230.4782232843734</v>
      </c>
      <c r="AH74" s="18">
        <f t="shared" si="419"/>
        <v>230.4782232843734</v>
      </c>
      <c r="AI74" s="18">
        <f t="shared" si="419"/>
        <v>230.4782232843734</v>
      </c>
      <c r="AJ74" s="18">
        <f t="shared" si="419"/>
        <v>230.4782232843734</v>
      </c>
      <c r="AK74" s="18">
        <f t="shared" si="419"/>
        <v>230.4782232843734</v>
      </c>
      <c r="AL74" s="18">
        <f t="shared" si="419"/>
        <v>230.4782232843734</v>
      </c>
      <c r="AM74" s="18">
        <f t="shared" si="419"/>
        <v>230.4782232843734</v>
      </c>
      <c r="AN74" s="18">
        <f t="shared" si="419"/>
        <v>230.4782232843734</v>
      </c>
      <c r="AO74" s="18">
        <f t="shared" si="419"/>
        <v>230.4782232843734</v>
      </c>
      <c r="AP74" s="18">
        <f t="shared" si="419"/>
        <v>230.4782232843734</v>
      </c>
      <c r="AQ74" s="18">
        <f t="shared" si="419"/>
        <v>230.4782232843734</v>
      </c>
      <c r="AR74" s="18">
        <f t="shared" si="419"/>
        <v>230.4782232843734</v>
      </c>
      <c r="AS74" s="18">
        <f t="shared" si="419"/>
        <v>230.4782232843734</v>
      </c>
      <c r="AT74" s="18">
        <f t="shared" si="419"/>
        <v>230.4782232843734</v>
      </c>
      <c r="AU74" s="18">
        <f t="shared" si="419"/>
        <v>230.4782232843734</v>
      </c>
      <c r="AV74" s="18">
        <f t="shared" si="419"/>
        <v>230.4782232843734</v>
      </c>
      <c r="AW74" s="18">
        <f t="shared" si="419"/>
        <v>230.4782232843734</v>
      </c>
      <c r="AX74" s="18">
        <f t="shared" si="419"/>
        <v>230.4782232843734</v>
      </c>
      <c r="AY74" s="18">
        <f t="shared" si="419"/>
        <v>230.4782232843734</v>
      </c>
      <c r="AZ74" s="18">
        <f t="shared" si="419"/>
        <v>230.4782232843734</v>
      </c>
      <c r="BA74" s="18">
        <f t="shared" si="419"/>
        <v>230.4782232843734</v>
      </c>
      <c r="BB74" s="18">
        <f t="shared" si="419"/>
        <v>230.4782232843734</v>
      </c>
      <c r="BC74" s="18"/>
    </row>
    <row r="75" spans="2:57" x14ac:dyDescent="0.25">
      <c r="D75" t="s">
        <v>33</v>
      </c>
      <c r="F75" s="18"/>
      <c r="G75" s="18">
        <f>(F15+((G35+G55)/2))*$E$15/12</f>
        <v>0</v>
      </c>
      <c r="H75" s="18">
        <f t="shared" ref="H75:BB75" si="420">(G15+((H35+H55)/2))*$E$15/12</f>
        <v>0</v>
      </c>
      <c r="I75" s="18">
        <f t="shared" si="420"/>
        <v>0</v>
      </c>
      <c r="J75" s="18">
        <f t="shared" si="420"/>
        <v>0</v>
      </c>
      <c r="K75" s="18">
        <f t="shared" si="420"/>
        <v>0</v>
      </c>
      <c r="L75" s="18">
        <f t="shared" si="420"/>
        <v>0</v>
      </c>
      <c r="M75" s="18">
        <f t="shared" si="420"/>
        <v>0</v>
      </c>
      <c r="N75" s="18">
        <f t="shared" si="420"/>
        <v>0</v>
      </c>
      <c r="O75" s="18">
        <f t="shared" si="420"/>
        <v>0</v>
      </c>
      <c r="P75" s="18">
        <f t="shared" si="420"/>
        <v>0</v>
      </c>
      <c r="Q75" s="18">
        <f t="shared" si="420"/>
        <v>0</v>
      </c>
      <c r="R75" s="18">
        <f t="shared" si="420"/>
        <v>0.29607466666666665</v>
      </c>
      <c r="S75" s="18">
        <f t="shared" si="420"/>
        <v>0.59214933333333331</v>
      </c>
      <c r="T75" s="18">
        <f t="shared" si="420"/>
        <v>0.59214933333333331</v>
      </c>
      <c r="U75" s="18">
        <f t="shared" si="420"/>
        <v>0.59214933333333331</v>
      </c>
      <c r="V75" s="18">
        <f t="shared" si="420"/>
        <v>0.59214933333333331</v>
      </c>
      <c r="W75" s="18">
        <f t="shared" si="420"/>
        <v>0.59214933333333331</v>
      </c>
      <c r="X75" s="18">
        <f t="shared" si="420"/>
        <v>0.59214933333333331</v>
      </c>
      <c r="Y75" s="18">
        <f t="shared" si="420"/>
        <v>0.59214933333333331</v>
      </c>
      <c r="Z75" s="18">
        <f t="shared" si="420"/>
        <v>0.59214933333333331</v>
      </c>
      <c r="AA75" s="18">
        <f t="shared" si="420"/>
        <v>0.59214933333333331</v>
      </c>
      <c r="AB75" s="18">
        <f t="shared" si="420"/>
        <v>0.59214933333333331</v>
      </c>
      <c r="AC75" s="18">
        <f t="shared" si="420"/>
        <v>0.59214933333333331</v>
      </c>
      <c r="AD75" s="18">
        <f t="shared" si="420"/>
        <v>0.59214933333333331</v>
      </c>
      <c r="AE75" s="18">
        <f t="shared" si="420"/>
        <v>0.59214933333333331</v>
      </c>
      <c r="AF75" s="18">
        <f t="shared" si="420"/>
        <v>0.59214933333333331</v>
      </c>
      <c r="AG75" s="18">
        <f t="shared" si="420"/>
        <v>0.59214933333333331</v>
      </c>
      <c r="AH75" s="18">
        <f t="shared" si="420"/>
        <v>0.59214933333333331</v>
      </c>
      <c r="AI75" s="18">
        <f t="shared" si="420"/>
        <v>0.59214933333333331</v>
      </c>
      <c r="AJ75" s="18">
        <f t="shared" si="420"/>
        <v>0.59214933333333331</v>
      </c>
      <c r="AK75" s="18">
        <f t="shared" si="420"/>
        <v>0.59214933333333331</v>
      </c>
      <c r="AL75" s="18">
        <f t="shared" si="420"/>
        <v>0.59214933333333331</v>
      </c>
      <c r="AM75" s="18">
        <f t="shared" si="420"/>
        <v>0.59214933333333331</v>
      </c>
      <c r="AN75" s="18">
        <f t="shared" si="420"/>
        <v>0.59214933333333331</v>
      </c>
      <c r="AO75" s="18">
        <f t="shared" si="420"/>
        <v>0.59214933333333331</v>
      </c>
      <c r="AP75" s="18">
        <f t="shared" si="420"/>
        <v>0.59214933333333331</v>
      </c>
      <c r="AQ75" s="18">
        <f t="shared" si="420"/>
        <v>0.59214933333333331</v>
      </c>
      <c r="AR75" s="18">
        <f t="shared" si="420"/>
        <v>0.59214933333333331</v>
      </c>
      <c r="AS75" s="18">
        <f t="shared" si="420"/>
        <v>0.59214933333333331</v>
      </c>
      <c r="AT75" s="18">
        <f t="shared" si="420"/>
        <v>0.59214933333333331</v>
      </c>
      <c r="AU75" s="18">
        <f t="shared" si="420"/>
        <v>0.59214933333333331</v>
      </c>
      <c r="AV75" s="18">
        <f t="shared" si="420"/>
        <v>0.59214933333333331</v>
      </c>
      <c r="AW75" s="18">
        <f t="shared" si="420"/>
        <v>0.59214933333333331</v>
      </c>
      <c r="AX75" s="18">
        <f t="shared" si="420"/>
        <v>0.59214933333333331</v>
      </c>
      <c r="AY75" s="18">
        <f t="shared" si="420"/>
        <v>0.59214933333333331</v>
      </c>
      <c r="AZ75" s="18">
        <f t="shared" si="420"/>
        <v>0.59214933333333331</v>
      </c>
      <c r="BA75" s="18">
        <f t="shared" si="420"/>
        <v>0.59214933333333331</v>
      </c>
      <c r="BB75" s="18">
        <f t="shared" si="420"/>
        <v>0.59214933333333331</v>
      </c>
      <c r="BC75" s="18"/>
    </row>
    <row r="76" spans="2:57" x14ac:dyDescent="0.25">
      <c r="D76" t="s">
        <v>30</v>
      </c>
      <c r="F76" s="18"/>
      <c r="G76" s="18">
        <f>(F16+((G36+G56)/2))*$E$16/12</f>
        <v>0</v>
      </c>
      <c r="H76" s="18">
        <f t="shared" ref="H76:BB76" si="421">(G16+((H36+H56)/2))*$E$16/12</f>
        <v>0</v>
      </c>
      <c r="I76" s="18">
        <f t="shared" si="421"/>
        <v>0</v>
      </c>
      <c r="J76" s="18">
        <f t="shared" si="421"/>
        <v>0</v>
      </c>
      <c r="K76" s="18">
        <f t="shared" si="421"/>
        <v>0</v>
      </c>
      <c r="L76" s="18">
        <f t="shared" si="421"/>
        <v>0</v>
      </c>
      <c r="M76" s="18">
        <f t="shared" si="421"/>
        <v>0</v>
      </c>
      <c r="N76" s="18">
        <f t="shared" si="421"/>
        <v>0</v>
      </c>
      <c r="O76" s="18">
        <f t="shared" si="421"/>
        <v>0</v>
      </c>
      <c r="P76" s="18">
        <f t="shared" si="421"/>
        <v>0</v>
      </c>
      <c r="Q76" s="18">
        <f t="shared" si="421"/>
        <v>0</v>
      </c>
      <c r="R76" s="18">
        <f t="shared" si="421"/>
        <v>68.959158658180002</v>
      </c>
      <c r="S76" s="18">
        <f t="shared" si="421"/>
        <v>137.91831731636</v>
      </c>
      <c r="T76" s="18">
        <f t="shared" si="421"/>
        <v>138.28810070745999</v>
      </c>
      <c r="U76" s="18">
        <f t="shared" si="421"/>
        <v>138.65788409856</v>
      </c>
      <c r="V76" s="18">
        <f t="shared" si="421"/>
        <v>138.65788409856</v>
      </c>
      <c r="W76" s="18">
        <f t="shared" si="421"/>
        <v>138.65788409856</v>
      </c>
      <c r="X76" s="18">
        <f t="shared" si="421"/>
        <v>138.65788409856</v>
      </c>
      <c r="Y76" s="18">
        <f t="shared" si="421"/>
        <v>138.65788409856</v>
      </c>
      <c r="Z76" s="18">
        <f t="shared" si="421"/>
        <v>138.65788409856</v>
      </c>
      <c r="AA76" s="18">
        <f t="shared" si="421"/>
        <v>138.65788409856</v>
      </c>
      <c r="AB76" s="18">
        <f t="shared" si="421"/>
        <v>138.65788409856</v>
      </c>
      <c r="AC76" s="18">
        <f t="shared" si="421"/>
        <v>138.65788409856</v>
      </c>
      <c r="AD76" s="18">
        <f t="shared" si="421"/>
        <v>138.75717059318001</v>
      </c>
      <c r="AE76" s="18">
        <f t="shared" si="421"/>
        <v>138.85645708780001</v>
      </c>
      <c r="AF76" s="18">
        <f t="shared" si="421"/>
        <v>138.85645708780001</v>
      </c>
      <c r="AG76" s="18">
        <f t="shared" si="421"/>
        <v>138.85645708780001</v>
      </c>
      <c r="AH76" s="18">
        <f t="shared" si="421"/>
        <v>138.85645708780001</v>
      </c>
      <c r="AI76" s="18">
        <f t="shared" si="421"/>
        <v>138.85645708780001</v>
      </c>
      <c r="AJ76" s="18">
        <f t="shared" si="421"/>
        <v>138.85645708780001</v>
      </c>
      <c r="AK76" s="18">
        <f t="shared" si="421"/>
        <v>138.85645708780001</v>
      </c>
      <c r="AL76" s="18">
        <f t="shared" si="421"/>
        <v>138.85645708780001</v>
      </c>
      <c r="AM76" s="18">
        <f t="shared" si="421"/>
        <v>138.85645708780001</v>
      </c>
      <c r="AN76" s="18">
        <f t="shared" si="421"/>
        <v>138.85645708780001</v>
      </c>
      <c r="AO76" s="18">
        <f t="shared" si="421"/>
        <v>138.85645708780001</v>
      </c>
      <c r="AP76" s="18">
        <f t="shared" si="421"/>
        <v>138.85645708780001</v>
      </c>
      <c r="AQ76" s="18">
        <f t="shared" si="421"/>
        <v>138.85645708780001</v>
      </c>
      <c r="AR76" s="18">
        <f t="shared" si="421"/>
        <v>138.85645708780001</v>
      </c>
      <c r="AS76" s="18">
        <f t="shared" si="421"/>
        <v>138.85645708780001</v>
      </c>
      <c r="AT76" s="18">
        <f t="shared" si="421"/>
        <v>138.85645708780001</v>
      </c>
      <c r="AU76" s="18">
        <f t="shared" si="421"/>
        <v>138.85645708780001</v>
      </c>
      <c r="AV76" s="18">
        <f t="shared" si="421"/>
        <v>138.85645708780001</v>
      </c>
      <c r="AW76" s="18">
        <f t="shared" si="421"/>
        <v>138.85645708780001</v>
      </c>
      <c r="AX76" s="18">
        <f t="shared" si="421"/>
        <v>138.85645708780001</v>
      </c>
      <c r="AY76" s="18">
        <f t="shared" si="421"/>
        <v>138.85645708780001</v>
      </c>
      <c r="AZ76" s="18">
        <f t="shared" si="421"/>
        <v>138.85645708780001</v>
      </c>
      <c r="BA76" s="18">
        <f t="shared" si="421"/>
        <v>138.85645708780001</v>
      </c>
      <c r="BB76" s="18">
        <f t="shared" si="421"/>
        <v>138.85645708780001</v>
      </c>
      <c r="BC76" s="18"/>
    </row>
    <row r="77" spans="2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2">(G17+((H37+H57)/2))*$E$17/12</f>
        <v>0</v>
      </c>
      <c r="I77" s="18">
        <f t="shared" si="422"/>
        <v>0</v>
      </c>
      <c r="J77" s="18">
        <f t="shared" si="422"/>
        <v>0</v>
      </c>
      <c r="K77" s="18">
        <f t="shared" si="422"/>
        <v>0</v>
      </c>
      <c r="L77" s="18">
        <f t="shared" si="422"/>
        <v>0</v>
      </c>
      <c r="M77" s="18">
        <f t="shared" si="422"/>
        <v>0</v>
      </c>
      <c r="N77" s="18">
        <f t="shared" si="422"/>
        <v>0</v>
      </c>
      <c r="O77" s="18">
        <f t="shared" si="422"/>
        <v>0</v>
      </c>
      <c r="P77" s="18">
        <f t="shared" si="422"/>
        <v>0</v>
      </c>
      <c r="Q77" s="18">
        <f t="shared" si="422"/>
        <v>0</v>
      </c>
      <c r="R77" s="18">
        <f t="shared" si="422"/>
        <v>845.40348433408008</v>
      </c>
      <c r="S77" s="18">
        <f t="shared" si="422"/>
        <v>1690.8069686681602</v>
      </c>
      <c r="T77" s="18">
        <f t="shared" si="422"/>
        <v>1690.8069686681602</v>
      </c>
      <c r="U77" s="18">
        <f t="shared" si="422"/>
        <v>1690.8069686681602</v>
      </c>
      <c r="V77" s="18">
        <f t="shared" si="422"/>
        <v>1690.8069686681602</v>
      </c>
      <c r="W77" s="18">
        <f t="shared" si="422"/>
        <v>1690.8069686681602</v>
      </c>
      <c r="X77" s="18">
        <f t="shared" si="422"/>
        <v>1690.8069686681602</v>
      </c>
      <c r="Y77" s="18">
        <f t="shared" si="422"/>
        <v>1690.8069686681602</v>
      </c>
      <c r="Z77" s="18">
        <f t="shared" si="422"/>
        <v>1690.8069686681602</v>
      </c>
      <c r="AA77" s="18">
        <f t="shared" si="422"/>
        <v>1690.8069686681602</v>
      </c>
      <c r="AB77" s="18">
        <f t="shared" si="422"/>
        <v>1690.8069686681602</v>
      </c>
      <c r="AC77" s="18">
        <f t="shared" si="422"/>
        <v>1690.8069686681602</v>
      </c>
      <c r="AD77" s="18">
        <f t="shared" si="422"/>
        <v>1690.8069686681602</v>
      </c>
      <c r="AE77" s="18">
        <f t="shared" si="422"/>
        <v>1690.8069686681602</v>
      </c>
      <c r="AF77" s="18">
        <f t="shared" si="422"/>
        <v>1690.8069686681602</v>
      </c>
      <c r="AG77" s="18">
        <f t="shared" si="422"/>
        <v>1690.8069686681602</v>
      </c>
      <c r="AH77" s="18">
        <f t="shared" si="422"/>
        <v>1690.8069686681602</v>
      </c>
      <c r="AI77" s="18">
        <f t="shared" si="422"/>
        <v>1690.8069686681602</v>
      </c>
      <c r="AJ77" s="18">
        <f t="shared" si="422"/>
        <v>1690.8069686681602</v>
      </c>
      <c r="AK77" s="18">
        <f t="shared" si="422"/>
        <v>1690.8069686681602</v>
      </c>
      <c r="AL77" s="18">
        <f t="shared" si="422"/>
        <v>1690.8069686681602</v>
      </c>
      <c r="AM77" s="18">
        <f t="shared" si="422"/>
        <v>1690.8069686681602</v>
      </c>
      <c r="AN77" s="18">
        <f t="shared" si="422"/>
        <v>1690.8069686681602</v>
      </c>
      <c r="AO77" s="18">
        <f t="shared" si="422"/>
        <v>1690.8069686681602</v>
      </c>
      <c r="AP77" s="18">
        <f t="shared" si="422"/>
        <v>1690.8069686681602</v>
      </c>
      <c r="AQ77" s="18">
        <f t="shared" si="422"/>
        <v>1690.8069686681602</v>
      </c>
      <c r="AR77" s="18">
        <f t="shared" si="422"/>
        <v>1690.8069686681602</v>
      </c>
      <c r="AS77" s="18">
        <f t="shared" si="422"/>
        <v>1690.8069686681602</v>
      </c>
      <c r="AT77" s="18">
        <f t="shared" si="422"/>
        <v>1690.8069686681602</v>
      </c>
      <c r="AU77" s="18">
        <f t="shared" si="422"/>
        <v>1690.8069686681602</v>
      </c>
      <c r="AV77" s="18">
        <f t="shared" si="422"/>
        <v>1690.8069686681602</v>
      </c>
      <c r="AW77" s="18">
        <f t="shared" si="422"/>
        <v>1690.8069686681602</v>
      </c>
      <c r="AX77" s="18">
        <f t="shared" si="422"/>
        <v>1690.8069686681602</v>
      </c>
      <c r="AY77" s="18">
        <f t="shared" si="422"/>
        <v>1690.8069686681602</v>
      </c>
      <c r="AZ77" s="18">
        <f t="shared" si="422"/>
        <v>1690.8069686681602</v>
      </c>
      <c r="BA77" s="18">
        <f t="shared" si="422"/>
        <v>1690.8069686681602</v>
      </c>
      <c r="BB77" s="18">
        <f t="shared" si="422"/>
        <v>1690.8069686681602</v>
      </c>
      <c r="BC77" s="18"/>
    </row>
    <row r="78" spans="2:57" x14ac:dyDescent="0.25">
      <c r="D78" t="s">
        <v>11</v>
      </c>
      <c r="F78" s="18"/>
      <c r="G78" s="18">
        <f>(F18+((G38+G58)/2))*$E$18/12</f>
        <v>393.78286000000003</v>
      </c>
      <c r="H78" s="18">
        <f t="shared" ref="H78:BB78" si="423">(G18+((H38+H58)/2))*$E$18/12</f>
        <v>393.78286000000003</v>
      </c>
      <c r="I78" s="18">
        <f t="shared" si="423"/>
        <v>393.78286000000003</v>
      </c>
      <c r="J78" s="18">
        <f t="shared" si="423"/>
        <v>393.78286000000003</v>
      </c>
      <c r="K78" s="18">
        <f t="shared" si="423"/>
        <v>408.04158836168</v>
      </c>
      <c r="L78" s="18">
        <f t="shared" si="423"/>
        <v>418.54129747014002</v>
      </c>
      <c r="M78" s="18">
        <f t="shared" si="423"/>
        <v>411.11925683930002</v>
      </c>
      <c r="N78" s="18">
        <f t="shared" si="423"/>
        <v>407.45623546167991</v>
      </c>
      <c r="O78" s="18">
        <f t="shared" si="423"/>
        <v>407.45623546167991</v>
      </c>
      <c r="P78" s="18">
        <f t="shared" si="423"/>
        <v>407.45623546167991</v>
      </c>
      <c r="Q78" s="18">
        <f t="shared" si="423"/>
        <v>410.39210879501326</v>
      </c>
      <c r="R78" s="18">
        <f t="shared" si="423"/>
        <v>856.15819441853989</v>
      </c>
      <c r="S78" s="18">
        <f t="shared" si="423"/>
        <v>1298.9884067087335</v>
      </c>
      <c r="T78" s="18">
        <f t="shared" si="423"/>
        <v>1298.9884067087335</v>
      </c>
      <c r="U78" s="18">
        <f t="shared" si="423"/>
        <v>1294.8315071252132</v>
      </c>
      <c r="V78" s="18">
        <f t="shared" si="423"/>
        <v>1290.6746075416934</v>
      </c>
      <c r="W78" s="18">
        <f t="shared" si="423"/>
        <v>1289.03810620836</v>
      </c>
      <c r="X78" s="18">
        <f t="shared" si="423"/>
        <v>1301.3425078975667</v>
      </c>
      <c r="Y78" s="18">
        <f t="shared" si="423"/>
        <v>1315.2834109201069</v>
      </c>
      <c r="Z78" s="18">
        <f t="shared" si="423"/>
        <v>1340.2980712534402</v>
      </c>
      <c r="AA78" s="18">
        <f t="shared" si="423"/>
        <v>1365.3127315867735</v>
      </c>
      <c r="AB78" s="18">
        <f t="shared" si="423"/>
        <v>1365.3127315867735</v>
      </c>
      <c r="AC78" s="18">
        <f t="shared" si="423"/>
        <v>1365.3127315867735</v>
      </c>
      <c r="AD78" s="18">
        <f t="shared" si="423"/>
        <v>1372.6636846297399</v>
      </c>
      <c r="AE78" s="18">
        <f t="shared" si="423"/>
        <v>1351.4328837981466</v>
      </c>
      <c r="AF78" s="18">
        <f t="shared" si="423"/>
        <v>1322.8511299235865</v>
      </c>
      <c r="AG78" s="18">
        <f t="shared" si="423"/>
        <v>1322.8511299235865</v>
      </c>
      <c r="AH78" s="18">
        <f t="shared" si="423"/>
        <v>1322.8511299235865</v>
      </c>
      <c r="AI78" s="18">
        <f t="shared" si="423"/>
        <v>1322.8511299235865</v>
      </c>
      <c r="AJ78" s="18">
        <f t="shared" si="423"/>
        <v>1322.8511299235865</v>
      </c>
      <c r="AK78" s="18">
        <f t="shared" si="423"/>
        <v>1322.8511299235865</v>
      </c>
      <c r="AL78" s="18">
        <f t="shared" si="423"/>
        <v>1322.8511299235865</v>
      </c>
      <c r="AM78" s="18">
        <f t="shared" si="423"/>
        <v>1322.8511299235865</v>
      </c>
      <c r="AN78" s="18">
        <f t="shared" si="423"/>
        <v>1322.8511299235865</v>
      </c>
      <c r="AO78" s="18">
        <f t="shared" si="423"/>
        <v>1322.8511299235865</v>
      </c>
      <c r="AP78" s="18">
        <f t="shared" si="423"/>
        <v>1322.8511299235865</v>
      </c>
      <c r="AQ78" s="18">
        <f t="shared" si="423"/>
        <v>1322.8511299235865</v>
      </c>
      <c r="AR78" s="18">
        <f t="shared" si="423"/>
        <v>1322.8511299235865</v>
      </c>
      <c r="AS78" s="18">
        <f t="shared" si="423"/>
        <v>1322.8511299235865</v>
      </c>
      <c r="AT78" s="18">
        <f t="shared" si="423"/>
        <v>1322.8511299235865</v>
      </c>
      <c r="AU78" s="18">
        <f t="shared" si="423"/>
        <v>1322.8511299235865</v>
      </c>
      <c r="AV78" s="18">
        <f t="shared" si="423"/>
        <v>1322.8511299235865</v>
      </c>
      <c r="AW78" s="18">
        <f t="shared" si="423"/>
        <v>1322.8511299235865</v>
      </c>
      <c r="AX78" s="18">
        <f t="shared" si="423"/>
        <v>1322.8511299235865</v>
      </c>
      <c r="AY78" s="18">
        <f t="shared" si="423"/>
        <v>1322.8511299235865</v>
      </c>
      <c r="AZ78" s="18">
        <f t="shared" si="423"/>
        <v>1322.8511299235865</v>
      </c>
      <c r="BA78" s="18">
        <f t="shared" si="423"/>
        <v>1322.8511299235865</v>
      </c>
      <c r="BB78" s="18">
        <f t="shared" si="423"/>
        <v>1322.8511299235865</v>
      </c>
      <c r="BC78" s="18"/>
    </row>
    <row r="79" spans="2:57" ht="13.45" thickBot="1" x14ac:dyDescent="0.3">
      <c r="B79" t="s">
        <v>70</v>
      </c>
      <c r="F79" s="30">
        <f>SUM(F72:F78)</f>
        <v>0</v>
      </c>
      <c r="G79" s="30">
        <f t="shared" ref="G79:R79" si="424">SUM(G72:G78)</f>
        <v>393.78286000000003</v>
      </c>
      <c r="H79" s="30">
        <f t="shared" si="424"/>
        <v>393.78286000000003</v>
      </c>
      <c r="I79" s="30">
        <f t="shared" si="424"/>
        <v>393.78286000000003</v>
      </c>
      <c r="J79" s="30">
        <f t="shared" si="424"/>
        <v>393.78286000000003</v>
      </c>
      <c r="K79" s="30">
        <f t="shared" si="424"/>
        <v>408.04158836168</v>
      </c>
      <c r="L79" s="30">
        <f t="shared" si="424"/>
        <v>418.54129747014002</v>
      </c>
      <c r="M79" s="30">
        <f t="shared" si="424"/>
        <v>411.11925683930002</v>
      </c>
      <c r="N79" s="30">
        <f t="shared" si="424"/>
        <v>407.45623546167991</v>
      </c>
      <c r="O79" s="30">
        <f t="shared" si="424"/>
        <v>407.64165112834655</v>
      </c>
      <c r="P79" s="30">
        <f t="shared" si="424"/>
        <v>407.82706679501325</v>
      </c>
      <c r="Q79" s="30">
        <f t="shared" si="424"/>
        <v>410.84928612834659</v>
      </c>
      <c r="R79" s="30">
        <f t="shared" si="424"/>
        <v>1946.0699240529866</v>
      </c>
      <c r="S79" s="30">
        <f t="shared" ref="S79:BB79" si="425">SUM(S72:S78)</f>
        <v>3478.2683426442936</v>
      </c>
      <c r="T79" s="30">
        <f t="shared" si="425"/>
        <v>3478.6381260353937</v>
      </c>
      <c r="U79" s="30">
        <f t="shared" si="425"/>
        <v>3474.8510098429733</v>
      </c>
      <c r="V79" s="30">
        <f t="shared" si="425"/>
        <v>3470.6941102594537</v>
      </c>
      <c r="W79" s="30">
        <f t="shared" si="425"/>
        <v>3470.6941102594537</v>
      </c>
      <c r="X79" s="30">
        <f t="shared" si="425"/>
        <v>3484.6350132819935</v>
      </c>
      <c r="Y79" s="30">
        <f t="shared" si="425"/>
        <v>3498.5759163045341</v>
      </c>
      <c r="Z79" s="30">
        <f t="shared" si="425"/>
        <v>3523.6050906378669</v>
      </c>
      <c r="AA79" s="30">
        <f t="shared" si="425"/>
        <v>3548.6342649712005</v>
      </c>
      <c r="AB79" s="30">
        <f t="shared" si="425"/>
        <v>3548.6342649712005</v>
      </c>
      <c r="AC79" s="30">
        <f t="shared" si="425"/>
        <v>3548.6342649712005</v>
      </c>
      <c r="AD79" s="30">
        <f t="shared" si="425"/>
        <v>3556.0944401754532</v>
      </c>
      <c r="AE79" s="30">
        <f t="shared" si="425"/>
        <v>3534.9484118384803</v>
      </c>
      <c r="AF79" s="30">
        <f t="shared" si="425"/>
        <v>3506.3422082972534</v>
      </c>
      <c r="AG79" s="30">
        <f t="shared" si="425"/>
        <v>3506.3422082972534</v>
      </c>
      <c r="AH79" s="30">
        <f t="shared" si="425"/>
        <v>3506.3422082972534</v>
      </c>
      <c r="AI79" s="30">
        <f t="shared" si="425"/>
        <v>3506.3422082972534</v>
      </c>
      <c r="AJ79" s="30">
        <f t="shared" si="425"/>
        <v>3506.3422082972534</v>
      </c>
      <c r="AK79" s="30">
        <f t="shared" si="425"/>
        <v>3506.3422082972534</v>
      </c>
      <c r="AL79" s="30">
        <f t="shared" si="425"/>
        <v>3506.3422082972534</v>
      </c>
      <c r="AM79" s="30">
        <f t="shared" si="425"/>
        <v>3506.3422082972534</v>
      </c>
      <c r="AN79" s="30">
        <f t="shared" si="425"/>
        <v>3506.3422082972534</v>
      </c>
      <c r="AO79" s="30">
        <f t="shared" si="425"/>
        <v>3506.3422082972534</v>
      </c>
      <c r="AP79" s="30">
        <f t="shared" si="425"/>
        <v>3506.3422082972534</v>
      </c>
      <c r="AQ79" s="30">
        <f t="shared" si="425"/>
        <v>3506.3422082972534</v>
      </c>
      <c r="AR79" s="30">
        <f t="shared" si="425"/>
        <v>3506.3422082972534</v>
      </c>
      <c r="AS79" s="30">
        <f t="shared" si="425"/>
        <v>3506.3422082972534</v>
      </c>
      <c r="AT79" s="30">
        <f t="shared" si="425"/>
        <v>3506.3422082972534</v>
      </c>
      <c r="AU79" s="30">
        <f t="shared" si="425"/>
        <v>3506.3422082972534</v>
      </c>
      <c r="AV79" s="30">
        <f t="shared" si="425"/>
        <v>3506.3422082972534</v>
      </c>
      <c r="AW79" s="30">
        <f t="shared" si="425"/>
        <v>3506.3422082972534</v>
      </c>
      <c r="AX79" s="30">
        <f t="shared" si="425"/>
        <v>3506.3422082972534</v>
      </c>
      <c r="AY79" s="30">
        <f t="shared" si="425"/>
        <v>3506.3422082972534</v>
      </c>
      <c r="AZ79" s="30">
        <f t="shared" si="425"/>
        <v>3506.3422082972534</v>
      </c>
      <c r="BA79" s="30">
        <f t="shared" si="425"/>
        <v>3506.3422082972534</v>
      </c>
      <c r="BB79" s="30">
        <f t="shared" si="425"/>
        <v>3506.3422082972534</v>
      </c>
      <c r="BC79" s="18"/>
    </row>
    <row r="81" spans="1:55" s="6" customFormat="1" x14ac:dyDescent="0.25">
      <c r="B81" s="6" t="s">
        <v>0</v>
      </c>
      <c r="C81" s="6" t="s">
        <v>104</v>
      </c>
      <c r="D81" s="6" t="s">
        <v>3</v>
      </c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  <c r="BC81" s="29">
        <v>201912</v>
      </c>
    </row>
    <row r="82" spans="1:55" x14ac:dyDescent="0.25">
      <c r="A82" t="s">
        <v>117</v>
      </c>
      <c r="B82" t="s">
        <v>12</v>
      </c>
      <c r="C82" t="s">
        <v>102</v>
      </c>
      <c r="D82" t="s">
        <v>27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>
        <v>-1416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</row>
    <row r="83" spans="1:55" x14ac:dyDescent="0.25">
      <c r="D83" t="s">
        <v>53</v>
      </c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>
        <v>0</v>
      </c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</row>
    <row r="84" spans="1:55" x14ac:dyDescent="0.25">
      <c r="C84" t="s">
        <v>103</v>
      </c>
      <c r="D84" t="s">
        <v>22</v>
      </c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>
        <v>0</v>
      </c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</row>
    <row r="85" spans="1:55" x14ac:dyDescent="0.25">
      <c r="D85" t="s">
        <v>38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>
        <v>0</v>
      </c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</row>
    <row r="86" spans="1:55" x14ac:dyDescent="0.25">
      <c r="D86" t="s">
        <v>18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>
        <v>-2409.81736</v>
      </c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</row>
    <row r="87" spans="1:55" x14ac:dyDescent="0.25">
      <c r="D87" t="s">
        <v>33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>
        <v>-6</v>
      </c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</row>
    <row r="88" spans="1:55" x14ac:dyDescent="0.25">
      <c r="D88" t="s">
        <v>30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>
        <v>-1599.53196</v>
      </c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</row>
    <row r="89" spans="1:55" x14ac:dyDescent="0.25">
      <c r="C89" t="s">
        <v>101</v>
      </c>
      <c r="D89" t="s">
        <v>44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>
        <v>-19608.977920000001</v>
      </c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</row>
    <row r="90" spans="1:55" x14ac:dyDescent="0.25">
      <c r="D90" t="s">
        <v>11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>
        <v>-11125.47544</v>
      </c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</row>
    <row r="91" spans="1:55" ht="13.45" thickBot="1" x14ac:dyDescent="0.3">
      <c r="B91" t="s">
        <v>69</v>
      </c>
      <c r="F91" s="30">
        <f>SUM(F82:F90)</f>
        <v>0</v>
      </c>
      <c r="G91" s="30">
        <f t="shared" ref="G91:V91" si="426">SUM(G82:G90)</f>
        <v>0</v>
      </c>
      <c r="H91" s="30">
        <f t="shared" si="426"/>
        <v>0</v>
      </c>
      <c r="I91" s="30">
        <f t="shared" si="426"/>
        <v>0</v>
      </c>
      <c r="J91" s="30">
        <f t="shared" si="426"/>
        <v>0</v>
      </c>
      <c r="K91" s="30">
        <f t="shared" si="426"/>
        <v>0</v>
      </c>
      <c r="L91" s="30">
        <f t="shared" si="426"/>
        <v>0</v>
      </c>
      <c r="M91" s="30">
        <f t="shared" si="426"/>
        <v>0</v>
      </c>
      <c r="N91" s="30">
        <f t="shared" si="426"/>
        <v>0</v>
      </c>
      <c r="O91" s="30">
        <f t="shared" si="426"/>
        <v>0</v>
      </c>
      <c r="P91" s="30">
        <f t="shared" si="426"/>
        <v>0</v>
      </c>
      <c r="Q91" s="30">
        <f t="shared" si="426"/>
        <v>0</v>
      </c>
      <c r="R91" s="30">
        <f t="shared" si="426"/>
        <v>-36165.802680000001</v>
      </c>
      <c r="S91" s="30">
        <f t="shared" si="426"/>
        <v>0</v>
      </c>
      <c r="T91" s="30">
        <f t="shared" si="426"/>
        <v>0</v>
      </c>
      <c r="U91" s="30">
        <f t="shared" si="426"/>
        <v>0</v>
      </c>
      <c r="V91" s="30">
        <f t="shared" si="426"/>
        <v>0</v>
      </c>
      <c r="W91" s="30">
        <f t="shared" ref="W91:BB91" si="427">SUM(W82:W90)</f>
        <v>0</v>
      </c>
      <c r="X91" s="30">
        <f t="shared" si="427"/>
        <v>0</v>
      </c>
      <c r="Y91" s="30">
        <f t="shared" si="427"/>
        <v>0</v>
      </c>
      <c r="Z91" s="30">
        <f t="shared" si="427"/>
        <v>0</v>
      </c>
      <c r="AA91" s="30">
        <f t="shared" si="427"/>
        <v>0</v>
      </c>
      <c r="AB91" s="30">
        <f t="shared" si="427"/>
        <v>0</v>
      </c>
      <c r="AC91" s="30">
        <f t="shared" si="427"/>
        <v>0</v>
      </c>
      <c r="AD91" s="30">
        <f t="shared" si="427"/>
        <v>0</v>
      </c>
      <c r="AE91" s="30">
        <f t="shared" si="427"/>
        <v>0</v>
      </c>
      <c r="AF91" s="30">
        <f t="shared" si="427"/>
        <v>0</v>
      </c>
      <c r="AG91" s="30">
        <f t="shared" si="427"/>
        <v>0</v>
      </c>
      <c r="AH91" s="30">
        <f t="shared" si="427"/>
        <v>0</v>
      </c>
      <c r="AI91" s="30">
        <f t="shared" si="427"/>
        <v>0</v>
      </c>
      <c r="AJ91" s="30">
        <f t="shared" si="427"/>
        <v>0</v>
      </c>
      <c r="AK91" s="30">
        <f t="shared" si="427"/>
        <v>0</v>
      </c>
      <c r="AL91" s="30">
        <f t="shared" si="427"/>
        <v>0</v>
      </c>
      <c r="AM91" s="30">
        <f t="shared" si="427"/>
        <v>0</v>
      </c>
      <c r="AN91" s="30">
        <f t="shared" si="427"/>
        <v>0</v>
      </c>
      <c r="AO91" s="30">
        <f t="shared" si="427"/>
        <v>0</v>
      </c>
      <c r="AP91" s="30">
        <f t="shared" si="427"/>
        <v>0</v>
      </c>
      <c r="AQ91" s="30">
        <f t="shared" si="427"/>
        <v>0</v>
      </c>
      <c r="AR91" s="30">
        <f t="shared" si="427"/>
        <v>0</v>
      </c>
      <c r="AS91" s="30">
        <f t="shared" si="427"/>
        <v>0</v>
      </c>
      <c r="AT91" s="30">
        <f t="shared" si="427"/>
        <v>0</v>
      </c>
      <c r="AU91" s="30">
        <f t="shared" si="427"/>
        <v>0</v>
      </c>
      <c r="AV91" s="30">
        <f t="shared" si="427"/>
        <v>0</v>
      </c>
      <c r="AW91" s="30">
        <f t="shared" si="427"/>
        <v>0</v>
      </c>
      <c r="AX91" s="30">
        <f t="shared" si="427"/>
        <v>0</v>
      </c>
      <c r="AY91" s="30">
        <f t="shared" si="427"/>
        <v>0</v>
      </c>
      <c r="AZ91" s="30">
        <f t="shared" si="427"/>
        <v>0</v>
      </c>
      <c r="BA91" s="30">
        <f t="shared" si="427"/>
        <v>0</v>
      </c>
      <c r="BB91" s="30">
        <f t="shared" si="427"/>
        <v>0</v>
      </c>
      <c r="BC91" s="18"/>
    </row>
    <row r="92" spans="1:55" x14ac:dyDescent="0.25">
      <c r="B92" t="s">
        <v>6</v>
      </c>
      <c r="C92" t="s">
        <v>102</v>
      </c>
      <c r="D92" t="s">
        <v>27</v>
      </c>
      <c r="F92" s="18"/>
      <c r="G92" s="18"/>
      <c r="H92" s="18"/>
      <c r="I92" s="18"/>
      <c r="J92" s="18"/>
      <c r="K92" s="18"/>
      <c r="L92" s="18"/>
      <c r="M92" s="18"/>
      <c r="N92" s="18"/>
      <c r="O92" s="18">
        <v>0</v>
      </c>
      <c r="P92" s="18">
        <v>0</v>
      </c>
      <c r="Q92" s="18">
        <v>0</v>
      </c>
      <c r="R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</row>
    <row r="93" spans="1:55" x14ac:dyDescent="0.25">
      <c r="D93" t="s">
        <v>53</v>
      </c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</row>
    <row r="94" spans="1:55" x14ac:dyDescent="0.25">
      <c r="C94" t="s">
        <v>103</v>
      </c>
      <c r="D94" t="s">
        <v>18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>
        <v>0</v>
      </c>
      <c r="R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</row>
    <row r="95" spans="1:55" x14ac:dyDescent="0.25">
      <c r="D95" t="s">
        <v>33</v>
      </c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</row>
    <row r="96" spans="1:55" x14ac:dyDescent="0.25">
      <c r="D96" t="s">
        <v>30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</row>
    <row r="97" spans="1:55" x14ac:dyDescent="0.25">
      <c r="C97" t="s">
        <v>101</v>
      </c>
      <c r="D97" t="s">
        <v>44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</row>
    <row r="98" spans="1:55" x14ac:dyDescent="0.25">
      <c r="D98" t="s">
        <v>11</v>
      </c>
      <c r="F98" s="18"/>
      <c r="G98" s="18"/>
      <c r="H98" s="18"/>
      <c r="I98" s="18"/>
      <c r="J98" s="18"/>
      <c r="K98" s="18"/>
      <c r="L98" s="18"/>
      <c r="M98" s="18"/>
      <c r="N98" s="18">
        <v>0</v>
      </c>
      <c r="O98" s="18">
        <v>0</v>
      </c>
      <c r="P98" s="18">
        <v>0</v>
      </c>
      <c r="Q98" s="18">
        <v>0</v>
      </c>
      <c r="R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</row>
    <row r="99" spans="1:55" ht="13.45" thickBot="1" x14ac:dyDescent="0.3">
      <c r="B99" t="s">
        <v>70</v>
      </c>
      <c r="F99" s="30">
        <f>SUM(F92:F98)</f>
        <v>0</v>
      </c>
      <c r="G99" s="30">
        <f t="shared" ref="G99:V99" si="428">SUM(G92:G98)</f>
        <v>0</v>
      </c>
      <c r="H99" s="30">
        <f t="shared" si="428"/>
        <v>0</v>
      </c>
      <c r="I99" s="30">
        <f t="shared" si="428"/>
        <v>0</v>
      </c>
      <c r="J99" s="30">
        <f t="shared" si="428"/>
        <v>0</v>
      </c>
      <c r="K99" s="30">
        <f t="shared" si="428"/>
        <v>0</v>
      </c>
      <c r="L99" s="30">
        <f t="shared" si="428"/>
        <v>0</v>
      </c>
      <c r="M99" s="30">
        <f t="shared" si="428"/>
        <v>0</v>
      </c>
      <c r="N99" s="30">
        <f t="shared" si="428"/>
        <v>0</v>
      </c>
      <c r="O99" s="30">
        <f t="shared" si="428"/>
        <v>0</v>
      </c>
      <c r="P99" s="30">
        <f t="shared" si="428"/>
        <v>0</v>
      </c>
      <c r="Q99" s="30">
        <f t="shared" si="428"/>
        <v>0</v>
      </c>
      <c r="R99" s="30">
        <f t="shared" si="428"/>
        <v>0</v>
      </c>
      <c r="S99" s="30">
        <f t="shared" si="428"/>
        <v>0</v>
      </c>
      <c r="T99" s="30">
        <f t="shared" si="428"/>
        <v>0</v>
      </c>
      <c r="U99" s="30">
        <f t="shared" si="428"/>
        <v>0</v>
      </c>
      <c r="V99" s="30">
        <f t="shared" si="428"/>
        <v>0</v>
      </c>
      <c r="W99" s="30">
        <f t="shared" ref="W99:BB99" si="429">SUM(W92:W98)</f>
        <v>0</v>
      </c>
      <c r="X99" s="30">
        <f t="shared" si="429"/>
        <v>0</v>
      </c>
      <c r="Y99" s="30">
        <f t="shared" si="429"/>
        <v>0</v>
      </c>
      <c r="Z99" s="30">
        <f t="shared" si="429"/>
        <v>0</v>
      </c>
      <c r="AA99" s="30">
        <f t="shared" si="429"/>
        <v>0</v>
      </c>
      <c r="AB99" s="30">
        <f t="shared" si="429"/>
        <v>0</v>
      </c>
      <c r="AC99" s="30">
        <f t="shared" si="429"/>
        <v>0</v>
      </c>
      <c r="AD99" s="30">
        <f t="shared" si="429"/>
        <v>0</v>
      </c>
      <c r="AE99" s="30">
        <f t="shared" si="429"/>
        <v>0</v>
      </c>
      <c r="AF99" s="30">
        <f t="shared" si="429"/>
        <v>0</v>
      </c>
      <c r="AG99" s="30">
        <f t="shared" si="429"/>
        <v>0</v>
      </c>
      <c r="AH99" s="30">
        <f t="shared" si="429"/>
        <v>0</v>
      </c>
      <c r="AI99" s="30">
        <f t="shared" si="429"/>
        <v>0</v>
      </c>
      <c r="AJ99" s="30">
        <f t="shared" si="429"/>
        <v>0</v>
      </c>
      <c r="AK99" s="30">
        <f t="shared" si="429"/>
        <v>0</v>
      </c>
      <c r="AL99" s="30">
        <f t="shared" si="429"/>
        <v>0</v>
      </c>
      <c r="AM99" s="30">
        <f t="shared" si="429"/>
        <v>0</v>
      </c>
      <c r="AN99" s="30">
        <f t="shared" si="429"/>
        <v>0</v>
      </c>
      <c r="AO99" s="30">
        <f t="shared" si="429"/>
        <v>0</v>
      </c>
      <c r="AP99" s="30">
        <f t="shared" si="429"/>
        <v>0</v>
      </c>
      <c r="AQ99" s="30">
        <f t="shared" si="429"/>
        <v>0</v>
      </c>
      <c r="AR99" s="30">
        <f t="shared" si="429"/>
        <v>0</v>
      </c>
      <c r="AS99" s="30">
        <f t="shared" si="429"/>
        <v>0</v>
      </c>
      <c r="AT99" s="30">
        <f t="shared" si="429"/>
        <v>0</v>
      </c>
      <c r="AU99" s="30">
        <f t="shared" si="429"/>
        <v>0</v>
      </c>
      <c r="AV99" s="30">
        <f t="shared" si="429"/>
        <v>0</v>
      </c>
      <c r="AW99" s="30">
        <f t="shared" si="429"/>
        <v>0</v>
      </c>
      <c r="AX99" s="30">
        <f t="shared" si="429"/>
        <v>0</v>
      </c>
      <c r="AY99" s="30">
        <f t="shared" si="429"/>
        <v>0</v>
      </c>
      <c r="AZ99" s="30">
        <f t="shared" si="429"/>
        <v>0</v>
      </c>
      <c r="BA99" s="30">
        <f t="shared" si="429"/>
        <v>0</v>
      </c>
      <c r="BB99" s="30">
        <f t="shared" si="429"/>
        <v>0</v>
      </c>
      <c r="BC99" s="18"/>
    </row>
    <row r="100" spans="1:55" ht="9" customHeight="1" x14ac:dyDescent="0.25"/>
    <row r="101" spans="1:55" s="6" customFormat="1" x14ac:dyDescent="0.25">
      <c r="B101" s="6" t="s">
        <v>0</v>
      </c>
      <c r="C101" s="6" t="s">
        <v>104</v>
      </c>
      <c r="D101" s="6" t="s">
        <v>3</v>
      </c>
      <c r="F101" s="29">
        <v>201812</v>
      </c>
      <c r="G101" s="29">
        <v>201901</v>
      </c>
      <c r="H101" s="29">
        <v>201902</v>
      </c>
      <c r="I101" s="29">
        <v>201903</v>
      </c>
      <c r="J101" s="29">
        <v>201904</v>
      </c>
      <c r="K101" s="29">
        <v>201905</v>
      </c>
      <c r="L101" s="29">
        <v>201906</v>
      </c>
      <c r="M101" s="29">
        <v>201907</v>
      </c>
      <c r="N101" s="29">
        <v>201908</v>
      </c>
      <c r="O101" s="29">
        <v>201909</v>
      </c>
      <c r="P101" s="29">
        <v>201910</v>
      </c>
      <c r="Q101" s="29">
        <v>201911</v>
      </c>
      <c r="R101" s="29">
        <v>201912</v>
      </c>
      <c r="S101" s="29">
        <v>202001</v>
      </c>
      <c r="T101" s="29">
        <v>202002</v>
      </c>
      <c r="U101" s="29">
        <v>202003</v>
      </c>
      <c r="V101" s="29">
        <v>202004</v>
      </c>
      <c r="W101" s="29">
        <v>202005</v>
      </c>
      <c r="X101" s="29">
        <v>202006</v>
      </c>
      <c r="Y101" s="29">
        <v>202007</v>
      </c>
      <c r="Z101" s="29">
        <v>202008</v>
      </c>
      <c r="AA101" s="29">
        <v>202009</v>
      </c>
      <c r="AB101" s="29">
        <v>202010</v>
      </c>
      <c r="AC101" s="29">
        <v>202011</v>
      </c>
      <c r="AD101" s="29">
        <v>202012</v>
      </c>
      <c r="AE101" s="29">
        <v>202101</v>
      </c>
      <c r="AF101" s="29">
        <v>202102</v>
      </c>
      <c r="AG101" s="29">
        <v>202103</v>
      </c>
      <c r="AH101" s="29">
        <v>202104</v>
      </c>
      <c r="AI101" s="29">
        <v>202105</v>
      </c>
      <c r="AJ101" s="29">
        <v>202106</v>
      </c>
      <c r="AK101" s="29">
        <v>202107</v>
      </c>
      <c r="AL101" s="29">
        <v>202108</v>
      </c>
      <c r="AM101" s="29">
        <v>202109</v>
      </c>
      <c r="AN101" s="29">
        <v>202110</v>
      </c>
      <c r="AO101" s="29">
        <v>202111</v>
      </c>
      <c r="AP101" s="29">
        <v>202112</v>
      </c>
      <c r="AQ101" s="29">
        <v>202201</v>
      </c>
      <c r="AR101" s="29">
        <v>202202</v>
      </c>
      <c r="AS101" s="29">
        <v>202203</v>
      </c>
      <c r="AT101" s="29">
        <v>202204</v>
      </c>
      <c r="AU101" s="29">
        <v>202205</v>
      </c>
      <c r="AV101" s="29">
        <v>202206</v>
      </c>
      <c r="AW101" s="29">
        <v>202207</v>
      </c>
      <c r="AX101" s="29">
        <v>202208</v>
      </c>
      <c r="AY101" s="29">
        <v>202209</v>
      </c>
      <c r="AZ101" s="29">
        <v>202210</v>
      </c>
      <c r="BA101" s="29">
        <v>202211</v>
      </c>
      <c r="BB101" s="29">
        <v>202212</v>
      </c>
      <c r="BC101" s="29">
        <v>201912</v>
      </c>
    </row>
    <row r="102" spans="1:55" x14ac:dyDescent="0.25">
      <c r="A102" t="s">
        <v>122</v>
      </c>
      <c r="B102" t="s">
        <v>12</v>
      </c>
      <c r="C102" t="s">
        <v>102</v>
      </c>
      <c r="D102" t="s">
        <v>27</v>
      </c>
      <c r="F102" s="18">
        <f>'Summary-AD E'!D2</f>
        <v>-68170.67</v>
      </c>
      <c r="G102" s="18">
        <f>'Summary-AD E'!E2</f>
        <v>-108577.64</v>
      </c>
      <c r="H102" s="18">
        <f>'Summary-AD E'!F2</f>
        <v>-159105.97</v>
      </c>
      <c r="I102" s="18">
        <f>'Summary-AD E'!G2</f>
        <v>-222728.82</v>
      </c>
      <c r="J102" s="18">
        <f>'Summary-AD E'!H2</f>
        <v>-294845.88</v>
      </c>
      <c r="K102" s="18">
        <f>'Summary-AD E'!I2</f>
        <v>-377238.57</v>
      </c>
      <c r="L102" s="18">
        <f>'Summary-AD E'!J2</f>
        <v>-472301.83</v>
      </c>
      <c r="M102" s="18">
        <f>'Summary-AD E'!K2</f>
        <v>-574626.35</v>
      </c>
      <c r="N102" s="18">
        <f>'Summary-AD E'!L2</f>
        <v>-691078.28</v>
      </c>
      <c r="O102" s="18">
        <f>'Summary-AD E'!M2</f>
        <v>-825161.11</v>
      </c>
      <c r="P102" s="18">
        <f>'Summary-AD E'!N2</f>
        <v>-978430.98</v>
      </c>
      <c r="Q102" s="18">
        <f>'Summary-AD E'!O2</f>
        <v>-1151087.78</v>
      </c>
      <c r="R102" s="18">
        <f>'Summary-AD E'!P2</f>
        <v>-1336131.97</v>
      </c>
      <c r="S102" s="18">
        <f>R102-S62+S82</f>
        <v>-1546670.6288695</v>
      </c>
      <c r="T102" s="18">
        <f t="shared" ref="T102:BB109" si="430">S102-T62+T82</f>
        <v>-1771485.5597042502</v>
      </c>
      <c r="U102" s="18">
        <f t="shared" si="430"/>
        <v>-2012767.5238555002</v>
      </c>
      <c r="V102" s="18">
        <f t="shared" si="430"/>
        <v>-2264654.3469767501</v>
      </c>
      <c r="W102" s="18">
        <f t="shared" si="430"/>
        <v>-2528538.1120637502</v>
      </c>
      <c r="X102" s="18">
        <f t="shared" si="430"/>
        <v>-2807757.931384</v>
      </c>
      <c r="Y102" s="18">
        <f t="shared" si="430"/>
        <v>-3093791.3061062498</v>
      </c>
      <c r="Z102" s="18">
        <f t="shared" si="430"/>
        <v>-3388412.2654255</v>
      </c>
      <c r="AA102" s="18">
        <f t="shared" si="430"/>
        <v>-3691917.2477177498</v>
      </c>
      <c r="AB102" s="18">
        <f t="shared" si="430"/>
        <v>-4001699.6407599999</v>
      </c>
      <c r="AC102" s="18">
        <f t="shared" si="430"/>
        <v>-4316560.0295845</v>
      </c>
      <c r="AD102" s="18">
        <f t="shared" si="430"/>
        <v>-4633433.1844060002</v>
      </c>
      <c r="AE102" s="18">
        <f t="shared" si="430"/>
        <v>-4951978.1005982505</v>
      </c>
      <c r="AF102" s="18">
        <f t="shared" si="430"/>
        <v>-5271677.2327397354</v>
      </c>
      <c r="AG102" s="18">
        <f t="shared" si="430"/>
        <v>-5592381.8724033032</v>
      </c>
      <c r="AH102" s="18">
        <f t="shared" si="430"/>
        <v>-5913627.6237821421</v>
      </c>
      <c r="AI102" s="18">
        <f t="shared" si="430"/>
        <v>-6235262.9953938266</v>
      </c>
      <c r="AJ102" s="18">
        <f t="shared" si="430"/>
        <v>-6557212.9322130829</v>
      </c>
      <c r="AK102" s="18">
        <f t="shared" si="430"/>
        <v>-6879718.5458559012</v>
      </c>
      <c r="AL102" s="18">
        <f t="shared" si="430"/>
        <v>-7202622.995627882</v>
      </c>
      <c r="AM102" s="18">
        <f t="shared" si="430"/>
        <v>-7525527.4453998627</v>
      </c>
      <c r="AN102" s="18">
        <f t="shared" si="430"/>
        <v>-7848431.8951718435</v>
      </c>
      <c r="AO102" s="18">
        <f t="shared" si="430"/>
        <v>-8171336.3449438242</v>
      </c>
      <c r="AP102" s="18">
        <f t="shared" si="430"/>
        <v>-8494240.794715805</v>
      </c>
      <c r="AQ102" s="18">
        <f t="shared" si="430"/>
        <v>-8817145.2444877867</v>
      </c>
      <c r="AR102" s="18">
        <f t="shared" si="430"/>
        <v>-9140049.6942597684</v>
      </c>
      <c r="AS102" s="18">
        <f t="shared" si="430"/>
        <v>-9462954.14403175</v>
      </c>
      <c r="AT102" s="18">
        <f t="shared" si="430"/>
        <v>-9785858.5938037317</v>
      </c>
      <c r="AU102" s="18">
        <f t="shared" si="430"/>
        <v>-10108763.043575713</v>
      </c>
      <c r="AV102" s="18">
        <f t="shared" si="430"/>
        <v>-10431667.493347695</v>
      </c>
      <c r="AW102" s="18">
        <f t="shared" si="430"/>
        <v>-10754571.943119677</v>
      </c>
      <c r="AX102" s="18">
        <f t="shared" si="430"/>
        <v>-11077476.392891658</v>
      </c>
      <c r="AY102" s="18">
        <f t="shared" si="430"/>
        <v>-11400380.84266364</v>
      </c>
      <c r="AZ102" s="18">
        <f t="shared" si="430"/>
        <v>-11723285.292435622</v>
      </c>
      <c r="BA102" s="18">
        <f t="shared" si="430"/>
        <v>-12046189.742207604</v>
      </c>
      <c r="BB102" s="18">
        <f t="shared" si="430"/>
        <v>-12369094.191979585</v>
      </c>
      <c r="BC102" s="18"/>
    </row>
    <row r="103" spans="1:55" x14ac:dyDescent="0.25">
      <c r="D103" t="s">
        <v>53</v>
      </c>
      <c r="F103" s="18">
        <f>'Summary-AD E'!D3</f>
        <v>0</v>
      </c>
      <c r="G103" s="18">
        <f>'Summary-AD E'!E3</f>
        <v>0</v>
      </c>
      <c r="H103" s="18">
        <f>'Summary-AD E'!F3</f>
        <v>0</v>
      </c>
      <c r="I103" s="18">
        <f>'Summary-AD E'!G3</f>
        <v>0</v>
      </c>
      <c r="J103" s="18">
        <f>'Summary-AD E'!H3</f>
        <v>0</v>
      </c>
      <c r="K103" s="18">
        <f>'Summary-AD E'!I3</f>
        <v>0</v>
      </c>
      <c r="L103" s="18">
        <f>'Summary-AD E'!J3</f>
        <v>0</v>
      </c>
      <c r="M103" s="18">
        <f>'Summary-AD E'!K3</f>
        <v>0</v>
      </c>
      <c r="N103" s="18">
        <f>'Summary-AD E'!L3</f>
        <v>0</v>
      </c>
      <c r="O103" s="18">
        <f>'Summary-AD E'!M3</f>
        <v>0</v>
      </c>
      <c r="P103" s="18">
        <f>'Summary-AD E'!N3</f>
        <v>0</v>
      </c>
      <c r="Q103" s="18">
        <f>'Summary-AD E'!O3</f>
        <v>0</v>
      </c>
      <c r="R103" s="18">
        <f>'Summary-AD E'!P3</f>
        <v>0</v>
      </c>
      <c r="S103" s="18">
        <f t="shared" ref="S103:AH110" si="431">R103-S63+S83</f>
        <v>0</v>
      </c>
      <c r="T103" s="18">
        <f t="shared" si="431"/>
        <v>0</v>
      </c>
      <c r="U103" s="18">
        <f t="shared" si="431"/>
        <v>0</v>
      </c>
      <c r="V103" s="18">
        <f t="shared" si="431"/>
        <v>0</v>
      </c>
      <c r="W103" s="18">
        <f t="shared" si="431"/>
        <v>0</v>
      </c>
      <c r="X103" s="18">
        <f t="shared" si="431"/>
        <v>0</v>
      </c>
      <c r="Y103" s="18">
        <f t="shared" si="431"/>
        <v>0</v>
      </c>
      <c r="Z103" s="18">
        <f t="shared" si="431"/>
        <v>0</v>
      </c>
      <c r="AA103" s="18">
        <f t="shared" si="431"/>
        <v>0</v>
      </c>
      <c r="AB103" s="18">
        <f t="shared" si="431"/>
        <v>0</v>
      </c>
      <c r="AC103" s="18">
        <f t="shared" si="431"/>
        <v>0</v>
      </c>
      <c r="AD103" s="18">
        <f t="shared" si="431"/>
        <v>0</v>
      </c>
      <c r="AE103" s="18">
        <f t="shared" si="431"/>
        <v>0</v>
      </c>
      <c r="AF103" s="18">
        <f t="shared" si="431"/>
        <v>0</v>
      </c>
      <c r="AG103" s="18">
        <f t="shared" si="431"/>
        <v>0</v>
      </c>
      <c r="AH103" s="18">
        <f t="shared" si="431"/>
        <v>0</v>
      </c>
      <c r="AI103" s="18">
        <f t="shared" si="430"/>
        <v>0</v>
      </c>
      <c r="AJ103" s="18">
        <f t="shared" si="430"/>
        <v>0</v>
      </c>
      <c r="AK103" s="18">
        <f t="shared" si="430"/>
        <v>0</v>
      </c>
      <c r="AL103" s="18">
        <f t="shared" si="430"/>
        <v>0</v>
      </c>
      <c r="AM103" s="18">
        <f t="shared" si="430"/>
        <v>0</v>
      </c>
      <c r="AN103" s="18">
        <f t="shared" si="430"/>
        <v>0</v>
      </c>
      <c r="AO103" s="18">
        <f t="shared" si="430"/>
        <v>0</v>
      </c>
      <c r="AP103" s="18">
        <f t="shared" si="430"/>
        <v>0</v>
      </c>
      <c r="AQ103" s="18">
        <f t="shared" si="430"/>
        <v>0</v>
      </c>
      <c r="AR103" s="18">
        <f t="shared" si="430"/>
        <v>0</v>
      </c>
      <c r="AS103" s="18">
        <f t="shared" si="430"/>
        <v>0</v>
      </c>
      <c r="AT103" s="18">
        <f t="shared" si="430"/>
        <v>0</v>
      </c>
      <c r="AU103" s="18">
        <f t="shared" si="430"/>
        <v>0</v>
      </c>
      <c r="AV103" s="18">
        <f t="shared" si="430"/>
        <v>0</v>
      </c>
      <c r="AW103" s="18">
        <f t="shared" si="430"/>
        <v>0</v>
      </c>
      <c r="AX103" s="18">
        <f t="shared" si="430"/>
        <v>0</v>
      </c>
      <c r="AY103" s="18">
        <f t="shared" si="430"/>
        <v>0</v>
      </c>
      <c r="AZ103" s="18">
        <f t="shared" si="430"/>
        <v>0</v>
      </c>
      <c r="BA103" s="18">
        <f t="shared" si="430"/>
        <v>0</v>
      </c>
      <c r="BB103" s="18">
        <f t="shared" si="430"/>
        <v>0</v>
      </c>
      <c r="BC103" s="18"/>
    </row>
    <row r="104" spans="1:55" x14ac:dyDescent="0.25">
      <c r="C104" t="s">
        <v>103</v>
      </c>
      <c r="D104" t="s">
        <v>22</v>
      </c>
      <c r="F104" s="18">
        <f>'Summary-AD E'!D4</f>
        <v>0</v>
      </c>
      <c r="G104" s="18">
        <f>'Summary-AD E'!E4</f>
        <v>0</v>
      </c>
      <c r="H104" s="18">
        <f>'Summary-AD E'!F4</f>
        <v>0</v>
      </c>
      <c r="I104" s="18">
        <f>'Summary-AD E'!G4</f>
        <v>0</v>
      </c>
      <c r="J104" s="18">
        <f>'Summary-AD E'!H4</f>
        <v>0</v>
      </c>
      <c r="K104" s="18">
        <f>'Summary-AD E'!I4</f>
        <v>0</v>
      </c>
      <c r="L104" s="18">
        <f>'Summary-AD E'!J4</f>
        <v>0</v>
      </c>
      <c r="M104" s="18">
        <f>'Summary-AD E'!K4</f>
        <v>0</v>
      </c>
      <c r="N104" s="18">
        <f>'Summary-AD E'!L4</f>
        <v>0</v>
      </c>
      <c r="O104" s="18">
        <f>'Summary-AD E'!M4</f>
        <v>0</v>
      </c>
      <c r="P104" s="18">
        <f>'Summary-AD E'!N4</f>
        <v>0</v>
      </c>
      <c r="Q104" s="18">
        <f>'Summary-AD E'!O4</f>
        <v>0</v>
      </c>
      <c r="R104" s="18">
        <f>'Summary-AD E'!P4</f>
        <v>0</v>
      </c>
      <c r="S104" s="18">
        <f t="shared" si="431"/>
        <v>0</v>
      </c>
      <c r="T104" s="18">
        <f t="shared" si="430"/>
        <v>0</v>
      </c>
      <c r="U104" s="18">
        <f t="shared" si="430"/>
        <v>0</v>
      </c>
      <c r="V104" s="18">
        <f t="shared" si="430"/>
        <v>0</v>
      </c>
      <c r="W104" s="18">
        <f t="shared" si="430"/>
        <v>0</v>
      </c>
      <c r="X104" s="18">
        <f t="shared" si="430"/>
        <v>0</v>
      </c>
      <c r="Y104" s="18">
        <f t="shared" si="430"/>
        <v>0</v>
      </c>
      <c r="Z104" s="18">
        <f t="shared" si="430"/>
        <v>0</v>
      </c>
      <c r="AA104" s="18">
        <f t="shared" si="430"/>
        <v>0</v>
      </c>
      <c r="AB104" s="18">
        <f t="shared" si="430"/>
        <v>0</v>
      </c>
      <c r="AC104" s="18">
        <f t="shared" si="430"/>
        <v>0</v>
      </c>
      <c r="AD104" s="18">
        <f t="shared" si="430"/>
        <v>0</v>
      </c>
      <c r="AE104" s="18">
        <f t="shared" si="430"/>
        <v>0</v>
      </c>
      <c r="AF104" s="18">
        <f t="shared" si="430"/>
        <v>0</v>
      </c>
      <c r="AG104" s="18">
        <f t="shared" si="430"/>
        <v>0</v>
      </c>
      <c r="AH104" s="18">
        <f t="shared" si="430"/>
        <v>0</v>
      </c>
      <c r="AI104" s="18">
        <f t="shared" si="430"/>
        <v>0</v>
      </c>
      <c r="AJ104" s="18">
        <f t="shared" si="430"/>
        <v>0</v>
      </c>
      <c r="AK104" s="18">
        <f t="shared" si="430"/>
        <v>0</v>
      </c>
      <c r="AL104" s="18">
        <f t="shared" si="430"/>
        <v>0</v>
      </c>
      <c r="AM104" s="18">
        <f t="shared" si="430"/>
        <v>0</v>
      </c>
      <c r="AN104" s="18">
        <f t="shared" si="430"/>
        <v>0</v>
      </c>
      <c r="AO104" s="18">
        <f t="shared" si="430"/>
        <v>0</v>
      </c>
      <c r="AP104" s="18">
        <f t="shared" si="430"/>
        <v>0</v>
      </c>
      <c r="AQ104" s="18">
        <f t="shared" si="430"/>
        <v>0</v>
      </c>
      <c r="AR104" s="18">
        <f t="shared" si="430"/>
        <v>0</v>
      </c>
      <c r="AS104" s="18">
        <f t="shared" si="430"/>
        <v>0</v>
      </c>
      <c r="AT104" s="18">
        <f t="shared" si="430"/>
        <v>0</v>
      </c>
      <c r="AU104" s="18">
        <f t="shared" si="430"/>
        <v>0</v>
      </c>
      <c r="AV104" s="18">
        <f t="shared" si="430"/>
        <v>0</v>
      </c>
      <c r="AW104" s="18">
        <f t="shared" si="430"/>
        <v>0</v>
      </c>
      <c r="AX104" s="18">
        <f t="shared" si="430"/>
        <v>0</v>
      </c>
      <c r="AY104" s="18">
        <f t="shared" si="430"/>
        <v>0</v>
      </c>
      <c r="AZ104" s="18">
        <f t="shared" si="430"/>
        <v>0</v>
      </c>
      <c r="BA104" s="18">
        <f t="shared" si="430"/>
        <v>0</v>
      </c>
      <c r="BB104" s="18">
        <f t="shared" si="430"/>
        <v>0</v>
      </c>
      <c r="BC104" s="18"/>
    </row>
    <row r="105" spans="1:55" x14ac:dyDescent="0.25">
      <c r="D105" t="s">
        <v>38</v>
      </c>
      <c r="F105" s="18">
        <f>'Summary-AD E'!D5</f>
        <v>-426655.00411519996</v>
      </c>
      <c r="G105" s="18">
        <f>'Summary-AD E'!E5</f>
        <v>-448119.50525439996</v>
      </c>
      <c r="H105" s="18">
        <f>'Summary-AD E'!F5</f>
        <v>-469584.00639359996</v>
      </c>
      <c r="I105" s="18">
        <f>'Summary-AD E'!G5</f>
        <v>-491048.50753279997</v>
      </c>
      <c r="J105" s="18">
        <f>'Summary-AD E'!H5</f>
        <v>-512513.00867199997</v>
      </c>
      <c r="K105" s="18">
        <f>'Summary-AD E'!I5</f>
        <v>-533977.50981119997</v>
      </c>
      <c r="L105" s="18">
        <f>'Summary-AD E'!J5</f>
        <v>-555442.01095039991</v>
      </c>
      <c r="M105" s="18">
        <f>'Summary-AD E'!K5</f>
        <v>-576906.51208959986</v>
      </c>
      <c r="N105" s="18">
        <f>'Summary-AD E'!L5</f>
        <v>-598371.0132287998</v>
      </c>
      <c r="O105" s="18">
        <f>'Summary-AD E'!M5</f>
        <v>-619835.51436799974</v>
      </c>
      <c r="P105" s="18">
        <f>'Summary-AD E'!N5</f>
        <v>-641300.01550719969</v>
      </c>
      <c r="Q105" s="18">
        <f>'Summary-AD E'!O5</f>
        <v>-662764.51664639963</v>
      </c>
      <c r="R105" s="18">
        <f>'Summary-AD E'!P5</f>
        <v>-684229.01778559957</v>
      </c>
      <c r="S105" s="18">
        <f t="shared" si="431"/>
        <v>-705693.51916895958</v>
      </c>
      <c r="T105" s="18">
        <f t="shared" si="430"/>
        <v>-727158.02055231959</v>
      </c>
      <c r="U105" s="18">
        <f t="shared" si="430"/>
        <v>-748622.5219356796</v>
      </c>
      <c r="V105" s="18">
        <f t="shared" si="430"/>
        <v>-770087.02331903961</v>
      </c>
      <c r="W105" s="18">
        <f t="shared" si="430"/>
        <v>-791551.52470239962</v>
      </c>
      <c r="X105" s="18">
        <f t="shared" si="430"/>
        <v>-813016.02608575963</v>
      </c>
      <c r="Y105" s="18">
        <f t="shared" si="430"/>
        <v>-834480.52746911964</v>
      </c>
      <c r="Z105" s="18">
        <f t="shared" si="430"/>
        <v>-855945.02885247965</v>
      </c>
      <c r="AA105" s="18">
        <f t="shared" si="430"/>
        <v>-877409.53023583966</v>
      </c>
      <c r="AB105" s="18">
        <f t="shared" si="430"/>
        <v>-898874.03161919967</v>
      </c>
      <c r="AC105" s="18">
        <f t="shared" si="430"/>
        <v>-920338.53300255968</v>
      </c>
      <c r="AD105" s="18">
        <f t="shared" si="430"/>
        <v>-941803.03438591969</v>
      </c>
      <c r="AE105" s="18">
        <f t="shared" si="430"/>
        <v>-963267.5357692797</v>
      </c>
      <c r="AF105" s="18">
        <f t="shared" si="430"/>
        <v>-984732.03715263971</v>
      </c>
      <c r="AG105" s="18">
        <f t="shared" si="430"/>
        <v>-1006196.5385359997</v>
      </c>
      <c r="AH105" s="18">
        <f t="shared" si="430"/>
        <v>-1027661.0399193597</v>
      </c>
      <c r="AI105" s="18">
        <f t="shared" si="430"/>
        <v>-1049125.5413027196</v>
      </c>
      <c r="AJ105" s="18">
        <f t="shared" si="430"/>
        <v>-1070590.0426860796</v>
      </c>
      <c r="AK105" s="18">
        <f t="shared" si="430"/>
        <v>-1092054.5440694396</v>
      </c>
      <c r="AL105" s="18">
        <f t="shared" si="430"/>
        <v>-1113519.0454527996</v>
      </c>
      <c r="AM105" s="18">
        <f t="shared" si="430"/>
        <v>-1134983.5468361597</v>
      </c>
      <c r="AN105" s="18">
        <f t="shared" si="430"/>
        <v>-1156448.0482195197</v>
      </c>
      <c r="AO105" s="18">
        <f t="shared" si="430"/>
        <v>-1177912.5496028797</v>
      </c>
      <c r="AP105" s="18">
        <f t="shared" si="430"/>
        <v>-1199377.0509862397</v>
      </c>
      <c r="AQ105" s="18">
        <f t="shared" si="430"/>
        <v>-1220841.5523695997</v>
      </c>
      <c r="AR105" s="18">
        <f t="shared" si="430"/>
        <v>-1242306.0537529597</v>
      </c>
      <c r="AS105" s="18">
        <f t="shared" si="430"/>
        <v>-1263770.5551363197</v>
      </c>
      <c r="AT105" s="18">
        <f t="shared" si="430"/>
        <v>-1285235.0565196797</v>
      </c>
      <c r="AU105" s="18">
        <f t="shared" si="430"/>
        <v>-1306699.5579030397</v>
      </c>
      <c r="AV105" s="18">
        <f t="shared" si="430"/>
        <v>-1328164.0592863997</v>
      </c>
      <c r="AW105" s="18">
        <f t="shared" si="430"/>
        <v>-1349628.5606697598</v>
      </c>
      <c r="AX105" s="18">
        <f t="shared" si="430"/>
        <v>-1371093.0620531198</v>
      </c>
      <c r="AY105" s="18">
        <f t="shared" si="430"/>
        <v>-1392557.5634364798</v>
      </c>
      <c r="AZ105" s="18">
        <f t="shared" si="430"/>
        <v>-1414022.0648198398</v>
      </c>
      <c r="BA105" s="18">
        <f t="shared" si="430"/>
        <v>-1435486.5662031998</v>
      </c>
      <c r="BB105" s="18">
        <f t="shared" si="430"/>
        <v>-1456951.0675865598</v>
      </c>
      <c r="BC105" s="18"/>
    </row>
    <row r="106" spans="1:55" x14ac:dyDescent="0.25">
      <c r="D106" t="s">
        <v>18</v>
      </c>
      <c r="F106" s="18">
        <f>'Summary-AD E'!D6</f>
        <v>-192567.20279619997</v>
      </c>
      <c r="G106" s="18">
        <f>'Summary-AD E'!E6</f>
        <v>-249187.94472499998</v>
      </c>
      <c r="H106" s="18">
        <f>'Summary-AD E'!F6</f>
        <v>-305813.99206299998</v>
      </c>
      <c r="I106" s="18">
        <f>'Summary-AD E'!G6</f>
        <v>-362465.48575619998</v>
      </c>
      <c r="J106" s="18">
        <f>'Summary-AD E'!H6</f>
        <v>-419143.55870699999</v>
      </c>
      <c r="K106" s="18">
        <f>'Summary-AD E'!I6</f>
        <v>-475863.11444179999</v>
      </c>
      <c r="L106" s="18">
        <f>'Summary-AD E'!J6</f>
        <v>-532626.44318139995</v>
      </c>
      <c r="M106" s="18">
        <f>'Summary-AD E'!K6</f>
        <v>-589402.60985379992</v>
      </c>
      <c r="N106" s="18">
        <f>'Summary-AD E'!L6</f>
        <v>-646196.44882699987</v>
      </c>
      <c r="O106" s="18">
        <f>'Summary-AD E'!M6</f>
        <v>-703021.41331699991</v>
      </c>
      <c r="P106" s="18">
        <f>'Summary-AD E'!N6</f>
        <v>-759863.32251099986</v>
      </c>
      <c r="Q106" s="18">
        <f>'Summary-AD E'!O6</f>
        <v>-816802.92964099988</v>
      </c>
      <c r="R106" s="18">
        <f>'Summary-AD E'!P6</f>
        <v>-868843.22775159986</v>
      </c>
      <c r="S106" s="18">
        <f t="shared" si="431"/>
        <v>-931713.00589989813</v>
      </c>
      <c r="T106" s="18">
        <f t="shared" si="430"/>
        <v>-994635.35710461973</v>
      </c>
      <c r="U106" s="18">
        <f t="shared" si="430"/>
        <v>-1057620.8725860631</v>
      </c>
      <c r="V106" s="18">
        <f t="shared" si="430"/>
        <v>-1120632.0108829632</v>
      </c>
      <c r="W106" s="18">
        <f t="shared" si="430"/>
        <v>-1186116.7492664498</v>
      </c>
      <c r="X106" s="18">
        <f t="shared" si="430"/>
        <v>-1254073.4311852432</v>
      </c>
      <c r="Y106" s="18">
        <f t="shared" si="430"/>
        <v>-1322032.6200168366</v>
      </c>
      <c r="Z106" s="18">
        <f t="shared" si="430"/>
        <v>-1389997.1472650967</v>
      </c>
      <c r="AA106" s="18">
        <f t="shared" si="430"/>
        <v>-1457967.1248305833</v>
      </c>
      <c r="AB106" s="18">
        <f t="shared" si="430"/>
        <v>-1525942.0658613767</v>
      </c>
      <c r="AC106" s="18">
        <f t="shared" si="430"/>
        <v>-1593922.3261745968</v>
      </c>
      <c r="AD106" s="18">
        <f t="shared" si="430"/>
        <v>-1661902.9936221635</v>
      </c>
      <c r="AE106" s="18">
        <f t="shared" si="430"/>
        <v>-1729878.8775697302</v>
      </c>
      <c r="AF106" s="18">
        <f t="shared" si="430"/>
        <v>-1797850.0386006301</v>
      </c>
      <c r="AG106" s="18">
        <f t="shared" si="430"/>
        <v>-1865821.1996315301</v>
      </c>
      <c r="AH106" s="18">
        <f t="shared" si="430"/>
        <v>-1933792.3606624301</v>
      </c>
      <c r="AI106" s="18">
        <f t="shared" si="430"/>
        <v>-2001763.52169333</v>
      </c>
      <c r="AJ106" s="18">
        <f t="shared" si="430"/>
        <v>-2069734.68272423</v>
      </c>
      <c r="AK106" s="18">
        <f t="shared" si="430"/>
        <v>-2137705.8437551302</v>
      </c>
      <c r="AL106" s="18">
        <f t="shared" si="430"/>
        <v>-2205677.0047860304</v>
      </c>
      <c r="AM106" s="18">
        <f t="shared" si="430"/>
        <v>-2273648.1658169306</v>
      </c>
      <c r="AN106" s="18">
        <f t="shared" si="430"/>
        <v>-2341619.3268478308</v>
      </c>
      <c r="AO106" s="18">
        <f t="shared" si="430"/>
        <v>-2409590.487878731</v>
      </c>
      <c r="AP106" s="18">
        <f t="shared" si="430"/>
        <v>-2477561.6489096312</v>
      </c>
      <c r="AQ106" s="18">
        <f t="shared" si="430"/>
        <v>-2545532.8099405314</v>
      </c>
      <c r="AR106" s="18">
        <f t="shared" si="430"/>
        <v>-2613503.9709714316</v>
      </c>
      <c r="AS106" s="18">
        <f t="shared" si="430"/>
        <v>-2681475.1320023318</v>
      </c>
      <c r="AT106" s="18">
        <f t="shared" si="430"/>
        <v>-2749446.293033232</v>
      </c>
      <c r="AU106" s="18">
        <f t="shared" si="430"/>
        <v>-2817417.4540641322</v>
      </c>
      <c r="AV106" s="18">
        <f t="shared" si="430"/>
        <v>-2885388.6150950324</v>
      </c>
      <c r="AW106" s="18">
        <f t="shared" si="430"/>
        <v>-2953359.7761259326</v>
      </c>
      <c r="AX106" s="18">
        <f t="shared" si="430"/>
        <v>-3021330.9371568328</v>
      </c>
      <c r="AY106" s="18">
        <f t="shared" si="430"/>
        <v>-3089302.098187733</v>
      </c>
      <c r="AZ106" s="18">
        <f t="shared" si="430"/>
        <v>-3157273.2592186332</v>
      </c>
      <c r="BA106" s="18">
        <f t="shared" si="430"/>
        <v>-3225244.4202495334</v>
      </c>
      <c r="BB106" s="18">
        <f t="shared" si="430"/>
        <v>-3293215.5812804336</v>
      </c>
      <c r="BC106" s="18"/>
    </row>
    <row r="107" spans="1:55" x14ac:dyDescent="0.25">
      <c r="D107" t="s">
        <v>33</v>
      </c>
      <c r="F107" s="18">
        <f>'Summary-AD E'!D7</f>
        <v>-5311.41</v>
      </c>
      <c r="G107" s="18">
        <f>'Summary-AD E'!E7</f>
        <v>-6912.03</v>
      </c>
      <c r="H107" s="18">
        <f>'Summary-AD E'!F7</f>
        <v>-8512.65</v>
      </c>
      <c r="I107" s="18">
        <f>'Summary-AD E'!G7</f>
        <v>-10118.969999999999</v>
      </c>
      <c r="J107" s="18">
        <f>'Summary-AD E'!H7</f>
        <v>-11730.99</v>
      </c>
      <c r="K107" s="18">
        <f>'Summary-AD E'!I7</f>
        <v>-13415.039999999999</v>
      </c>
      <c r="L107" s="18">
        <f>'Summary-AD E'!J7</f>
        <v>-15232.869999999999</v>
      </c>
      <c r="M107" s="18">
        <f>'Summary-AD E'!K7</f>
        <v>-17152.009999999998</v>
      </c>
      <c r="N107" s="18">
        <f>'Summary-AD E'!L7</f>
        <v>-19144.839999999997</v>
      </c>
      <c r="O107" s="18">
        <f>'Summary-AD E'!M7</f>
        <v>-21189.099999999995</v>
      </c>
      <c r="P107" s="18">
        <f>'Summary-AD E'!N7</f>
        <v>-23332.179999999993</v>
      </c>
      <c r="Q107" s="18">
        <f>'Summary-AD E'!O7</f>
        <v>-25681.779999999992</v>
      </c>
      <c r="R107" s="18">
        <f>'Summary-AD E'!P7</f>
        <v>-28172.649999999991</v>
      </c>
      <c r="S107" s="18">
        <f t="shared" si="431"/>
        <v>-30748.983263416656</v>
      </c>
      <c r="T107" s="18">
        <f t="shared" si="430"/>
        <v>-33424.770044416655</v>
      </c>
      <c r="U107" s="18">
        <f t="shared" si="430"/>
        <v>-36221.438793416652</v>
      </c>
      <c r="V107" s="18">
        <f t="shared" si="430"/>
        <v>-39052.450342166652</v>
      </c>
      <c r="W107" s="18">
        <f t="shared" si="430"/>
        <v>-41896.439354416652</v>
      </c>
      <c r="X107" s="18">
        <f t="shared" si="430"/>
        <v>-44745.846717874985</v>
      </c>
      <c r="Y107" s="18">
        <f t="shared" si="430"/>
        <v>-47658.589504833319</v>
      </c>
      <c r="Z107" s="18">
        <f t="shared" si="430"/>
        <v>-50631.749459124985</v>
      </c>
      <c r="AA107" s="18">
        <f t="shared" si="430"/>
        <v>-53609.31591354165</v>
      </c>
      <c r="AB107" s="18">
        <f t="shared" si="430"/>
        <v>-56588.614554124986</v>
      </c>
      <c r="AC107" s="18">
        <f t="shared" si="430"/>
        <v>-59570.445144541649</v>
      </c>
      <c r="AD107" s="18">
        <f t="shared" si="430"/>
        <v>-62554.807684791645</v>
      </c>
      <c r="AE107" s="18">
        <f t="shared" si="430"/>
        <v>-65539.170225041642</v>
      </c>
      <c r="AF107" s="18">
        <f t="shared" si="430"/>
        <v>-68523.532765291646</v>
      </c>
      <c r="AG107" s="18">
        <f t="shared" si="430"/>
        <v>-71507.89530554165</v>
      </c>
      <c r="AH107" s="18">
        <f t="shared" si="430"/>
        <v>-74492.257845791653</v>
      </c>
      <c r="AI107" s="18">
        <f t="shared" si="430"/>
        <v>-77476.620386041657</v>
      </c>
      <c r="AJ107" s="18">
        <f t="shared" si="430"/>
        <v>-80460.982926291661</v>
      </c>
      <c r="AK107" s="18">
        <f t="shared" si="430"/>
        <v>-83445.345466541665</v>
      </c>
      <c r="AL107" s="18">
        <f t="shared" si="430"/>
        <v>-86429.708006791669</v>
      </c>
      <c r="AM107" s="18">
        <f t="shared" si="430"/>
        <v>-89414.070547041672</v>
      </c>
      <c r="AN107" s="18">
        <f t="shared" si="430"/>
        <v>-92398.433087291676</v>
      </c>
      <c r="AO107" s="18">
        <f t="shared" si="430"/>
        <v>-95382.79562754168</v>
      </c>
      <c r="AP107" s="18">
        <f t="shared" si="430"/>
        <v>-98367.158167791684</v>
      </c>
      <c r="AQ107" s="18">
        <f t="shared" si="430"/>
        <v>-101351.52070804169</v>
      </c>
      <c r="AR107" s="18">
        <f t="shared" si="430"/>
        <v>-104335.88324829169</v>
      </c>
      <c r="AS107" s="18">
        <f t="shared" si="430"/>
        <v>-107320.2457885417</v>
      </c>
      <c r="AT107" s="18">
        <f t="shared" si="430"/>
        <v>-110304.6083287917</v>
      </c>
      <c r="AU107" s="18">
        <f t="shared" si="430"/>
        <v>-113288.9708690417</v>
      </c>
      <c r="AV107" s="18">
        <f t="shared" si="430"/>
        <v>-116273.33340929171</v>
      </c>
      <c r="AW107" s="18">
        <f t="shared" si="430"/>
        <v>-119257.69594954171</v>
      </c>
      <c r="AX107" s="18">
        <f t="shared" si="430"/>
        <v>-122242.05848979171</v>
      </c>
      <c r="AY107" s="18">
        <f t="shared" si="430"/>
        <v>-125226.42103004172</v>
      </c>
      <c r="AZ107" s="18">
        <f t="shared" si="430"/>
        <v>-128210.78357029172</v>
      </c>
      <c r="BA107" s="18">
        <f t="shared" si="430"/>
        <v>-131195.14611054171</v>
      </c>
      <c r="BB107" s="18">
        <f t="shared" si="430"/>
        <v>-134179.50865079171</v>
      </c>
      <c r="BC107" s="18"/>
    </row>
    <row r="108" spans="1:55" x14ac:dyDescent="0.25">
      <c r="D108" t="s">
        <v>30</v>
      </c>
      <c r="F108" s="18">
        <f>'Summary-AD E'!D8</f>
        <v>-33698.844326999999</v>
      </c>
      <c r="G108" s="18">
        <f>'Summary-AD E'!E8</f>
        <v>-40434.820728599996</v>
      </c>
      <c r="H108" s="18">
        <f>'Summary-AD E'!F8</f>
        <v>-47290.286995799994</v>
      </c>
      <c r="I108" s="18">
        <f>'Summary-AD E'!G8</f>
        <v>-54497.72038079999</v>
      </c>
      <c r="J108" s="18">
        <f>'Summary-AD E'!H8</f>
        <v>-62327.234639999988</v>
      </c>
      <c r="K108" s="18">
        <f>'Summary-AD E'!I8</f>
        <v>-70916.526580199992</v>
      </c>
      <c r="L108" s="18">
        <f>'Summary-AD E'!J8</f>
        <v>-80425.533822599988</v>
      </c>
      <c r="M108" s="18">
        <f>'Summary-AD E'!K8</f>
        <v>-90722.945228399985</v>
      </c>
      <c r="N108" s="18">
        <f>'Summary-AD E'!L8</f>
        <v>-112367.99237879999</v>
      </c>
      <c r="O108" s="18">
        <f>'Summary-AD E'!M8</f>
        <v>-135093.829413</v>
      </c>
      <c r="P108" s="18">
        <f>'Summary-AD E'!N8</f>
        <v>-158384.3931204</v>
      </c>
      <c r="Q108" s="18">
        <f>'Summary-AD E'!O8</f>
        <v>-182506.97821860001</v>
      </c>
      <c r="R108" s="18">
        <f>'Summary-AD E'!P8</f>
        <v>-201944.72577600001</v>
      </c>
      <c r="S108" s="18">
        <f t="shared" si="431"/>
        <v>-215066.14049277967</v>
      </c>
      <c r="T108" s="18">
        <f t="shared" si="430"/>
        <v>-228816.79391919373</v>
      </c>
      <c r="U108" s="18">
        <f t="shared" si="430"/>
        <v>-242982.04296724475</v>
      </c>
      <c r="V108" s="18">
        <f t="shared" si="430"/>
        <v>-257050.55121329942</v>
      </c>
      <c r="W108" s="18">
        <f t="shared" si="430"/>
        <v>-271052.0817873638</v>
      </c>
      <c r="X108" s="18">
        <f t="shared" si="430"/>
        <v>-285261.32380616269</v>
      </c>
      <c r="Y108" s="18">
        <f t="shared" si="430"/>
        <v>-299692.61758638802</v>
      </c>
      <c r="Z108" s="18">
        <f t="shared" si="430"/>
        <v>-314306.23241741216</v>
      </c>
      <c r="AA108" s="18">
        <f t="shared" si="430"/>
        <v>-329112.25268826081</v>
      </c>
      <c r="AB108" s="18">
        <f t="shared" si="430"/>
        <v>-344206.39475548133</v>
      </c>
      <c r="AC108" s="18">
        <f t="shared" si="430"/>
        <v>-359540.06224103097</v>
      </c>
      <c r="AD108" s="18">
        <f t="shared" si="430"/>
        <v>-374824.92393626663</v>
      </c>
      <c r="AE108" s="18">
        <f t="shared" si="430"/>
        <v>-390029.12673655758</v>
      </c>
      <c r="AF108" s="18">
        <f t="shared" si="430"/>
        <v>-405471.12108732294</v>
      </c>
      <c r="AG108" s="18">
        <f t="shared" si="430"/>
        <v>-421533.60514529381</v>
      </c>
      <c r="AH108" s="18">
        <f t="shared" si="430"/>
        <v>-438240.29819845239</v>
      </c>
      <c r="AI108" s="18">
        <f t="shared" si="430"/>
        <v>-455537.86217346101</v>
      </c>
      <c r="AJ108" s="18">
        <f t="shared" si="430"/>
        <v>-473478.78693680459</v>
      </c>
      <c r="AK108" s="18">
        <f t="shared" si="430"/>
        <v>-492342.44844865322</v>
      </c>
      <c r="AL108" s="18">
        <f t="shared" si="430"/>
        <v>-512239.7507065268</v>
      </c>
      <c r="AM108" s="18">
        <f t="shared" si="430"/>
        <v>-532540.72153933044</v>
      </c>
      <c r="AN108" s="18">
        <f t="shared" si="430"/>
        <v>-552841.69237213407</v>
      </c>
      <c r="AO108" s="18">
        <f t="shared" si="430"/>
        <v>-573142.66320493771</v>
      </c>
      <c r="AP108" s="18">
        <f t="shared" si="430"/>
        <v>-593443.63403774134</v>
      </c>
      <c r="AQ108" s="18">
        <f t="shared" si="430"/>
        <v>-613744.60487054498</v>
      </c>
      <c r="AR108" s="18">
        <f t="shared" si="430"/>
        <v>-634045.57570334862</v>
      </c>
      <c r="AS108" s="18">
        <f t="shared" si="430"/>
        <v>-654346.54653615225</v>
      </c>
      <c r="AT108" s="18">
        <f t="shared" si="430"/>
        <v>-674647.51736895589</v>
      </c>
      <c r="AU108" s="18">
        <f t="shared" si="430"/>
        <v>-694948.48820175952</v>
      </c>
      <c r="AV108" s="18">
        <f t="shared" si="430"/>
        <v>-715249.45903456316</v>
      </c>
      <c r="AW108" s="18">
        <f t="shared" si="430"/>
        <v>-735550.42986736679</v>
      </c>
      <c r="AX108" s="18">
        <f t="shared" si="430"/>
        <v>-755851.40070017043</v>
      </c>
      <c r="AY108" s="18">
        <f t="shared" si="430"/>
        <v>-776152.37153297407</v>
      </c>
      <c r="AZ108" s="18">
        <f t="shared" si="430"/>
        <v>-796453.3423657777</v>
      </c>
      <c r="BA108" s="18">
        <f t="shared" si="430"/>
        <v>-816754.31319858134</v>
      </c>
      <c r="BB108" s="18">
        <f t="shared" si="430"/>
        <v>-837055.28403138497</v>
      </c>
      <c r="BC108" s="18"/>
    </row>
    <row r="109" spans="1:55" x14ac:dyDescent="0.25">
      <c r="C109" t="s">
        <v>101</v>
      </c>
      <c r="D109" t="s">
        <v>44</v>
      </c>
      <c r="F109" s="18">
        <f>'Summary-AD E'!D9</f>
        <v>-1417333.78416</v>
      </c>
      <c r="G109" s="18">
        <f>'Summary-AD E'!E9</f>
        <v>-1516176.3347136001</v>
      </c>
      <c r="H109" s="18">
        <f>'Summary-AD E'!F9</f>
        <v>-1615018.880384</v>
      </c>
      <c r="I109" s="18">
        <f>'Summary-AD E'!G9</f>
        <v>-1713861.5237183999</v>
      </c>
      <c r="J109" s="18">
        <f>'Summary-AD E'!H9</f>
        <v>-1812704.1279871999</v>
      </c>
      <c r="K109" s="18">
        <f>'Summary-AD E'!I9</f>
        <v>-1911546.6931904</v>
      </c>
      <c r="L109" s="18">
        <f>'Summary-AD E'!J9</f>
        <v>-2010389.3560576001</v>
      </c>
      <c r="M109" s="18">
        <f>'Summary-AD E'!K9</f>
        <v>-2109231.9847424002</v>
      </c>
      <c r="N109" s="18">
        <f>'Summary-AD E'!L9</f>
        <v>-2208074.5694784001</v>
      </c>
      <c r="O109" s="18">
        <f>'Summary-AD E'!M9</f>
        <v>-2306917.2030464001</v>
      </c>
      <c r="P109" s="18">
        <f>'Summary-AD E'!N9</f>
        <v>-2405759.8219647999</v>
      </c>
      <c r="Q109" s="18">
        <f>'Summary-AD E'!O9</f>
        <v>-2504602.4506496</v>
      </c>
      <c r="R109" s="18">
        <f>'Summary-AD E'!P9</f>
        <v>-2526143.5252479999</v>
      </c>
      <c r="S109" s="18">
        <f t="shared" si="431"/>
        <v>-2620858.0211008703</v>
      </c>
      <c r="T109" s="18">
        <f t="shared" si="430"/>
        <v>-2715572.5169537407</v>
      </c>
      <c r="U109" s="18">
        <f t="shared" si="430"/>
        <v>-2810287.0128066111</v>
      </c>
      <c r="V109" s="18">
        <f t="shared" si="430"/>
        <v>-2905001.5086594815</v>
      </c>
      <c r="W109" s="18">
        <f t="shared" si="430"/>
        <v>-2999716.0045123519</v>
      </c>
      <c r="X109" s="18">
        <f t="shared" si="430"/>
        <v>-3094430.5003652223</v>
      </c>
      <c r="Y109" s="18">
        <f t="shared" si="430"/>
        <v>-3189144.9962180927</v>
      </c>
      <c r="Z109" s="18">
        <f t="shared" si="430"/>
        <v>-3283859.4920709631</v>
      </c>
      <c r="AA109" s="18">
        <f t="shared" si="430"/>
        <v>-3378573.9879238335</v>
      </c>
      <c r="AB109" s="18">
        <f t="shared" si="430"/>
        <v>-3473288.4837767039</v>
      </c>
      <c r="AC109" s="18">
        <f t="shared" si="430"/>
        <v>-3568002.9796295743</v>
      </c>
      <c r="AD109" s="18">
        <f t="shared" si="430"/>
        <v>-3662717.4754824447</v>
      </c>
      <c r="AE109" s="18">
        <f t="shared" si="430"/>
        <v>-3757431.9713353151</v>
      </c>
      <c r="AF109" s="18">
        <f t="shared" si="430"/>
        <v>-3852146.4671881855</v>
      </c>
      <c r="AG109" s="18">
        <f t="shared" si="430"/>
        <v>-3946860.9630410559</v>
      </c>
      <c r="AH109" s="18">
        <f t="shared" si="430"/>
        <v>-4041575.4588939263</v>
      </c>
      <c r="AI109" s="18">
        <f t="shared" si="430"/>
        <v>-4136289.9547467967</v>
      </c>
      <c r="AJ109" s="18">
        <f t="shared" si="430"/>
        <v>-4231004.4505996667</v>
      </c>
      <c r="AK109" s="18">
        <f t="shared" si="430"/>
        <v>-4325718.9464525376</v>
      </c>
      <c r="AL109" s="18">
        <f t="shared" si="430"/>
        <v>-4420433.4423054084</v>
      </c>
      <c r="AM109" s="18">
        <f t="shared" si="430"/>
        <v>-4515147.9381582793</v>
      </c>
      <c r="AN109" s="18">
        <f t="shared" si="430"/>
        <v>-4609862.4340111502</v>
      </c>
      <c r="AO109" s="18">
        <f t="shared" si="430"/>
        <v>-4704576.929864021</v>
      </c>
      <c r="AP109" s="18">
        <f t="shared" si="430"/>
        <v>-4799291.4257168919</v>
      </c>
      <c r="AQ109" s="18">
        <f t="shared" si="430"/>
        <v>-4894005.9215697628</v>
      </c>
      <c r="AR109" s="18">
        <f t="shared" si="430"/>
        <v>-4988720.4174226336</v>
      </c>
      <c r="AS109" s="18">
        <f t="shared" ref="T109:BB110" si="432">AR109-AS69+AS89</f>
        <v>-5083434.9132755045</v>
      </c>
      <c r="AT109" s="18">
        <f t="shared" si="432"/>
        <v>-5178149.4091283754</v>
      </c>
      <c r="AU109" s="18">
        <f t="shared" si="432"/>
        <v>-5272863.9049812462</v>
      </c>
      <c r="AV109" s="18">
        <f t="shared" si="432"/>
        <v>-5367578.4008341171</v>
      </c>
      <c r="AW109" s="18">
        <f t="shared" si="432"/>
        <v>-5462292.896686988</v>
      </c>
      <c r="AX109" s="18">
        <f t="shared" si="432"/>
        <v>-5557007.3925398588</v>
      </c>
      <c r="AY109" s="18">
        <f t="shared" si="432"/>
        <v>-5651721.8883927297</v>
      </c>
      <c r="AZ109" s="18">
        <f t="shared" si="432"/>
        <v>-5746436.3842456006</v>
      </c>
      <c r="BA109" s="18">
        <f t="shared" si="432"/>
        <v>-5841150.8800984714</v>
      </c>
      <c r="BB109" s="18">
        <f t="shared" si="432"/>
        <v>-5935865.3759513423</v>
      </c>
      <c r="BC109" s="18"/>
    </row>
    <row r="110" spans="1:55" x14ac:dyDescent="0.25">
      <c r="D110" t="s">
        <v>11</v>
      </c>
      <c r="F110" s="18">
        <f>'Summary-AD E'!D10</f>
        <v>-923380.06465680001</v>
      </c>
      <c r="G110" s="18">
        <f>'Summary-AD E'!E10</f>
        <v>-1150136.7417178</v>
      </c>
      <c r="H110" s="18">
        <f>'Summary-AD E'!F10</f>
        <v>-1395195.432245</v>
      </c>
      <c r="I110" s="18">
        <f>'Summary-AD E'!G10</f>
        <v>-1656080.4819509999</v>
      </c>
      <c r="J110" s="18">
        <f>'Summary-AD E'!H10</f>
        <v>-1922988.3193939999</v>
      </c>
      <c r="K110" s="18">
        <f>'Summary-AD E'!I10</f>
        <v>-2191386.27886</v>
      </c>
      <c r="L110" s="18">
        <f>'Summary-AD E'!J10</f>
        <v>-2460834.3797386</v>
      </c>
      <c r="M110" s="18">
        <f>'Summary-AD E'!K10</f>
        <v>-2726647.2026893999</v>
      </c>
      <c r="N110" s="18">
        <f>'Summary-AD E'!L10</f>
        <v>-2907292.4137133998</v>
      </c>
      <c r="O110" s="18">
        <f>'Summary-AD E'!M10</f>
        <v>-3164356.1663993997</v>
      </c>
      <c r="P110" s="18">
        <f>'Summary-AD E'!N10</f>
        <v>-3422578.9724073997</v>
      </c>
      <c r="Q110" s="18">
        <f>'Summary-AD E'!O10</f>
        <v>-3683845.4632815998</v>
      </c>
      <c r="R110" s="18">
        <f>'Summary-AD E'!P10</f>
        <v>-3916327.8890668</v>
      </c>
      <c r="S110" s="18">
        <f t="shared" si="431"/>
        <v>-4186651.7027774323</v>
      </c>
      <c r="T110" s="18">
        <f t="shared" si="432"/>
        <v>-4458310.4846161017</v>
      </c>
      <c r="U110" s="18">
        <f t="shared" si="432"/>
        <v>-4728493.1359637836</v>
      </c>
      <c r="V110" s="18">
        <f t="shared" si="432"/>
        <v>-4996145.2162335487</v>
      </c>
      <c r="W110" s="18">
        <f t="shared" si="432"/>
        <v>-5261339.3466718188</v>
      </c>
      <c r="X110" s="18">
        <f t="shared" si="432"/>
        <v>-5525790.7272109669</v>
      </c>
      <c r="Y110" s="18">
        <f t="shared" si="432"/>
        <v>-5791987.4129929896</v>
      </c>
      <c r="Z110" s="18">
        <f t="shared" si="432"/>
        <v>-6066130.317028665</v>
      </c>
      <c r="AA110" s="18">
        <f t="shared" si="432"/>
        <v>-6348246.3661961807</v>
      </c>
      <c r="AB110" s="18">
        <f t="shared" si="432"/>
        <v>-6630756.3050476462</v>
      </c>
      <c r="AC110" s="18">
        <f t="shared" si="432"/>
        <v>-6913635.6432809941</v>
      </c>
      <c r="AD110" s="18">
        <f t="shared" si="432"/>
        <v>-7196472.0843596412</v>
      </c>
      <c r="AE110" s="18">
        <f t="shared" si="432"/>
        <v>-7470948.7490480607</v>
      </c>
      <c r="AF110" s="18">
        <f t="shared" si="432"/>
        <v>-7737110.9710770743</v>
      </c>
      <c r="AG110" s="18">
        <f t="shared" si="432"/>
        <v>-8003273.1931060879</v>
      </c>
      <c r="AH110" s="18">
        <f t="shared" si="432"/>
        <v>-8269435.4151351014</v>
      </c>
      <c r="AI110" s="18">
        <f t="shared" si="432"/>
        <v>-8535597.6371641159</v>
      </c>
      <c r="AJ110" s="18">
        <f t="shared" si="432"/>
        <v>-8801759.8591931295</v>
      </c>
      <c r="AK110" s="18">
        <f t="shared" si="432"/>
        <v>-9067922.081222143</v>
      </c>
      <c r="AL110" s="18">
        <f t="shared" si="432"/>
        <v>-9334084.3032511566</v>
      </c>
      <c r="AM110" s="18">
        <f t="shared" si="432"/>
        <v>-9600246.5252801701</v>
      </c>
      <c r="AN110" s="18">
        <f t="shared" si="432"/>
        <v>-9866408.7473091837</v>
      </c>
      <c r="AO110" s="18">
        <f t="shared" si="432"/>
        <v>-10132570.969338197</v>
      </c>
      <c r="AP110" s="18">
        <f t="shared" si="432"/>
        <v>-10398733.191367211</v>
      </c>
      <c r="AQ110" s="18">
        <f t="shared" si="432"/>
        <v>-10664895.413396224</v>
      </c>
      <c r="AR110" s="18">
        <f t="shared" si="432"/>
        <v>-10931057.635425238</v>
      </c>
      <c r="AS110" s="18">
        <f t="shared" si="432"/>
        <v>-11197219.857454251</v>
      </c>
      <c r="AT110" s="18">
        <f t="shared" si="432"/>
        <v>-11463382.079483265</v>
      </c>
      <c r="AU110" s="18">
        <f t="shared" si="432"/>
        <v>-11729544.301512279</v>
      </c>
      <c r="AV110" s="18">
        <f t="shared" si="432"/>
        <v>-11995706.523541292</v>
      </c>
      <c r="AW110" s="18">
        <f t="shared" si="432"/>
        <v>-12261868.745570306</v>
      </c>
      <c r="AX110" s="18">
        <f t="shared" si="432"/>
        <v>-12528030.967599319</v>
      </c>
      <c r="AY110" s="18">
        <f t="shared" si="432"/>
        <v>-12794193.189628333</v>
      </c>
      <c r="AZ110" s="18">
        <f t="shared" si="432"/>
        <v>-13060355.411657346</v>
      </c>
      <c r="BA110" s="18">
        <f t="shared" si="432"/>
        <v>-13326517.63368636</v>
      </c>
      <c r="BB110" s="18">
        <f t="shared" si="432"/>
        <v>-13592679.855715374</v>
      </c>
      <c r="BC110" s="18"/>
    </row>
    <row r="111" spans="1:55" ht="13.45" thickBot="1" x14ac:dyDescent="0.3">
      <c r="B111" t="s">
        <v>69</v>
      </c>
      <c r="F111" s="30">
        <f>SUM(F102:F110)</f>
        <v>-3067116.9800551999</v>
      </c>
      <c r="G111" s="30">
        <f t="shared" ref="G111:BB111" si="433">SUM(G102:G110)</f>
        <v>-3519545.0171393999</v>
      </c>
      <c r="H111" s="30">
        <f t="shared" si="433"/>
        <v>-4000521.2180813998</v>
      </c>
      <c r="I111" s="30">
        <f t="shared" si="433"/>
        <v>-4510801.5093392003</v>
      </c>
      <c r="J111" s="30">
        <f t="shared" si="433"/>
        <v>-5036253.1194001995</v>
      </c>
      <c r="K111" s="30">
        <f t="shared" si="433"/>
        <v>-5574343.7328836005</v>
      </c>
      <c r="L111" s="30">
        <f t="shared" si="433"/>
        <v>-6127252.4237505998</v>
      </c>
      <c r="M111" s="30">
        <f t="shared" si="433"/>
        <v>-6684689.6146035995</v>
      </c>
      <c r="N111" s="30">
        <f t="shared" si="433"/>
        <v>-7182525.5576264001</v>
      </c>
      <c r="O111" s="30">
        <f t="shared" si="433"/>
        <v>-7775574.3365437994</v>
      </c>
      <c r="P111" s="30">
        <f t="shared" si="433"/>
        <v>-8389649.6855107993</v>
      </c>
      <c r="Q111" s="30">
        <f t="shared" si="433"/>
        <v>-9027291.8984371983</v>
      </c>
      <c r="R111" s="30">
        <f t="shared" si="433"/>
        <v>-9561793.0056279991</v>
      </c>
      <c r="S111" s="30">
        <f t="shared" si="433"/>
        <v>-10237402.001572857</v>
      </c>
      <c r="T111" s="30">
        <f t="shared" si="433"/>
        <v>-10929403.502894642</v>
      </c>
      <c r="U111" s="30">
        <f t="shared" si="433"/>
        <v>-11636994.548908299</v>
      </c>
      <c r="V111" s="30">
        <f t="shared" si="433"/>
        <v>-12352623.10762725</v>
      </c>
      <c r="W111" s="30">
        <f t="shared" si="433"/>
        <v>-13080210.258358551</v>
      </c>
      <c r="X111" s="30">
        <f t="shared" si="433"/>
        <v>-13825075.78675523</v>
      </c>
      <c r="Y111" s="30">
        <f t="shared" si="433"/>
        <v>-14578788.069894509</v>
      </c>
      <c r="Z111" s="30">
        <f t="shared" si="433"/>
        <v>-15349282.232519243</v>
      </c>
      <c r="AA111" s="30">
        <f t="shared" si="433"/>
        <v>-16136835.825505991</v>
      </c>
      <c r="AB111" s="30">
        <f t="shared" si="433"/>
        <v>-16931355.536374532</v>
      </c>
      <c r="AC111" s="30">
        <f t="shared" si="433"/>
        <v>-17731570.019057795</v>
      </c>
      <c r="AD111" s="30">
        <f t="shared" si="433"/>
        <v>-18533708.503877226</v>
      </c>
      <c r="AE111" s="30">
        <f t="shared" si="433"/>
        <v>-19329073.531282239</v>
      </c>
      <c r="AF111" s="30">
        <f t="shared" si="433"/>
        <v>-20117511.400610879</v>
      </c>
      <c r="AG111" s="30">
        <f t="shared" si="433"/>
        <v>-20907575.267168812</v>
      </c>
      <c r="AH111" s="30">
        <f t="shared" si="433"/>
        <v>-21698824.454437204</v>
      </c>
      <c r="AI111" s="30">
        <f t="shared" si="433"/>
        <v>-22491054.132860292</v>
      </c>
      <c r="AJ111" s="30">
        <f t="shared" si="433"/>
        <v>-23284241.737279285</v>
      </c>
      <c r="AK111" s="30">
        <f t="shared" si="433"/>
        <v>-24078907.755270347</v>
      </c>
      <c r="AL111" s="30">
        <f t="shared" si="433"/>
        <v>-24875006.250136599</v>
      </c>
      <c r="AM111" s="30">
        <f t="shared" si="433"/>
        <v>-25671508.413577773</v>
      </c>
      <c r="AN111" s="30">
        <f t="shared" si="433"/>
        <v>-26468010.577018954</v>
      </c>
      <c r="AO111" s="30">
        <f t="shared" si="433"/>
        <v>-27264512.740460131</v>
      </c>
      <c r="AP111" s="30">
        <f t="shared" si="433"/>
        <v>-28061014.903901309</v>
      </c>
      <c r="AQ111" s="30">
        <f t="shared" si="433"/>
        <v>-28857517.06734249</v>
      </c>
      <c r="AR111" s="30">
        <f t="shared" si="433"/>
        <v>-29654019.230783671</v>
      </c>
      <c r="AS111" s="30">
        <f t="shared" si="433"/>
        <v>-30450521.394224849</v>
      </c>
      <c r="AT111" s="30">
        <f t="shared" si="433"/>
        <v>-31247023.557666034</v>
      </c>
      <c r="AU111" s="30">
        <f t="shared" si="433"/>
        <v>-32043525.721107215</v>
      </c>
      <c r="AV111" s="30">
        <f t="shared" si="433"/>
        <v>-32840027.884548396</v>
      </c>
      <c r="AW111" s="30">
        <f t="shared" si="433"/>
        <v>-33636530.04798957</v>
      </c>
      <c r="AX111" s="30">
        <f t="shared" si="433"/>
        <v>-34433032.211430751</v>
      </c>
      <c r="AY111" s="30">
        <f t="shared" si="433"/>
        <v>-35229534.374871932</v>
      </c>
      <c r="AZ111" s="30">
        <f t="shared" si="433"/>
        <v>-36026036.538313113</v>
      </c>
      <c r="BA111" s="30">
        <f t="shared" si="433"/>
        <v>-36822538.701754287</v>
      </c>
      <c r="BB111" s="30">
        <f t="shared" si="433"/>
        <v>-37619040.865195468</v>
      </c>
      <c r="BC111" s="18"/>
    </row>
    <row r="112" spans="1:55" x14ac:dyDescent="0.25">
      <c r="B112" t="s">
        <v>6</v>
      </c>
      <c r="C112" t="s">
        <v>102</v>
      </c>
      <c r="D112" t="s">
        <v>27</v>
      </c>
      <c r="F112" s="18">
        <f>'Summary-AD E'!D12</f>
        <v>0</v>
      </c>
      <c r="G112" s="18">
        <f>'Summary-AD E'!E12</f>
        <v>0</v>
      </c>
      <c r="H112" s="18">
        <f>'Summary-AD E'!F12</f>
        <v>0</v>
      </c>
      <c r="I112" s="18">
        <f>'Summary-AD E'!G12</f>
        <v>0</v>
      </c>
      <c r="J112" s="18">
        <f>'Summary-AD E'!H12</f>
        <v>0</v>
      </c>
      <c r="K112" s="18">
        <f>'Summary-AD E'!I12</f>
        <v>0</v>
      </c>
      <c r="L112" s="18">
        <f>'Summary-AD E'!J12</f>
        <v>0</v>
      </c>
      <c r="M112" s="18">
        <f>'Summary-AD E'!K12</f>
        <v>0</v>
      </c>
      <c r="N112" s="18">
        <f>'Summary-AD E'!L12</f>
        <v>0</v>
      </c>
      <c r="O112" s="18">
        <f>'Summary-AD E'!M12</f>
        <v>-0.38</v>
      </c>
      <c r="P112" s="18">
        <f>'Summary-AD E'!N12</f>
        <v>-1.1299999999999999</v>
      </c>
      <c r="Q112" s="18">
        <f>'Summary-AD E'!O12</f>
        <v>-1.88</v>
      </c>
      <c r="R112" s="18">
        <f>'Summary-AD E'!P12</f>
        <v>-7270.96</v>
      </c>
      <c r="S112" s="18">
        <f>R112-S72+S92</f>
        <v>-7393.7172799999998</v>
      </c>
      <c r="T112" s="18">
        <f t="shared" ref="T112:BB118" si="434">S112-T72+T92</f>
        <v>-7516.4745599999997</v>
      </c>
      <c r="U112" s="18">
        <f t="shared" si="434"/>
        <v>-7639.2318399999995</v>
      </c>
      <c r="V112" s="18">
        <f t="shared" si="434"/>
        <v>-7761.9891199999993</v>
      </c>
      <c r="W112" s="18">
        <f t="shared" si="434"/>
        <v>-7884.7463999999991</v>
      </c>
      <c r="X112" s="18">
        <f t="shared" si="434"/>
        <v>-8007.5036799999989</v>
      </c>
      <c r="Y112" s="18">
        <f t="shared" si="434"/>
        <v>-8130.2609599999987</v>
      </c>
      <c r="Z112" s="18">
        <f t="shared" si="434"/>
        <v>-8253.0182399999994</v>
      </c>
      <c r="AA112" s="18">
        <f t="shared" si="434"/>
        <v>-8375.7755199999992</v>
      </c>
      <c r="AB112" s="18">
        <f t="shared" si="434"/>
        <v>-8498.532799999999</v>
      </c>
      <c r="AC112" s="18">
        <f t="shared" si="434"/>
        <v>-8621.2900799999989</v>
      </c>
      <c r="AD112" s="18">
        <f t="shared" si="434"/>
        <v>-8744.0473599999987</v>
      </c>
      <c r="AE112" s="18">
        <f t="shared" si="434"/>
        <v>-8866.8046399999985</v>
      </c>
      <c r="AF112" s="18">
        <f t="shared" si="434"/>
        <v>-8989.5619199999983</v>
      </c>
      <c r="AG112" s="18">
        <f t="shared" si="434"/>
        <v>-9112.3191999999981</v>
      </c>
      <c r="AH112" s="18">
        <f t="shared" si="434"/>
        <v>-9235.0764799999979</v>
      </c>
      <c r="AI112" s="18">
        <f t="shared" si="434"/>
        <v>-9357.8337599999977</v>
      </c>
      <c r="AJ112" s="18">
        <f t="shared" si="434"/>
        <v>-9480.5910399999975</v>
      </c>
      <c r="AK112" s="18">
        <f t="shared" si="434"/>
        <v>-9603.3483199999973</v>
      </c>
      <c r="AL112" s="18">
        <f t="shared" si="434"/>
        <v>-9726.1055999999971</v>
      </c>
      <c r="AM112" s="18">
        <f t="shared" si="434"/>
        <v>-9848.8628799999969</v>
      </c>
      <c r="AN112" s="18">
        <f t="shared" si="434"/>
        <v>-9971.6201599999968</v>
      </c>
      <c r="AO112" s="18">
        <f t="shared" si="434"/>
        <v>-10094.377439999997</v>
      </c>
      <c r="AP112" s="18">
        <f t="shared" si="434"/>
        <v>-10217.134719999996</v>
      </c>
      <c r="AQ112" s="18">
        <f t="shared" si="434"/>
        <v>-10339.891999999996</v>
      </c>
      <c r="AR112" s="18">
        <f t="shared" si="434"/>
        <v>-10462.649279999996</v>
      </c>
      <c r="AS112" s="18">
        <f t="shared" si="434"/>
        <v>-10585.406559999996</v>
      </c>
      <c r="AT112" s="18">
        <f t="shared" si="434"/>
        <v>-10708.163839999996</v>
      </c>
      <c r="AU112" s="18">
        <f t="shared" si="434"/>
        <v>-10830.921119999995</v>
      </c>
      <c r="AV112" s="18">
        <f t="shared" si="434"/>
        <v>-10953.678399999995</v>
      </c>
      <c r="AW112" s="18">
        <f t="shared" si="434"/>
        <v>-11076.435679999995</v>
      </c>
      <c r="AX112" s="18">
        <f t="shared" si="434"/>
        <v>-11199.192959999995</v>
      </c>
      <c r="AY112" s="18">
        <f t="shared" si="434"/>
        <v>-11321.950239999995</v>
      </c>
      <c r="AZ112" s="18">
        <f t="shared" si="434"/>
        <v>-11444.707519999994</v>
      </c>
      <c r="BA112" s="18">
        <f t="shared" si="434"/>
        <v>-11567.464799999994</v>
      </c>
      <c r="BB112" s="18">
        <f t="shared" si="434"/>
        <v>-11690.222079999994</v>
      </c>
      <c r="BC112" s="18"/>
    </row>
    <row r="113" spans="2:55" x14ac:dyDescent="0.25">
      <c r="D113" t="s">
        <v>53</v>
      </c>
      <c r="F113" s="18">
        <f>'Summary-AD E'!D13</f>
        <v>0</v>
      </c>
      <c r="G113" s="18">
        <f>'Summary-AD E'!E13</f>
        <v>0</v>
      </c>
      <c r="H113" s="18">
        <f>'Summary-AD E'!F13</f>
        <v>0</v>
      </c>
      <c r="I113" s="18">
        <f>'Summary-AD E'!G13</f>
        <v>0</v>
      </c>
      <c r="J113" s="18">
        <f>'Summary-AD E'!H13</f>
        <v>0</v>
      </c>
      <c r="K113" s="18">
        <f>'Summary-AD E'!I13</f>
        <v>0</v>
      </c>
      <c r="L113" s="18">
        <f>'Summary-AD E'!J13</f>
        <v>0</v>
      </c>
      <c r="M113" s="18">
        <f>'Summary-AD E'!K13</f>
        <v>0</v>
      </c>
      <c r="N113" s="18">
        <f>'Summary-AD E'!L13</f>
        <v>0</v>
      </c>
      <c r="O113" s="18">
        <f>'Summary-AD E'!M13</f>
        <v>0</v>
      </c>
      <c r="P113" s="18">
        <f>'Summary-AD E'!N13</f>
        <v>0</v>
      </c>
      <c r="Q113" s="18">
        <f>'Summary-AD E'!O13</f>
        <v>0</v>
      </c>
      <c r="R113" s="18">
        <f>'Summary-AD E'!P13</f>
        <v>0</v>
      </c>
      <c r="S113" s="18">
        <f t="shared" ref="S113:AH118" si="435">R113-S73+S93</f>
        <v>0</v>
      </c>
      <c r="T113" s="18">
        <f t="shared" si="435"/>
        <v>0</v>
      </c>
      <c r="U113" s="18">
        <f t="shared" si="435"/>
        <v>0</v>
      </c>
      <c r="V113" s="18">
        <f t="shared" si="435"/>
        <v>0</v>
      </c>
      <c r="W113" s="18">
        <f t="shared" si="435"/>
        <v>0</v>
      </c>
      <c r="X113" s="18">
        <f t="shared" si="435"/>
        <v>0</v>
      </c>
      <c r="Y113" s="18">
        <f t="shared" si="435"/>
        <v>0</v>
      </c>
      <c r="Z113" s="18">
        <f t="shared" si="435"/>
        <v>0</v>
      </c>
      <c r="AA113" s="18">
        <f t="shared" si="435"/>
        <v>0</v>
      </c>
      <c r="AB113" s="18">
        <f t="shared" si="435"/>
        <v>0</v>
      </c>
      <c r="AC113" s="18">
        <f t="shared" si="435"/>
        <v>0</v>
      </c>
      <c r="AD113" s="18">
        <f t="shared" si="435"/>
        <v>0</v>
      </c>
      <c r="AE113" s="18">
        <f t="shared" si="435"/>
        <v>0</v>
      </c>
      <c r="AF113" s="18">
        <f t="shared" si="435"/>
        <v>0</v>
      </c>
      <c r="AG113" s="18">
        <f t="shared" si="435"/>
        <v>0</v>
      </c>
      <c r="AH113" s="18">
        <f t="shared" si="435"/>
        <v>0</v>
      </c>
      <c r="AI113" s="18">
        <f t="shared" si="434"/>
        <v>0</v>
      </c>
      <c r="AJ113" s="18">
        <f t="shared" si="434"/>
        <v>0</v>
      </c>
      <c r="AK113" s="18">
        <f t="shared" si="434"/>
        <v>0</v>
      </c>
      <c r="AL113" s="18">
        <f t="shared" si="434"/>
        <v>0</v>
      </c>
      <c r="AM113" s="18">
        <f t="shared" si="434"/>
        <v>0</v>
      </c>
      <c r="AN113" s="18">
        <f t="shared" si="434"/>
        <v>0</v>
      </c>
      <c r="AO113" s="18">
        <f t="shared" si="434"/>
        <v>0</v>
      </c>
      <c r="AP113" s="18">
        <f t="shared" si="434"/>
        <v>0</v>
      </c>
      <c r="AQ113" s="18">
        <f t="shared" si="434"/>
        <v>0</v>
      </c>
      <c r="AR113" s="18">
        <f t="shared" si="434"/>
        <v>0</v>
      </c>
      <c r="AS113" s="18">
        <f t="shared" si="434"/>
        <v>0</v>
      </c>
      <c r="AT113" s="18">
        <f t="shared" si="434"/>
        <v>0</v>
      </c>
      <c r="AU113" s="18">
        <f t="shared" si="434"/>
        <v>0</v>
      </c>
      <c r="AV113" s="18">
        <f t="shared" si="434"/>
        <v>0</v>
      </c>
      <c r="AW113" s="18">
        <f t="shared" si="434"/>
        <v>0</v>
      </c>
      <c r="AX113" s="18">
        <f t="shared" si="434"/>
        <v>0</v>
      </c>
      <c r="AY113" s="18">
        <f t="shared" si="434"/>
        <v>0</v>
      </c>
      <c r="AZ113" s="18">
        <f t="shared" si="434"/>
        <v>0</v>
      </c>
      <c r="BA113" s="18">
        <f t="shared" si="434"/>
        <v>0</v>
      </c>
      <c r="BB113" s="18">
        <f t="shared" si="434"/>
        <v>0</v>
      </c>
      <c r="BC113" s="18"/>
    </row>
    <row r="114" spans="2:55" x14ac:dyDescent="0.25">
      <c r="C114" t="s">
        <v>103</v>
      </c>
      <c r="D114" t="s">
        <v>18</v>
      </c>
      <c r="F114" s="18">
        <f>'Summary-AD E'!D14</f>
        <v>0</v>
      </c>
      <c r="G114" s="18">
        <f>'Summary-AD E'!E14</f>
        <v>0</v>
      </c>
      <c r="H114" s="18">
        <f>'Summary-AD E'!F14</f>
        <v>0</v>
      </c>
      <c r="I114" s="18">
        <f>'Summary-AD E'!G14</f>
        <v>0</v>
      </c>
      <c r="J114" s="18">
        <f>'Summary-AD E'!H14</f>
        <v>0</v>
      </c>
      <c r="K114" s="18">
        <f>'Summary-AD E'!I14</f>
        <v>0</v>
      </c>
      <c r="L114" s="18">
        <f>'Summary-AD E'!J14</f>
        <v>0</v>
      </c>
      <c r="M114" s="18">
        <f>'Summary-AD E'!K14</f>
        <v>0</v>
      </c>
      <c r="N114" s="18">
        <f>'Summary-AD E'!L14</f>
        <v>0</v>
      </c>
      <c r="O114" s="18">
        <f>'Summary-AD E'!M14</f>
        <v>0</v>
      </c>
      <c r="P114" s="18">
        <f>'Summary-AD E'!N14</f>
        <v>0</v>
      </c>
      <c r="Q114" s="18">
        <f>'Summary-AD E'!O14</f>
        <v>-0.53</v>
      </c>
      <c r="R114" s="18">
        <f>'Summary-AD E'!P14</f>
        <v>-8603.4569936000007</v>
      </c>
      <c r="S114" s="18">
        <f t="shared" si="435"/>
        <v>-8830.6622142177075</v>
      </c>
      <c r="T114" s="18">
        <f t="shared" si="434"/>
        <v>-9057.8674348354143</v>
      </c>
      <c r="U114" s="18">
        <f t="shared" si="434"/>
        <v>-9285.0726554531211</v>
      </c>
      <c r="V114" s="18">
        <f t="shared" si="434"/>
        <v>-9512.2778760708279</v>
      </c>
      <c r="W114" s="18">
        <f t="shared" si="434"/>
        <v>-9741.1195980218672</v>
      </c>
      <c r="X114" s="18">
        <f t="shared" si="434"/>
        <v>-9971.5978213062408</v>
      </c>
      <c r="Y114" s="18">
        <f t="shared" si="434"/>
        <v>-10202.076044590614</v>
      </c>
      <c r="Z114" s="18">
        <f t="shared" si="434"/>
        <v>-10432.568781874988</v>
      </c>
      <c r="AA114" s="18">
        <f t="shared" si="434"/>
        <v>-10663.076033159361</v>
      </c>
      <c r="AB114" s="18">
        <f t="shared" si="434"/>
        <v>-10893.583284443734</v>
      </c>
      <c r="AC114" s="18">
        <f t="shared" si="434"/>
        <v>-11124.090535728106</v>
      </c>
      <c r="AD114" s="18">
        <f t="shared" si="434"/>
        <v>-11354.607722679146</v>
      </c>
      <c r="AE114" s="18">
        <f t="shared" si="434"/>
        <v>-11585.110395630185</v>
      </c>
      <c r="AF114" s="18">
        <f t="shared" si="434"/>
        <v>-11815.588618914559</v>
      </c>
      <c r="AG114" s="18">
        <f t="shared" si="434"/>
        <v>-12046.066842198932</v>
      </c>
      <c r="AH114" s="18">
        <f t="shared" si="434"/>
        <v>-12276.545065483306</v>
      </c>
      <c r="AI114" s="18">
        <f t="shared" si="434"/>
        <v>-12507.023288767679</v>
      </c>
      <c r="AJ114" s="18">
        <f t="shared" si="434"/>
        <v>-12737.501512052053</v>
      </c>
      <c r="AK114" s="18">
        <f t="shared" si="434"/>
        <v>-12967.979735336427</v>
      </c>
      <c r="AL114" s="18">
        <f t="shared" si="434"/>
        <v>-13198.4579586208</v>
      </c>
      <c r="AM114" s="18">
        <f t="shared" si="434"/>
        <v>-13428.936181905174</v>
      </c>
      <c r="AN114" s="18">
        <f t="shared" si="434"/>
        <v>-13659.414405189547</v>
      </c>
      <c r="AO114" s="18">
        <f t="shared" si="434"/>
        <v>-13889.892628473921</v>
      </c>
      <c r="AP114" s="18">
        <f t="shared" si="434"/>
        <v>-14120.370851758295</v>
      </c>
      <c r="AQ114" s="18">
        <f t="shared" si="434"/>
        <v>-14350.849075042668</v>
      </c>
      <c r="AR114" s="18">
        <f t="shared" si="434"/>
        <v>-14581.327298327042</v>
      </c>
      <c r="AS114" s="18">
        <f t="shared" si="434"/>
        <v>-14811.805521611415</v>
      </c>
      <c r="AT114" s="18">
        <f t="shared" si="434"/>
        <v>-15042.283744895789</v>
      </c>
      <c r="AU114" s="18">
        <f t="shared" si="434"/>
        <v>-15272.761968180163</v>
      </c>
      <c r="AV114" s="18">
        <f t="shared" si="434"/>
        <v>-15503.240191464536</v>
      </c>
      <c r="AW114" s="18">
        <f t="shared" si="434"/>
        <v>-15733.71841474891</v>
      </c>
      <c r="AX114" s="18">
        <f t="shared" si="434"/>
        <v>-15964.196638033283</v>
      </c>
      <c r="AY114" s="18">
        <f t="shared" si="434"/>
        <v>-16194.674861317657</v>
      </c>
      <c r="AZ114" s="18">
        <f t="shared" si="434"/>
        <v>-16425.153084602029</v>
      </c>
      <c r="BA114" s="18">
        <f t="shared" si="434"/>
        <v>-16655.6313078864</v>
      </c>
      <c r="BB114" s="18">
        <f t="shared" si="434"/>
        <v>-16886.109531170772</v>
      </c>
      <c r="BC114" s="18"/>
    </row>
    <row r="115" spans="2:55" x14ac:dyDescent="0.25">
      <c r="D115" t="s">
        <v>33</v>
      </c>
      <c r="F115" s="18">
        <f>'Summary-AD E'!D15</f>
        <v>0</v>
      </c>
      <c r="G115" s="18">
        <f>'Summary-AD E'!E15</f>
        <v>0</v>
      </c>
      <c r="H115" s="18">
        <f>'Summary-AD E'!F15</f>
        <v>0</v>
      </c>
      <c r="I115" s="18">
        <f>'Summary-AD E'!G15</f>
        <v>0</v>
      </c>
      <c r="J115" s="18">
        <f>'Summary-AD E'!H15</f>
        <v>0</v>
      </c>
      <c r="K115" s="18">
        <f>'Summary-AD E'!I15</f>
        <v>0</v>
      </c>
      <c r="L115" s="18">
        <f>'Summary-AD E'!J15</f>
        <v>0</v>
      </c>
      <c r="M115" s="18">
        <f>'Summary-AD E'!K15</f>
        <v>0</v>
      </c>
      <c r="N115" s="18">
        <f>'Summary-AD E'!L15</f>
        <v>0</v>
      </c>
      <c r="O115" s="18">
        <f>'Summary-AD E'!M15</f>
        <v>0</v>
      </c>
      <c r="P115" s="18">
        <f>'Summary-AD E'!N15</f>
        <v>0</v>
      </c>
      <c r="Q115" s="18">
        <f>'Summary-AD E'!O15</f>
        <v>0</v>
      </c>
      <c r="R115" s="18">
        <f>'Summary-AD E'!P15</f>
        <v>-36</v>
      </c>
      <c r="S115" s="18">
        <f t="shared" si="435"/>
        <v>-36.592149333333332</v>
      </c>
      <c r="T115" s="18">
        <f t="shared" si="434"/>
        <v>-37.184298666666663</v>
      </c>
      <c r="U115" s="18">
        <f t="shared" si="434"/>
        <v>-37.776447999999995</v>
      </c>
      <c r="V115" s="18">
        <f t="shared" si="434"/>
        <v>-38.368597333333327</v>
      </c>
      <c r="W115" s="18">
        <f t="shared" si="434"/>
        <v>-38.960746666666658</v>
      </c>
      <c r="X115" s="18">
        <f t="shared" si="434"/>
        <v>-39.55289599999999</v>
      </c>
      <c r="Y115" s="18">
        <f t="shared" si="434"/>
        <v>-40.145045333333321</v>
      </c>
      <c r="Z115" s="18">
        <f t="shared" si="434"/>
        <v>-40.737194666666653</v>
      </c>
      <c r="AA115" s="18">
        <f t="shared" si="434"/>
        <v>-41.329343999999985</v>
      </c>
      <c r="AB115" s="18">
        <f t="shared" si="434"/>
        <v>-41.921493333333316</v>
      </c>
      <c r="AC115" s="18">
        <f t="shared" si="434"/>
        <v>-42.513642666666648</v>
      </c>
      <c r="AD115" s="18">
        <f t="shared" si="434"/>
        <v>-43.10579199999998</v>
      </c>
      <c r="AE115" s="18">
        <f t="shared" si="434"/>
        <v>-43.697941333333311</v>
      </c>
      <c r="AF115" s="18">
        <f t="shared" si="434"/>
        <v>-44.290090666666643</v>
      </c>
      <c r="AG115" s="18">
        <f t="shared" si="434"/>
        <v>-44.882239999999975</v>
      </c>
      <c r="AH115" s="18">
        <f t="shared" si="434"/>
        <v>-45.474389333333306</v>
      </c>
      <c r="AI115" s="18">
        <f t="shared" si="434"/>
        <v>-46.066538666666638</v>
      </c>
      <c r="AJ115" s="18">
        <f t="shared" si="434"/>
        <v>-46.65868799999997</v>
      </c>
      <c r="AK115" s="18">
        <f t="shared" si="434"/>
        <v>-47.250837333333301</v>
      </c>
      <c r="AL115" s="18">
        <f t="shared" si="434"/>
        <v>-47.842986666666633</v>
      </c>
      <c r="AM115" s="18">
        <f t="shared" si="434"/>
        <v>-48.435135999999964</v>
      </c>
      <c r="AN115" s="18">
        <f t="shared" si="434"/>
        <v>-49.027285333333296</v>
      </c>
      <c r="AO115" s="18">
        <f t="shared" si="434"/>
        <v>-49.619434666666628</v>
      </c>
      <c r="AP115" s="18">
        <f t="shared" si="434"/>
        <v>-50.211583999999959</v>
      </c>
      <c r="AQ115" s="18">
        <f t="shared" si="434"/>
        <v>-50.803733333333291</v>
      </c>
      <c r="AR115" s="18">
        <f t="shared" si="434"/>
        <v>-51.395882666666623</v>
      </c>
      <c r="AS115" s="18">
        <f t="shared" si="434"/>
        <v>-51.988031999999954</v>
      </c>
      <c r="AT115" s="18">
        <f t="shared" si="434"/>
        <v>-52.580181333333286</v>
      </c>
      <c r="AU115" s="18">
        <f t="shared" si="434"/>
        <v>-53.172330666666618</v>
      </c>
      <c r="AV115" s="18">
        <f t="shared" si="434"/>
        <v>-53.764479999999949</v>
      </c>
      <c r="AW115" s="18">
        <f t="shared" si="434"/>
        <v>-54.356629333333281</v>
      </c>
      <c r="AX115" s="18">
        <f t="shared" si="434"/>
        <v>-54.948778666666612</v>
      </c>
      <c r="AY115" s="18">
        <f t="shared" si="434"/>
        <v>-55.540927999999944</v>
      </c>
      <c r="AZ115" s="18">
        <f t="shared" si="434"/>
        <v>-56.133077333333276</v>
      </c>
      <c r="BA115" s="18">
        <f t="shared" si="434"/>
        <v>-56.725226666666607</v>
      </c>
      <c r="BB115" s="18">
        <f t="shared" si="434"/>
        <v>-57.317375999999939</v>
      </c>
      <c r="BC115" s="18"/>
    </row>
    <row r="116" spans="2:55" x14ac:dyDescent="0.25">
      <c r="D116" t="s">
        <v>30</v>
      </c>
      <c r="F116" s="18">
        <f>'Summary-AD E'!D16</f>
        <v>0</v>
      </c>
      <c r="G116" s="18">
        <f>'Summary-AD E'!E16</f>
        <v>0</v>
      </c>
      <c r="H116" s="18">
        <f>'Summary-AD E'!F16</f>
        <v>0</v>
      </c>
      <c r="I116" s="18">
        <f>'Summary-AD E'!G16</f>
        <v>0</v>
      </c>
      <c r="J116" s="18">
        <f>'Summary-AD E'!H16</f>
        <v>0</v>
      </c>
      <c r="K116" s="18">
        <f>'Summary-AD E'!I16</f>
        <v>0</v>
      </c>
      <c r="L116" s="18">
        <f>'Summary-AD E'!J16</f>
        <v>0</v>
      </c>
      <c r="M116" s="18">
        <f>'Summary-AD E'!K16</f>
        <v>0</v>
      </c>
      <c r="N116" s="18">
        <f>'Summary-AD E'!L16</f>
        <v>0</v>
      </c>
      <c r="O116" s="18">
        <f>'Summary-AD E'!M16</f>
        <v>0</v>
      </c>
      <c r="P116" s="18">
        <f>'Summary-AD E'!N16</f>
        <v>0</v>
      </c>
      <c r="Q116" s="18">
        <f>'Summary-AD E'!O16</f>
        <v>0</v>
      </c>
      <c r="R116" s="18">
        <f>'Summary-AD E'!P16</f>
        <v>-5669.2272000000003</v>
      </c>
      <c r="S116" s="18">
        <f t="shared" si="435"/>
        <v>-5807.1455173163604</v>
      </c>
      <c r="T116" s="18">
        <f t="shared" si="434"/>
        <v>-5945.4336180238206</v>
      </c>
      <c r="U116" s="18">
        <f t="shared" si="434"/>
        <v>-6084.0915021223809</v>
      </c>
      <c r="V116" s="18">
        <f t="shared" si="434"/>
        <v>-6222.7493862209412</v>
      </c>
      <c r="W116" s="18">
        <f t="shared" si="434"/>
        <v>-6361.4072703195015</v>
      </c>
      <c r="X116" s="18">
        <f t="shared" si="434"/>
        <v>-6500.0651544180619</v>
      </c>
      <c r="Y116" s="18">
        <f t="shared" si="434"/>
        <v>-6638.7230385166222</v>
      </c>
      <c r="Z116" s="18">
        <f t="shared" si="434"/>
        <v>-6777.3809226151825</v>
      </c>
      <c r="AA116" s="18">
        <f t="shared" si="434"/>
        <v>-6916.0388067137428</v>
      </c>
      <c r="AB116" s="18">
        <f t="shared" si="434"/>
        <v>-7054.6966908123031</v>
      </c>
      <c r="AC116" s="18">
        <f t="shared" si="434"/>
        <v>-7193.3545749108634</v>
      </c>
      <c r="AD116" s="18">
        <f t="shared" si="434"/>
        <v>-7332.111745504043</v>
      </c>
      <c r="AE116" s="18">
        <f t="shared" si="434"/>
        <v>-7470.9682025918428</v>
      </c>
      <c r="AF116" s="18">
        <f t="shared" si="434"/>
        <v>-7609.8246596796425</v>
      </c>
      <c r="AG116" s="18">
        <f t="shared" si="434"/>
        <v>-7748.6811167674423</v>
      </c>
      <c r="AH116" s="18">
        <f t="shared" si="434"/>
        <v>-7887.537573855242</v>
      </c>
      <c r="AI116" s="18">
        <f t="shared" si="434"/>
        <v>-8026.3940309430418</v>
      </c>
      <c r="AJ116" s="18">
        <f t="shared" si="434"/>
        <v>-8165.2504880308416</v>
      </c>
      <c r="AK116" s="18">
        <f t="shared" si="434"/>
        <v>-8304.1069451186413</v>
      </c>
      <c r="AL116" s="18">
        <f t="shared" si="434"/>
        <v>-8442.963402206442</v>
      </c>
      <c r="AM116" s="18">
        <f t="shared" si="434"/>
        <v>-8581.8198592942426</v>
      </c>
      <c r="AN116" s="18">
        <f t="shared" si="434"/>
        <v>-8720.6763163820433</v>
      </c>
      <c r="AO116" s="18">
        <f t="shared" si="434"/>
        <v>-8859.532773469844</v>
      </c>
      <c r="AP116" s="18">
        <f t="shared" si="434"/>
        <v>-8998.3892305576446</v>
      </c>
      <c r="AQ116" s="18">
        <f t="shared" si="434"/>
        <v>-9137.2456876454453</v>
      </c>
      <c r="AR116" s="18">
        <f t="shared" si="434"/>
        <v>-9276.102144733246</v>
      </c>
      <c r="AS116" s="18">
        <f t="shared" si="434"/>
        <v>-9414.9586018210466</v>
      </c>
      <c r="AT116" s="18">
        <f t="shared" si="434"/>
        <v>-9553.8150589088473</v>
      </c>
      <c r="AU116" s="18">
        <f t="shared" si="434"/>
        <v>-9692.6715159966479</v>
      </c>
      <c r="AV116" s="18">
        <f t="shared" si="434"/>
        <v>-9831.5279730844486</v>
      </c>
      <c r="AW116" s="18">
        <f t="shared" si="434"/>
        <v>-9970.3844301722493</v>
      </c>
      <c r="AX116" s="18">
        <f t="shared" si="434"/>
        <v>-10109.24088726005</v>
      </c>
      <c r="AY116" s="18">
        <f t="shared" si="434"/>
        <v>-10248.097344347851</v>
      </c>
      <c r="AZ116" s="18">
        <f t="shared" si="434"/>
        <v>-10386.953801435651</v>
      </c>
      <c r="BA116" s="18">
        <f t="shared" si="434"/>
        <v>-10525.810258523452</v>
      </c>
      <c r="BB116" s="18">
        <f t="shared" si="434"/>
        <v>-10664.666715611253</v>
      </c>
      <c r="BC116" s="18"/>
    </row>
    <row r="117" spans="2:55" x14ac:dyDescent="0.25">
      <c r="C117" t="s">
        <v>101</v>
      </c>
      <c r="D117" t="s">
        <v>44</v>
      </c>
      <c r="F117" s="18">
        <f>'Summary-AD E'!D17</f>
        <v>0</v>
      </c>
      <c r="G117" s="18">
        <f>'Summary-AD E'!E17</f>
        <v>0</v>
      </c>
      <c r="H117" s="18">
        <f>'Summary-AD E'!F17</f>
        <v>0</v>
      </c>
      <c r="I117" s="18">
        <f>'Summary-AD E'!G17</f>
        <v>0</v>
      </c>
      <c r="J117" s="18">
        <f>'Summary-AD E'!H17</f>
        <v>0</v>
      </c>
      <c r="K117" s="18">
        <f>'Summary-AD E'!I17</f>
        <v>0</v>
      </c>
      <c r="L117" s="18">
        <f>'Summary-AD E'!J17</f>
        <v>0</v>
      </c>
      <c r="M117" s="18">
        <f>'Summary-AD E'!K17</f>
        <v>0</v>
      </c>
      <c r="N117" s="18">
        <f>'Summary-AD E'!L17</f>
        <v>0</v>
      </c>
      <c r="O117" s="18">
        <f>'Summary-AD E'!M17</f>
        <v>0</v>
      </c>
      <c r="P117" s="18">
        <f>'Summary-AD E'!N17</f>
        <v>0</v>
      </c>
      <c r="Q117" s="18">
        <f>'Summary-AD E'!O17</f>
        <v>0</v>
      </c>
      <c r="R117" s="18">
        <f>'Summary-AD E'!P17</f>
        <v>-77301.544319999986</v>
      </c>
      <c r="S117" s="18">
        <f t="shared" si="435"/>
        <v>-78992.351288668142</v>
      </c>
      <c r="T117" s="18">
        <f t="shared" si="434"/>
        <v>-80683.158257336298</v>
      </c>
      <c r="U117" s="18">
        <f t="shared" si="434"/>
        <v>-82373.965226004453</v>
      </c>
      <c r="V117" s="18">
        <f t="shared" si="434"/>
        <v>-84064.772194672609</v>
      </c>
      <c r="W117" s="18">
        <f t="shared" si="434"/>
        <v>-85755.579163340764</v>
      </c>
      <c r="X117" s="18">
        <f t="shared" si="434"/>
        <v>-87446.38613200892</v>
      </c>
      <c r="Y117" s="18">
        <f t="shared" si="434"/>
        <v>-89137.193100677076</v>
      </c>
      <c r="Z117" s="18">
        <f t="shared" si="434"/>
        <v>-90828.000069345231</v>
      </c>
      <c r="AA117" s="18">
        <f t="shared" si="434"/>
        <v>-92518.807038013387</v>
      </c>
      <c r="AB117" s="18">
        <f t="shared" si="434"/>
        <v>-94209.614006681542</v>
      </c>
      <c r="AC117" s="18">
        <f t="shared" si="434"/>
        <v>-95900.420975349698</v>
      </c>
      <c r="AD117" s="18">
        <f t="shared" si="434"/>
        <v>-97591.227944017854</v>
      </c>
      <c r="AE117" s="18">
        <f t="shared" si="434"/>
        <v>-99282.034912686009</v>
      </c>
      <c r="AF117" s="18">
        <f t="shared" si="434"/>
        <v>-100972.84188135416</v>
      </c>
      <c r="AG117" s="18">
        <f t="shared" si="434"/>
        <v>-102663.64885002232</v>
      </c>
      <c r="AH117" s="18">
        <f t="shared" si="434"/>
        <v>-104354.45581869048</v>
      </c>
      <c r="AI117" s="18">
        <f t="shared" si="434"/>
        <v>-106045.26278735863</v>
      </c>
      <c r="AJ117" s="18">
        <f t="shared" si="434"/>
        <v>-107736.06975602679</v>
      </c>
      <c r="AK117" s="18">
        <f t="shared" si="434"/>
        <v>-109426.87672469494</v>
      </c>
      <c r="AL117" s="18">
        <f t="shared" si="434"/>
        <v>-111117.6836933631</v>
      </c>
      <c r="AM117" s="18">
        <f t="shared" si="434"/>
        <v>-112808.49066203125</v>
      </c>
      <c r="AN117" s="18">
        <f t="shared" si="434"/>
        <v>-114499.29763069941</v>
      </c>
      <c r="AO117" s="18">
        <f t="shared" si="434"/>
        <v>-116190.10459936757</v>
      </c>
      <c r="AP117" s="18">
        <f t="shared" si="434"/>
        <v>-117880.91156803572</v>
      </c>
      <c r="AQ117" s="18">
        <f t="shared" si="434"/>
        <v>-119571.71853670388</v>
      </c>
      <c r="AR117" s="18">
        <f t="shared" si="434"/>
        <v>-121262.52550537203</v>
      </c>
      <c r="AS117" s="18">
        <f t="shared" si="434"/>
        <v>-122953.33247404019</v>
      </c>
      <c r="AT117" s="18">
        <f t="shared" si="434"/>
        <v>-124644.13944270834</v>
      </c>
      <c r="AU117" s="18">
        <f t="shared" si="434"/>
        <v>-126334.9464113765</v>
      </c>
      <c r="AV117" s="18">
        <f t="shared" si="434"/>
        <v>-128025.75338004465</v>
      </c>
      <c r="AW117" s="18">
        <f t="shared" si="434"/>
        <v>-129716.56034871281</v>
      </c>
      <c r="AX117" s="18">
        <f t="shared" si="434"/>
        <v>-131407.36731738097</v>
      </c>
      <c r="AY117" s="18">
        <f t="shared" si="434"/>
        <v>-133098.17428604912</v>
      </c>
      <c r="AZ117" s="18">
        <f t="shared" si="434"/>
        <v>-134788.98125471728</v>
      </c>
      <c r="BA117" s="18">
        <f t="shared" si="434"/>
        <v>-136479.78822338543</v>
      </c>
      <c r="BB117" s="18">
        <f t="shared" si="434"/>
        <v>-138170.59519205359</v>
      </c>
      <c r="BC117" s="18"/>
    </row>
    <row r="118" spans="2:55" x14ac:dyDescent="0.25">
      <c r="D118" t="s">
        <v>11</v>
      </c>
      <c r="F118" s="18">
        <f>'Summary-AD E'!D18</f>
        <v>-5132.6753399999998</v>
      </c>
      <c r="G118" s="18">
        <f>'Summary-AD E'!E18</f>
        <v>-5132.6753399999998</v>
      </c>
      <c r="H118" s="18">
        <f>'Summary-AD E'!F18</f>
        <v>-5132.6753399999998</v>
      </c>
      <c r="I118" s="18">
        <f>'Summary-AD E'!G18</f>
        <v>-5132.6753399999998</v>
      </c>
      <c r="J118" s="18">
        <f>'Summary-AD E'!H18</f>
        <v>-5132.6753399999998</v>
      </c>
      <c r="K118" s="18">
        <f>'Summary-AD E'!I18</f>
        <v>-5219.6294484</v>
      </c>
      <c r="L118" s="18">
        <f>'Summary-AD E'!J18</f>
        <v>-5370.4791738000004</v>
      </c>
      <c r="M118" s="18">
        <f>'Summary-AD E'!K18</f>
        <v>-7784.0358432000003</v>
      </c>
      <c r="N118" s="18">
        <f>'Summary-AD E'!L18</f>
        <v>-7864.9702914</v>
      </c>
      <c r="O118" s="18">
        <f>'Summary-AD E'!M18</f>
        <v>-9087.5375796000008</v>
      </c>
      <c r="P118" s="18">
        <f>'Summary-AD E'!N18</f>
        <v>-9168.4720278000004</v>
      </c>
      <c r="Q118" s="18">
        <f>'Summary-AD E'!O18</f>
        <v>-9267.3064759999997</v>
      </c>
      <c r="R118" s="18">
        <f>'Summary-AD E'!P18</f>
        <v>-45987.963502600003</v>
      </c>
      <c r="S118" s="18">
        <f t="shared" si="435"/>
        <v>-47286.951909308737</v>
      </c>
      <c r="T118" s="18">
        <f t="shared" si="434"/>
        <v>-48585.94031601747</v>
      </c>
      <c r="U118" s="18">
        <f t="shared" si="434"/>
        <v>-49880.771823142684</v>
      </c>
      <c r="V118" s="18">
        <f t="shared" si="434"/>
        <v>-51171.44643068438</v>
      </c>
      <c r="W118" s="18">
        <f t="shared" si="434"/>
        <v>-52460.484536892742</v>
      </c>
      <c r="X118" s="18">
        <f t="shared" si="434"/>
        <v>-53761.827044790305</v>
      </c>
      <c r="Y118" s="18">
        <f t="shared" si="434"/>
        <v>-55077.110455710412</v>
      </c>
      <c r="Z118" s="18">
        <f t="shared" si="434"/>
        <v>-56417.408526963853</v>
      </c>
      <c r="AA118" s="18">
        <f t="shared" si="434"/>
        <v>-57782.721258550628</v>
      </c>
      <c r="AB118" s="18">
        <f t="shared" si="434"/>
        <v>-59148.033990137403</v>
      </c>
      <c r="AC118" s="18">
        <f t="shared" si="434"/>
        <v>-60513.346721724178</v>
      </c>
      <c r="AD118" s="18">
        <f t="shared" si="434"/>
        <v>-61886.010406353918</v>
      </c>
      <c r="AE118" s="18">
        <f t="shared" si="434"/>
        <v>-63237.443290152063</v>
      </c>
      <c r="AF118" s="18">
        <f t="shared" si="434"/>
        <v>-64560.294420075646</v>
      </c>
      <c r="AG118" s="18">
        <f t="shared" si="434"/>
        <v>-65883.14554999923</v>
      </c>
      <c r="AH118" s="18">
        <f t="shared" si="434"/>
        <v>-67205.996679922813</v>
      </c>
      <c r="AI118" s="18">
        <f t="shared" si="434"/>
        <v>-68528.847809846397</v>
      </c>
      <c r="AJ118" s="18">
        <f t="shared" si="434"/>
        <v>-69851.69893976998</v>
      </c>
      <c r="AK118" s="18">
        <f t="shared" si="434"/>
        <v>-71174.550069693563</v>
      </c>
      <c r="AL118" s="18">
        <f t="shared" si="434"/>
        <v>-72497.401199617147</v>
      </c>
      <c r="AM118" s="18">
        <f t="shared" si="434"/>
        <v>-73820.25232954073</v>
      </c>
      <c r="AN118" s="18">
        <f t="shared" si="434"/>
        <v>-75143.103459464313</v>
      </c>
      <c r="AO118" s="18">
        <f t="shared" si="434"/>
        <v>-76465.954589387897</v>
      </c>
      <c r="AP118" s="18">
        <f t="shared" si="434"/>
        <v>-77788.80571931148</v>
      </c>
      <c r="AQ118" s="18">
        <f t="shared" si="434"/>
        <v>-79111.656849235063</v>
      </c>
      <c r="AR118" s="18">
        <f t="shared" si="434"/>
        <v>-80434.507979158647</v>
      </c>
      <c r="AS118" s="18">
        <f t="shared" si="434"/>
        <v>-81757.35910908223</v>
      </c>
      <c r="AT118" s="18">
        <f t="shared" si="434"/>
        <v>-83080.210239005813</v>
      </c>
      <c r="AU118" s="18">
        <f t="shared" si="434"/>
        <v>-84403.061368929397</v>
      </c>
      <c r="AV118" s="18">
        <f t="shared" si="434"/>
        <v>-85725.91249885298</v>
      </c>
      <c r="AW118" s="18">
        <f t="shared" si="434"/>
        <v>-87048.763628776564</v>
      </c>
      <c r="AX118" s="18">
        <f t="shared" si="434"/>
        <v>-88371.614758700147</v>
      </c>
      <c r="AY118" s="18">
        <f t="shared" si="434"/>
        <v>-89694.46588862373</v>
      </c>
      <c r="AZ118" s="18">
        <f t="shared" si="434"/>
        <v>-91017.317018547314</v>
      </c>
      <c r="BA118" s="18">
        <f t="shared" si="434"/>
        <v>-92340.168148470897</v>
      </c>
      <c r="BB118" s="18">
        <f t="shared" si="434"/>
        <v>-93663.01927839448</v>
      </c>
      <c r="BC118" s="18"/>
    </row>
    <row r="119" spans="2:55" ht="13.45" thickBot="1" x14ac:dyDescent="0.3">
      <c r="B119" t="s">
        <v>70</v>
      </c>
      <c r="F119" s="30">
        <f>SUM(F112:F118)</f>
        <v>-5132.6753399999998</v>
      </c>
      <c r="G119" s="30">
        <f t="shared" ref="G119:BB119" si="436">SUM(G112:G118)</f>
        <v>-5132.6753399999998</v>
      </c>
      <c r="H119" s="30">
        <f t="shared" si="436"/>
        <v>-5132.6753399999998</v>
      </c>
      <c r="I119" s="30">
        <f t="shared" si="436"/>
        <v>-5132.6753399999998</v>
      </c>
      <c r="J119" s="30">
        <f t="shared" si="436"/>
        <v>-5132.6753399999998</v>
      </c>
      <c r="K119" s="30">
        <f t="shared" si="436"/>
        <v>-5219.6294484</v>
      </c>
      <c r="L119" s="30">
        <f t="shared" si="436"/>
        <v>-5370.4791738000004</v>
      </c>
      <c r="M119" s="30">
        <f t="shared" si="436"/>
        <v>-7784.0358432000003</v>
      </c>
      <c r="N119" s="30">
        <f t="shared" si="436"/>
        <v>-7864.9702914</v>
      </c>
      <c r="O119" s="30">
        <f t="shared" si="436"/>
        <v>-9087.9175796</v>
      </c>
      <c r="P119" s="30">
        <f t="shared" si="436"/>
        <v>-9169.6020277999996</v>
      </c>
      <c r="Q119" s="30">
        <f t="shared" si="436"/>
        <v>-9269.7164759999996</v>
      </c>
      <c r="R119" s="30">
        <f t="shared" si="436"/>
        <v>-144869.15201620001</v>
      </c>
      <c r="S119" s="30">
        <f t="shared" si="436"/>
        <v>-148347.42035884428</v>
      </c>
      <c r="T119" s="30">
        <f t="shared" si="436"/>
        <v>-151826.05848487967</v>
      </c>
      <c r="U119" s="30">
        <f t="shared" si="436"/>
        <v>-155300.90949472264</v>
      </c>
      <c r="V119" s="30">
        <f t="shared" si="436"/>
        <v>-158771.60360498208</v>
      </c>
      <c r="W119" s="30">
        <f t="shared" si="436"/>
        <v>-162242.29771524153</v>
      </c>
      <c r="X119" s="30">
        <f t="shared" si="436"/>
        <v>-165726.9327285235</v>
      </c>
      <c r="Y119" s="30">
        <f t="shared" si="436"/>
        <v>-169225.50864482805</v>
      </c>
      <c r="Z119" s="30">
        <f t="shared" si="436"/>
        <v>-172749.11373546591</v>
      </c>
      <c r="AA119" s="30">
        <f t="shared" si="436"/>
        <v>-176297.7480004371</v>
      </c>
      <c r="AB119" s="30">
        <f t="shared" si="436"/>
        <v>-179846.38226540832</v>
      </c>
      <c r="AC119" s="30">
        <f t="shared" si="436"/>
        <v>-183395.01653037951</v>
      </c>
      <c r="AD119" s="30">
        <f t="shared" si="436"/>
        <v>-186951.11097055496</v>
      </c>
      <c r="AE119" s="30">
        <f t="shared" si="436"/>
        <v>-190486.05938239343</v>
      </c>
      <c r="AF119" s="30">
        <f t="shared" si="436"/>
        <v>-193992.40159069066</v>
      </c>
      <c r="AG119" s="30">
        <f t="shared" si="436"/>
        <v>-197498.74379898791</v>
      </c>
      <c r="AH119" s="30">
        <f t="shared" si="436"/>
        <v>-201005.08600728516</v>
      </c>
      <c r="AI119" s="30">
        <f t="shared" si="436"/>
        <v>-204511.42821558242</v>
      </c>
      <c r="AJ119" s="30">
        <f t="shared" si="436"/>
        <v>-208017.77042387967</v>
      </c>
      <c r="AK119" s="30">
        <f t="shared" si="436"/>
        <v>-211524.1126321769</v>
      </c>
      <c r="AL119" s="30">
        <f t="shared" si="436"/>
        <v>-215030.45484047412</v>
      </c>
      <c r="AM119" s="30">
        <f t="shared" si="436"/>
        <v>-218536.7970487714</v>
      </c>
      <c r="AN119" s="30">
        <f t="shared" si="436"/>
        <v>-222043.13925706863</v>
      </c>
      <c r="AO119" s="30">
        <f t="shared" si="436"/>
        <v>-225549.48146536588</v>
      </c>
      <c r="AP119" s="30">
        <f t="shared" si="436"/>
        <v>-229055.82367366314</v>
      </c>
      <c r="AQ119" s="30">
        <f t="shared" si="436"/>
        <v>-232562.16588196039</v>
      </c>
      <c r="AR119" s="30">
        <f t="shared" si="436"/>
        <v>-236068.50809025764</v>
      </c>
      <c r="AS119" s="30">
        <f t="shared" si="436"/>
        <v>-239574.85029855487</v>
      </c>
      <c r="AT119" s="30">
        <f t="shared" si="436"/>
        <v>-243081.19250685209</v>
      </c>
      <c r="AU119" s="30">
        <f t="shared" si="436"/>
        <v>-246587.53471514938</v>
      </c>
      <c r="AV119" s="30">
        <f t="shared" si="436"/>
        <v>-250093.8769234466</v>
      </c>
      <c r="AW119" s="30">
        <f t="shared" si="436"/>
        <v>-253600.21913174386</v>
      </c>
      <c r="AX119" s="30">
        <f t="shared" si="436"/>
        <v>-257106.56134004111</v>
      </c>
      <c r="AY119" s="30">
        <f t="shared" si="436"/>
        <v>-260612.90354833833</v>
      </c>
      <c r="AZ119" s="30">
        <f t="shared" si="436"/>
        <v>-264119.24575663562</v>
      </c>
      <c r="BA119" s="30">
        <f t="shared" si="436"/>
        <v>-267625.58796493284</v>
      </c>
      <c r="BB119" s="30">
        <f t="shared" si="436"/>
        <v>-271131.93017323007</v>
      </c>
      <c r="BC119" s="18"/>
    </row>
    <row r="121" spans="2:55" x14ac:dyDescent="0.25">
      <c r="S121" s="18">
        <f>SUM(S111,S119)</f>
        <v>-10385749.421931701</v>
      </c>
      <c r="T121" s="18">
        <f t="shared" ref="T121:BB121" si="437">SUM(T111,T119)</f>
        <v>-11081229.561379522</v>
      </c>
      <c r="U121" s="18">
        <f t="shared" si="437"/>
        <v>-11792295.458403021</v>
      </c>
      <c r="V121" s="18">
        <f t="shared" si="437"/>
        <v>-12511394.711232232</v>
      </c>
      <c r="W121" s="18">
        <f t="shared" si="437"/>
        <v>-13242452.556073792</v>
      </c>
      <c r="X121" s="18">
        <f t="shared" si="437"/>
        <v>-13990802.719483754</v>
      </c>
      <c r="Y121" s="18">
        <f t="shared" si="437"/>
        <v>-14748013.578539338</v>
      </c>
      <c r="Z121" s="18">
        <f t="shared" si="437"/>
        <v>-15522031.346254708</v>
      </c>
      <c r="AA121" s="18">
        <f t="shared" si="437"/>
        <v>-16313133.573506428</v>
      </c>
      <c r="AB121" s="18">
        <f t="shared" si="437"/>
        <v>-17111201.918639939</v>
      </c>
      <c r="AC121" s="18">
        <f t="shared" si="437"/>
        <v>-17914965.035588175</v>
      </c>
      <c r="AD121" s="18">
        <f t="shared" si="437"/>
        <v>-18720659.614847783</v>
      </c>
      <c r="AE121" s="18">
        <f t="shared" si="437"/>
        <v>-19519559.590664633</v>
      </c>
      <c r="AF121" s="18">
        <f t="shared" si="437"/>
        <v>-20311503.802201569</v>
      </c>
      <c r="AG121" s="18">
        <f t="shared" si="437"/>
        <v>-21105074.010967799</v>
      </c>
      <c r="AH121" s="18">
        <f t="shared" si="437"/>
        <v>-21899829.54044449</v>
      </c>
      <c r="AI121" s="18">
        <f t="shared" si="437"/>
        <v>-22695565.561075874</v>
      </c>
      <c r="AJ121" s="18">
        <f t="shared" si="437"/>
        <v>-23492259.507703163</v>
      </c>
      <c r="AK121" s="18">
        <f t="shared" si="437"/>
        <v>-24290431.867902525</v>
      </c>
      <c r="AL121" s="18">
        <f t="shared" si="437"/>
        <v>-25090036.704977073</v>
      </c>
      <c r="AM121" s="18">
        <f t="shared" si="437"/>
        <v>-25890045.210626543</v>
      </c>
      <c r="AN121" s="18">
        <f t="shared" si="437"/>
        <v>-26690053.716276024</v>
      </c>
      <c r="AO121" s="18">
        <f t="shared" si="437"/>
        <v>-27490062.221925497</v>
      </c>
      <c r="AP121" s="18">
        <f t="shared" si="437"/>
        <v>-28290070.727574971</v>
      </c>
      <c r="AQ121" s="18">
        <f t="shared" si="437"/>
        <v>-29090079.233224452</v>
      </c>
      <c r="AR121" s="18">
        <f t="shared" si="437"/>
        <v>-29890087.738873929</v>
      </c>
      <c r="AS121" s="18">
        <f t="shared" si="437"/>
        <v>-30690096.244523402</v>
      </c>
      <c r="AT121" s="18">
        <f t="shared" si="437"/>
        <v>-31490104.750172887</v>
      </c>
      <c r="AU121" s="18">
        <f t="shared" si="437"/>
        <v>-32290113.255822364</v>
      </c>
      <c r="AV121" s="18">
        <f t="shared" si="437"/>
        <v>-33090121.761471841</v>
      </c>
      <c r="AW121" s="18">
        <f t="shared" si="437"/>
        <v>-33890130.267121315</v>
      </c>
      <c r="AX121" s="18">
        <f t="shared" si="437"/>
        <v>-34690138.772770792</v>
      </c>
      <c r="AY121" s="18">
        <f t="shared" si="437"/>
        <v>-35490147.278420269</v>
      </c>
      <c r="AZ121" s="18">
        <f t="shared" si="437"/>
        <v>-36290155.784069747</v>
      </c>
      <c r="BA121" s="18">
        <f t="shared" si="437"/>
        <v>-37090164.289719217</v>
      </c>
      <c r="BB121" s="18">
        <f t="shared" si="437"/>
        <v>-37890172.795368701</v>
      </c>
    </row>
    <row r="122" spans="2:55" ht="4.2" customHeight="1" x14ac:dyDescent="0.25"/>
    <row r="123" spans="2:55" x14ac:dyDescent="0.25">
      <c r="W123" s="28">
        <f>V121-W121</f>
        <v>731057.84484156035</v>
      </c>
      <c r="X123" s="28">
        <f t="shared" ref="X123:BB123" si="438">W121-X121</f>
        <v>748350.16340996139</v>
      </c>
      <c r="Y123" s="28">
        <f t="shared" si="438"/>
        <v>757210.8590555843</v>
      </c>
      <c r="Z123" s="28">
        <f t="shared" si="438"/>
        <v>774017.76771537028</v>
      </c>
      <c r="AA123" s="28">
        <f t="shared" si="438"/>
        <v>791102.22725171968</v>
      </c>
      <c r="AB123" s="28">
        <f t="shared" si="438"/>
        <v>798068.34513351135</v>
      </c>
      <c r="AC123" s="28">
        <f t="shared" si="438"/>
        <v>803763.11694823578</v>
      </c>
      <c r="AD123" s="28">
        <f t="shared" si="438"/>
        <v>805694.57925960794</v>
      </c>
      <c r="AE123" s="28">
        <f t="shared" si="438"/>
        <v>798899.97581684962</v>
      </c>
      <c r="AF123" s="28">
        <f t="shared" si="438"/>
        <v>791944.21153693646</v>
      </c>
      <c r="AG123" s="28">
        <f t="shared" si="438"/>
        <v>793570.20876622945</v>
      </c>
      <c r="AH123" s="28">
        <f t="shared" si="438"/>
        <v>794755.52947669104</v>
      </c>
      <c r="AI123" s="28">
        <f t="shared" si="438"/>
        <v>795736.0206313841</v>
      </c>
      <c r="AJ123" s="28">
        <f t="shared" si="438"/>
        <v>796693.94662728906</v>
      </c>
      <c r="AK123" s="28">
        <f t="shared" si="438"/>
        <v>798172.36019936204</v>
      </c>
      <c r="AL123" s="28">
        <f t="shared" si="438"/>
        <v>799604.83707454801</v>
      </c>
      <c r="AM123" s="28">
        <f t="shared" si="438"/>
        <v>800008.50564946979</v>
      </c>
      <c r="AN123" s="28">
        <f t="shared" si="438"/>
        <v>800008.50564948097</v>
      </c>
      <c r="AO123" s="28">
        <f t="shared" si="438"/>
        <v>800008.50564947352</v>
      </c>
      <c r="AP123" s="28">
        <f t="shared" si="438"/>
        <v>800008.50564947352</v>
      </c>
      <c r="AQ123" s="28">
        <f t="shared" si="438"/>
        <v>800008.50564948097</v>
      </c>
      <c r="AR123" s="28">
        <f t="shared" si="438"/>
        <v>800008.50564947724</v>
      </c>
      <c r="AS123" s="28">
        <f t="shared" si="438"/>
        <v>800008.50564947352</v>
      </c>
      <c r="AT123" s="28">
        <f t="shared" si="438"/>
        <v>800008.50564948469</v>
      </c>
      <c r="AU123" s="28">
        <f t="shared" si="438"/>
        <v>800008.50564947724</v>
      </c>
      <c r="AV123" s="28">
        <f t="shared" si="438"/>
        <v>800008.50564947724</v>
      </c>
      <c r="AW123" s="28">
        <f t="shared" si="438"/>
        <v>800008.50564947352</v>
      </c>
      <c r="AX123" s="28">
        <f t="shared" si="438"/>
        <v>800008.50564947724</v>
      </c>
      <c r="AY123" s="28">
        <f t="shared" si="438"/>
        <v>800008.50564947724</v>
      </c>
      <c r="AZ123" s="28">
        <f t="shared" si="438"/>
        <v>800008.50564947724</v>
      </c>
      <c r="BA123" s="28">
        <f t="shared" si="438"/>
        <v>800008.50564946979</v>
      </c>
      <c r="BB123" s="28">
        <f t="shared" si="438"/>
        <v>800008.50564948469</v>
      </c>
    </row>
  </sheetData>
  <pageMargins left="0.7" right="0.7" top="0.75" bottom="0.75" header="0.3" footer="0.3"/>
  <pageSetup scale="31" fitToWidth="2" orientation="landscape" r:id="rId1"/>
  <headerFooter>
    <oddHeader xml:space="preserve">&amp;RExh. AIW-4
Dockets UE-200900, UG-200901, UE-200894
Page &amp;P of &amp;N
</oddHeader>
    <oddFooter>&amp;L&amp;F ! &amp;A&amp;RPage &amp;P of &amp;N</oddFoot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59"/>
  <sheetViews>
    <sheetView tabSelected="1" zoomScaleNormal="100" workbookViewId="0">
      <pane xSplit="3" ySplit="1" topLeftCell="J2" activePane="bottomRight" state="frozen"/>
      <selection activeCell="G4" sqref="G4"/>
      <selection pane="topRight" activeCell="G4" sqref="G4"/>
      <selection pane="bottomLeft" activeCell="G4" sqref="G4"/>
      <selection pane="bottomRight" activeCell="G4" sqref="G4"/>
    </sheetView>
  </sheetViews>
  <sheetFormatPr defaultRowHeight="12.9" x14ac:dyDescent="0.25"/>
  <cols>
    <col min="4" max="16" width="11.69921875" bestFit="1" customWidth="1"/>
    <col min="17" max="17" width="12.3984375" style="18" bestFit="1" customWidth="1"/>
    <col min="18" max="20" width="12.3984375" bestFit="1" customWidth="1"/>
    <col min="21" max="21" width="11.69921875" bestFit="1" customWidth="1"/>
    <col min="22" max="22" width="11.3984375" bestFit="1" customWidth="1"/>
    <col min="24" max="24" width="12.398437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-68170.67</v>
      </c>
      <c r="E2" s="28">
        <f>D2+E22+E42</f>
        <v>-108577.64</v>
      </c>
      <c r="F2" s="28">
        <f t="shared" ref="F2:T2" si="0">E2+F22+F42</f>
        <v>-159105.97</v>
      </c>
      <c r="G2" s="28">
        <f t="shared" si="0"/>
        <v>-222728.82</v>
      </c>
      <c r="H2" s="28">
        <f t="shared" si="0"/>
        <v>-294845.88</v>
      </c>
      <c r="I2" s="28">
        <f t="shared" si="0"/>
        <v>-377238.57</v>
      </c>
      <c r="J2" s="28">
        <f t="shared" si="0"/>
        <v>-472301.83</v>
      </c>
      <c r="K2" s="28">
        <f t="shared" si="0"/>
        <v>-574626.35</v>
      </c>
      <c r="L2" s="28">
        <f t="shared" si="0"/>
        <v>-691078.28</v>
      </c>
      <c r="M2" s="28">
        <f t="shared" si="0"/>
        <v>-825161.11</v>
      </c>
      <c r="N2" s="28">
        <f t="shared" si="0"/>
        <v>-978430.98</v>
      </c>
      <c r="O2" s="28">
        <f t="shared" si="0"/>
        <v>-1151087.78</v>
      </c>
      <c r="P2" s="28">
        <f t="shared" si="0"/>
        <v>-1336131.97</v>
      </c>
      <c r="Q2" s="28">
        <f t="shared" si="0"/>
        <v>-1546918.48</v>
      </c>
      <c r="R2" s="28">
        <f t="shared" si="0"/>
        <v>-1771981.26</v>
      </c>
      <c r="S2" s="28">
        <f t="shared" si="0"/>
        <v>-2013511.07</v>
      </c>
      <c r="T2" s="28">
        <f t="shared" si="0"/>
        <v>-2265645.7400000002</v>
      </c>
      <c r="U2" s="18">
        <v>-1336131.97</v>
      </c>
      <c r="V2" s="28">
        <f>U2-P2</f>
        <v>0</v>
      </c>
      <c r="X2" s="18">
        <f>(((D2+P2)/2)+E2+F2+G2+H2+I2+J2+K2+L2+M2+N2+O2)/12</f>
        <v>-546444.54416666669</v>
      </c>
    </row>
    <row r="3" spans="1:24" x14ac:dyDescent="0.25">
      <c r="C3" t="s">
        <v>53</v>
      </c>
      <c r="D3" s="18">
        <v>0</v>
      </c>
      <c r="E3" s="28">
        <f t="shared" ref="E3:T18" si="1">D3+E23+E43</f>
        <v>0</v>
      </c>
      <c r="F3" s="28">
        <f t="shared" si="1"/>
        <v>0</v>
      </c>
      <c r="G3" s="28">
        <f t="shared" si="1"/>
        <v>0</v>
      </c>
      <c r="H3" s="28">
        <f t="shared" si="1"/>
        <v>0</v>
      </c>
      <c r="I3" s="28">
        <f t="shared" si="1"/>
        <v>0</v>
      </c>
      <c r="J3" s="28">
        <f t="shared" si="1"/>
        <v>0</v>
      </c>
      <c r="K3" s="28">
        <f t="shared" si="1"/>
        <v>0</v>
      </c>
      <c r="L3" s="28">
        <f t="shared" si="1"/>
        <v>0</v>
      </c>
      <c r="M3" s="28">
        <f t="shared" si="1"/>
        <v>0</v>
      </c>
      <c r="N3" s="28">
        <f t="shared" si="1"/>
        <v>0</v>
      </c>
      <c r="O3" s="28">
        <f t="shared" si="1"/>
        <v>0</v>
      </c>
      <c r="P3" s="28">
        <f t="shared" si="1"/>
        <v>0</v>
      </c>
      <c r="Q3" s="28">
        <f t="shared" si="1"/>
        <v>0</v>
      </c>
      <c r="R3" s="28">
        <f t="shared" si="1"/>
        <v>0</v>
      </c>
      <c r="S3" s="28">
        <f t="shared" si="1"/>
        <v>0</v>
      </c>
      <c r="T3" s="28">
        <f t="shared" si="1"/>
        <v>0</v>
      </c>
      <c r="U3" s="18">
        <v>0</v>
      </c>
      <c r="V3" s="28">
        <f t="shared" ref="V3:V19" si="2">U3-P3</f>
        <v>0</v>
      </c>
      <c r="X3" s="18">
        <f t="shared" ref="X3:X10" si="3">(((D3+P3)/2)+E3+F3+G3+H3+I3+J3+K3+L3+M3+N3+O3)/12</f>
        <v>0</v>
      </c>
    </row>
    <row r="4" spans="1:24" x14ac:dyDescent="0.25">
      <c r="B4" t="s">
        <v>103</v>
      </c>
      <c r="C4" t="s">
        <v>22</v>
      </c>
      <c r="D4" s="18">
        <v>0</v>
      </c>
      <c r="E4" s="28">
        <f t="shared" si="1"/>
        <v>0</v>
      </c>
      <c r="F4" s="28">
        <f t="shared" si="1"/>
        <v>0</v>
      </c>
      <c r="G4" s="28">
        <f t="shared" si="1"/>
        <v>0</v>
      </c>
      <c r="H4" s="28">
        <f t="shared" si="1"/>
        <v>0</v>
      </c>
      <c r="I4" s="28">
        <f t="shared" si="1"/>
        <v>0</v>
      </c>
      <c r="J4" s="28">
        <f t="shared" si="1"/>
        <v>0</v>
      </c>
      <c r="K4" s="28">
        <f t="shared" si="1"/>
        <v>0</v>
      </c>
      <c r="L4" s="28">
        <f t="shared" si="1"/>
        <v>0</v>
      </c>
      <c r="M4" s="28">
        <f t="shared" si="1"/>
        <v>0</v>
      </c>
      <c r="N4" s="28">
        <f t="shared" si="1"/>
        <v>0</v>
      </c>
      <c r="O4" s="28">
        <f t="shared" si="1"/>
        <v>0</v>
      </c>
      <c r="P4" s="28">
        <f t="shared" si="1"/>
        <v>0</v>
      </c>
      <c r="Q4" s="28">
        <f t="shared" si="1"/>
        <v>0</v>
      </c>
      <c r="R4" s="28">
        <f t="shared" si="1"/>
        <v>0</v>
      </c>
      <c r="S4" s="28">
        <f t="shared" si="1"/>
        <v>0</v>
      </c>
      <c r="T4" s="28">
        <f t="shared" si="1"/>
        <v>0</v>
      </c>
      <c r="U4" s="18">
        <v>0</v>
      </c>
      <c r="V4" s="28">
        <f t="shared" si="2"/>
        <v>0</v>
      </c>
      <c r="X4" s="18">
        <f t="shared" si="3"/>
        <v>0</v>
      </c>
    </row>
    <row r="5" spans="1:24" x14ac:dyDescent="0.25">
      <c r="C5" t="s">
        <v>38</v>
      </c>
      <c r="D5" s="18">
        <v>-426655.00411519996</v>
      </c>
      <c r="E5" s="28">
        <f t="shared" si="1"/>
        <v>-448119.50525439996</v>
      </c>
      <c r="F5" s="28">
        <f t="shared" si="1"/>
        <v>-469584.00639359996</v>
      </c>
      <c r="G5" s="28">
        <f t="shared" si="1"/>
        <v>-491048.50753279997</v>
      </c>
      <c r="H5" s="28">
        <f t="shared" si="1"/>
        <v>-512513.00867199997</v>
      </c>
      <c r="I5" s="28">
        <f t="shared" si="1"/>
        <v>-533977.50981119997</v>
      </c>
      <c r="J5" s="28">
        <f t="shared" si="1"/>
        <v>-555442.01095039991</v>
      </c>
      <c r="K5" s="28">
        <f t="shared" si="1"/>
        <v>-576906.51208959986</v>
      </c>
      <c r="L5" s="28">
        <f t="shared" si="1"/>
        <v>-598371.0132287998</v>
      </c>
      <c r="M5" s="28">
        <f t="shared" si="1"/>
        <v>-619835.51436799974</v>
      </c>
      <c r="N5" s="28">
        <f t="shared" si="1"/>
        <v>-641300.01550719969</v>
      </c>
      <c r="O5" s="28">
        <f t="shared" si="1"/>
        <v>-662764.51664639963</v>
      </c>
      <c r="P5" s="28">
        <f t="shared" si="1"/>
        <v>-684229.01778559957</v>
      </c>
      <c r="Q5" s="28">
        <f t="shared" si="1"/>
        <v>-705693.51892479951</v>
      </c>
      <c r="R5" s="28">
        <f t="shared" si="1"/>
        <v>-727158.02006399946</v>
      </c>
      <c r="S5" s="28">
        <f t="shared" si="1"/>
        <v>-748622.5212031994</v>
      </c>
      <c r="T5" s="28">
        <f t="shared" si="1"/>
        <v>-770087.02234239934</v>
      </c>
      <c r="U5" s="18">
        <v>-684229.01778560004</v>
      </c>
      <c r="V5" s="28">
        <f t="shared" si="2"/>
        <v>0</v>
      </c>
      <c r="X5" s="18">
        <f t="shared" si="3"/>
        <v>-555442.01095039991</v>
      </c>
    </row>
    <row r="6" spans="1:24" x14ac:dyDescent="0.25">
      <c r="C6" t="s">
        <v>18</v>
      </c>
      <c r="D6" s="18">
        <v>-192567.20279619997</v>
      </c>
      <c r="E6" s="28">
        <f t="shared" si="1"/>
        <v>-249187.94472499998</v>
      </c>
      <c r="F6" s="28">
        <f t="shared" si="1"/>
        <v>-305813.99206299998</v>
      </c>
      <c r="G6" s="28">
        <f t="shared" si="1"/>
        <v>-362465.48575619998</v>
      </c>
      <c r="H6" s="28">
        <f t="shared" si="1"/>
        <v>-419143.55870699999</v>
      </c>
      <c r="I6" s="28">
        <f t="shared" si="1"/>
        <v>-475863.11444179999</v>
      </c>
      <c r="J6" s="28">
        <f t="shared" si="1"/>
        <v>-532626.44318139995</v>
      </c>
      <c r="K6" s="28">
        <f t="shared" si="1"/>
        <v>-589402.60985379992</v>
      </c>
      <c r="L6" s="28">
        <f t="shared" si="1"/>
        <v>-646196.44882699987</v>
      </c>
      <c r="M6" s="28">
        <f t="shared" si="1"/>
        <v>-703021.41331699991</v>
      </c>
      <c r="N6" s="28">
        <f t="shared" si="1"/>
        <v>-759863.32251099986</v>
      </c>
      <c r="O6" s="28">
        <f t="shared" si="1"/>
        <v>-816802.92964099988</v>
      </c>
      <c r="P6" s="28">
        <f t="shared" si="1"/>
        <v>-868843.22775159986</v>
      </c>
      <c r="Q6" s="28">
        <f t="shared" si="1"/>
        <v>-932980.18965659989</v>
      </c>
      <c r="R6" s="28">
        <f t="shared" si="1"/>
        <v>-997169.72285919986</v>
      </c>
      <c r="S6" s="28">
        <f t="shared" si="1"/>
        <v>-1061422.4158571998</v>
      </c>
      <c r="T6" s="28">
        <f t="shared" si="1"/>
        <v>-1125700.7441191999</v>
      </c>
      <c r="U6" s="18">
        <v>-868843.22775159997</v>
      </c>
      <c r="V6" s="28">
        <f t="shared" si="2"/>
        <v>0</v>
      </c>
      <c r="X6" s="18">
        <f t="shared" si="3"/>
        <v>-532591.03985817486</v>
      </c>
    </row>
    <row r="7" spans="1:24" x14ac:dyDescent="0.25">
      <c r="C7" t="s">
        <v>33</v>
      </c>
      <c r="D7" s="18">
        <v>-5311.41</v>
      </c>
      <c r="E7" s="28">
        <f t="shared" si="1"/>
        <v>-6912.03</v>
      </c>
      <c r="F7" s="28">
        <f t="shared" si="1"/>
        <v>-8512.65</v>
      </c>
      <c r="G7" s="28">
        <f t="shared" si="1"/>
        <v>-10118.969999999999</v>
      </c>
      <c r="H7" s="28">
        <f t="shared" si="1"/>
        <v>-11730.99</v>
      </c>
      <c r="I7" s="28">
        <f t="shared" si="1"/>
        <v>-13415.039999999999</v>
      </c>
      <c r="J7" s="28">
        <f t="shared" si="1"/>
        <v>-15232.869999999999</v>
      </c>
      <c r="K7" s="28">
        <f t="shared" si="1"/>
        <v>-17152.009999999998</v>
      </c>
      <c r="L7" s="28">
        <f t="shared" si="1"/>
        <v>-19144.839999999997</v>
      </c>
      <c r="M7" s="28">
        <f t="shared" si="1"/>
        <v>-21189.099999999995</v>
      </c>
      <c r="N7" s="28">
        <f t="shared" si="1"/>
        <v>-23332.179999999993</v>
      </c>
      <c r="O7" s="28">
        <f t="shared" si="1"/>
        <v>-25681.779999999992</v>
      </c>
      <c r="P7" s="28">
        <f t="shared" si="1"/>
        <v>-28172.649999999991</v>
      </c>
      <c r="Q7" s="28">
        <f t="shared" si="1"/>
        <v>-30751.55999999999</v>
      </c>
      <c r="R7" s="28">
        <f t="shared" si="1"/>
        <v>-33429.929999999993</v>
      </c>
      <c r="S7" s="28">
        <f t="shared" si="1"/>
        <v>-36229.179999999993</v>
      </c>
      <c r="T7" s="28">
        <f t="shared" si="1"/>
        <v>-39062.76999999999</v>
      </c>
      <c r="U7" s="18">
        <v>-28172.65</v>
      </c>
      <c r="V7" s="28">
        <f t="shared" si="2"/>
        <v>0</v>
      </c>
      <c r="X7" s="18">
        <f t="shared" si="3"/>
        <v>-15763.707499999997</v>
      </c>
    </row>
    <row r="8" spans="1:24" x14ac:dyDescent="0.25">
      <c r="C8" t="s">
        <v>30</v>
      </c>
      <c r="D8" s="18">
        <v>-33698.844326999999</v>
      </c>
      <c r="E8" s="28">
        <f t="shared" si="1"/>
        <v>-40434.820728599996</v>
      </c>
      <c r="F8" s="28">
        <f t="shared" si="1"/>
        <v>-47290.286995799994</v>
      </c>
      <c r="G8" s="28">
        <f t="shared" si="1"/>
        <v>-54497.72038079999</v>
      </c>
      <c r="H8" s="28">
        <f t="shared" si="1"/>
        <v>-62327.234639999988</v>
      </c>
      <c r="I8" s="28">
        <f t="shared" si="1"/>
        <v>-70916.526580199992</v>
      </c>
      <c r="J8" s="28">
        <f t="shared" si="1"/>
        <v>-80425.533822599988</v>
      </c>
      <c r="K8" s="28">
        <f t="shared" si="1"/>
        <v>-90722.945228399985</v>
      </c>
      <c r="L8" s="28">
        <f t="shared" si="1"/>
        <v>-112367.99237879999</v>
      </c>
      <c r="M8" s="28">
        <f t="shared" si="1"/>
        <v>-135093.829413</v>
      </c>
      <c r="N8" s="28">
        <f t="shared" si="1"/>
        <v>-158384.3931204</v>
      </c>
      <c r="O8" s="28">
        <f t="shared" si="1"/>
        <v>-182506.97821860001</v>
      </c>
      <c r="P8" s="28">
        <f t="shared" si="1"/>
        <v>-201944.72577600001</v>
      </c>
      <c r="Q8" s="28">
        <f t="shared" si="1"/>
        <v>-227966.31508860001</v>
      </c>
      <c r="R8" s="28">
        <f t="shared" si="1"/>
        <v>-255222.3241122</v>
      </c>
      <c r="S8" s="28">
        <f t="shared" si="1"/>
        <v>-283291.67255399999</v>
      </c>
      <c r="T8" s="28">
        <f t="shared" si="1"/>
        <v>-311171.23427040002</v>
      </c>
      <c r="U8" s="18">
        <v>-201944.72577600001</v>
      </c>
      <c r="V8" s="28">
        <f t="shared" si="2"/>
        <v>0</v>
      </c>
      <c r="X8" s="18">
        <f t="shared" si="3"/>
        <v>-96065.837213224979</v>
      </c>
    </row>
    <row r="9" spans="1:24" x14ac:dyDescent="0.25">
      <c r="B9" t="s">
        <v>101</v>
      </c>
      <c r="C9" t="s">
        <v>44</v>
      </c>
      <c r="D9" s="18">
        <v>-1417333.78416</v>
      </c>
      <c r="E9" s="28">
        <f t="shared" si="1"/>
        <v>-1516176.3347136001</v>
      </c>
      <c r="F9" s="28">
        <f t="shared" si="1"/>
        <v>-1615018.880384</v>
      </c>
      <c r="G9" s="28">
        <f t="shared" si="1"/>
        <v>-1713861.5237183999</v>
      </c>
      <c r="H9" s="28">
        <f t="shared" si="1"/>
        <v>-1812704.1279871999</v>
      </c>
      <c r="I9" s="28">
        <f t="shared" si="1"/>
        <v>-1911546.6931904</v>
      </c>
      <c r="J9" s="28">
        <f t="shared" si="1"/>
        <v>-2010389.3560576001</v>
      </c>
      <c r="K9" s="28">
        <f t="shared" si="1"/>
        <v>-2109231.9847424002</v>
      </c>
      <c r="L9" s="28">
        <f t="shared" si="1"/>
        <v>-2208074.5694784001</v>
      </c>
      <c r="M9" s="28">
        <f t="shared" si="1"/>
        <v>-2306917.2030464001</v>
      </c>
      <c r="N9" s="28">
        <f t="shared" si="1"/>
        <v>-2405759.8219647999</v>
      </c>
      <c r="O9" s="28">
        <f t="shared" si="1"/>
        <v>-2504602.4506496</v>
      </c>
      <c r="P9" s="28">
        <f t="shared" si="1"/>
        <v>-2526143.5252479999</v>
      </c>
      <c r="Q9" s="28">
        <f t="shared" si="1"/>
        <v>-2624986.1734655998</v>
      </c>
      <c r="R9" s="28">
        <f t="shared" si="1"/>
        <v>-2723828.8265664</v>
      </c>
      <c r="S9" s="28">
        <f t="shared" si="1"/>
        <v>-2822671.3917696001</v>
      </c>
      <c r="T9" s="28">
        <f t="shared" si="1"/>
        <v>-2921514.0448703999</v>
      </c>
      <c r="U9" s="18">
        <v>-2526143.5252480004</v>
      </c>
      <c r="V9" s="28">
        <f t="shared" si="2"/>
        <v>0</v>
      </c>
      <c r="X9" s="18">
        <f t="shared" si="3"/>
        <v>-2007168.4667197333</v>
      </c>
    </row>
    <row r="10" spans="1:24" x14ac:dyDescent="0.25">
      <c r="C10" t="s">
        <v>11</v>
      </c>
      <c r="D10" s="18">
        <v>-923380.06465680001</v>
      </c>
      <c r="E10" s="28">
        <f t="shared" si="1"/>
        <v>-1150136.7417178</v>
      </c>
      <c r="F10" s="28">
        <f t="shared" si="1"/>
        <v>-1395195.432245</v>
      </c>
      <c r="G10" s="28">
        <f t="shared" si="1"/>
        <v>-1656080.4819509999</v>
      </c>
      <c r="H10" s="28">
        <f t="shared" si="1"/>
        <v>-1922988.3193939999</v>
      </c>
      <c r="I10" s="28">
        <f t="shared" si="1"/>
        <v>-2191386.27886</v>
      </c>
      <c r="J10" s="28">
        <f t="shared" si="1"/>
        <v>-2460834.3797386</v>
      </c>
      <c r="K10" s="28">
        <f t="shared" si="1"/>
        <v>-2726647.2026893999</v>
      </c>
      <c r="L10" s="28">
        <f>K10+L30+L50</f>
        <v>-2907292.4137133998</v>
      </c>
      <c r="M10" s="28">
        <f t="shared" si="1"/>
        <v>-3164356.1663993997</v>
      </c>
      <c r="N10" s="28">
        <f t="shared" si="1"/>
        <v>-3422578.9724073997</v>
      </c>
      <c r="O10" s="28">
        <f t="shared" si="1"/>
        <v>-3683845.4632815998</v>
      </c>
      <c r="P10" s="28">
        <f t="shared" si="1"/>
        <v>-3916327.8890668</v>
      </c>
      <c r="Q10" s="28">
        <f t="shared" si="1"/>
        <v>-4190344.788499</v>
      </c>
      <c r="R10" s="28">
        <f t="shared" si="1"/>
        <v>-4465742.0556720002</v>
      </c>
      <c r="S10" s="28">
        <f t="shared" si="1"/>
        <v>-4739070.9622814003</v>
      </c>
      <c r="T10" s="28">
        <f t="shared" si="1"/>
        <v>-5009154.6034848001</v>
      </c>
      <c r="U10" s="18">
        <v>-3916327.8890668</v>
      </c>
      <c r="V10" s="28">
        <f>U10-P10</f>
        <v>0</v>
      </c>
      <c r="X10" s="18">
        <f t="shared" si="3"/>
        <v>-2425099.6524382834</v>
      </c>
    </row>
    <row r="11" spans="1:24" ht="13.45" thickBot="1" x14ac:dyDescent="0.3">
      <c r="A11" t="s">
        <v>69</v>
      </c>
      <c r="D11" s="30">
        <f>SUM(D2:D10)</f>
        <v>-3067116.9800551999</v>
      </c>
      <c r="E11" s="30">
        <f t="shared" ref="E11:U11" si="4">SUM(E2:E10)</f>
        <v>-3519545.0171393999</v>
      </c>
      <c r="F11" s="30">
        <f t="shared" si="4"/>
        <v>-4000521.2180813998</v>
      </c>
      <c r="G11" s="30">
        <f t="shared" si="4"/>
        <v>-4510801.5093392003</v>
      </c>
      <c r="H11" s="30">
        <f t="shared" si="4"/>
        <v>-5036253.1194001995</v>
      </c>
      <c r="I11" s="30">
        <f t="shared" si="4"/>
        <v>-5574343.7328836005</v>
      </c>
      <c r="J11" s="30">
        <f t="shared" si="4"/>
        <v>-6127252.4237505998</v>
      </c>
      <c r="K11" s="30">
        <f t="shared" si="4"/>
        <v>-6684689.6146035995</v>
      </c>
      <c r="L11" s="30">
        <f t="shared" si="4"/>
        <v>-7182525.5576264001</v>
      </c>
      <c r="M11" s="30">
        <f t="shared" si="4"/>
        <v>-7775574.3365437994</v>
      </c>
      <c r="N11" s="30">
        <f t="shared" si="4"/>
        <v>-8389649.6855107993</v>
      </c>
      <c r="O11" s="30">
        <f t="shared" si="4"/>
        <v>-9027291.8984371983</v>
      </c>
      <c r="P11" s="30">
        <f t="shared" si="4"/>
        <v>-9561793.0056279991</v>
      </c>
      <c r="Q11" s="30">
        <f t="shared" si="4"/>
        <v>-10259641.025634598</v>
      </c>
      <c r="R11" s="30">
        <f t="shared" si="4"/>
        <v>-10974532.1392738</v>
      </c>
      <c r="S11" s="30">
        <f t="shared" si="4"/>
        <v>-11704819.2136654</v>
      </c>
      <c r="T11" s="30">
        <f t="shared" si="4"/>
        <v>-12442336.1590872</v>
      </c>
      <c r="U11" s="30">
        <f t="shared" si="4"/>
        <v>-9561793.0056280009</v>
      </c>
      <c r="V11" s="28">
        <f t="shared" si="2"/>
        <v>0</v>
      </c>
      <c r="X11" s="30">
        <f t="shared" ref="X11" si="5">SUM(X2:X10)</f>
        <v>-6178575.2588464832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-0.38</v>
      </c>
      <c r="N12" s="28">
        <f t="shared" si="1"/>
        <v>-1.1299999999999999</v>
      </c>
      <c r="O12" s="28">
        <f t="shared" si="1"/>
        <v>-1.88</v>
      </c>
      <c r="P12" s="28">
        <f t="shared" si="1"/>
        <v>-7270.96</v>
      </c>
      <c r="Q12" s="28">
        <f t="shared" si="1"/>
        <v>-7272.37</v>
      </c>
      <c r="R12" s="28">
        <f t="shared" si="1"/>
        <v>-7273.78</v>
      </c>
      <c r="S12" s="28">
        <f t="shared" si="1"/>
        <v>-7275.19</v>
      </c>
      <c r="T12" s="28">
        <f t="shared" si="1"/>
        <v>-7276.5999999999995</v>
      </c>
      <c r="U12" s="18">
        <v>-7270.96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0</v>
      </c>
      <c r="Q13" s="28">
        <f t="shared" si="1"/>
        <v>0</v>
      </c>
      <c r="R13" s="28">
        <f t="shared" si="1"/>
        <v>0</v>
      </c>
      <c r="S13" s="28">
        <f t="shared" si="1"/>
        <v>0</v>
      </c>
      <c r="T13" s="28">
        <f t="shared" si="1"/>
        <v>0</v>
      </c>
      <c r="U13" s="18">
        <v>0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-0.53</v>
      </c>
      <c r="P14" s="28">
        <f t="shared" si="1"/>
        <v>-8603.4569936000007</v>
      </c>
      <c r="Q14" s="28">
        <f t="shared" si="1"/>
        <v>-8721.6773008</v>
      </c>
      <c r="R14" s="28">
        <f t="shared" si="1"/>
        <v>-8839.8976079999993</v>
      </c>
      <c r="S14" s="28">
        <f t="shared" si="1"/>
        <v>-8958.1179151999986</v>
      </c>
      <c r="T14" s="28">
        <f t="shared" si="1"/>
        <v>-9076.3382223999979</v>
      </c>
      <c r="U14" s="18">
        <v>-8603.4569936000007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-36</v>
      </c>
      <c r="Q15" s="28">
        <f t="shared" si="1"/>
        <v>-36</v>
      </c>
      <c r="R15" s="28">
        <f t="shared" si="1"/>
        <v>-36</v>
      </c>
      <c r="S15" s="28">
        <f t="shared" si="1"/>
        <v>-36</v>
      </c>
      <c r="T15" s="28">
        <f t="shared" si="1"/>
        <v>-36</v>
      </c>
      <c r="U15" s="18">
        <v>-36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-5669.2272000000003</v>
      </c>
      <c r="Q16" s="28">
        <f t="shared" si="1"/>
        <v>-5669.2272000000003</v>
      </c>
      <c r="R16" s="28">
        <f t="shared" si="1"/>
        <v>-5669.9825778000004</v>
      </c>
      <c r="S16" s="28">
        <f t="shared" si="1"/>
        <v>-5671.4855460000008</v>
      </c>
      <c r="T16" s="28">
        <f t="shared" si="1"/>
        <v>-5672.9885142000012</v>
      </c>
      <c r="U16" s="18">
        <v>-5669.2272000000003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-77301.544319999986</v>
      </c>
      <c r="Q17" s="28">
        <f t="shared" si="1"/>
        <v>-77301.544319999986</v>
      </c>
      <c r="R17" s="28">
        <f t="shared" si="1"/>
        <v>-77301.544319999986</v>
      </c>
      <c r="S17" s="28">
        <f t="shared" si="1"/>
        <v>-77301.544319999986</v>
      </c>
      <c r="T17" s="28">
        <f t="shared" si="1"/>
        <v>-77301.544319999986</v>
      </c>
      <c r="U17" s="18">
        <v>-77301.544320000001</v>
      </c>
      <c r="V17" s="28">
        <f t="shared" si="2"/>
        <v>0</v>
      </c>
    </row>
    <row r="18" spans="1:22" x14ac:dyDescent="0.25">
      <c r="C18" t="s">
        <v>11</v>
      </c>
      <c r="D18" s="18">
        <v>-5132.6753399999998</v>
      </c>
      <c r="E18" s="28">
        <f t="shared" si="1"/>
        <v>-5132.6753399999998</v>
      </c>
      <c r="F18" s="28">
        <f t="shared" si="1"/>
        <v>-5132.6753399999998</v>
      </c>
      <c r="G18" s="28">
        <f t="shared" si="1"/>
        <v>-5132.6753399999998</v>
      </c>
      <c r="H18" s="28">
        <f t="shared" si="1"/>
        <v>-5132.6753399999998</v>
      </c>
      <c r="I18" s="28">
        <f t="shared" si="1"/>
        <v>-5219.6294484</v>
      </c>
      <c r="J18" s="28">
        <f t="shared" si="1"/>
        <v>-5370.4791738000004</v>
      </c>
      <c r="K18" s="28">
        <f t="shared" si="1"/>
        <v>-7784.0358432000003</v>
      </c>
      <c r="L18" s="28">
        <f t="shared" si="1"/>
        <v>-7864.9702914</v>
      </c>
      <c r="M18" s="28">
        <f t="shared" si="1"/>
        <v>-9087.5375796000008</v>
      </c>
      <c r="N18" s="28">
        <f t="shared" si="1"/>
        <v>-9168.4720278000004</v>
      </c>
      <c r="O18" s="28">
        <f t="shared" si="1"/>
        <v>-9267.3064759999997</v>
      </c>
      <c r="P18" s="28">
        <f t="shared" si="1"/>
        <v>-45987.963502600003</v>
      </c>
      <c r="Q18" s="28">
        <f t="shared" si="1"/>
        <v>-46259.820626600005</v>
      </c>
      <c r="R18" s="28">
        <f t="shared" si="1"/>
        <v>-46531.677750600007</v>
      </c>
      <c r="S18" s="28">
        <f t="shared" si="1"/>
        <v>-46773.413211400009</v>
      </c>
      <c r="T18" s="28">
        <f t="shared" si="1"/>
        <v>-46984.427379200009</v>
      </c>
      <c r="U18" s="18">
        <v>-45987.963502599996</v>
      </c>
      <c r="V18" s="28">
        <f t="shared" si="2"/>
        <v>0</v>
      </c>
    </row>
    <row r="19" spans="1:22" ht="13.45" thickBot="1" x14ac:dyDescent="0.3">
      <c r="A19" t="s">
        <v>70</v>
      </c>
      <c r="D19" s="30">
        <f>SUM(D12:D18)</f>
        <v>-5132.6753399999998</v>
      </c>
      <c r="E19" s="30">
        <f t="shared" ref="E19:U19" si="6">SUM(E12:E18)</f>
        <v>-5132.6753399999998</v>
      </c>
      <c r="F19" s="30">
        <f t="shared" si="6"/>
        <v>-5132.6753399999998</v>
      </c>
      <c r="G19" s="30">
        <f t="shared" si="6"/>
        <v>-5132.6753399999998</v>
      </c>
      <c r="H19" s="30">
        <f t="shared" si="6"/>
        <v>-5132.6753399999998</v>
      </c>
      <c r="I19" s="30">
        <f t="shared" si="6"/>
        <v>-5219.6294484</v>
      </c>
      <c r="J19" s="30">
        <f t="shared" si="6"/>
        <v>-5370.4791738000004</v>
      </c>
      <c r="K19" s="30">
        <f t="shared" si="6"/>
        <v>-7784.0358432000003</v>
      </c>
      <c r="L19" s="30">
        <f t="shared" si="6"/>
        <v>-7864.9702914</v>
      </c>
      <c r="M19" s="30">
        <f t="shared" si="6"/>
        <v>-9087.9175796</v>
      </c>
      <c r="N19" s="30">
        <f t="shared" si="6"/>
        <v>-9169.6020277999996</v>
      </c>
      <c r="O19" s="30">
        <f t="shared" si="6"/>
        <v>-9269.7164759999996</v>
      </c>
      <c r="P19" s="30">
        <f t="shared" si="6"/>
        <v>-144869.15201620001</v>
      </c>
      <c r="Q19" s="30">
        <f t="shared" si="6"/>
        <v>-145260.6394474</v>
      </c>
      <c r="R19" s="30">
        <f t="shared" si="6"/>
        <v>-145652.88225639999</v>
      </c>
      <c r="S19" s="30">
        <f t="shared" si="6"/>
        <v>-146015.75099259999</v>
      </c>
      <c r="T19" s="30">
        <f t="shared" si="6"/>
        <v>-146347.89843579999</v>
      </c>
      <c r="U19" s="30">
        <f t="shared" si="6"/>
        <v>-144869.15201620001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-40406.97</v>
      </c>
      <c r="F22" s="18">
        <v>-50528.33</v>
      </c>
      <c r="G22" s="18">
        <v>-63622.85</v>
      </c>
      <c r="H22" s="18">
        <v>-72117.06</v>
      </c>
      <c r="I22" s="18">
        <v>-82392.69</v>
      </c>
      <c r="J22" s="18">
        <v>-95063.26</v>
      </c>
      <c r="K22" s="18">
        <v>-102324.52</v>
      </c>
      <c r="L22" s="18">
        <v>-116451.93</v>
      </c>
      <c r="M22" s="18">
        <v>-134082.82999999999</v>
      </c>
      <c r="N22" s="18">
        <v>-153269.87</v>
      </c>
      <c r="O22" s="18">
        <v>-172656.8</v>
      </c>
      <c r="P22" s="18">
        <v>-190896.19</v>
      </c>
      <c r="Q22" s="18">
        <v>-210786.51</v>
      </c>
      <c r="R22" s="18">
        <v>-225062.78</v>
      </c>
      <c r="S22" s="18">
        <v>-241529.81</v>
      </c>
      <c r="T22" s="18">
        <v>-252134.67</v>
      </c>
      <c r="U22" s="18">
        <f>SUM(E22:P22)</f>
        <v>-1273813.3</v>
      </c>
    </row>
    <row r="23" spans="1:22" x14ac:dyDescent="0.25">
      <c r="C23" t="s">
        <v>53</v>
      </c>
      <c r="D23" s="18"/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f t="shared" ref="U23:U38" si="7">SUM(E23:P23)</f>
        <v>0</v>
      </c>
    </row>
    <row r="24" spans="1:22" x14ac:dyDescent="0.25">
      <c r="B24" t="s">
        <v>103</v>
      </c>
      <c r="C24" t="s">
        <v>22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f t="shared" si="7"/>
        <v>0</v>
      </c>
    </row>
    <row r="25" spans="1:22" x14ac:dyDescent="0.25">
      <c r="C25" t="s">
        <v>38</v>
      </c>
      <c r="D25" s="18"/>
      <c r="E25" s="18">
        <v>-21464.501139199998</v>
      </c>
      <c r="F25" s="18">
        <v>-21464.501139199998</v>
      </c>
      <c r="G25" s="18">
        <v>-21464.501139199998</v>
      </c>
      <c r="H25" s="18">
        <v>-21464.501139199998</v>
      </c>
      <c r="I25" s="18">
        <v>-21464.501139199998</v>
      </c>
      <c r="J25" s="18">
        <v>-21464.501139199998</v>
      </c>
      <c r="K25" s="18">
        <v>-21464.501139199998</v>
      </c>
      <c r="L25" s="18">
        <v>-21464.501139199998</v>
      </c>
      <c r="M25" s="18">
        <v>-21464.501139199998</v>
      </c>
      <c r="N25" s="18">
        <v>-21464.501139199998</v>
      </c>
      <c r="O25" s="18">
        <v>-21464.501139199998</v>
      </c>
      <c r="P25" s="18">
        <v>-21464.501139199998</v>
      </c>
      <c r="Q25" s="18">
        <v>-21464.501139199998</v>
      </c>
      <c r="R25" s="18">
        <v>-21464.501139199998</v>
      </c>
      <c r="S25" s="18">
        <v>-21464.501139199998</v>
      </c>
      <c r="T25" s="18">
        <v>-21464.501139199998</v>
      </c>
      <c r="U25" s="18">
        <f t="shared" si="7"/>
        <v>-257574.01367039999</v>
      </c>
    </row>
    <row r="26" spans="1:22" x14ac:dyDescent="0.25">
      <c r="C26" t="s">
        <v>18</v>
      </c>
      <c r="D26" s="18"/>
      <c r="E26" s="18">
        <v>-56620.741928800009</v>
      </c>
      <c r="F26" s="18">
        <v>-56626.047338000004</v>
      </c>
      <c r="G26" s="18">
        <v>-56651.493693199998</v>
      </c>
      <c r="H26" s="18">
        <v>-56678.0729508</v>
      </c>
      <c r="I26" s="18">
        <v>-56719.5557348</v>
      </c>
      <c r="J26" s="18">
        <v>-56763.328739600001</v>
      </c>
      <c r="K26" s="18">
        <v>-56776.166672400002</v>
      </c>
      <c r="L26" s="18">
        <v>-56793.8389732</v>
      </c>
      <c r="M26" s="18">
        <v>-56824.964489999998</v>
      </c>
      <c r="N26" s="18">
        <v>-56841.909194</v>
      </c>
      <c r="O26" s="18">
        <v>-56939.607130000004</v>
      </c>
      <c r="P26" s="18">
        <v>-58173.772590599998</v>
      </c>
      <c r="Q26" s="18">
        <v>-64136.961905000004</v>
      </c>
      <c r="R26" s="18">
        <v>-64189.533202600003</v>
      </c>
      <c r="S26" s="18">
        <v>-64252.692997999999</v>
      </c>
      <c r="T26" s="18">
        <v>-64278.328262000003</v>
      </c>
      <c r="U26" s="18">
        <f t="shared" si="7"/>
        <v>-682409.49943540001</v>
      </c>
    </row>
    <row r="27" spans="1:22" x14ac:dyDescent="0.25">
      <c r="C27" t="s">
        <v>33</v>
      </c>
      <c r="D27" s="18"/>
      <c r="E27" s="18">
        <v>-1600.62</v>
      </c>
      <c r="F27" s="18">
        <v>-1600.62</v>
      </c>
      <c r="G27" s="18">
        <v>-1606.32</v>
      </c>
      <c r="H27" s="18">
        <v>-1612.02</v>
      </c>
      <c r="I27" s="18">
        <v>-1684.05</v>
      </c>
      <c r="J27" s="18">
        <v>-1817.83</v>
      </c>
      <c r="K27" s="18">
        <v>-1919.14</v>
      </c>
      <c r="L27" s="18">
        <v>-1992.83</v>
      </c>
      <c r="M27" s="18">
        <v>-2044.26</v>
      </c>
      <c r="N27" s="18">
        <v>-2143.08</v>
      </c>
      <c r="O27" s="18">
        <v>-2349.6</v>
      </c>
      <c r="P27" s="18">
        <v>-2520.87</v>
      </c>
      <c r="Q27" s="18">
        <v>-2578.91</v>
      </c>
      <c r="R27" s="18">
        <v>-2678.37</v>
      </c>
      <c r="S27" s="18">
        <v>-2799.25</v>
      </c>
      <c r="T27" s="18">
        <v>-2833.59</v>
      </c>
      <c r="U27" s="18">
        <f t="shared" si="7"/>
        <v>-22891.239999999994</v>
      </c>
    </row>
    <row r="28" spans="1:22" x14ac:dyDescent="0.25">
      <c r="C28" t="s">
        <v>30</v>
      </c>
      <c r="D28" s="18"/>
      <c r="E28" s="18">
        <v>-6735.9764015999999</v>
      </c>
      <c r="F28" s="18">
        <v>-6855.4662672000004</v>
      </c>
      <c r="G28" s="18">
        <v>-7207.4333850000003</v>
      </c>
      <c r="H28" s="18">
        <v>-7829.5142592000002</v>
      </c>
      <c r="I28" s="18">
        <v>-8589.2919401999989</v>
      </c>
      <c r="J28" s="18">
        <v>-9509.0072424000009</v>
      </c>
      <c r="K28" s="18">
        <v>-10297.4114058</v>
      </c>
      <c r="L28" s="18">
        <v>-21645.047150399998</v>
      </c>
      <c r="M28" s="18">
        <v>-22725.837034200002</v>
      </c>
      <c r="N28" s="18">
        <v>-23290.563707399997</v>
      </c>
      <c r="O28" s="18">
        <v>-24122.585098200001</v>
      </c>
      <c r="P28" s="18">
        <v>-23507.442797399999</v>
      </c>
      <c r="Q28" s="18">
        <v>-26021.589312599997</v>
      </c>
      <c r="R28" s="18">
        <v>-27256.0090236</v>
      </c>
      <c r="S28" s="18">
        <v>-28069.348441800001</v>
      </c>
      <c r="T28" s="18">
        <v>-27879.5617164</v>
      </c>
      <c r="U28" s="18">
        <f t="shared" si="7"/>
        <v>-172315.57668900001</v>
      </c>
    </row>
    <row r="29" spans="1:22" x14ac:dyDescent="0.25">
      <c r="B29" t="s">
        <v>101</v>
      </c>
      <c r="C29" t="s">
        <v>44</v>
      </c>
      <c r="D29" s="18"/>
      <c r="E29" s="18">
        <v>-98842.550553599998</v>
      </c>
      <c r="F29" s="18">
        <v>-98842.545670399995</v>
      </c>
      <c r="G29" s="18">
        <v>-98842.643334399996</v>
      </c>
      <c r="H29" s="18">
        <v>-98842.604268799987</v>
      </c>
      <c r="I29" s="18">
        <v>-98842.565203199993</v>
      </c>
      <c r="J29" s="18">
        <v>-98842.662867199993</v>
      </c>
      <c r="K29" s="18">
        <v>-98842.628684800002</v>
      </c>
      <c r="L29" s="18">
        <v>-98842.58473599999</v>
      </c>
      <c r="M29" s="18">
        <v>-98842.63356799999</v>
      </c>
      <c r="N29" s="18">
        <v>-98842.618918399996</v>
      </c>
      <c r="O29" s="18">
        <v>-98842.628684800002</v>
      </c>
      <c r="P29" s="18">
        <v>-79233.640998399991</v>
      </c>
      <c r="Q29" s="18">
        <v>-98842.648217599999</v>
      </c>
      <c r="R29" s="18">
        <v>-98842.653100800002</v>
      </c>
      <c r="S29" s="18">
        <v>-98842.565203199993</v>
      </c>
      <c r="T29" s="18">
        <v>-98842.653100800002</v>
      </c>
      <c r="U29" s="18">
        <f t="shared" si="7"/>
        <v>-1166502.3074880003</v>
      </c>
    </row>
    <row r="30" spans="1:22" x14ac:dyDescent="0.25">
      <c r="C30" t="s">
        <v>11</v>
      </c>
      <c r="D30" s="18"/>
      <c r="E30" s="18">
        <v>-226756.67706099999</v>
      </c>
      <c r="F30" s="18">
        <v>-245058.6905272</v>
      </c>
      <c r="G30" s="18">
        <v>-260885.04970599996</v>
      </c>
      <c r="H30" s="18">
        <v>-266907.837443</v>
      </c>
      <c r="I30" s="18">
        <v>-268397.95946599997</v>
      </c>
      <c r="J30" s="18">
        <v>-269448.10087859997</v>
      </c>
      <c r="K30" s="18">
        <v>-265812.82295080001</v>
      </c>
      <c r="L30" s="18">
        <v>-258142.67909439999</v>
      </c>
      <c r="M30" s="18">
        <v>-257063.75268599999</v>
      </c>
      <c r="N30" s="18">
        <v>-258222.80600799999</v>
      </c>
      <c r="O30" s="18">
        <v>-261266.49087419998</v>
      </c>
      <c r="P30" s="18">
        <v>-257883.5778652</v>
      </c>
      <c r="Q30" s="18">
        <v>-274016.89943220001</v>
      </c>
      <c r="R30" s="18">
        <v>-275397.26717299997</v>
      </c>
      <c r="S30" s="18">
        <v>-273328.9066094</v>
      </c>
      <c r="T30" s="18">
        <v>-270083.64120339998</v>
      </c>
      <c r="U30" s="18">
        <f t="shared" si="7"/>
        <v>-3095846.4445604002</v>
      </c>
    </row>
    <row r="31" spans="1:22" ht="13.45" thickBot="1" x14ac:dyDescent="0.3">
      <c r="A31" t="s">
        <v>69</v>
      </c>
      <c r="D31" s="30">
        <f>SUM(D22:D30)</f>
        <v>0</v>
      </c>
      <c r="E31" s="30">
        <f t="shared" ref="E31:U31" si="8">SUM(E22:E30)</f>
        <v>-452428.03708419995</v>
      </c>
      <c r="F31" s="30">
        <f t="shared" si="8"/>
        <v>-480976.20094200002</v>
      </c>
      <c r="G31" s="30">
        <f t="shared" si="8"/>
        <v>-510280.29125779995</v>
      </c>
      <c r="H31" s="30">
        <f t="shared" si="8"/>
        <v>-525451.61006099998</v>
      </c>
      <c r="I31" s="30">
        <f t="shared" si="8"/>
        <v>-538090.61348339997</v>
      </c>
      <c r="J31" s="30">
        <f t="shared" si="8"/>
        <v>-552908.69086700003</v>
      </c>
      <c r="K31" s="30">
        <f t="shared" si="8"/>
        <v>-557437.19085300004</v>
      </c>
      <c r="L31" s="30">
        <f t="shared" si="8"/>
        <v>-575333.41109319997</v>
      </c>
      <c r="M31" s="30">
        <f t="shared" si="8"/>
        <v>-593048.77891739993</v>
      </c>
      <c r="N31" s="30">
        <f t="shared" si="8"/>
        <v>-614075.34896699991</v>
      </c>
      <c r="O31" s="30">
        <f t="shared" si="8"/>
        <v>-637642.21292640001</v>
      </c>
      <c r="P31" s="30">
        <f t="shared" si="8"/>
        <v>-633679.99539080006</v>
      </c>
      <c r="Q31" s="30">
        <f t="shared" si="8"/>
        <v>-697848.02000659995</v>
      </c>
      <c r="R31" s="30">
        <f t="shared" si="8"/>
        <v>-714891.11363919999</v>
      </c>
      <c r="S31" s="30">
        <f t="shared" si="8"/>
        <v>-730287.07439159998</v>
      </c>
      <c r="T31" s="30">
        <f t="shared" si="8"/>
        <v>-737516.94542180002</v>
      </c>
      <c r="U31" s="30">
        <f t="shared" si="8"/>
        <v>-6671352.3818432009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-0.38</v>
      </c>
      <c r="N32" s="18">
        <v>-0.75</v>
      </c>
      <c r="O32" s="18">
        <v>-0.75</v>
      </c>
      <c r="P32" s="18">
        <v>-1417.08</v>
      </c>
      <c r="Q32" s="18">
        <v>-1.41</v>
      </c>
      <c r="R32" s="18">
        <v>-1.41</v>
      </c>
      <c r="S32" s="18">
        <v>-1.41</v>
      </c>
      <c r="T32" s="18">
        <v>-1.41</v>
      </c>
      <c r="U32" s="18">
        <f t="shared" si="7"/>
        <v>-1418.96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0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-0.53</v>
      </c>
      <c r="P34" s="18">
        <v>-2469.4525136000002</v>
      </c>
      <c r="Q34" s="18">
        <v>-118.22030719999999</v>
      </c>
      <c r="R34" s="18">
        <v>-118.22030719999999</v>
      </c>
      <c r="S34" s="18">
        <v>-118.22030719999999</v>
      </c>
      <c r="T34" s="18">
        <v>-118.22030719999999</v>
      </c>
      <c r="U34" s="18">
        <f t="shared" si="7"/>
        <v>-2469.9825136000004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-6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-6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-1599.53196</v>
      </c>
      <c r="Q36" s="18">
        <v>0</v>
      </c>
      <c r="R36" s="18">
        <v>-0.75537779999999999</v>
      </c>
      <c r="S36" s="18">
        <v>-1.5029682</v>
      </c>
      <c r="T36" s="18">
        <v>-1.5029682</v>
      </c>
      <c r="U36" s="18">
        <f t="shared" si="7"/>
        <v>-1599.53196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-19608.977919999998</v>
      </c>
      <c r="R37" s="18"/>
      <c r="S37" s="18"/>
      <c r="T37" s="18"/>
      <c r="U37" s="18">
        <f t="shared" si="7"/>
        <v>-19608.977919999998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-86.954108399999996</v>
      </c>
      <c r="J38" s="18">
        <v>-150.84972540000001</v>
      </c>
      <c r="K38" s="18">
        <v>-2413.5566693999999</v>
      </c>
      <c r="L38" s="18">
        <v>-80.934448200000006</v>
      </c>
      <c r="M38" s="18">
        <v>-1222.5672881999999</v>
      </c>
      <c r="N38" s="18">
        <v>-80.934448200000006</v>
      </c>
      <c r="O38" s="18">
        <v>-98.834448199999997</v>
      </c>
      <c r="P38" s="18">
        <v>-11319.5049466</v>
      </c>
      <c r="Q38" s="18">
        <v>-271.857124</v>
      </c>
      <c r="R38" s="18">
        <v>-271.857124</v>
      </c>
      <c r="S38" s="18">
        <v>-241.7354608</v>
      </c>
      <c r="T38" s="18">
        <v>-211.0141678</v>
      </c>
      <c r="U38" s="18">
        <f t="shared" si="7"/>
        <v>-15454.1360826</v>
      </c>
    </row>
    <row r="39" spans="1:21" ht="13.45" thickBot="1" x14ac:dyDescent="0.3">
      <c r="A39" t="s">
        <v>70</v>
      </c>
      <c r="D39" s="30">
        <f>SUM(D32:D38)</f>
        <v>0</v>
      </c>
      <c r="E39" s="30">
        <f t="shared" ref="E39:U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-86.954108399999996</v>
      </c>
      <c r="J39" s="30">
        <f t="shared" si="9"/>
        <v>-150.84972540000001</v>
      </c>
      <c r="K39" s="30">
        <f t="shared" si="9"/>
        <v>-2413.5566693999999</v>
      </c>
      <c r="L39" s="30">
        <f t="shared" si="9"/>
        <v>-80.934448200000006</v>
      </c>
      <c r="M39" s="30">
        <f t="shared" si="9"/>
        <v>-1222.9472882</v>
      </c>
      <c r="N39" s="30">
        <f t="shared" si="9"/>
        <v>-81.684448200000006</v>
      </c>
      <c r="O39" s="30">
        <f t="shared" si="9"/>
        <v>-100.1144482</v>
      </c>
      <c r="P39" s="30">
        <f t="shared" si="9"/>
        <v>-36420.547340199999</v>
      </c>
      <c r="Q39" s="30">
        <f t="shared" si="9"/>
        <v>-391.4874312</v>
      </c>
      <c r="R39" s="30">
        <f t="shared" si="9"/>
        <v>-392.24280899999997</v>
      </c>
      <c r="S39" s="30">
        <f t="shared" si="9"/>
        <v>-362.8687362</v>
      </c>
      <c r="T39" s="30">
        <f t="shared" si="9"/>
        <v>-332.1474432</v>
      </c>
      <c r="U39" s="30">
        <f t="shared" si="9"/>
        <v>-40557.588476199999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5852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0">SUM(E42:P42)</f>
        <v>5852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0"/>
        <v>0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0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0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6133.4744799999999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0"/>
        <v>6133.4744799999999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30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0"/>
        <v>30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4069.69524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0"/>
        <v>4069.69524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57692.566399999996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0"/>
        <v>57692.566399999996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77497.468070399991</v>
      </c>
      <c r="M50" s="18">
        <v>0</v>
      </c>
      <c r="N50" s="18">
        <v>0</v>
      </c>
      <c r="O50" s="18">
        <v>0</v>
      </c>
      <c r="P50" s="18">
        <v>25401.15208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0"/>
        <v>102898.62015039999</v>
      </c>
    </row>
    <row r="51" spans="1:21" ht="13.45" thickBot="1" x14ac:dyDescent="0.3">
      <c r="A51" t="s">
        <v>69</v>
      </c>
      <c r="D51" s="30">
        <f>SUM(D42:D50)</f>
        <v>0</v>
      </c>
      <c r="E51" s="30">
        <f t="shared" ref="E51:U51" si="11">SUM(E42:E50)</f>
        <v>0</v>
      </c>
      <c r="F51" s="30">
        <f t="shared" si="11"/>
        <v>0</v>
      </c>
      <c r="G51" s="30">
        <f t="shared" si="11"/>
        <v>0</v>
      </c>
      <c r="H51" s="30">
        <f t="shared" si="11"/>
        <v>0</v>
      </c>
      <c r="I51" s="30">
        <f t="shared" si="11"/>
        <v>0</v>
      </c>
      <c r="J51" s="30">
        <f t="shared" si="11"/>
        <v>0</v>
      </c>
      <c r="K51" s="30">
        <f t="shared" si="11"/>
        <v>0</v>
      </c>
      <c r="L51" s="30">
        <f t="shared" si="11"/>
        <v>77497.468070399991</v>
      </c>
      <c r="M51" s="30">
        <f t="shared" si="11"/>
        <v>0</v>
      </c>
      <c r="N51" s="30">
        <f t="shared" si="11"/>
        <v>0</v>
      </c>
      <c r="O51" s="30">
        <f t="shared" si="11"/>
        <v>0</v>
      </c>
      <c r="P51" s="30">
        <f t="shared" si="11"/>
        <v>99178.888200000001</v>
      </c>
      <c r="Q51" s="30">
        <f t="shared" si="11"/>
        <v>0</v>
      </c>
      <c r="R51" s="30">
        <f t="shared" si="11"/>
        <v>0</v>
      </c>
      <c r="S51" s="30">
        <f t="shared" si="11"/>
        <v>0</v>
      </c>
      <c r="T51" s="30">
        <f t="shared" si="11"/>
        <v>0</v>
      </c>
      <c r="U51" s="30">
        <f t="shared" si="11"/>
        <v>176676.35627039999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-5852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2">SUM(E52:P52)</f>
        <v>-5852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2"/>
        <v>0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-6133.4744799999999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2"/>
        <v>-6133.4744799999999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-30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2"/>
        <v>-30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-4069.69524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2"/>
        <v>-4069.69524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-57692.566399999996</v>
      </c>
      <c r="R57" s="18"/>
      <c r="S57" s="18"/>
      <c r="T57" s="18"/>
      <c r="U57" s="18">
        <f t="shared" si="12"/>
        <v>-57692.566399999996</v>
      </c>
    </row>
    <row r="58" spans="1:21" x14ac:dyDescent="0.25">
      <c r="C58" t="s">
        <v>11</v>
      </c>
      <c r="D58" s="18">
        <v>-5132.6753399999998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-25401.15208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2"/>
        <v>-25401.15208</v>
      </c>
    </row>
    <row r="59" spans="1:21" ht="13.45" thickBot="1" x14ac:dyDescent="0.3">
      <c r="A59" t="s">
        <v>70</v>
      </c>
      <c r="D59" s="30">
        <f>SUM(D52:D58)</f>
        <v>-5132.6753399999998</v>
      </c>
      <c r="E59" s="30">
        <f t="shared" ref="E59:U59" si="13">SUM(E52:E58)</f>
        <v>0</v>
      </c>
      <c r="F59" s="30">
        <f t="shared" si="13"/>
        <v>0</v>
      </c>
      <c r="G59" s="30">
        <f t="shared" si="13"/>
        <v>0</v>
      </c>
      <c r="H59" s="30">
        <f t="shared" si="13"/>
        <v>0</v>
      </c>
      <c r="I59" s="30">
        <f t="shared" si="13"/>
        <v>0</v>
      </c>
      <c r="J59" s="30">
        <f t="shared" si="13"/>
        <v>0</v>
      </c>
      <c r="K59" s="30">
        <f t="shared" si="13"/>
        <v>0</v>
      </c>
      <c r="L59" s="30">
        <f t="shared" si="13"/>
        <v>0</v>
      </c>
      <c r="M59" s="30">
        <f t="shared" si="13"/>
        <v>0</v>
      </c>
      <c r="N59" s="30">
        <f t="shared" si="13"/>
        <v>0</v>
      </c>
      <c r="O59" s="30">
        <f t="shared" si="13"/>
        <v>0</v>
      </c>
      <c r="P59" s="30">
        <f t="shared" si="13"/>
        <v>-99178.888200000001</v>
      </c>
      <c r="Q59" s="30">
        <f t="shared" si="13"/>
        <v>0</v>
      </c>
      <c r="R59" s="30">
        <f t="shared" si="13"/>
        <v>0</v>
      </c>
      <c r="S59" s="30">
        <f t="shared" si="13"/>
        <v>0</v>
      </c>
      <c r="T59" s="30">
        <f t="shared" si="13"/>
        <v>0</v>
      </c>
      <c r="U59" s="30">
        <f t="shared" si="13"/>
        <v>-99178.888200000001</v>
      </c>
    </row>
  </sheetData>
  <pageMargins left="0.7" right="0.7" top="0.75" bottom="0.75" header="0.3" footer="0.3"/>
  <pageSetup scale="47" orientation="landscape" r:id="rId1"/>
  <headerFooter>
    <oddHeader xml:space="preserve">&amp;RExh. AIW-4
Dockets UE-200900, UG-200901, UE-200894
Page &amp;P of &amp;N
</oddHeader>
    <oddFooter>&amp;L&amp;F ! &amp;A&amp;RPage &amp;P of &amp;N</oddFooter>
  </headerFooter>
  <rowBreaks count="1" manualBreakCount="1">
    <brk id="3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5:O28"/>
  <sheetViews>
    <sheetView tabSelected="1" workbookViewId="0">
      <selection activeCell="G4" sqref="G4"/>
    </sheetView>
  </sheetViews>
  <sheetFormatPr defaultRowHeight="12.9" x14ac:dyDescent="0.25"/>
  <cols>
    <col min="1" max="1" width="17" bestFit="1" customWidth="1"/>
    <col min="2" max="2" width="13.296875" bestFit="1" customWidth="1"/>
    <col min="3" max="3" width="15.296875" bestFit="1" customWidth="1"/>
    <col min="4" max="14" width="12.69921875" bestFit="1" customWidth="1"/>
    <col min="15" max="15" width="14.296875" bestFit="1" customWidth="1"/>
  </cols>
  <sheetData>
    <row r="5" spans="1:15" x14ac:dyDescent="0.25">
      <c r="B5" s="46">
        <f>'Summary-Cost-E'!AM1</f>
        <v>202109</v>
      </c>
      <c r="C5" s="46">
        <f>'Summary-Cost-E'!AN1</f>
        <v>202110</v>
      </c>
      <c r="D5" s="46">
        <f>'Summary-Cost-E'!AO1</f>
        <v>202111</v>
      </c>
      <c r="E5" s="46">
        <f>'Summary-Cost-E'!AP1</f>
        <v>202112</v>
      </c>
      <c r="F5" s="46">
        <f>'Summary-Cost-E'!AQ1</f>
        <v>202201</v>
      </c>
      <c r="G5" s="46">
        <f>'Summary-Cost-E'!AR1</f>
        <v>202202</v>
      </c>
      <c r="H5" s="46">
        <f>'Summary-Cost-E'!AS1</f>
        <v>202203</v>
      </c>
      <c r="I5" s="46">
        <f>'Summary-Cost-E'!AT1</f>
        <v>202204</v>
      </c>
      <c r="J5" s="46">
        <f>'Summary-Cost-E'!AU1</f>
        <v>202205</v>
      </c>
      <c r="K5" s="46">
        <f>'Summary-Cost-E'!AV1</f>
        <v>202206</v>
      </c>
      <c r="L5" s="46">
        <f>'Summary-Cost-E'!AW1</f>
        <v>202207</v>
      </c>
      <c r="M5" s="46">
        <f>'Summary-Cost-E'!AX1</f>
        <v>202208</v>
      </c>
      <c r="N5" s="46">
        <f>'Summary-Cost-E'!AY1</f>
        <v>202209</v>
      </c>
      <c r="O5" s="46" t="s">
        <v>123</v>
      </c>
    </row>
    <row r="6" spans="1:15" x14ac:dyDescent="0.25">
      <c r="A6" t="s">
        <v>118</v>
      </c>
      <c r="B6" s="18">
        <f>'Summary-Cost-G'!AM3</f>
        <v>23981201.222936295</v>
      </c>
      <c r="C6" s="18">
        <f>'Summary-Cost-G'!AN3</f>
        <v>23981201.222936295</v>
      </c>
      <c r="D6" s="18">
        <f>'Summary-Cost-G'!AO3</f>
        <v>23981201.222936295</v>
      </c>
      <c r="E6" s="18">
        <f>'Summary-Cost-G'!AP3</f>
        <v>23981201.222936295</v>
      </c>
      <c r="F6" s="18">
        <f>'Summary-Cost-G'!AQ3</f>
        <v>23981201.222936295</v>
      </c>
      <c r="G6" s="18">
        <f>'Summary-Cost-G'!AR3</f>
        <v>23981201.222936295</v>
      </c>
      <c r="H6" s="18">
        <f>'Summary-Cost-G'!AS3</f>
        <v>23981201.222936295</v>
      </c>
      <c r="I6" s="18">
        <f>'Summary-Cost-G'!AT3</f>
        <v>23981201.222936295</v>
      </c>
      <c r="J6" s="18">
        <f>'Summary-Cost-G'!AU3</f>
        <v>23981201.222936295</v>
      </c>
      <c r="K6" s="18">
        <f>'Summary-Cost-G'!AV3</f>
        <v>23981201.222936295</v>
      </c>
      <c r="L6" s="18">
        <f>'Summary-Cost-G'!AW3</f>
        <v>23981201.222936295</v>
      </c>
      <c r="M6" s="18">
        <f>'Summary-Cost-G'!AX3</f>
        <v>23981201.222936295</v>
      </c>
      <c r="N6" s="18">
        <f>'Summary-Cost-G'!AY3</f>
        <v>23981201.222936295</v>
      </c>
      <c r="O6" s="18">
        <f>(((B6+N6)/2)+C6+D6+E6+F6+G6+H6+I6+J6+K6+L6+M6)/12</f>
        <v>23981201.222936299</v>
      </c>
    </row>
    <row r="7" spans="1:15" x14ac:dyDescent="0.25">
      <c r="A7" t="s">
        <v>119</v>
      </c>
      <c r="B7" s="18">
        <f>SUM('Summary-Cost-G'!AM4:AM8)</f>
        <v>3558665.0264991</v>
      </c>
      <c r="C7" s="18">
        <f>SUM('Summary-Cost-G'!AN4:AN8)</f>
        <v>3558665.0264991</v>
      </c>
      <c r="D7" s="18">
        <f>SUM('Summary-Cost-G'!AO4:AO8)</f>
        <v>3558665.0264991</v>
      </c>
      <c r="E7" s="18">
        <f>SUM('Summary-Cost-G'!AP4:AP8)</f>
        <v>3558665.0264991</v>
      </c>
      <c r="F7" s="18">
        <f>SUM('Summary-Cost-G'!AQ4:AQ8)</f>
        <v>3558665.0264991</v>
      </c>
      <c r="G7" s="18">
        <f>SUM('Summary-Cost-G'!AR4:AR8)</f>
        <v>3558665.0264991</v>
      </c>
      <c r="H7" s="18">
        <f>SUM('Summary-Cost-G'!AS4:AS8)</f>
        <v>3558665.0264991</v>
      </c>
      <c r="I7" s="18">
        <f>SUM('Summary-Cost-G'!AT4:AT8)</f>
        <v>3558665.0264991</v>
      </c>
      <c r="J7" s="18">
        <f>SUM('Summary-Cost-G'!AU4:AU8)</f>
        <v>3558665.0264991</v>
      </c>
      <c r="K7" s="18">
        <f>SUM('Summary-Cost-G'!AV4:AV8)</f>
        <v>3558665.0264991</v>
      </c>
      <c r="L7" s="18">
        <f>SUM('Summary-Cost-G'!AW4:AW8)</f>
        <v>3558665.0264991</v>
      </c>
      <c r="M7" s="18">
        <f>SUM('Summary-Cost-G'!AX4:AX8)</f>
        <v>3558665.0264991</v>
      </c>
      <c r="N7" s="18">
        <f>SUM('Summary-Cost-G'!AY4:AY8)</f>
        <v>3558665.0264991</v>
      </c>
      <c r="O7" s="18">
        <f t="shared" ref="O7:O8" si="0">(((B7+N7)/2)+C7+D7+E7+F7+G7+H7+I7+J7+K7+L7+M7)/12</f>
        <v>3558665.0264991</v>
      </c>
    </row>
    <row r="8" spans="1:15" x14ac:dyDescent="0.25">
      <c r="A8" t="s">
        <v>120</v>
      </c>
      <c r="B8" s="18">
        <f>SUM('Summary-Cost-G'!AM9:AM10)</f>
        <v>8630821.5451288</v>
      </c>
      <c r="C8" s="18">
        <f>SUM('Summary-Cost-G'!AN9:AN10)</f>
        <v>8630821.5451288</v>
      </c>
      <c r="D8" s="18">
        <f>SUM('Summary-Cost-G'!AO9:AO10)</f>
        <v>8630821.5451288</v>
      </c>
      <c r="E8" s="18">
        <f>SUM('Summary-Cost-G'!AP9:AP10)</f>
        <v>8630821.5451288</v>
      </c>
      <c r="F8" s="18">
        <f>SUM('Summary-Cost-G'!AQ9:AQ10)</f>
        <v>8630821.5451288</v>
      </c>
      <c r="G8" s="18">
        <f>SUM('Summary-Cost-G'!AR9:AR10)</f>
        <v>8630821.5451288</v>
      </c>
      <c r="H8" s="18">
        <f>SUM('Summary-Cost-G'!AS9:AS10)</f>
        <v>8630821.5451288</v>
      </c>
      <c r="I8" s="18">
        <f>SUM('Summary-Cost-G'!AT9:AT10)</f>
        <v>8630821.5451288</v>
      </c>
      <c r="J8" s="18">
        <f>SUM('Summary-Cost-G'!AU9:AU10)</f>
        <v>8630821.5451288</v>
      </c>
      <c r="K8" s="18">
        <f>SUM('Summary-Cost-G'!AV9:AV10)</f>
        <v>8630821.5451288</v>
      </c>
      <c r="L8" s="18">
        <f>SUM('Summary-Cost-G'!AW9:AW10)</f>
        <v>8630821.5451288</v>
      </c>
      <c r="M8" s="18">
        <f>SUM('Summary-Cost-G'!AX9:AX10)</f>
        <v>8630821.5451288</v>
      </c>
      <c r="N8" s="18">
        <f>SUM('Summary-Cost-G'!AY9:AY10)</f>
        <v>8630821.5451288</v>
      </c>
      <c r="O8" s="18">
        <f t="shared" si="0"/>
        <v>8630821.5451287981</v>
      </c>
    </row>
    <row r="9" spans="1:15" ht="13.45" thickBot="1" x14ac:dyDescent="0.3">
      <c r="A9" t="s">
        <v>121</v>
      </c>
      <c r="B9" s="30">
        <f>SUM(B6:B8)</f>
        <v>36170687.794564195</v>
      </c>
      <c r="C9" s="30">
        <f>SUM(C6:C8)</f>
        <v>36170687.794564195</v>
      </c>
      <c r="D9" s="30">
        <f t="shared" ref="D9:O9" si="1">SUM(D6:D8)</f>
        <v>36170687.794564195</v>
      </c>
      <c r="E9" s="30">
        <f t="shared" si="1"/>
        <v>36170687.794564195</v>
      </c>
      <c r="F9" s="30">
        <f t="shared" si="1"/>
        <v>36170687.794564195</v>
      </c>
      <c r="G9" s="30">
        <f t="shared" si="1"/>
        <v>36170687.794564195</v>
      </c>
      <c r="H9" s="30">
        <f t="shared" si="1"/>
        <v>36170687.794564195</v>
      </c>
      <c r="I9" s="30">
        <f t="shared" si="1"/>
        <v>36170687.794564195</v>
      </c>
      <c r="J9" s="30">
        <f t="shared" si="1"/>
        <v>36170687.794564195</v>
      </c>
      <c r="K9" s="30">
        <f t="shared" si="1"/>
        <v>36170687.794564195</v>
      </c>
      <c r="L9" s="30">
        <f t="shared" si="1"/>
        <v>36170687.794564195</v>
      </c>
      <c r="M9" s="30">
        <f t="shared" si="1"/>
        <v>36170687.794564195</v>
      </c>
      <c r="N9" s="30">
        <f t="shared" si="1"/>
        <v>36170687.794564195</v>
      </c>
      <c r="O9" s="47">
        <f t="shared" si="1"/>
        <v>36170687.794564195</v>
      </c>
    </row>
    <row r="11" spans="1:15" x14ac:dyDescent="0.25">
      <c r="A11" t="s">
        <v>118</v>
      </c>
      <c r="B11" s="18">
        <f>'Summary-Cost-G'!AM83</f>
        <v>-3298658.9789995565</v>
      </c>
      <c r="C11" s="18">
        <f>'Summary-Cost-G'!AN83</f>
        <v>-3431887.8746825359</v>
      </c>
      <c r="D11" s="18">
        <f>'Summary-Cost-G'!AO83</f>
        <v>-3565116.7703655153</v>
      </c>
      <c r="E11" s="18">
        <f>'Summary-Cost-G'!AP83</f>
        <v>-3698345.6660484946</v>
      </c>
      <c r="F11" s="18">
        <f>'Summary-Cost-G'!AQ83</f>
        <v>-3831574.561731474</v>
      </c>
      <c r="G11" s="18">
        <f>'Summary-Cost-G'!AR83</f>
        <v>-3964803.4574144534</v>
      </c>
      <c r="H11" s="18">
        <f>'Summary-Cost-G'!AS83</f>
        <v>-4098032.3530974328</v>
      </c>
      <c r="I11" s="18">
        <f>'Summary-Cost-G'!AT83</f>
        <v>-4231261.2487804126</v>
      </c>
      <c r="J11" s="18">
        <f>'Summary-Cost-G'!AU83</f>
        <v>-4364490.144463392</v>
      </c>
      <c r="K11" s="18">
        <f>'Summary-Cost-G'!AV83</f>
        <v>-4497719.0401463713</v>
      </c>
      <c r="L11" s="18">
        <f>'Summary-Cost-G'!AW83</f>
        <v>-4630947.9358293507</v>
      </c>
      <c r="M11" s="18">
        <f>'Summary-Cost-G'!AX83</f>
        <v>-4764176.8315123301</v>
      </c>
      <c r="N11" s="18">
        <f>'Summary-Cost-G'!AY83</f>
        <v>-4897405.7271953095</v>
      </c>
      <c r="O11" s="18">
        <f t="shared" ref="O11:O13" si="2">(((B11+N11)/2)+C11+D11+E11+F11+G11+H11+I11+J11+K11+L11+M11)/12</f>
        <v>-4098032.3530974328</v>
      </c>
    </row>
    <row r="12" spans="1:15" x14ac:dyDescent="0.25">
      <c r="A12" t="s">
        <v>119</v>
      </c>
      <c r="B12" s="18">
        <f>SUM('Summary-Cost-G'!AM84:AM88)</f>
        <v>-1134355.7712961098</v>
      </c>
      <c r="C12" s="18">
        <f>SUM('Summary-Cost-G'!AN84:AN88)</f>
        <v>-1165010.8000694821</v>
      </c>
      <c r="D12" s="18">
        <f>SUM('Summary-Cost-G'!AO84:AO88)</f>
        <v>-1195665.8288428548</v>
      </c>
      <c r="E12" s="18">
        <f>SUM('Summary-Cost-G'!AP84:AP88)</f>
        <v>-1226320.8576162274</v>
      </c>
      <c r="F12" s="18">
        <f>SUM('Summary-Cost-G'!AQ84:AQ88)</f>
        <v>-1256975.8863895999</v>
      </c>
      <c r="G12" s="18">
        <f>SUM('Summary-Cost-G'!AR84:AR88)</f>
        <v>-1287630.9151629722</v>
      </c>
      <c r="H12" s="18">
        <f>SUM('Summary-Cost-G'!AS84:AS88)</f>
        <v>-1318285.9439363449</v>
      </c>
      <c r="I12" s="18">
        <f>SUM('Summary-Cost-G'!AT84:AT88)</f>
        <v>-1348940.9727097175</v>
      </c>
      <c r="J12" s="18">
        <f>SUM('Summary-Cost-G'!AU84:AU88)</f>
        <v>-1379596.00148309</v>
      </c>
      <c r="K12" s="18">
        <f>SUM('Summary-Cost-G'!AV84:AV88)</f>
        <v>-1410251.0302564627</v>
      </c>
      <c r="L12" s="18">
        <f>SUM('Summary-Cost-G'!AW84:AW88)</f>
        <v>-1440906.059029835</v>
      </c>
      <c r="M12" s="18">
        <f>SUM('Summary-Cost-G'!AX84:AX88)</f>
        <v>-1471561.0878032078</v>
      </c>
      <c r="N12" s="18">
        <f>SUM('Summary-Cost-G'!AY84:AY88)</f>
        <v>-1502216.1165765803</v>
      </c>
      <c r="O12" s="18">
        <f t="shared" si="2"/>
        <v>-1318285.9439363449</v>
      </c>
    </row>
    <row r="13" spans="1:15" x14ac:dyDescent="0.25">
      <c r="A13" t="s">
        <v>120</v>
      </c>
      <c r="B13" s="18">
        <f>SUM('Summary-Cost-G'!AM89:AM90)</f>
        <v>-4015954.1906468882</v>
      </c>
      <c r="C13" s="18">
        <f>SUM('Summary-Cost-G'!AN89:AN90)</f>
        <v>-4117372.2747256327</v>
      </c>
      <c r="D13" s="18">
        <f>SUM('Summary-Cost-G'!AO89:AO90)</f>
        <v>-4218790.3588043777</v>
      </c>
      <c r="E13" s="18">
        <f>SUM('Summary-Cost-G'!AP89:AP90)</f>
        <v>-4320208.4428831227</v>
      </c>
      <c r="F13" s="18">
        <f>SUM('Summary-Cost-G'!AQ89:AQ90)</f>
        <v>-4421626.5269618668</v>
      </c>
      <c r="G13" s="18">
        <f>SUM('Summary-Cost-G'!AR89:AR90)</f>
        <v>-4523044.6110406118</v>
      </c>
      <c r="H13" s="18">
        <f>SUM('Summary-Cost-G'!AS89:AS90)</f>
        <v>-4624462.6951193567</v>
      </c>
      <c r="I13" s="18">
        <f>SUM('Summary-Cost-G'!AT89:AT90)</f>
        <v>-4725880.7791981017</v>
      </c>
      <c r="J13" s="18">
        <f>SUM('Summary-Cost-G'!AU89:AU90)</f>
        <v>-4827298.8632768467</v>
      </c>
      <c r="K13" s="18">
        <f>SUM('Summary-Cost-G'!AV89:AV90)</f>
        <v>-4928716.9473555908</v>
      </c>
      <c r="L13" s="18">
        <f>SUM('Summary-Cost-G'!AW89:AW90)</f>
        <v>-5030135.0314343357</v>
      </c>
      <c r="M13" s="18">
        <f>SUM('Summary-Cost-G'!AX89:AX90)</f>
        <v>-5131553.1155130807</v>
      </c>
      <c r="N13" s="18">
        <f>SUM('Summary-Cost-G'!AY89:AY90)</f>
        <v>-5232971.1995918248</v>
      </c>
      <c r="O13" s="18">
        <f t="shared" si="2"/>
        <v>-4624462.6951193567</v>
      </c>
    </row>
    <row r="14" spans="1:15" ht="13.45" thickBot="1" x14ac:dyDescent="0.3">
      <c r="A14" t="s">
        <v>125</v>
      </c>
      <c r="B14" s="30">
        <f>SUM(B11:B13)</f>
        <v>-8448968.9409425538</v>
      </c>
      <c r="C14" s="30">
        <f>SUM(C11:C13)</f>
        <v>-8714270.9494776502</v>
      </c>
      <c r="D14" s="30">
        <f t="shared" ref="D14:O14" si="3">SUM(D11:D13)</f>
        <v>-8979572.9580127485</v>
      </c>
      <c r="E14" s="30">
        <f t="shared" si="3"/>
        <v>-9244874.9665478449</v>
      </c>
      <c r="F14" s="30">
        <f t="shared" si="3"/>
        <v>-9510176.9750829414</v>
      </c>
      <c r="G14" s="30">
        <f t="shared" si="3"/>
        <v>-9775478.9836180359</v>
      </c>
      <c r="H14" s="30">
        <f t="shared" si="3"/>
        <v>-10040780.992153134</v>
      </c>
      <c r="I14" s="30">
        <f t="shared" si="3"/>
        <v>-10306083.000688232</v>
      </c>
      <c r="J14" s="30">
        <f t="shared" si="3"/>
        <v>-10571385.009223329</v>
      </c>
      <c r="K14" s="30">
        <f t="shared" si="3"/>
        <v>-10836687.017758425</v>
      </c>
      <c r="L14" s="30">
        <f t="shared" si="3"/>
        <v>-11101989.026293522</v>
      </c>
      <c r="M14" s="30">
        <f t="shared" si="3"/>
        <v>-11367291.034828618</v>
      </c>
      <c r="N14" s="30">
        <f t="shared" si="3"/>
        <v>-11632593.043363715</v>
      </c>
      <c r="O14" s="47">
        <f t="shared" si="3"/>
        <v>-10040780.992153134</v>
      </c>
    </row>
    <row r="16" spans="1:15" x14ac:dyDescent="0.25">
      <c r="A16" t="s">
        <v>126</v>
      </c>
    </row>
    <row r="18" spans="1:15" x14ac:dyDescent="0.25">
      <c r="A18" t="s">
        <v>118</v>
      </c>
      <c r="C18" s="18">
        <f>'Summary-Cost-G'!AN63</f>
        <v>133228.8956829794</v>
      </c>
      <c r="D18" s="18">
        <f>'Summary-Cost-G'!AO63</f>
        <v>133228.8956829794</v>
      </c>
      <c r="E18" s="18">
        <f>'Summary-Cost-G'!AP63</f>
        <v>133228.8956829794</v>
      </c>
      <c r="F18" s="18">
        <f>'Summary-Cost-G'!AQ63</f>
        <v>133228.8956829794</v>
      </c>
      <c r="G18" s="18">
        <f>'Summary-Cost-G'!AR63</f>
        <v>133228.8956829794</v>
      </c>
      <c r="H18" s="18">
        <f>'Summary-Cost-G'!AS63</f>
        <v>133228.8956829794</v>
      </c>
      <c r="I18" s="18">
        <f>'Summary-Cost-G'!AT63</f>
        <v>133228.8956829794</v>
      </c>
      <c r="J18" s="18">
        <f>'Summary-Cost-G'!AU63</f>
        <v>133228.8956829794</v>
      </c>
      <c r="K18" s="18">
        <f>'Summary-Cost-G'!AV63</f>
        <v>133228.8956829794</v>
      </c>
      <c r="L18" s="18">
        <f>'Summary-Cost-G'!AW63</f>
        <v>133228.8956829794</v>
      </c>
      <c r="M18" s="18">
        <f>'Summary-Cost-G'!AX63</f>
        <v>133228.8956829794</v>
      </c>
      <c r="N18" s="18">
        <f>'Summary-Cost-G'!AY63</f>
        <v>133228.8956829794</v>
      </c>
      <c r="O18" s="28">
        <f>SUM(C18:N18)</f>
        <v>1598746.7481957527</v>
      </c>
    </row>
    <row r="19" spans="1:15" x14ac:dyDescent="0.25">
      <c r="A19" t="s">
        <v>119</v>
      </c>
      <c r="C19" s="18">
        <f>SUM('Summary-Cost-G'!AN64:AN68)</f>
        <v>30655.028773372513</v>
      </c>
      <c r="D19" s="18">
        <f>SUM('Summary-Cost-G'!AO64:AO68)</f>
        <v>30655.028773372513</v>
      </c>
      <c r="E19" s="18">
        <f>SUM('Summary-Cost-G'!AP64:AP68)</f>
        <v>30655.028773372513</v>
      </c>
      <c r="F19" s="18">
        <f>SUM('Summary-Cost-G'!AQ64:AQ68)</f>
        <v>30655.028773372513</v>
      </c>
      <c r="G19" s="18">
        <f>SUM('Summary-Cost-G'!AR64:AR68)</f>
        <v>30655.028773372513</v>
      </c>
      <c r="H19" s="18">
        <f>SUM('Summary-Cost-G'!AS64:AS68)</f>
        <v>30655.028773372513</v>
      </c>
      <c r="I19" s="18">
        <f>SUM('Summary-Cost-G'!AT64:AT68)</f>
        <v>30655.028773372513</v>
      </c>
      <c r="J19" s="18">
        <f>SUM('Summary-Cost-G'!AU64:AU68)</f>
        <v>30655.028773372513</v>
      </c>
      <c r="K19" s="18">
        <f>SUM('Summary-Cost-G'!AV64:AV68)</f>
        <v>30655.028773372513</v>
      </c>
      <c r="L19" s="18">
        <f>SUM('Summary-Cost-G'!AW64:AW68)</f>
        <v>30655.028773372513</v>
      </c>
      <c r="M19" s="18">
        <f>SUM('Summary-Cost-G'!AX64:AX68)</f>
        <v>30655.028773372513</v>
      </c>
      <c r="N19" s="18">
        <f>SUM('Summary-Cost-G'!AY64:AY68)</f>
        <v>30655.028773372513</v>
      </c>
      <c r="O19" s="28">
        <f t="shared" ref="O19:O20" si="4">SUM(C19:N19)</f>
        <v>367860.34528047027</v>
      </c>
    </row>
    <row r="20" spans="1:15" x14ac:dyDescent="0.25">
      <c r="A20" t="s">
        <v>120</v>
      </c>
      <c r="C20" s="18">
        <f>SUM('Summary-Cost-G'!AN69:AN70)</f>
        <v>101418.08407874475</v>
      </c>
      <c r="D20" s="18">
        <f>SUM('Summary-Cost-G'!AO69:AO70)</f>
        <v>101418.08407874475</v>
      </c>
      <c r="E20" s="18">
        <f>SUM('Summary-Cost-G'!AP69:AP70)</f>
        <v>101418.08407874475</v>
      </c>
      <c r="F20" s="18">
        <f>SUM('Summary-Cost-G'!AQ69:AQ70)</f>
        <v>101418.08407874475</v>
      </c>
      <c r="G20" s="18">
        <f>SUM('Summary-Cost-G'!AR69:AR70)</f>
        <v>101418.08407874475</v>
      </c>
      <c r="H20" s="18">
        <f>SUM('Summary-Cost-G'!AS69:AS70)</f>
        <v>101418.08407874475</v>
      </c>
      <c r="I20" s="18">
        <f>SUM('Summary-Cost-G'!AT69:AT70)</f>
        <v>101418.08407874475</v>
      </c>
      <c r="J20" s="18">
        <f>SUM('Summary-Cost-G'!AU69:AU70)</f>
        <v>101418.08407874475</v>
      </c>
      <c r="K20" s="18">
        <f>SUM('Summary-Cost-G'!AV69:AV70)</f>
        <v>101418.08407874475</v>
      </c>
      <c r="L20" s="18">
        <f>SUM('Summary-Cost-G'!AW69:AW70)</f>
        <v>101418.08407874475</v>
      </c>
      <c r="M20" s="18">
        <f>SUM('Summary-Cost-G'!AX69:AX70)</f>
        <v>101418.08407874475</v>
      </c>
      <c r="N20" s="18">
        <f>SUM('Summary-Cost-G'!AY69:AY70)</f>
        <v>101418.08407874475</v>
      </c>
      <c r="O20" s="28">
        <f t="shared" si="4"/>
        <v>1217017.008944937</v>
      </c>
    </row>
    <row r="21" spans="1:15" ht="13.45" thickBot="1" x14ac:dyDescent="0.3">
      <c r="A21" t="s">
        <v>127</v>
      </c>
      <c r="C21" s="30">
        <f>SUM(C18:C20)</f>
        <v>265302.00853509665</v>
      </c>
      <c r="D21" s="30">
        <f t="shared" ref="D21:O21" si="5">SUM(D18:D20)</f>
        <v>265302.00853509665</v>
      </c>
      <c r="E21" s="30">
        <f t="shared" si="5"/>
        <v>265302.00853509665</v>
      </c>
      <c r="F21" s="30">
        <f t="shared" si="5"/>
        <v>265302.00853509665</v>
      </c>
      <c r="G21" s="30">
        <f t="shared" si="5"/>
        <v>265302.00853509665</v>
      </c>
      <c r="H21" s="30">
        <f t="shared" si="5"/>
        <v>265302.00853509665</v>
      </c>
      <c r="I21" s="30">
        <f t="shared" si="5"/>
        <v>265302.00853509665</v>
      </c>
      <c r="J21" s="30">
        <f t="shared" si="5"/>
        <v>265302.00853509665</v>
      </c>
      <c r="K21" s="30">
        <f t="shared" si="5"/>
        <v>265302.00853509665</v>
      </c>
      <c r="L21" s="30">
        <f t="shared" si="5"/>
        <v>265302.00853509665</v>
      </c>
      <c r="M21" s="30">
        <f t="shared" si="5"/>
        <v>265302.00853509665</v>
      </c>
      <c r="N21" s="30">
        <f t="shared" si="5"/>
        <v>265302.00853509665</v>
      </c>
      <c r="O21" s="30">
        <f t="shared" si="5"/>
        <v>3183624.1024211599</v>
      </c>
    </row>
    <row r="24" spans="1:15" x14ac:dyDescent="0.25">
      <c r="A24" t="s">
        <v>128</v>
      </c>
      <c r="B24" s="18">
        <f>'Summary-Cost-G'!AM19</f>
        <v>406094.7178025</v>
      </c>
      <c r="C24" s="18">
        <f>'Summary-Cost-G'!AN19</f>
        <v>406094.7178025</v>
      </c>
      <c r="D24" s="18">
        <f>'Summary-Cost-G'!AO19</f>
        <v>406094.7178025</v>
      </c>
      <c r="E24" s="18">
        <f>'Summary-Cost-G'!AP19</f>
        <v>406094.7178025</v>
      </c>
      <c r="F24" s="18">
        <f>'Summary-Cost-G'!AQ19</f>
        <v>406094.7178025</v>
      </c>
      <c r="G24" s="18">
        <f>'Summary-Cost-G'!AR19</f>
        <v>406094.7178025</v>
      </c>
      <c r="H24" s="18">
        <f>'Summary-Cost-G'!AS19</f>
        <v>406094.7178025</v>
      </c>
      <c r="I24" s="18">
        <f>'Summary-Cost-G'!AT19</f>
        <v>406094.7178025</v>
      </c>
      <c r="J24" s="18">
        <f>'Summary-Cost-G'!AU19</f>
        <v>406094.7178025</v>
      </c>
      <c r="K24" s="18">
        <f>'Summary-Cost-G'!AV19</f>
        <v>406094.7178025</v>
      </c>
      <c r="L24" s="18">
        <f>'Summary-Cost-G'!AW19</f>
        <v>406094.7178025</v>
      </c>
      <c r="M24" s="18">
        <f>'Summary-Cost-G'!AX19</f>
        <v>406094.7178025</v>
      </c>
      <c r="N24" s="18">
        <f>'Summary-Cost-G'!AY19</f>
        <v>406094.7178025</v>
      </c>
      <c r="O24" s="18">
        <f t="shared" ref="O24:O25" si="6">(((B24+N24)/2)+C24+D24+E24+F24+G24+H24+I24+J24+K24+L24+M24)/12</f>
        <v>406094.71780249994</v>
      </c>
    </row>
    <row r="25" spans="1:15" x14ac:dyDescent="0.25">
      <c r="A25" t="s">
        <v>129</v>
      </c>
      <c r="B25" s="18">
        <f>'Summary-Cost-G'!AM99</f>
        <v>-70949.013304000953</v>
      </c>
      <c r="C25" s="18">
        <f>'Summary-Cost-G'!AN99</f>
        <v>-72059.005532661104</v>
      </c>
      <c r="D25" s="18">
        <f>'Summary-Cost-G'!AO99</f>
        <v>-73168.997761321283</v>
      </c>
      <c r="E25" s="18">
        <f>'Summary-Cost-G'!AP99</f>
        <v>-74278.989989981434</v>
      </c>
      <c r="F25" s="18">
        <f>'Summary-Cost-G'!AQ99</f>
        <v>-75388.982218641599</v>
      </c>
      <c r="G25" s="18">
        <f>'Summary-Cost-G'!AR99</f>
        <v>-76498.974447301764</v>
      </c>
      <c r="H25" s="18">
        <f>'Summary-Cost-G'!AS99</f>
        <v>-77608.966675961914</v>
      </c>
      <c r="I25" s="18">
        <f>'Summary-Cost-G'!AT99</f>
        <v>-78718.958904622094</v>
      </c>
      <c r="J25" s="18">
        <f>'Summary-Cost-G'!AU99</f>
        <v>-79828.951133282244</v>
      </c>
      <c r="K25" s="18">
        <f>'Summary-Cost-G'!AV99</f>
        <v>-80938.943361942424</v>
      </c>
      <c r="L25" s="18">
        <f>'Summary-Cost-G'!AW99</f>
        <v>-82048.935590602574</v>
      </c>
      <c r="M25" s="18">
        <f>'Summary-Cost-G'!AX99</f>
        <v>-83158.927819262739</v>
      </c>
      <c r="N25" s="18">
        <f>'Summary-Cost-G'!AY99</f>
        <v>-84268.920047922904</v>
      </c>
      <c r="O25" s="18">
        <f t="shared" si="6"/>
        <v>-77608.966675961929</v>
      </c>
    </row>
    <row r="26" spans="1:15" ht="13.45" thickBot="1" x14ac:dyDescent="0.3">
      <c r="A26" t="s">
        <v>130</v>
      </c>
      <c r="B26" s="30">
        <f>SUM(B24:B25)</f>
        <v>335145.70449849905</v>
      </c>
      <c r="C26" s="30">
        <f t="shared" ref="C26:O26" si="7">SUM(C24:C25)</f>
        <v>334035.7122698389</v>
      </c>
      <c r="D26" s="30">
        <f t="shared" si="7"/>
        <v>332925.72004117875</v>
      </c>
      <c r="E26" s="30">
        <f t="shared" si="7"/>
        <v>331815.7278125186</v>
      </c>
      <c r="F26" s="30">
        <f t="shared" si="7"/>
        <v>330705.73558385839</v>
      </c>
      <c r="G26" s="30">
        <f t="shared" si="7"/>
        <v>329595.74335519824</v>
      </c>
      <c r="H26" s="30">
        <f t="shared" si="7"/>
        <v>328485.75112653809</v>
      </c>
      <c r="I26" s="30">
        <f t="shared" si="7"/>
        <v>327375.75889787788</v>
      </c>
      <c r="J26" s="30">
        <f t="shared" si="7"/>
        <v>326265.76666921773</v>
      </c>
      <c r="K26" s="30">
        <f t="shared" si="7"/>
        <v>325155.77444055758</v>
      </c>
      <c r="L26" s="30">
        <f t="shared" si="7"/>
        <v>324045.78221189743</v>
      </c>
      <c r="M26" s="30">
        <f t="shared" si="7"/>
        <v>322935.78998323728</v>
      </c>
      <c r="N26" s="30">
        <f t="shared" si="7"/>
        <v>321825.79775457713</v>
      </c>
      <c r="O26" s="30">
        <f t="shared" si="7"/>
        <v>328485.75112653803</v>
      </c>
    </row>
    <row r="28" spans="1:15" x14ac:dyDescent="0.25">
      <c r="A28" t="s">
        <v>131</v>
      </c>
      <c r="C28" s="18">
        <f>'Summary-Cost-G'!AN79</f>
        <v>1109.9922286601668</v>
      </c>
      <c r="D28" s="18">
        <f>'Summary-Cost-G'!AO79</f>
        <v>1109.9922286601668</v>
      </c>
      <c r="E28" s="18">
        <f>'Summary-Cost-G'!AP79</f>
        <v>1109.9922286601668</v>
      </c>
      <c r="F28" s="18">
        <f>'Summary-Cost-G'!AQ79</f>
        <v>1109.9922286601668</v>
      </c>
      <c r="G28" s="18">
        <f>'Summary-Cost-G'!AR79</f>
        <v>1109.9922286601668</v>
      </c>
      <c r="H28" s="18">
        <f>'Summary-Cost-G'!AS79</f>
        <v>1109.9922286601668</v>
      </c>
      <c r="I28" s="18">
        <f>'Summary-Cost-G'!AT79</f>
        <v>1109.9922286601668</v>
      </c>
      <c r="J28" s="18">
        <f>'Summary-Cost-G'!AU79</f>
        <v>1109.9922286601668</v>
      </c>
      <c r="K28" s="18">
        <f>'Summary-Cost-G'!AV79</f>
        <v>1109.9922286601668</v>
      </c>
      <c r="L28" s="18">
        <f>'Summary-Cost-G'!AW79</f>
        <v>1109.9922286601668</v>
      </c>
      <c r="M28" s="18">
        <f>'Summary-Cost-G'!AX79</f>
        <v>1109.9922286601668</v>
      </c>
      <c r="N28" s="18">
        <f>'Summary-Cost-G'!AY79</f>
        <v>1109.9922286601668</v>
      </c>
      <c r="O28" s="28">
        <f>SUM(C28:N28)</f>
        <v>13319.906743922002</v>
      </c>
    </row>
  </sheetData>
  <pageMargins left="0.7" right="0.7" top="0.75" bottom="0.75" header="0.3" footer="0.3"/>
  <pageSetup scale="62" orientation="landscape" r:id="rId1"/>
  <headerFooter>
    <oddHeader xml:space="preserve">&amp;RExh. AIW-4
Dockets UE-200900, UG-200901, UE-200894
Page &amp;P of &amp;N
</oddHeader>
    <oddFooter>&amp;L&amp;F ! &amp;A&amp;RPage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E103"/>
  <sheetViews>
    <sheetView tabSelected="1" zoomScaleNormal="100" workbookViewId="0">
      <pane xSplit="4" ySplit="1" topLeftCell="AC9" activePane="bottomRight" state="frozen"/>
      <selection activeCell="G4" sqref="G4"/>
      <selection pane="topRight" activeCell="G4" sqref="G4"/>
      <selection pane="bottomLeft" activeCell="G4" sqref="G4"/>
      <selection pane="bottomRight" activeCell="G4" sqref="G4"/>
    </sheetView>
  </sheetViews>
  <sheetFormatPr defaultRowHeight="12.9" x14ac:dyDescent="0.25"/>
  <cols>
    <col min="1" max="1" width="28.3984375" bestFit="1" customWidth="1"/>
    <col min="6" max="18" width="11.69921875" bestFit="1" customWidth="1"/>
    <col min="19" max="19" width="11.69921875" style="18" bestFit="1" customWidth="1"/>
    <col min="20" max="22" width="11.69921875" bestFit="1" customWidth="1"/>
    <col min="23" max="43" width="11.69921875" customWidth="1"/>
    <col min="44" max="54" width="12.3984375" bestFit="1" customWidth="1"/>
    <col min="55" max="55" width="11.69921875" bestFit="1" customWidth="1"/>
    <col min="56" max="56" width="11.3984375" bestFit="1" customWidth="1"/>
    <col min="57" max="57" width="11.69921875" bestFit="1" customWidth="1"/>
  </cols>
  <sheetData>
    <row r="1" spans="1:57" s="6" customFormat="1" x14ac:dyDescent="0.25">
      <c r="B1" s="6" t="s">
        <v>0</v>
      </c>
      <c r="C1" s="6" t="s">
        <v>104</v>
      </c>
      <c r="D1" s="6" t="s">
        <v>3</v>
      </c>
      <c r="F1" s="29">
        <v>201812</v>
      </c>
      <c r="G1" s="29">
        <v>201901</v>
      </c>
      <c r="H1" s="29">
        <v>201902</v>
      </c>
      <c r="I1" s="29">
        <v>201903</v>
      </c>
      <c r="J1" s="29">
        <v>201904</v>
      </c>
      <c r="K1" s="29">
        <v>201905</v>
      </c>
      <c r="L1" s="29">
        <v>201906</v>
      </c>
      <c r="M1" s="29">
        <v>201907</v>
      </c>
      <c r="N1" s="29">
        <v>201908</v>
      </c>
      <c r="O1" s="29">
        <v>201909</v>
      </c>
      <c r="P1" s="29">
        <v>201910</v>
      </c>
      <c r="Q1" s="29">
        <v>201911</v>
      </c>
      <c r="R1" s="29">
        <v>201912</v>
      </c>
      <c r="S1" s="29">
        <v>202001</v>
      </c>
      <c r="T1" s="29">
        <v>202002</v>
      </c>
      <c r="U1" s="29">
        <v>202003</v>
      </c>
      <c r="V1" s="29">
        <v>202004</v>
      </c>
      <c r="W1" s="29">
        <v>202005</v>
      </c>
      <c r="X1" s="29">
        <v>202006</v>
      </c>
      <c r="Y1" s="29">
        <v>202007</v>
      </c>
      <c r="Z1" s="29">
        <v>202008</v>
      </c>
      <c r="AA1" s="29">
        <v>202009</v>
      </c>
      <c r="AB1" s="29">
        <v>202010</v>
      </c>
      <c r="AC1" s="29">
        <v>202011</v>
      </c>
      <c r="AD1" s="29">
        <v>202012</v>
      </c>
      <c r="AE1" s="29">
        <v>202101</v>
      </c>
      <c r="AF1" s="29">
        <v>202102</v>
      </c>
      <c r="AG1" s="29">
        <v>202103</v>
      </c>
      <c r="AH1" s="29">
        <v>202104</v>
      </c>
      <c r="AI1" s="29">
        <v>202105</v>
      </c>
      <c r="AJ1" s="29">
        <v>202106</v>
      </c>
      <c r="AK1" s="29">
        <v>202107</v>
      </c>
      <c r="AL1" s="29">
        <v>202108</v>
      </c>
      <c r="AM1" s="29">
        <v>202109</v>
      </c>
      <c r="AN1" s="29">
        <v>202110</v>
      </c>
      <c r="AO1" s="29">
        <v>202111</v>
      </c>
      <c r="AP1" s="29">
        <v>202112</v>
      </c>
      <c r="AQ1" s="29">
        <v>202201</v>
      </c>
      <c r="AR1" s="29">
        <v>202202</v>
      </c>
      <c r="AS1" s="29">
        <v>202203</v>
      </c>
      <c r="AT1" s="29">
        <v>202204</v>
      </c>
      <c r="AU1" s="29">
        <v>202205</v>
      </c>
      <c r="AV1" s="29">
        <v>202206</v>
      </c>
      <c r="AW1" s="29">
        <v>202207</v>
      </c>
      <c r="AX1" s="29">
        <v>202208</v>
      </c>
      <c r="AY1" s="29">
        <v>202209</v>
      </c>
      <c r="AZ1" s="29">
        <v>202210</v>
      </c>
      <c r="BA1" s="29">
        <v>202211</v>
      </c>
      <c r="BB1" s="29">
        <v>202212</v>
      </c>
      <c r="BC1" s="29">
        <v>201912</v>
      </c>
    </row>
    <row r="2" spans="1:57" x14ac:dyDescent="0.25">
      <c r="A2" t="s">
        <v>113</v>
      </c>
      <c r="B2" t="s">
        <v>12</v>
      </c>
      <c r="C2" t="s">
        <v>102</v>
      </c>
      <c r="D2" t="s">
        <v>27</v>
      </c>
      <c r="E2">
        <v>6.6600000000000006E-2</v>
      </c>
      <c r="F2" s="18">
        <v>0</v>
      </c>
      <c r="G2" s="28">
        <f>F2+G22+G42</f>
        <v>0</v>
      </c>
      <c r="H2" s="28">
        <f t="shared" ref="H2:V2" si="0">G2+H22+H42</f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28">
        <f t="shared" si="0"/>
        <v>0</v>
      </c>
      <c r="V2" s="28">
        <f t="shared" si="0"/>
        <v>0</v>
      </c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18">
        <v>0</v>
      </c>
      <c r="BD2" s="28">
        <f>BC2-R2</f>
        <v>0</v>
      </c>
      <c r="BE2" s="18">
        <f>(((F2+R2)/2)+G2+H2+I2+J2+K2+L2+M2+N2+O2+P2+Q2)/12</f>
        <v>0</v>
      </c>
    </row>
    <row r="3" spans="1:57" x14ac:dyDescent="0.25">
      <c r="D3" t="s">
        <v>53</v>
      </c>
      <c r="E3">
        <f t="shared" ref="E3:E4" si="1">1/15</f>
        <v>6.6666666666666666E-2</v>
      </c>
      <c r="F3" s="18">
        <v>4076143.95</v>
      </c>
      <c r="G3" s="28">
        <f t="shared" ref="G3:V18" si="2">F3+G23+G43</f>
        <v>4304262.0200000005</v>
      </c>
      <c r="H3" s="28">
        <f t="shared" si="2"/>
        <v>5225870.8500000006</v>
      </c>
      <c r="I3" s="28">
        <f t="shared" si="2"/>
        <v>6984605.7200000007</v>
      </c>
      <c r="J3" s="28">
        <f t="shared" si="2"/>
        <v>7655748.8800000008</v>
      </c>
      <c r="K3" s="28">
        <f t="shared" si="2"/>
        <v>8561740.4300000016</v>
      </c>
      <c r="L3" s="28">
        <f t="shared" si="2"/>
        <v>10876421.98</v>
      </c>
      <c r="M3" s="28">
        <f t="shared" si="2"/>
        <v>11379896.310000001</v>
      </c>
      <c r="N3" s="28">
        <f t="shared" si="2"/>
        <v>12593089.970000001</v>
      </c>
      <c r="O3" s="28">
        <f t="shared" si="2"/>
        <v>13743348.73</v>
      </c>
      <c r="P3" s="28">
        <f t="shared" si="2"/>
        <v>13713394.42</v>
      </c>
      <c r="Q3" s="28">
        <f t="shared" si="2"/>
        <v>14614430</v>
      </c>
      <c r="R3" s="28">
        <f t="shared" si="2"/>
        <v>17479991.900000002</v>
      </c>
      <c r="S3" s="28">
        <f t="shared" si="2"/>
        <v>18017134.450000003</v>
      </c>
      <c r="T3" s="28">
        <f t="shared" si="2"/>
        <v>18687913.270000003</v>
      </c>
      <c r="U3" s="28">
        <f t="shared" si="2"/>
        <v>19746473.280000005</v>
      </c>
      <c r="V3" s="28">
        <f t="shared" si="2"/>
        <v>19871233.830000006</v>
      </c>
      <c r="W3" s="28">
        <f t="shared" ref="W3:W10" si="3">V3+W23+W43</f>
        <v>20371532.180000007</v>
      </c>
      <c r="X3" s="28">
        <f t="shared" ref="X3:X10" si="4">W3+X23+X43</f>
        <v>21320253.010000005</v>
      </c>
      <c r="Y3" s="28">
        <f t="shared" ref="Y3:Y10" si="5">X3+Y23+Y43</f>
        <v>21912487.410000004</v>
      </c>
      <c r="Z3" s="28">
        <f t="shared" ref="Z3:Z10" si="6">Y3+Z23+Z43</f>
        <v>22381313.730000004</v>
      </c>
      <c r="AA3" s="28">
        <f t="shared" ref="AA3:AA10" si="7">Z3+AA23+AA43</f>
        <v>22677691.830000006</v>
      </c>
      <c r="AB3" s="28">
        <f t="shared" ref="AB3:AB10" si="8">AA3+AB23+AB43</f>
        <v>23449253.650000006</v>
      </c>
      <c r="AC3" s="28">
        <f t="shared" ref="AC3:AC10" si="9">AB3+AC23+AC43</f>
        <v>23689078.900000006</v>
      </c>
      <c r="AD3" s="28">
        <f t="shared" ref="AD3:AD10" si="10">AC3+AD23+AD43</f>
        <v>23811211.330000006</v>
      </c>
      <c r="AE3" s="28">
        <f t="shared" ref="AE3:AE10" si="11">AD3+AE23+AE43</f>
        <v>23913108.620000005</v>
      </c>
      <c r="AF3" s="28">
        <f t="shared" ref="AF3:AF10" si="12">AE3+AF23+AF43</f>
        <v>24043347.323505923</v>
      </c>
      <c r="AG3" s="28">
        <f t="shared" ref="AG3:AG10" si="13">AF3+AG23+AG43</f>
        <v>23748666.037131973</v>
      </c>
      <c r="AH3" s="28">
        <f t="shared" ref="AH3:AH10" si="14">AG3+AH23+AH43</f>
        <v>23794431.630296774</v>
      </c>
      <c r="AI3" s="28">
        <f t="shared" ref="AI3:AI10" si="15">AH3+AI23+AI43</f>
        <v>23833588.864242375</v>
      </c>
      <c r="AJ3" s="28">
        <f t="shared" ref="AJ3:AJ10" si="16">AI3+AJ23+AJ43</f>
        <v>23874407.667402316</v>
      </c>
      <c r="AK3" s="28">
        <f t="shared" ref="AK3:AK10" si="17">AJ3+AK23+AK43</f>
        <v>23981201.222936295</v>
      </c>
      <c r="AL3" s="28">
        <f t="shared" ref="AL3:AL10" si="18">AK3+AL23+AL43</f>
        <v>23981201.222936295</v>
      </c>
      <c r="AM3" s="28">
        <f t="shared" ref="AM3:AM10" si="19">AL3+AM23+AM43</f>
        <v>23981201.222936295</v>
      </c>
      <c r="AN3" s="28">
        <f t="shared" ref="AN3:AN10" si="20">AM3+AN23+AN43</f>
        <v>23981201.222936295</v>
      </c>
      <c r="AO3" s="28">
        <f t="shared" ref="AO3:AO10" si="21">AN3+AO23+AO43</f>
        <v>23981201.222936295</v>
      </c>
      <c r="AP3" s="28">
        <f t="shared" ref="AP3:AP10" si="22">AO3+AP23+AP43</f>
        <v>23981201.222936295</v>
      </c>
      <c r="AQ3" s="28">
        <f t="shared" ref="AQ3:AQ10" si="23">AP3+AQ23+AQ43</f>
        <v>23981201.222936295</v>
      </c>
      <c r="AR3" s="28">
        <f t="shared" ref="AR3:AR10" si="24">AQ3+AR23+AR43</f>
        <v>23981201.222936295</v>
      </c>
      <c r="AS3" s="28">
        <f t="shared" ref="AS3:AS10" si="25">AR3+AS23+AS43</f>
        <v>23981201.222936295</v>
      </c>
      <c r="AT3" s="28">
        <f t="shared" ref="AT3:AT10" si="26">AS3+AT23+AT43</f>
        <v>23981201.222936295</v>
      </c>
      <c r="AU3" s="28">
        <f t="shared" ref="AU3:AU10" si="27">AT3+AU23+AU43</f>
        <v>23981201.222936295</v>
      </c>
      <c r="AV3" s="28">
        <f t="shared" ref="AV3:AV10" si="28">AU3+AV23+AV43</f>
        <v>23981201.222936295</v>
      </c>
      <c r="AW3" s="28">
        <f t="shared" ref="AW3:AW10" si="29">AV3+AW23+AW43</f>
        <v>23981201.222936295</v>
      </c>
      <c r="AX3" s="28">
        <f t="shared" ref="AX3:AX10" si="30">AW3+AX23+AX43</f>
        <v>23981201.222936295</v>
      </c>
      <c r="AY3" s="28">
        <f t="shared" ref="AY3:AY10" si="31">AX3+AY23+AY43</f>
        <v>23981201.222936295</v>
      </c>
      <c r="AZ3" s="28">
        <f t="shared" ref="AZ3:AZ10" si="32">AY3+AZ23+AZ43</f>
        <v>23981201.222936295</v>
      </c>
      <c r="BA3" s="28">
        <f t="shared" ref="BA3:BA10" si="33">AZ3+BA23+BA43</f>
        <v>23981201.222936295</v>
      </c>
      <c r="BB3" s="28">
        <f t="shared" ref="BB3:BB10" si="34">BA3+BB23+BB43</f>
        <v>23981201.222936295</v>
      </c>
      <c r="BC3" s="18">
        <v>17479991.899999999</v>
      </c>
      <c r="BD3" s="28">
        <f t="shared" ref="BD3:BD19" si="35">BC3-R3</f>
        <v>0</v>
      </c>
      <c r="BE3" s="18">
        <f t="shared" ref="BE3:BE10" si="36">(((F3+R3)/2)+G3+H3+I3+J3+K3+L3+M3+N3+O3+P3+Q3)/12</f>
        <v>10035906.436250001</v>
      </c>
    </row>
    <row r="4" spans="1:57" x14ac:dyDescent="0.25">
      <c r="C4" t="s">
        <v>103</v>
      </c>
      <c r="D4" t="s">
        <v>22</v>
      </c>
      <c r="E4">
        <f t="shared" si="1"/>
        <v>6.6666666666666666E-2</v>
      </c>
      <c r="F4" s="18">
        <v>2368.16</v>
      </c>
      <c r="G4" s="28">
        <f t="shared" si="2"/>
        <v>2368.16</v>
      </c>
      <c r="H4" s="28">
        <f t="shared" si="2"/>
        <v>2368.16</v>
      </c>
      <c r="I4" s="28">
        <f t="shared" si="2"/>
        <v>2368.16</v>
      </c>
      <c r="J4" s="28">
        <f t="shared" si="2"/>
        <v>2368.16</v>
      </c>
      <c r="K4" s="28">
        <f t="shared" si="2"/>
        <v>2368.16</v>
      </c>
      <c r="L4" s="28">
        <f t="shared" si="2"/>
        <v>2368.16</v>
      </c>
      <c r="M4" s="28">
        <f t="shared" si="2"/>
        <v>2368.16</v>
      </c>
      <c r="N4" s="28">
        <f t="shared" si="2"/>
        <v>2368.16</v>
      </c>
      <c r="O4" s="28">
        <f t="shared" si="2"/>
        <v>2368.16</v>
      </c>
      <c r="P4" s="28">
        <f t="shared" si="2"/>
        <v>2368.16</v>
      </c>
      <c r="Q4" s="28">
        <f t="shared" si="2"/>
        <v>2368.16</v>
      </c>
      <c r="R4" s="28">
        <f t="shared" si="2"/>
        <v>2368.16</v>
      </c>
      <c r="S4" s="28">
        <f t="shared" si="2"/>
        <v>2368.16</v>
      </c>
      <c r="T4" s="28">
        <f t="shared" si="2"/>
        <v>2368.16</v>
      </c>
      <c r="U4" s="28">
        <f t="shared" si="2"/>
        <v>2368.16</v>
      </c>
      <c r="V4" s="28">
        <f t="shared" si="2"/>
        <v>2368.16</v>
      </c>
      <c r="W4" s="28">
        <f t="shared" si="3"/>
        <v>2368.16</v>
      </c>
      <c r="X4" s="28">
        <f t="shared" si="4"/>
        <v>2368.16</v>
      </c>
      <c r="Y4" s="28">
        <f t="shared" si="5"/>
        <v>2368.16</v>
      </c>
      <c r="Z4" s="28">
        <f t="shared" si="6"/>
        <v>2368.16</v>
      </c>
      <c r="AA4" s="28">
        <f t="shared" si="7"/>
        <v>2368.16</v>
      </c>
      <c r="AB4" s="28">
        <f t="shared" si="8"/>
        <v>2368.16</v>
      </c>
      <c r="AC4" s="28">
        <f t="shared" si="9"/>
        <v>2368.16</v>
      </c>
      <c r="AD4" s="28">
        <f t="shared" si="10"/>
        <v>2368.16</v>
      </c>
      <c r="AE4" s="28">
        <f t="shared" si="11"/>
        <v>2368.16</v>
      </c>
      <c r="AF4" s="28">
        <f t="shared" si="12"/>
        <v>2368.16</v>
      </c>
      <c r="AG4" s="28">
        <f t="shared" si="13"/>
        <v>2368.16</v>
      </c>
      <c r="AH4" s="28">
        <f t="shared" si="14"/>
        <v>2368.16</v>
      </c>
      <c r="AI4" s="28">
        <f t="shared" si="15"/>
        <v>2368.16</v>
      </c>
      <c r="AJ4" s="28">
        <f t="shared" si="16"/>
        <v>2368.16</v>
      </c>
      <c r="AK4" s="28">
        <f t="shared" si="17"/>
        <v>2368.16</v>
      </c>
      <c r="AL4" s="28">
        <f t="shared" si="18"/>
        <v>2368.16</v>
      </c>
      <c r="AM4" s="28">
        <f t="shared" si="19"/>
        <v>2368.16</v>
      </c>
      <c r="AN4" s="28">
        <f t="shared" si="20"/>
        <v>2368.16</v>
      </c>
      <c r="AO4" s="28">
        <f t="shared" si="21"/>
        <v>2368.16</v>
      </c>
      <c r="AP4" s="28">
        <f t="shared" si="22"/>
        <v>2368.16</v>
      </c>
      <c r="AQ4" s="28">
        <f t="shared" si="23"/>
        <v>2368.16</v>
      </c>
      <c r="AR4" s="28">
        <f t="shared" si="24"/>
        <v>2368.16</v>
      </c>
      <c r="AS4" s="28">
        <f t="shared" si="25"/>
        <v>2368.16</v>
      </c>
      <c r="AT4" s="28">
        <f t="shared" si="26"/>
        <v>2368.16</v>
      </c>
      <c r="AU4" s="28">
        <f t="shared" si="27"/>
        <v>2368.16</v>
      </c>
      <c r="AV4" s="28">
        <f t="shared" si="28"/>
        <v>2368.16</v>
      </c>
      <c r="AW4" s="28">
        <f t="shared" si="29"/>
        <v>2368.16</v>
      </c>
      <c r="AX4" s="28">
        <f t="shared" si="30"/>
        <v>2368.16</v>
      </c>
      <c r="AY4" s="28">
        <f t="shared" si="31"/>
        <v>2368.16</v>
      </c>
      <c r="AZ4" s="28">
        <f t="shared" si="32"/>
        <v>2368.16</v>
      </c>
      <c r="BA4" s="28">
        <f t="shared" si="33"/>
        <v>2368.16</v>
      </c>
      <c r="BB4" s="28">
        <f t="shared" si="34"/>
        <v>2368.16</v>
      </c>
      <c r="BC4" s="18">
        <v>2368.16</v>
      </c>
      <c r="BD4" s="28">
        <f t="shared" si="35"/>
        <v>0</v>
      </c>
      <c r="BE4" s="18">
        <f t="shared" si="36"/>
        <v>2368.16</v>
      </c>
    </row>
    <row r="5" spans="1:57" x14ac:dyDescent="0.25">
      <c r="D5" t="s">
        <v>38</v>
      </c>
      <c r="E5">
        <f>1/5</f>
        <v>0.2</v>
      </c>
      <c r="F5" s="18">
        <v>392727.58449329995</v>
      </c>
      <c r="G5" s="28">
        <f t="shared" si="2"/>
        <v>392727.58449329995</v>
      </c>
      <c r="H5" s="28">
        <f t="shared" si="2"/>
        <v>392727.58449329995</v>
      </c>
      <c r="I5" s="28">
        <f t="shared" si="2"/>
        <v>392727.58449329995</v>
      </c>
      <c r="J5" s="28">
        <f t="shared" si="2"/>
        <v>392727.58449329995</v>
      </c>
      <c r="K5" s="28">
        <f t="shared" si="2"/>
        <v>392727.58449329995</v>
      </c>
      <c r="L5" s="28">
        <f t="shared" si="2"/>
        <v>392727.58449329995</v>
      </c>
      <c r="M5" s="28">
        <f t="shared" si="2"/>
        <v>392727.58449329995</v>
      </c>
      <c r="N5" s="28">
        <f t="shared" si="2"/>
        <v>392727.58449329995</v>
      </c>
      <c r="O5" s="28">
        <f t="shared" si="2"/>
        <v>392727.58449329995</v>
      </c>
      <c r="P5" s="28">
        <f t="shared" si="2"/>
        <v>392727.58449329995</v>
      </c>
      <c r="Q5" s="28">
        <f t="shared" si="2"/>
        <v>392727.58449329995</v>
      </c>
      <c r="R5" s="28">
        <f t="shared" si="2"/>
        <v>392727.58449329995</v>
      </c>
      <c r="S5" s="28">
        <f t="shared" si="2"/>
        <v>392727.58449329995</v>
      </c>
      <c r="T5" s="28">
        <f t="shared" si="2"/>
        <v>392727.58449329995</v>
      </c>
      <c r="U5" s="28">
        <f t="shared" si="2"/>
        <v>392727.58449329995</v>
      </c>
      <c r="V5" s="28">
        <f t="shared" si="2"/>
        <v>392727.58449329995</v>
      </c>
      <c r="W5" s="28">
        <f t="shared" si="3"/>
        <v>392727.58449329995</v>
      </c>
      <c r="X5" s="28">
        <f t="shared" si="4"/>
        <v>392727.58449329995</v>
      </c>
      <c r="Y5" s="28">
        <f t="shared" si="5"/>
        <v>392727.58449329995</v>
      </c>
      <c r="Z5" s="28">
        <f t="shared" si="6"/>
        <v>392727.58449329995</v>
      </c>
      <c r="AA5" s="28">
        <f t="shared" si="7"/>
        <v>392727.58449329995</v>
      </c>
      <c r="AB5" s="28">
        <f t="shared" si="8"/>
        <v>392727.58449329995</v>
      </c>
      <c r="AC5" s="28">
        <f t="shared" si="9"/>
        <v>392727.58449329995</v>
      </c>
      <c r="AD5" s="28">
        <f t="shared" si="10"/>
        <v>392727.58449329995</v>
      </c>
      <c r="AE5" s="28">
        <f t="shared" si="11"/>
        <v>392727.58449329995</v>
      </c>
      <c r="AF5" s="28">
        <f t="shared" si="12"/>
        <v>392727.58449329995</v>
      </c>
      <c r="AG5" s="28">
        <f t="shared" si="13"/>
        <v>392727.58449329995</v>
      </c>
      <c r="AH5" s="28">
        <f t="shared" si="14"/>
        <v>392727.58449329995</v>
      </c>
      <c r="AI5" s="28">
        <f t="shared" si="15"/>
        <v>392727.58449329995</v>
      </c>
      <c r="AJ5" s="28">
        <f t="shared" si="16"/>
        <v>392727.58449329995</v>
      </c>
      <c r="AK5" s="28">
        <f t="shared" si="17"/>
        <v>392727.58449329995</v>
      </c>
      <c r="AL5" s="28">
        <f t="shared" si="18"/>
        <v>392727.58449329995</v>
      </c>
      <c r="AM5" s="28">
        <f t="shared" si="19"/>
        <v>392727.58449329995</v>
      </c>
      <c r="AN5" s="28">
        <f t="shared" si="20"/>
        <v>392727.58449329995</v>
      </c>
      <c r="AO5" s="28">
        <f t="shared" si="21"/>
        <v>392727.58449329995</v>
      </c>
      <c r="AP5" s="28">
        <f t="shared" si="22"/>
        <v>392727.58449329995</v>
      </c>
      <c r="AQ5" s="28">
        <f t="shared" si="23"/>
        <v>392727.58449329995</v>
      </c>
      <c r="AR5" s="28">
        <f t="shared" si="24"/>
        <v>392727.58449329995</v>
      </c>
      <c r="AS5" s="28">
        <f t="shared" si="25"/>
        <v>392727.58449329995</v>
      </c>
      <c r="AT5" s="28">
        <f t="shared" si="26"/>
        <v>392727.58449329995</v>
      </c>
      <c r="AU5" s="28">
        <f t="shared" si="27"/>
        <v>392727.58449329995</v>
      </c>
      <c r="AV5" s="28">
        <f t="shared" si="28"/>
        <v>392727.58449329995</v>
      </c>
      <c r="AW5" s="28">
        <f t="shared" si="29"/>
        <v>392727.58449329995</v>
      </c>
      <c r="AX5" s="28">
        <f t="shared" si="30"/>
        <v>392727.58449329995</v>
      </c>
      <c r="AY5" s="28">
        <f t="shared" si="31"/>
        <v>392727.58449329995</v>
      </c>
      <c r="AZ5" s="28">
        <f t="shared" si="32"/>
        <v>392727.58449329995</v>
      </c>
      <c r="BA5" s="28">
        <f t="shared" si="33"/>
        <v>392727.58449329995</v>
      </c>
      <c r="BB5" s="28">
        <f t="shared" si="34"/>
        <v>392727.58449329995</v>
      </c>
      <c r="BC5" s="18">
        <v>392727.58449329995</v>
      </c>
      <c r="BD5" s="28">
        <f t="shared" si="35"/>
        <v>0</v>
      </c>
      <c r="BE5" s="18">
        <f t="shared" si="36"/>
        <v>392727.58449329995</v>
      </c>
    </row>
    <row r="6" spans="1:57" x14ac:dyDescent="0.25">
      <c r="D6" t="s">
        <v>18</v>
      </c>
      <c r="E6">
        <f>1/5</f>
        <v>0.2</v>
      </c>
      <c r="F6" s="18">
        <v>965796.84440150007</v>
      </c>
      <c r="G6" s="28">
        <f t="shared" si="2"/>
        <v>965904.75290350011</v>
      </c>
      <c r="H6" s="28">
        <f t="shared" si="2"/>
        <v>965983.23294080014</v>
      </c>
      <c r="I6" s="28">
        <f t="shared" si="2"/>
        <v>966835.93168020016</v>
      </c>
      <c r="J6" s="28">
        <f t="shared" si="2"/>
        <v>966955.72977520013</v>
      </c>
      <c r="K6" s="28">
        <f t="shared" si="2"/>
        <v>968353.95595860016</v>
      </c>
      <c r="L6" s="28">
        <f t="shared" si="2"/>
        <v>968557.54124330019</v>
      </c>
      <c r="M6" s="28">
        <f t="shared" si="2"/>
        <v>968823.79083420022</v>
      </c>
      <c r="N6" s="28">
        <f t="shared" si="2"/>
        <v>969204.18738560018</v>
      </c>
      <c r="O6" s="28">
        <f t="shared" si="2"/>
        <v>969962.77662040014</v>
      </c>
      <c r="P6" s="28">
        <f t="shared" si="2"/>
        <v>969824.3335043001</v>
      </c>
      <c r="Q6" s="28">
        <f t="shared" si="2"/>
        <v>970271.77380500012</v>
      </c>
      <c r="R6" s="28">
        <f t="shared" si="2"/>
        <v>1066025.7753684002</v>
      </c>
      <c r="S6" s="28">
        <f t="shared" si="2"/>
        <v>1066157.7061916001</v>
      </c>
      <c r="T6" s="28">
        <f t="shared" si="2"/>
        <v>1066535.0726309</v>
      </c>
      <c r="U6" s="28">
        <f t="shared" si="2"/>
        <v>1066839.4051232</v>
      </c>
      <c r="V6" s="28">
        <f t="shared" si="2"/>
        <v>1066962.7442980001</v>
      </c>
      <c r="W6" s="28">
        <f t="shared" si="3"/>
        <v>1067150.7342384001</v>
      </c>
      <c r="X6" s="28">
        <f t="shared" si="4"/>
        <v>1067242.4702439001</v>
      </c>
      <c r="Y6" s="28">
        <f t="shared" si="5"/>
        <v>1067242.4702439001</v>
      </c>
      <c r="Z6" s="28">
        <f t="shared" si="6"/>
        <v>1067242.4702439001</v>
      </c>
      <c r="AA6" s="28">
        <f t="shared" si="7"/>
        <v>1067246.0009000001</v>
      </c>
      <c r="AB6" s="28">
        <f t="shared" si="8"/>
        <v>1067415.9116773</v>
      </c>
      <c r="AC6" s="28">
        <f t="shared" si="9"/>
        <v>1067432.9812306</v>
      </c>
      <c r="AD6" s="28">
        <f t="shared" si="10"/>
        <v>1067432.9812306</v>
      </c>
      <c r="AE6" s="28">
        <f t="shared" si="11"/>
        <v>1067432.9812306</v>
      </c>
      <c r="AF6" s="28">
        <f t="shared" si="12"/>
        <v>1067432.9812306</v>
      </c>
      <c r="AG6" s="28">
        <f t="shared" si="13"/>
        <v>1067432.9812306</v>
      </c>
      <c r="AH6" s="28">
        <f t="shared" si="14"/>
        <v>1067432.9812306</v>
      </c>
      <c r="AI6" s="28">
        <f t="shared" si="15"/>
        <v>1067432.9812306</v>
      </c>
      <c r="AJ6" s="28">
        <f t="shared" si="16"/>
        <v>1067432.9812306</v>
      </c>
      <c r="AK6" s="28">
        <f t="shared" si="17"/>
        <v>1067432.9812306</v>
      </c>
      <c r="AL6" s="28">
        <f t="shared" si="18"/>
        <v>1067432.9812306</v>
      </c>
      <c r="AM6" s="28">
        <f t="shared" si="19"/>
        <v>1067432.9812306</v>
      </c>
      <c r="AN6" s="28">
        <f t="shared" si="20"/>
        <v>1067432.9812306</v>
      </c>
      <c r="AO6" s="28">
        <f t="shared" si="21"/>
        <v>1067432.9812306</v>
      </c>
      <c r="AP6" s="28">
        <f t="shared" si="22"/>
        <v>1067432.9812306</v>
      </c>
      <c r="AQ6" s="28">
        <f t="shared" si="23"/>
        <v>1067432.9812306</v>
      </c>
      <c r="AR6" s="28">
        <f t="shared" si="24"/>
        <v>1067432.9812306</v>
      </c>
      <c r="AS6" s="28">
        <f t="shared" si="25"/>
        <v>1067432.9812306</v>
      </c>
      <c r="AT6" s="28">
        <f t="shared" si="26"/>
        <v>1067432.9812306</v>
      </c>
      <c r="AU6" s="28">
        <f t="shared" si="27"/>
        <v>1067432.9812306</v>
      </c>
      <c r="AV6" s="28">
        <f t="shared" si="28"/>
        <v>1067432.9812306</v>
      </c>
      <c r="AW6" s="28">
        <f t="shared" si="29"/>
        <v>1067432.9812306</v>
      </c>
      <c r="AX6" s="28">
        <f t="shared" si="30"/>
        <v>1067432.9812306</v>
      </c>
      <c r="AY6" s="28">
        <f t="shared" si="31"/>
        <v>1067432.9812306</v>
      </c>
      <c r="AZ6" s="28">
        <f t="shared" si="32"/>
        <v>1067432.9812306</v>
      </c>
      <c r="BA6" s="28">
        <f t="shared" si="33"/>
        <v>1067432.9812306</v>
      </c>
      <c r="BB6" s="28">
        <f t="shared" si="34"/>
        <v>1067432.9812306</v>
      </c>
      <c r="BC6" s="18">
        <v>1066025.7753684002</v>
      </c>
      <c r="BD6" s="28">
        <f t="shared" si="35"/>
        <v>0</v>
      </c>
      <c r="BE6" s="18">
        <f t="shared" si="36"/>
        <v>972215.77637800423</v>
      </c>
    </row>
    <row r="7" spans="1:57" x14ac:dyDescent="0.25">
      <c r="D7" t="s">
        <v>33</v>
      </c>
      <c r="E7">
        <v>0.1429</v>
      </c>
      <c r="F7" s="18">
        <v>28759.98</v>
      </c>
      <c r="G7" s="28">
        <f t="shared" si="2"/>
        <v>28759.98</v>
      </c>
      <c r="H7" s="28">
        <f t="shared" si="2"/>
        <v>28759.98</v>
      </c>
      <c r="I7" s="28">
        <f t="shared" si="2"/>
        <v>29069.29</v>
      </c>
      <c r="J7" s="28">
        <f t="shared" si="2"/>
        <v>29069.29</v>
      </c>
      <c r="K7" s="28">
        <f t="shared" si="2"/>
        <v>29069.29</v>
      </c>
      <c r="L7" s="28">
        <f t="shared" si="2"/>
        <v>30390.43</v>
      </c>
      <c r="M7" s="28">
        <f t="shared" si="2"/>
        <v>30377.16</v>
      </c>
      <c r="N7" s="28">
        <f t="shared" si="2"/>
        <v>30377.16</v>
      </c>
      <c r="O7" s="28">
        <f t="shared" si="2"/>
        <v>35070.089999999997</v>
      </c>
      <c r="P7" s="28">
        <f t="shared" si="2"/>
        <v>35070.089999999997</v>
      </c>
      <c r="Q7" s="28">
        <f t="shared" si="2"/>
        <v>35070.089999999997</v>
      </c>
      <c r="R7" s="28">
        <f t="shared" si="2"/>
        <v>34649.35</v>
      </c>
      <c r="S7" s="28">
        <f t="shared" si="2"/>
        <v>34649.35</v>
      </c>
      <c r="T7" s="28">
        <f t="shared" si="2"/>
        <v>39314.299999999996</v>
      </c>
      <c r="U7" s="28">
        <f t="shared" si="2"/>
        <v>40148.509999999995</v>
      </c>
      <c r="V7" s="28">
        <f t="shared" si="2"/>
        <v>40148.509999999995</v>
      </c>
      <c r="W7" s="28">
        <f t="shared" si="3"/>
        <v>40148.509999999995</v>
      </c>
      <c r="X7" s="28">
        <f t="shared" si="4"/>
        <v>40148.509999999995</v>
      </c>
      <c r="Y7" s="28">
        <f t="shared" si="5"/>
        <v>40419.839999999997</v>
      </c>
      <c r="Z7" s="28">
        <f t="shared" si="6"/>
        <v>40419.839999999997</v>
      </c>
      <c r="AA7" s="28">
        <f t="shared" si="7"/>
        <v>40419.839999999997</v>
      </c>
      <c r="AB7" s="28">
        <f t="shared" si="8"/>
        <v>40419.839999999997</v>
      </c>
      <c r="AC7" s="28">
        <f t="shared" si="9"/>
        <v>40419.839999999997</v>
      </c>
      <c r="AD7" s="28">
        <f t="shared" si="10"/>
        <v>40419.839999999997</v>
      </c>
      <c r="AE7" s="28">
        <f t="shared" si="11"/>
        <v>40419.839999999997</v>
      </c>
      <c r="AF7" s="28">
        <f t="shared" si="12"/>
        <v>40419.839999999997</v>
      </c>
      <c r="AG7" s="28">
        <f t="shared" si="13"/>
        <v>40419.839999999997</v>
      </c>
      <c r="AH7" s="28">
        <f t="shared" si="14"/>
        <v>40419.839999999997</v>
      </c>
      <c r="AI7" s="28">
        <f t="shared" si="15"/>
        <v>40419.839999999997</v>
      </c>
      <c r="AJ7" s="28">
        <f t="shared" si="16"/>
        <v>40419.839999999997</v>
      </c>
      <c r="AK7" s="28">
        <f t="shared" si="17"/>
        <v>40419.839999999997</v>
      </c>
      <c r="AL7" s="28">
        <f t="shared" si="18"/>
        <v>40419.839999999997</v>
      </c>
      <c r="AM7" s="28">
        <f t="shared" si="19"/>
        <v>40419.839999999997</v>
      </c>
      <c r="AN7" s="28">
        <f t="shared" si="20"/>
        <v>40419.839999999997</v>
      </c>
      <c r="AO7" s="28">
        <f t="shared" si="21"/>
        <v>40419.839999999997</v>
      </c>
      <c r="AP7" s="28">
        <f t="shared" si="22"/>
        <v>40419.839999999997</v>
      </c>
      <c r="AQ7" s="28">
        <f t="shared" si="23"/>
        <v>40419.839999999997</v>
      </c>
      <c r="AR7" s="28">
        <f t="shared" si="24"/>
        <v>40419.839999999997</v>
      </c>
      <c r="AS7" s="28">
        <f t="shared" si="25"/>
        <v>40419.839999999997</v>
      </c>
      <c r="AT7" s="28">
        <f t="shared" si="26"/>
        <v>40419.839999999997</v>
      </c>
      <c r="AU7" s="28">
        <f t="shared" si="27"/>
        <v>40419.839999999997</v>
      </c>
      <c r="AV7" s="28">
        <f t="shared" si="28"/>
        <v>40419.839999999997</v>
      </c>
      <c r="AW7" s="28">
        <f t="shared" si="29"/>
        <v>40419.839999999997</v>
      </c>
      <c r="AX7" s="28">
        <f t="shared" si="30"/>
        <v>40419.839999999997</v>
      </c>
      <c r="AY7" s="28">
        <f t="shared" si="31"/>
        <v>40419.839999999997</v>
      </c>
      <c r="AZ7" s="28">
        <f t="shared" si="32"/>
        <v>40419.839999999997</v>
      </c>
      <c r="BA7" s="28">
        <f t="shared" si="33"/>
        <v>40419.839999999997</v>
      </c>
      <c r="BB7" s="28">
        <f t="shared" si="34"/>
        <v>40419.839999999997</v>
      </c>
      <c r="BC7" s="18">
        <v>34649.35</v>
      </c>
      <c r="BD7" s="28">
        <f t="shared" si="35"/>
        <v>0</v>
      </c>
      <c r="BE7" s="18">
        <f t="shared" si="36"/>
        <v>31065.62624999999</v>
      </c>
    </row>
    <row r="8" spans="1:57" x14ac:dyDescent="0.25">
      <c r="D8" t="s">
        <v>30</v>
      </c>
      <c r="E8">
        <v>3.4000000000000002E-2</v>
      </c>
      <c r="F8" s="18">
        <v>684623.41195620003</v>
      </c>
      <c r="G8" s="28">
        <f t="shared" si="2"/>
        <v>706224.29117300001</v>
      </c>
      <c r="H8" s="28">
        <f t="shared" si="2"/>
        <v>708588.57375340001</v>
      </c>
      <c r="I8" s="28">
        <f t="shared" si="2"/>
        <v>776814.31158820004</v>
      </c>
      <c r="J8" s="28">
        <f t="shared" si="2"/>
        <v>833351.79078899999</v>
      </c>
      <c r="K8" s="28">
        <f t="shared" si="2"/>
        <v>929195.64876899996</v>
      </c>
      <c r="L8" s="28">
        <f t="shared" si="2"/>
        <v>1017809.2145083999</v>
      </c>
      <c r="M8" s="28">
        <f t="shared" si="2"/>
        <v>1087317.8089727999</v>
      </c>
      <c r="N8" s="28">
        <f t="shared" si="2"/>
        <v>1165429.2245602</v>
      </c>
      <c r="O8" s="28">
        <f t="shared" si="2"/>
        <v>1197811.8447028</v>
      </c>
      <c r="P8" s="28">
        <f t="shared" si="2"/>
        <v>1223163.3442190001</v>
      </c>
      <c r="Q8" s="28">
        <f t="shared" si="2"/>
        <v>1282872.4151496</v>
      </c>
      <c r="R8" s="28">
        <f t="shared" si="2"/>
        <v>1309465.7873056</v>
      </c>
      <c r="S8" s="28">
        <f t="shared" si="2"/>
        <v>1362040.568497</v>
      </c>
      <c r="T8" s="28">
        <f t="shared" si="2"/>
        <v>1435665.4463872002</v>
      </c>
      <c r="U8" s="28">
        <f t="shared" si="2"/>
        <v>1445191.5655768001</v>
      </c>
      <c r="V8" s="28">
        <f t="shared" si="2"/>
        <v>1416263.1813258003</v>
      </c>
      <c r="W8" s="28">
        <f t="shared" si="3"/>
        <v>1431758.5722758002</v>
      </c>
      <c r="X8" s="28">
        <f t="shared" si="4"/>
        <v>1457921.6379838001</v>
      </c>
      <c r="Y8" s="28">
        <f t="shared" si="5"/>
        <v>1476293.1124454001</v>
      </c>
      <c r="Z8" s="28">
        <f t="shared" si="6"/>
        <v>1494487.8156552</v>
      </c>
      <c r="AA8" s="28">
        <f t="shared" si="7"/>
        <v>1514881.8078634001</v>
      </c>
      <c r="AB8" s="28">
        <f t="shared" si="8"/>
        <v>1552273.3140986001</v>
      </c>
      <c r="AC8" s="28">
        <f t="shared" si="9"/>
        <v>1562920.8519840001</v>
      </c>
      <c r="AD8" s="28">
        <f t="shared" si="10"/>
        <v>1542484.8602026</v>
      </c>
      <c r="AE8" s="28">
        <f t="shared" si="11"/>
        <v>1546743.9625331999</v>
      </c>
      <c r="AF8" s="28">
        <f t="shared" si="12"/>
        <v>1590176.1610442</v>
      </c>
      <c r="AG8" s="28">
        <f t="shared" si="13"/>
        <v>1671188.9280351999</v>
      </c>
      <c r="AH8" s="28">
        <f t="shared" si="14"/>
        <v>1719378.2497351998</v>
      </c>
      <c r="AI8" s="28">
        <f t="shared" si="15"/>
        <v>1789693.5714351998</v>
      </c>
      <c r="AJ8" s="28">
        <f t="shared" si="16"/>
        <v>1848410.2226751999</v>
      </c>
      <c r="AK8" s="28">
        <f t="shared" si="17"/>
        <v>1974756.9842551998</v>
      </c>
      <c r="AL8" s="28">
        <f t="shared" si="18"/>
        <v>2055716.4607751998</v>
      </c>
      <c r="AM8" s="28">
        <f t="shared" si="19"/>
        <v>2055716.4607751998</v>
      </c>
      <c r="AN8" s="28">
        <f t="shared" si="20"/>
        <v>2055716.4607751998</v>
      </c>
      <c r="AO8" s="28">
        <f t="shared" si="21"/>
        <v>2055716.4607751998</v>
      </c>
      <c r="AP8" s="28">
        <f t="shared" si="22"/>
        <v>2055716.4607751998</v>
      </c>
      <c r="AQ8" s="28">
        <f t="shared" si="23"/>
        <v>2055716.4607751998</v>
      </c>
      <c r="AR8" s="28">
        <f t="shared" si="24"/>
        <v>2055716.4607751998</v>
      </c>
      <c r="AS8" s="28">
        <f t="shared" si="25"/>
        <v>2055716.4607751998</v>
      </c>
      <c r="AT8" s="28">
        <f t="shared" si="26"/>
        <v>2055716.4607751998</v>
      </c>
      <c r="AU8" s="28">
        <f t="shared" si="27"/>
        <v>2055716.4607751998</v>
      </c>
      <c r="AV8" s="28">
        <f t="shared" si="28"/>
        <v>2055716.4607751998</v>
      </c>
      <c r="AW8" s="28">
        <f t="shared" si="29"/>
        <v>2055716.4607751998</v>
      </c>
      <c r="AX8" s="28">
        <f t="shared" si="30"/>
        <v>2055716.4607751998</v>
      </c>
      <c r="AY8" s="28">
        <f t="shared" si="31"/>
        <v>2055716.4607751998</v>
      </c>
      <c r="AZ8" s="28">
        <f t="shared" si="32"/>
        <v>2055716.4607751998</v>
      </c>
      <c r="BA8" s="28">
        <f t="shared" si="33"/>
        <v>2055716.4607751998</v>
      </c>
      <c r="BB8" s="28">
        <f t="shared" si="34"/>
        <v>2055716.4607751998</v>
      </c>
      <c r="BC8" s="18">
        <v>1309465.7873056</v>
      </c>
      <c r="BD8" s="28">
        <f t="shared" si="35"/>
        <v>0</v>
      </c>
      <c r="BE8" s="18">
        <f t="shared" si="36"/>
        <v>993801.92231802491</v>
      </c>
    </row>
    <row r="9" spans="1:57" x14ac:dyDescent="0.25">
      <c r="C9" t="s">
        <v>101</v>
      </c>
      <c r="D9" t="s">
        <v>44</v>
      </c>
      <c r="E9">
        <v>8.0086000000000004E-2</v>
      </c>
      <c r="F9" s="18">
        <v>4516367.2298630001</v>
      </c>
      <c r="G9" s="28">
        <f t="shared" si="2"/>
        <v>4516367.2298630001</v>
      </c>
      <c r="H9" s="28">
        <f t="shared" si="2"/>
        <v>4516367.2298630001</v>
      </c>
      <c r="I9" s="28">
        <f t="shared" si="2"/>
        <v>4516367.2298630001</v>
      </c>
      <c r="J9" s="28">
        <f t="shared" si="2"/>
        <v>4516367.2298630001</v>
      </c>
      <c r="K9" s="28">
        <f t="shared" si="2"/>
        <v>4516367.2298630001</v>
      </c>
      <c r="L9" s="28">
        <f t="shared" si="2"/>
        <v>4516367.2298630001</v>
      </c>
      <c r="M9" s="28">
        <f t="shared" si="2"/>
        <v>4516367.2298630001</v>
      </c>
      <c r="N9" s="28">
        <f t="shared" si="2"/>
        <v>4516367.2298630001</v>
      </c>
      <c r="O9" s="28">
        <f t="shared" si="2"/>
        <v>4516367.2298630001</v>
      </c>
      <c r="P9" s="28">
        <f t="shared" si="2"/>
        <v>4516367.2298630001</v>
      </c>
      <c r="Q9" s="28">
        <f t="shared" si="2"/>
        <v>4516367.2298630001</v>
      </c>
      <c r="R9" s="28">
        <f t="shared" si="2"/>
        <v>4327732.8784598</v>
      </c>
      <c r="S9" s="28">
        <f t="shared" si="2"/>
        <v>4327732.8784598</v>
      </c>
      <c r="T9" s="28">
        <f t="shared" si="2"/>
        <v>4327732.8784598</v>
      </c>
      <c r="U9" s="28">
        <f t="shared" si="2"/>
        <v>4327732.8784598</v>
      </c>
      <c r="V9" s="28">
        <f t="shared" si="2"/>
        <v>4327732.8784598</v>
      </c>
      <c r="W9" s="28">
        <f t="shared" si="3"/>
        <v>4327732.8784598</v>
      </c>
      <c r="X9" s="28">
        <f t="shared" si="4"/>
        <v>4327732.8784598</v>
      </c>
      <c r="Y9" s="28">
        <f t="shared" si="5"/>
        <v>4327732.8784598</v>
      </c>
      <c r="Z9" s="28">
        <f t="shared" si="6"/>
        <v>4327732.8784598</v>
      </c>
      <c r="AA9" s="28">
        <f t="shared" si="7"/>
        <v>4327732.8784598</v>
      </c>
      <c r="AB9" s="28">
        <f t="shared" si="8"/>
        <v>4327732.8784598</v>
      </c>
      <c r="AC9" s="28">
        <f t="shared" si="9"/>
        <v>4327732.8784598</v>
      </c>
      <c r="AD9" s="28">
        <f t="shared" si="10"/>
        <v>4327732.8784598</v>
      </c>
      <c r="AE9" s="28">
        <f t="shared" si="11"/>
        <v>4327732.8784598</v>
      </c>
      <c r="AF9" s="28">
        <f t="shared" si="12"/>
        <v>4327732.8784598</v>
      </c>
      <c r="AG9" s="28">
        <f t="shared" si="13"/>
        <v>4327732.8784598</v>
      </c>
      <c r="AH9" s="28">
        <f t="shared" si="14"/>
        <v>4327732.8784598</v>
      </c>
      <c r="AI9" s="28">
        <f t="shared" si="15"/>
        <v>4327732.8784598</v>
      </c>
      <c r="AJ9" s="28">
        <f t="shared" si="16"/>
        <v>4327732.8784598</v>
      </c>
      <c r="AK9" s="28">
        <f t="shared" si="17"/>
        <v>4327732.8784598</v>
      </c>
      <c r="AL9" s="28">
        <f t="shared" si="18"/>
        <v>4327732.8784598</v>
      </c>
      <c r="AM9" s="28">
        <f t="shared" si="19"/>
        <v>4327732.8784598</v>
      </c>
      <c r="AN9" s="28">
        <f t="shared" si="20"/>
        <v>4327732.8784598</v>
      </c>
      <c r="AO9" s="28">
        <f t="shared" si="21"/>
        <v>4327732.8784598</v>
      </c>
      <c r="AP9" s="28">
        <f t="shared" si="22"/>
        <v>4327732.8784598</v>
      </c>
      <c r="AQ9" s="28">
        <f t="shared" si="23"/>
        <v>4327732.8784598</v>
      </c>
      <c r="AR9" s="28">
        <f t="shared" si="24"/>
        <v>4327732.8784598</v>
      </c>
      <c r="AS9" s="28">
        <f t="shared" si="25"/>
        <v>4327732.8784598</v>
      </c>
      <c r="AT9" s="28">
        <f t="shared" si="26"/>
        <v>4327732.8784598</v>
      </c>
      <c r="AU9" s="28">
        <f t="shared" si="27"/>
        <v>4327732.8784598</v>
      </c>
      <c r="AV9" s="28">
        <f t="shared" si="28"/>
        <v>4327732.8784598</v>
      </c>
      <c r="AW9" s="28">
        <f t="shared" si="29"/>
        <v>4327732.8784598</v>
      </c>
      <c r="AX9" s="28">
        <f t="shared" si="30"/>
        <v>4327732.8784598</v>
      </c>
      <c r="AY9" s="28">
        <f t="shared" si="31"/>
        <v>4327732.8784598</v>
      </c>
      <c r="AZ9" s="28">
        <f t="shared" si="32"/>
        <v>4327732.8784598</v>
      </c>
      <c r="BA9" s="28">
        <f t="shared" si="33"/>
        <v>4327732.8784598</v>
      </c>
      <c r="BB9" s="28">
        <f t="shared" si="34"/>
        <v>4327732.8784598</v>
      </c>
      <c r="BC9" s="18">
        <v>4327732.8784598</v>
      </c>
      <c r="BD9" s="28">
        <f t="shared" si="35"/>
        <v>0</v>
      </c>
      <c r="BE9" s="18">
        <f t="shared" si="36"/>
        <v>4508507.4652212011</v>
      </c>
    </row>
    <row r="10" spans="1:57" x14ac:dyDescent="0.25">
      <c r="D10" t="s">
        <v>11</v>
      </c>
      <c r="E10">
        <f>0.2022794</f>
        <v>0.2022794</v>
      </c>
      <c r="F10" s="18">
        <v>3711177.5933057005</v>
      </c>
      <c r="G10" s="28">
        <f t="shared" si="2"/>
        <v>3981988.9742138004</v>
      </c>
      <c r="H10" s="28">
        <f t="shared" si="2"/>
        <v>4335500.9975615004</v>
      </c>
      <c r="I10" s="28">
        <f t="shared" si="2"/>
        <v>4520962.9464166006</v>
      </c>
      <c r="J10" s="28">
        <f t="shared" si="2"/>
        <v>4538354.5549158007</v>
      </c>
      <c r="K10" s="28">
        <f t="shared" si="2"/>
        <v>4569770.5778162004</v>
      </c>
      <c r="L10" s="28">
        <f t="shared" si="2"/>
        <v>4572173.5755933002</v>
      </c>
      <c r="M10" s="28">
        <f t="shared" si="2"/>
        <v>4572414.2180009</v>
      </c>
      <c r="N10" s="28">
        <f t="shared" si="2"/>
        <v>4392215.3365837</v>
      </c>
      <c r="O10" s="28">
        <f t="shared" si="2"/>
        <v>4392847.4952721</v>
      </c>
      <c r="P10" s="28">
        <f t="shared" si="2"/>
        <v>4392732.1287387004</v>
      </c>
      <c r="Q10" s="28">
        <f t="shared" si="2"/>
        <v>4393111.9174133008</v>
      </c>
      <c r="R10" s="28">
        <f t="shared" si="2"/>
        <v>4345766.6314065009</v>
      </c>
      <c r="S10" s="28">
        <f t="shared" si="2"/>
        <v>4345863.0015572011</v>
      </c>
      <c r="T10" s="28">
        <f t="shared" si="2"/>
        <v>4346156.5277779009</v>
      </c>
      <c r="U10" s="28">
        <f t="shared" si="2"/>
        <v>4244615.1628518011</v>
      </c>
      <c r="V10" s="28">
        <f t="shared" si="2"/>
        <v>4244717.9464902012</v>
      </c>
      <c r="W10" s="28">
        <f t="shared" si="3"/>
        <v>4244874.6027884008</v>
      </c>
      <c r="X10" s="28">
        <f t="shared" si="4"/>
        <v>4303715.5865334012</v>
      </c>
      <c r="Y10" s="28">
        <f t="shared" si="5"/>
        <v>4303715.5865334012</v>
      </c>
      <c r="Z10" s="28">
        <f t="shared" si="6"/>
        <v>4303716.5600774009</v>
      </c>
      <c r="AA10" s="28">
        <f t="shared" si="7"/>
        <v>4303719.5040281005</v>
      </c>
      <c r="AB10" s="28">
        <f t="shared" si="8"/>
        <v>4303861.0951016005</v>
      </c>
      <c r="AC10" s="28">
        <f t="shared" si="9"/>
        <v>4303875.3189848009</v>
      </c>
      <c r="AD10" s="28">
        <f t="shared" si="10"/>
        <v>4305904.0851138011</v>
      </c>
      <c r="AE10" s="28">
        <f t="shared" si="11"/>
        <v>4303088.6666690009</v>
      </c>
      <c r="AF10" s="28">
        <f t="shared" si="12"/>
        <v>4303088.6666690009</v>
      </c>
      <c r="AG10" s="28">
        <f t="shared" si="13"/>
        <v>4303088.6666690009</v>
      </c>
      <c r="AH10" s="28">
        <f t="shared" si="14"/>
        <v>4303088.6666690009</v>
      </c>
      <c r="AI10" s="28">
        <f t="shared" si="15"/>
        <v>4303088.6666690009</v>
      </c>
      <c r="AJ10" s="28">
        <f t="shared" si="16"/>
        <v>4303088.6666690009</v>
      </c>
      <c r="AK10" s="28">
        <f t="shared" si="17"/>
        <v>4303088.6666690009</v>
      </c>
      <c r="AL10" s="28">
        <f t="shared" si="18"/>
        <v>4303088.6666690009</v>
      </c>
      <c r="AM10" s="28">
        <f t="shared" si="19"/>
        <v>4303088.6666690009</v>
      </c>
      <c r="AN10" s="28">
        <f t="shared" si="20"/>
        <v>4303088.6666690009</v>
      </c>
      <c r="AO10" s="28">
        <f t="shared" si="21"/>
        <v>4303088.6666690009</v>
      </c>
      <c r="AP10" s="28">
        <f t="shared" si="22"/>
        <v>4303088.6666690009</v>
      </c>
      <c r="AQ10" s="28">
        <f t="shared" si="23"/>
        <v>4303088.6666690009</v>
      </c>
      <c r="AR10" s="28">
        <f t="shared" si="24"/>
        <v>4303088.6666690009</v>
      </c>
      <c r="AS10" s="28">
        <f t="shared" si="25"/>
        <v>4303088.6666690009</v>
      </c>
      <c r="AT10" s="28">
        <f t="shared" si="26"/>
        <v>4303088.6666690009</v>
      </c>
      <c r="AU10" s="28">
        <f t="shared" si="27"/>
        <v>4303088.6666690009</v>
      </c>
      <c r="AV10" s="28">
        <f t="shared" si="28"/>
        <v>4303088.6666690009</v>
      </c>
      <c r="AW10" s="28">
        <f t="shared" si="29"/>
        <v>4303088.6666690009</v>
      </c>
      <c r="AX10" s="28">
        <f t="shared" si="30"/>
        <v>4303088.6666690009</v>
      </c>
      <c r="AY10" s="28">
        <f t="shared" si="31"/>
        <v>4303088.6666690009</v>
      </c>
      <c r="AZ10" s="28">
        <f t="shared" si="32"/>
        <v>4303088.6666690009</v>
      </c>
      <c r="BA10" s="28">
        <f t="shared" si="33"/>
        <v>4303088.6666690009</v>
      </c>
      <c r="BB10" s="28">
        <f t="shared" si="34"/>
        <v>4303088.6666690009</v>
      </c>
      <c r="BC10" s="18">
        <v>4345766.6314065</v>
      </c>
      <c r="BD10" s="28">
        <f>BC10-R10</f>
        <v>0</v>
      </c>
      <c r="BE10" s="18">
        <f t="shared" si="36"/>
        <v>4390878.7362401681</v>
      </c>
    </row>
    <row r="11" spans="1:57" ht="13.45" thickBot="1" x14ac:dyDescent="0.3">
      <c r="B11" t="s">
        <v>69</v>
      </c>
      <c r="F11" s="30">
        <f>SUM(F2:F10)</f>
        <v>14377964.7540197</v>
      </c>
      <c r="G11" s="30">
        <f t="shared" ref="G11:BE11" si="37">SUM(G2:G10)</f>
        <v>14898602.992646601</v>
      </c>
      <c r="H11" s="30">
        <f t="shared" si="37"/>
        <v>16176166.608612001</v>
      </c>
      <c r="I11" s="30">
        <f t="shared" si="37"/>
        <v>18189751.174041305</v>
      </c>
      <c r="J11" s="30">
        <f t="shared" si="37"/>
        <v>18934943.219836302</v>
      </c>
      <c r="K11" s="30">
        <f t="shared" si="37"/>
        <v>19969592.876900103</v>
      </c>
      <c r="L11" s="30">
        <f t="shared" si="37"/>
        <v>22376815.715701301</v>
      </c>
      <c r="M11" s="30">
        <f t="shared" si="37"/>
        <v>22950292.262164202</v>
      </c>
      <c r="N11" s="30">
        <f t="shared" si="37"/>
        <v>24061778.852885801</v>
      </c>
      <c r="O11" s="30">
        <f t="shared" si="37"/>
        <v>25250503.910951603</v>
      </c>
      <c r="P11" s="30">
        <f t="shared" si="37"/>
        <v>25245647.2908183</v>
      </c>
      <c r="Q11" s="30">
        <f t="shared" si="37"/>
        <v>26207219.170724202</v>
      </c>
      <c r="R11" s="30">
        <f t="shared" si="37"/>
        <v>28958728.067033608</v>
      </c>
      <c r="S11" s="30">
        <f t="shared" si="37"/>
        <v>29548673.699198902</v>
      </c>
      <c r="T11" s="30">
        <f t="shared" si="37"/>
        <v>30298413.239749104</v>
      </c>
      <c r="U11" s="30">
        <f t="shared" si="37"/>
        <v>31266096.546504907</v>
      </c>
      <c r="V11" s="30">
        <f t="shared" si="37"/>
        <v>31362154.835067108</v>
      </c>
      <c r="W11" s="30">
        <f t="shared" ref="W11:BB11" si="38">SUM(W2:W10)</f>
        <v>31878293.222255707</v>
      </c>
      <c r="X11" s="30">
        <f t="shared" si="38"/>
        <v>32912109.837714206</v>
      </c>
      <c r="Y11" s="30">
        <f t="shared" si="38"/>
        <v>33522987.042175803</v>
      </c>
      <c r="Z11" s="30">
        <f t="shared" si="38"/>
        <v>34010009.038929604</v>
      </c>
      <c r="AA11" s="30">
        <f t="shared" si="38"/>
        <v>34326787.6057446</v>
      </c>
      <c r="AB11" s="30">
        <f t="shared" si="38"/>
        <v>35136052.433830604</v>
      </c>
      <c r="AC11" s="30">
        <f t="shared" si="38"/>
        <v>35386556.515152507</v>
      </c>
      <c r="AD11" s="30">
        <f t="shared" si="38"/>
        <v>35490281.71950011</v>
      </c>
      <c r="AE11" s="30">
        <f t="shared" si="38"/>
        <v>35593622.693385907</v>
      </c>
      <c r="AF11" s="30">
        <f t="shared" si="38"/>
        <v>35767293.595402822</v>
      </c>
      <c r="AG11" s="30">
        <f t="shared" si="38"/>
        <v>35553625.076019876</v>
      </c>
      <c r="AH11" s="30">
        <f t="shared" si="38"/>
        <v>35647579.990884677</v>
      </c>
      <c r="AI11" s="30">
        <f t="shared" si="38"/>
        <v>35757052.546530277</v>
      </c>
      <c r="AJ11" s="30">
        <f t="shared" si="38"/>
        <v>35856588.00093022</v>
      </c>
      <c r="AK11" s="30">
        <f t="shared" si="38"/>
        <v>36089728.318044193</v>
      </c>
      <c r="AL11" s="30">
        <f t="shared" si="38"/>
        <v>36170687.794564195</v>
      </c>
      <c r="AM11" s="30">
        <f t="shared" si="38"/>
        <v>36170687.794564195</v>
      </c>
      <c r="AN11" s="30">
        <f t="shared" si="38"/>
        <v>36170687.794564195</v>
      </c>
      <c r="AO11" s="30">
        <f t="shared" si="38"/>
        <v>36170687.794564195</v>
      </c>
      <c r="AP11" s="30">
        <f t="shared" si="38"/>
        <v>36170687.794564195</v>
      </c>
      <c r="AQ11" s="30">
        <f t="shared" si="38"/>
        <v>36170687.794564195</v>
      </c>
      <c r="AR11" s="30">
        <f t="shared" si="38"/>
        <v>36170687.794564195</v>
      </c>
      <c r="AS11" s="30">
        <f t="shared" si="38"/>
        <v>36170687.794564195</v>
      </c>
      <c r="AT11" s="30">
        <f t="shared" si="38"/>
        <v>36170687.794564195</v>
      </c>
      <c r="AU11" s="30">
        <f t="shared" si="38"/>
        <v>36170687.794564195</v>
      </c>
      <c r="AV11" s="30">
        <f t="shared" si="38"/>
        <v>36170687.794564195</v>
      </c>
      <c r="AW11" s="30">
        <f t="shared" si="38"/>
        <v>36170687.794564195</v>
      </c>
      <c r="AX11" s="30">
        <f t="shared" si="38"/>
        <v>36170687.794564195</v>
      </c>
      <c r="AY11" s="30">
        <f t="shared" si="38"/>
        <v>36170687.794564195</v>
      </c>
      <c r="AZ11" s="30">
        <f t="shared" si="38"/>
        <v>36170687.794564195</v>
      </c>
      <c r="BA11" s="30">
        <f t="shared" si="38"/>
        <v>36170687.794564195</v>
      </c>
      <c r="BB11" s="30">
        <f t="shared" si="38"/>
        <v>36170687.794564195</v>
      </c>
      <c r="BC11" s="30">
        <f t="shared" si="37"/>
        <v>28958728.0670336</v>
      </c>
      <c r="BD11" s="28">
        <f t="shared" si="35"/>
        <v>0</v>
      </c>
      <c r="BE11" s="30">
        <f t="shared" si="37"/>
        <v>21327471.707150698</v>
      </c>
    </row>
    <row r="12" spans="1:57" x14ac:dyDescent="0.25">
      <c r="B12" t="s">
        <v>6</v>
      </c>
      <c r="C12" t="s">
        <v>102</v>
      </c>
      <c r="D12" t="s">
        <v>27</v>
      </c>
      <c r="E12">
        <v>3.2800000000000003E-2</v>
      </c>
      <c r="F12" s="18"/>
      <c r="G12" s="28">
        <f t="shared" si="2"/>
        <v>0</v>
      </c>
      <c r="H12" s="28">
        <f t="shared" si="2"/>
        <v>0</v>
      </c>
      <c r="I12" s="28">
        <f t="shared" si="2"/>
        <v>0</v>
      </c>
      <c r="J12" s="28">
        <f t="shared" si="2"/>
        <v>0</v>
      </c>
      <c r="K12" s="28">
        <f t="shared" si="2"/>
        <v>0</v>
      </c>
      <c r="L12" s="28">
        <f t="shared" si="2"/>
        <v>0</v>
      </c>
      <c r="M12" s="28">
        <f t="shared" si="2"/>
        <v>0</v>
      </c>
      <c r="N12" s="28">
        <f t="shared" si="2"/>
        <v>0</v>
      </c>
      <c r="O12" s="28">
        <f t="shared" si="2"/>
        <v>0</v>
      </c>
      <c r="P12" s="28">
        <f t="shared" si="2"/>
        <v>0</v>
      </c>
      <c r="Q12" s="28">
        <f t="shared" si="2"/>
        <v>0</v>
      </c>
      <c r="R12" s="28">
        <f t="shared" si="2"/>
        <v>0</v>
      </c>
      <c r="S12" s="28">
        <f t="shared" si="2"/>
        <v>0</v>
      </c>
      <c r="T12" s="28">
        <f t="shared" si="2"/>
        <v>0</v>
      </c>
      <c r="U12" s="28">
        <f t="shared" si="2"/>
        <v>0</v>
      </c>
      <c r="V12" s="28">
        <f t="shared" si="2"/>
        <v>0</v>
      </c>
      <c r="W12" s="28">
        <f t="shared" ref="W12:W18" si="39">V12+W32+W52</f>
        <v>0</v>
      </c>
      <c r="X12" s="28">
        <f t="shared" ref="X12:X18" si="40">W12+X32+X52</f>
        <v>0</v>
      </c>
      <c r="Y12" s="28">
        <f t="shared" ref="Y12:Y18" si="41">X12+Y32+Y52</f>
        <v>0</v>
      </c>
      <c r="Z12" s="28">
        <f t="shared" ref="Z12:Z18" si="42">Y12+Z32+Z52</f>
        <v>0</v>
      </c>
      <c r="AA12" s="28">
        <f t="shared" ref="AA12:AA18" si="43">Z12+AA32+AA52</f>
        <v>0</v>
      </c>
      <c r="AB12" s="28">
        <f t="shared" ref="AB12:AB18" si="44">AA12+AB32+AB52</f>
        <v>0</v>
      </c>
      <c r="AC12" s="28">
        <f t="shared" ref="AC12:AC18" si="45">AB12+AC32+AC52</f>
        <v>0</v>
      </c>
      <c r="AD12" s="28">
        <f t="shared" ref="AD12:AD18" si="46">AC12+AD32+AD52</f>
        <v>0</v>
      </c>
      <c r="AE12" s="28">
        <f t="shared" ref="AE12:AE18" si="47">AD12+AE32+AE52</f>
        <v>0</v>
      </c>
      <c r="AF12" s="28">
        <f t="shared" ref="AF12:AF18" si="48">AE12+AF32+AF52</f>
        <v>0</v>
      </c>
      <c r="AG12" s="28">
        <f t="shared" ref="AG12:AG18" si="49">AF12+AG32+AG52</f>
        <v>0</v>
      </c>
      <c r="AH12" s="28">
        <f t="shared" ref="AH12:AH18" si="50">AG12+AH32+AH52</f>
        <v>0</v>
      </c>
      <c r="AI12" s="28">
        <f t="shared" ref="AI12:AI18" si="51">AH12+AI32+AI52</f>
        <v>0</v>
      </c>
      <c r="AJ12" s="28">
        <f t="shared" ref="AJ12:AJ18" si="52">AI12+AJ32+AJ52</f>
        <v>0</v>
      </c>
      <c r="AK12" s="28">
        <f t="shared" ref="AK12:AK18" si="53">AJ12+AK32+AK52</f>
        <v>0</v>
      </c>
      <c r="AL12" s="28">
        <f t="shared" ref="AL12:AL18" si="54">AK12+AL32+AL52</f>
        <v>0</v>
      </c>
      <c r="AM12" s="28">
        <f t="shared" ref="AM12:AM18" si="55">AL12+AM32+AM52</f>
        <v>0</v>
      </c>
      <c r="AN12" s="28">
        <f t="shared" ref="AN12:AN18" si="56">AM12+AN32+AN52</f>
        <v>0</v>
      </c>
      <c r="AO12" s="28">
        <f t="shared" ref="AO12:AO18" si="57">AN12+AO32+AO52</f>
        <v>0</v>
      </c>
      <c r="AP12" s="28">
        <f t="shared" ref="AP12:AP18" si="58">AO12+AP32+AP52</f>
        <v>0</v>
      </c>
      <c r="AQ12" s="28">
        <f t="shared" ref="AQ12:AQ18" si="59">AP12+AQ32+AQ52</f>
        <v>0</v>
      </c>
      <c r="AR12" s="28">
        <f t="shared" ref="AR12:AR18" si="60">AQ12+AR32+AR52</f>
        <v>0</v>
      </c>
      <c r="AS12" s="28">
        <f t="shared" ref="AS12:AS18" si="61">AR12+AS32+AS52</f>
        <v>0</v>
      </c>
      <c r="AT12" s="28">
        <f t="shared" ref="AT12:AT18" si="62">AS12+AT32+AT52</f>
        <v>0</v>
      </c>
      <c r="AU12" s="28">
        <f t="shared" ref="AU12:AU18" si="63">AT12+AU32+AU52</f>
        <v>0</v>
      </c>
      <c r="AV12" s="28">
        <f t="shared" ref="AV12:AV18" si="64">AU12+AV32+AV52</f>
        <v>0</v>
      </c>
      <c r="AW12" s="28">
        <f t="shared" ref="AW12:AW18" si="65">AV12+AW32+AW52</f>
        <v>0</v>
      </c>
      <c r="AX12" s="28">
        <f t="shared" ref="AX12:AX18" si="66">AW12+AX32+AX52</f>
        <v>0</v>
      </c>
      <c r="AY12" s="28">
        <f t="shared" ref="AY12:AY18" si="67">AX12+AY32+AY52</f>
        <v>0</v>
      </c>
      <c r="AZ12" s="28">
        <f t="shared" ref="AZ12:AZ18" si="68">AY12+AZ32+AZ52</f>
        <v>0</v>
      </c>
      <c r="BA12" s="28">
        <f t="shared" ref="BA12:BA18" si="69">AZ12+BA32+BA52</f>
        <v>0</v>
      </c>
      <c r="BB12" s="28">
        <f t="shared" ref="BB12:BB18" si="70">BA12+BB32+BB52</f>
        <v>0</v>
      </c>
      <c r="BC12" s="18">
        <v>0</v>
      </c>
      <c r="BD12" s="28">
        <f t="shared" si="35"/>
        <v>0</v>
      </c>
    </row>
    <row r="13" spans="1:57" x14ac:dyDescent="0.25">
      <c r="D13" t="s">
        <v>53</v>
      </c>
      <c r="E13">
        <v>3.2800000000000003E-2</v>
      </c>
      <c r="F13" s="18"/>
      <c r="G13" s="28">
        <f t="shared" si="2"/>
        <v>0</v>
      </c>
      <c r="H13" s="28">
        <f t="shared" si="2"/>
        <v>0</v>
      </c>
      <c r="I13" s="28">
        <f t="shared" si="2"/>
        <v>0</v>
      </c>
      <c r="J13" s="28">
        <f t="shared" si="2"/>
        <v>0</v>
      </c>
      <c r="K13" s="28">
        <f t="shared" si="2"/>
        <v>0</v>
      </c>
      <c r="L13" s="28">
        <f t="shared" si="2"/>
        <v>0</v>
      </c>
      <c r="M13" s="28">
        <f t="shared" si="2"/>
        <v>0</v>
      </c>
      <c r="N13" s="28">
        <f t="shared" si="2"/>
        <v>0</v>
      </c>
      <c r="O13" s="28">
        <f t="shared" si="2"/>
        <v>0</v>
      </c>
      <c r="P13" s="28">
        <f t="shared" si="2"/>
        <v>0</v>
      </c>
      <c r="Q13" s="28">
        <f t="shared" si="2"/>
        <v>0</v>
      </c>
      <c r="R13" s="28">
        <f t="shared" si="2"/>
        <v>42309.84</v>
      </c>
      <c r="S13" s="28">
        <f t="shared" si="2"/>
        <v>42309.84</v>
      </c>
      <c r="T13" s="28">
        <f t="shared" si="2"/>
        <v>42309.84</v>
      </c>
      <c r="U13" s="28">
        <f t="shared" si="2"/>
        <v>42309.84</v>
      </c>
      <c r="V13" s="28">
        <f t="shared" si="2"/>
        <v>42309.84</v>
      </c>
      <c r="W13" s="28">
        <f t="shared" si="39"/>
        <v>42309.84</v>
      </c>
      <c r="X13" s="28">
        <f t="shared" si="40"/>
        <v>42309.84</v>
      </c>
      <c r="Y13" s="28">
        <f t="shared" si="41"/>
        <v>42309.84</v>
      </c>
      <c r="Z13" s="28">
        <f t="shared" si="42"/>
        <v>42309.84</v>
      </c>
      <c r="AA13" s="28">
        <f t="shared" si="43"/>
        <v>42309.84</v>
      </c>
      <c r="AB13" s="28">
        <f t="shared" si="44"/>
        <v>42309.84</v>
      </c>
      <c r="AC13" s="28">
        <f t="shared" si="45"/>
        <v>42309.84</v>
      </c>
      <c r="AD13" s="28">
        <f t="shared" si="46"/>
        <v>42309.84</v>
      </c>
      <c r="AE13" s="28">
        <f t="shared" si="47"/>
        <v>42309.84</v>
      </c>
      <c r="AF13" s="28">
        <f t="shared" si="48"/>
        <v>42309.84</v>
      </c>
      <c r="AG13" s="28">
        <f t="shared" si="49"/>
        <v>42309.84</v>
      </c>
      <c r="AH13" s="28">
        <f t="shared" si="50"/>
        <v>42309.84</v>
      </c>
      <c r="AI13" s="28">
        <f t="shared" si="51"/>
        <v>42309.84</v>
      </c>
      <c r="AJ13" s="28">
        <f t="shared" si="52"/>
        <v>42309.84</v>
      </c>
      <c r="AK13" s="28">
        <f t="shared" si="53"/>
        <v>42309.84</v>
      </c>
      <c r="AL13" s="28">
        <f t="shared" si="54"/>
        <v>42309.84</v>
      </c>
      <c r="AM13" s="28">
        <f t="shared" si="55"/>
        <v>42309.84</v>
      </c>
      <c r="AN13" s="28">
        <f t="shared" si="56"/>
        <v>42309.84</v>
      </c>
      <c r="AO13" s="28">
        <f t="shared" si="57"/>
        <v>42309.84</v>
      </c>
      <c r="AP13" s="28">
        <f t="shared" si="58"/>
        <v>42309.84</v>
      </c>
      <c r="AQ13" s="28">
        <f t="shared" si="59"/>
        <v>42309.84</v>
      </c>
      <c r="AR13" s="28">
        <f t="shared" si="60"/>
        <v>42309.84</v>
      </c>
      <c r="AS13" s="28">
        <f t="shared" si="61"/>
        <v>42309.84</v>
      </c>
      <c r="AT13" s="28">
        <f t="shared" si="62"/>
        <v>42309.84</v>
      </c>
      <c r="AU13" s="28">
        <f t="shared" si="63"/>
        <v>42309.84</v>
      </c>
      <c r="AV13" s="28">
        <f t="shared" si="64"/>
        <v>42309.84</v>
      </c>
      <c r="AW13" s="28">
        <f t="shared" si="65"/>
        <v>42309.84</v>
      </c>
      <c r="AX13" s="28">
        <f t="shared" si="66"/>
        <v>42309.84</v>
      </c>
      <c r="AY13" s="28">
        <f t="shared" si="67"/>
        <v>42309.84</v>
      </c>
      <c r="AZ13" s="28">
        <f t="shared" si="68"/>
        <v>42309.84</v>
      </c>
      <c r="BA13" s="28">
        <f t="shared" si="69"/>
        <v>42309.84</v>
      </c>
      <c r="BB13" s="28">
        <f t="shared" si="70"/>
        <v>42309.84</v>
      </c>
      <c r="BC13" s="18">
        <v>42309.84</v>
      </c>
      <c r="BD13" s="28">
        <f t="shared" si="35"/>
        <v>0</v>
      </c>
    </row>
    <row r="14" spans="1:57" x14ac:dyDescent="0.25">
      <c r="C14" t="s">
        <v>103</v>
      </c>
      <c r="D14" t="s">
        <v>18</v>
      </c>
      <c r="E14">
        <v>3.2800000000000003E-2</v>
      </c>
      <c r="F14" s="18"/>
      <c r="G14" s="28">
        <f t="shared" si="2"/>
        <v>0</v>
      </c>
      <c r="H14" s="28">
        <f t="shared" si="2"/>
        <v>0</v>
      </c>
      <c r="I14" s="28">
        <f t="shared" si="2"/>
        <v>0</v>
      </c>
      <c r="J14" s="28">
        <f t="shared" si="2"/>
        <v>0</v>
      </c>
      <c r="K14" s="28">
        <f t="shared" si="2"/>
        <v>0</v>
      </c>
      <c r="L14" s="28">
        <f t="shared" si="2"/>
        <v>0</v>
      </c>
      <c r="M14" s="28">
        <f t="shared" si="2"/>
        <v>0</v>
      </c>
      <c r="N14" s="28">
        <f t="shared" si="2"/>
        <v>0</v>
      </c>
      <c r="O14" s="28">
        <f t="shared" si="2"/>
        <v>0</v>
      </c>
      <c r="P14" s="28">
        <f t="shared" si="2"/>
        <v>0</v>
      </c>
      <c r="Q14" s="28">
        <f t="shared" si="2"/>
        <v>0</v>
      </c>
      <c r="R14" s="28">
        <f t="shared" si="2"/>
        <v>23585.501671800004</v>
      </c>
      <c r="S14" s="28">
        <f t="shared" si="2"/>
        <v>23585.501671800004</v>
      </c>
      <c r="T14" s="28">
        <f t="shared" si="2"/>
        <v>23585.501671800004</v>
      </c>
      <c r="U14" s="28">
        <f t="shared" si="2"/>
        <v>23585.501671800004</v>
      </c>
      <c r="V14" s="28">
        <f t="shared" si="2"/>
        <v>23585.501671800004</v>
      </c>
      <c r="W14" s="28">
        <f t="shared" si="39"/>
        <v>23585.501671800004</v>
      </c>
      <c r="X14" s="28">
        <f t="shared" si="40"/>
        <v>23585.501671800004</v>
      </c>
      <c r="Y14" s="28">
        <f t="shared" si="41"/>
        <v>23585.501671800004</v>
      </c>
      <c r="Z14" s="28">
        <f t="shared" si="42"/>
        <v>23585.501671800004</v>
      </c>
      <c r="AA14" s="28">
        <f t="shared" si="43"/>
        <v>23585.501671800004</v>
      </c>
      <c r="AB14" s="28">
        <f t="shared" si="44"/>
        <v>23585.501671800004</v>
      </c>
      <c r="AC14" s="28">
        <f t="shared" si="45"/>
        <v>23585.501671800004</v>
      </c>
      <c r="AD14" s="28">
        <f t="shared" si="46"/>
        <v>23585.501671800004</v>
      </c>
      <c r="AE14" s="28">
        <f t="shared" si="47"/>
        <v>23585.501671800004</v>
      </c>
      <c r="AF14" s="28">
        <f t="shared" si="48"/>
        <v>23585.501671800004</v>
      </c>
      <c r="AG14" s="28">
        <f t="shared" si="49"/>
        <v>23585.501671800004</v>
      </c>
      <c r="AH14" s="28">
        <f t="shared" si="50"/>
        <v>23585.501671800004</v>
      </c>
      <c r="AI14" s="28">
        <f t="shared" si="51"/>
        <v>23585.501671800004</v>
      </c>
      <c r="AJ14" s="28">
        <f t="shared" si="52"/>
        <v>23585.501671800004</v>
      </c>
      <c r="AK14" s="28">
        <f t="shared" si="53"/>
        <v>23585.501671800004</v>
      </c>
      <c r="AL14" s="28">
        <f t="shared" si="54"/>
        <v>23585.501671800004</v>
      </c>
      <c r="AM14" s="28">
        <f t="shared" si="55"/>
        <v>23585.501671800004</v>
      </c>
      <c r="AN14" s="28">
        <f t="shared" si="56"/>
        <v>23585.501671800004</v>
      </c>
      <c r="AO14" s="28">
        <f t="shared" si="57"/>
        <v>23585.501671800004</v>
      </c>
      <c r="AP14" s="28">
        <f t="shared" si="58"/>
        <v>23585.501671800004</v>
      </c>
      <c r="AQ14" s="28">
        <f t="shared" si="59"/>
        <v>23585.501671800004</v>
      </c>
      <c r="AR14" s="28">
        <f t="shared" si="60"/>
        <v>23585.501671800004</v>
      </c>
      <c r="AS14" s="28">
        <f t="shared" si="61"/>
        <v>23585.501671800004</v>
      </c>
      <c r="AT14" s="28">
        <f t="shared" si="62"/>
        <v>23585.501671800004</v>
      </c>
      <c r="AU14" s="28">
        <f t="shared" si="63"/>
        <v>23585.501671800004</v>
      </c>
      <c r="AV14" s="28">
        <f t="shared" si="64"/>
        <v>23585.501671800004</v>
      </c>
      <c r="AW14" s="28">
        <f t="shared" si="65"/>
        <v>23585.501671800004</v>
      </c>
      <c r="AX14" s="28">
        <f t="shared" si="66"/>
        <v>23585.501671800004</v>
      </c>
      <c r="AY14" s="28">
        <f t="shared" si="67"/>
        <v>23585.501671800004</v>
      </c>
      <c r="AZ14" s="28">
        <f t="shared" si="68"/>
        <v>23585.501671800004</v>
      </c>
      <c r="BA14" s="28">
        <f t="shared" si="69"/>
        <v>23585.501671800004</v>
      </c>
      <c r="BB14" s="28">
        <f t="shared" si="70"/>
        <v>23585.501671800004</v>
      </c>
      <c r="BC14" s="18">
        <v>23585.501671800004</v>
      </c>
      <c r="BD14" s="28">
        <f t="shared" si="35"/>
        <v>0</v>
      </c>
    </row>
    <row r="15" spans="1:57" x14ac:dyDescent="0.25">
      <c r="D15" t="s">
        <v>33</v>
      </c>
      <c r="E15">
        <v>3.2800000000000003E-2</v>
      </c>
      <c r="F15" s="18"/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28">
        <f t="shared" si="2"/>
        <v>0</v>
      </c>
      <c r="P15" s="28">
        <f t="shared" si="2"/>
        <v>0</v>
      </c>
      <c r="Q15" s="28">
        <f t="shared" si="2"/>
        <v>0</v>
      </c>
      <c r="R15" s="28">
        <f t="shared" si="2"/>
        <v>420.74</v>
      </c>
      <c r="S15" s="28">
        <f t="shared" si="2"/>
        <v>420.74</v>
      </c>
      <c r="T15" s="28">
        <f t="shared" si="2"/>
        <v>420.74</v>
      </c>
      <c r="U15" s="28">
        <f t="shared" si="2"/>
        <v>420.74</v>
      </c>
      <c r="V15" s="28">
        <f t="shared" si="2"/>
        <v>420.74</v>
      </c>
      <c r="W15" s="28">
        <f t="shared" si="39"/>
        <v>420.74</v>
      </c>
      <c r="X15" s="28">
        <f t="shared" si="40"/>
        <v>420.74</v>
      </c>
      <c r="Y15" s="28">
        <f t="shared" si="41"/>
        <v>420.74</v>
      </c>
      <c r="Z15" s="28">
        <f t="shared" si="42"/>
        <v>420.74</v>
      </c>
      <c r="AA15" s="28">
        <f t="shared" si="43"/>
        <v>420.74</v>
      </c>
      <c r="AB15" s="28">
        <f t="shared" si="44"/>
        <v>420.74</v>
      </c>
      <c r="AC15" s="28">
        <f t="shared" si="45"/>
        <v>420.74</v>
      </c>
      <c r="AD15" s="28">
        <f t="shared" si="46"/>
        <v>420.74</v>
      </c>
      <c r="AE15" s="28">
        <f t="shared" si="47"/>
        <v>420.74</v>
      </c>
      <c r="AF15" s="28">
        <f t="shared" si="48"/>
        <v>420.74</v>
      </c>
      <c r="AG15" s="28">
        <f t="shared" si="49"/>
        <v>420.74</v>
      </c>
      <c r="AH15" s="28">
        <f t="shared" si="50"/>
        <v>420.74</v>
      </c>
      <c r="AI15" s="28">
        <f t="shared" si="51"/>
        <v>420.74</v>
      </c>
      <c r="AJ15" s="28">
        <f t="shared" si="52"/>
        <v>420.74</v>
      </c>
      <c r="AK15" s="28">
        <f t="shared" si="53"/>
        <v>420.74</v>
      </c>
      <c r="AL15" s="28">
        <f t="shared" si="54"/>
        <v>420.74</v>
      </c>
      <c r="AM15" s="28">
        <f t="shared" si="55"/>
        <v>420.74</v>
      </c>
      <c r="AN15" s="28">
        <f t="shared" si="56"/>
        <v>420.74</v>
      </c>
      <c r="AO15" s="28">
        <f t="shared" si="57"/>
        <v>420.74</v>
      </c>
      <c r="AP15" s="28">
        <f t="shared" si="58"/>
        <v>420.74</v>
      </c>
      <c r="AQ15" s="28">
        <f t="shared" si="59"/>
        <v>420.74</v>
      </c>
      <c r="AR15" s="28">
        <f t="shared" si="60"/>
        <v>420.74</v>
      </c>
      <c r="AS15" s="28">
        <f t="shared" si="61"/>
        <v>420.74</v>
      </c>
      <c r="AT15" s="28">
        <f t="shared" si="62"/>
        <v>420.74</v>
      </c>
      <c r="AU15" s="28">
        <f t="shared" si="63"/>
        <v>420.74</v>
      </c>
      <c r="AV15" s="28">
        <f t="shared" si="64"/>
        <v>420.74</v>
      </c>
      <c r="AW15" s="28">
        <f t="shared" si="65"/>
        <v>420.74</v>
      </c>
      <c r="AX15" s="28">
        <f t="shared" si="66"/>
        <v>420.74</v>
      </c>
      <c r="AY15" s="28">
        <f t="shared" si="67"/>
        <v>420.74</v>
      </c>
      <c r="AZ15" s="28">
        <f t="shared" si="68"/>
        <v>420.74</v>
      </c>
      <c r="BA15" s="28">
        <f t="shared" si="69"/>
        <v>420.74</v>
      </c>
      <c r="BB15" s="28">
        <f t="shared" si="70"/>
        <v>420.74</v>
      </c>
      <c r="BC15" s="18">
        <v>420.74</v>
      </c>
      <c r="BD15" s="28">
        <f t="shared" si="35"/>
        <v>0</v>
      </c>
    </row>
    <row r="16" spans="1:57" x14ac:dyDescent="0.25">
      <c r="D16" t="s">
        <v>30</v>
      </c>
      <c r="E16">
        <v>3.2800000000000003E-2</v>
      </c>
      <c r="F16" s="18"/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0</v>
      </c>
      <c r="O16" s="28">
        <f t="shared" si="2"/>
        <v>0</v>
      </c>
      <c r="P16" s="28">
        <f t="shared" si="2"/>
        <v>0</v>
      </c>
      <c r="Q16" s="28">
        <f t="shared" si="2"/>
        <v>0</v>
      </c>
      <c r="R16" s="28">
        <f t="shared" si="2"/>
        <v>14336.389030599999</v>
      </c>
      <c r="S16" s="28">
        <f t="shared" si="2"/>
        <v>14336.389030599999</v>
      </c>
      <c r="T16" s="28">
        <f t="shared" si="2"/>
        <v>14413.265817599999</v>
      </c>
      <c r="U16" s="28">
        <f t="shared" si="2"/>
        <v>14413.265817599999</v>
      </c>
      <c r="V16" s="28">
        <f t="shared" si="2"/>
        <v>14413.265817599999</v>
      </c>
      <c r="W16" s="28">
        <f t="shared" si="39"/>
        <v>14413.265817599999</v>
      </c>
      <c r="X16" s="28">
        <f t="shared" si="40"/>
        <v>14413.265817599999</v>
      </c>
      <c r="Y16" s="28">
        <f t="shared" si="41"/>
        <v>14413.265817599999</v>
      </c>
      <c r="Z16" s="28">
        <f t="shared" si="42"/>
        <v>14413.265817599999</v>
      </c>
      <c r="AA16" s="28">
        <f t="shared" si="43"/>
        <v>14413.265817599999</v>
      </c>
      <c r="AB16" s="28">
        <f t="shared" si="44"/>
        <v>14413.265817599999</v>
      </c>
      <c r="AC16" s="28">
        <f t="shared" si="45"/>
        <v>14413.265817599999</v>
      </c>
      <c r="AD16" s="28">
        <f t="shared" si="46"/>
        <v>14433.907162999998</v>
      </c>
      <c r="AE16" s="28">
        <f t="shared" si="47"/>
        <v>14433.907162999998</v>
      </c>
      <c r="AF16" s="28">
        <f t="shared" si="48"/>
        <v>14433.907162999998</v>
      </c>
      <c r="AG16" s="28">
        <f t="shared" si="49"/>
        <v>14433.907162999998</v>
      </c>
      <c r="AH16" s="28">
        <f t="shared" si="50"/>
        <v>14433.907162999998</v>
      </c>
      <c r="AI16" s="28">
        <f t="shared" si="51"/>
        <v>14433.907162999998</v>
      </c>
      <c r="AJ16" s="28">
        <f t="shared" si="52"/>
        <v>14433.907162999998</v>
      </c>
      <c r="AK16" s="28">
        <f t="shared" si="53"/>
        <v>14433.907162999998</v>
      </c>
      <c r="AL16" s="28">
        <f t="shared" si="54"/>
        <v>14433.907162999998</v>
      </c>
      <c r="AM16" s="28">
        <f t="shared" si="55"/>
        <v>14433.907162999998</v>
      </c>
      <c r="AN16" s="28">
        <f t="shared" si="56"/>
        <v>14433.907162999998</v>
      </c>
      <c r="AO16" s="28">
        <f t="shared" si="57"/>
        <v>14433.907162999998</v>
      </c>
      <c r="AP16" s="28">
        <f t="shared" si="58"/>
        <v>14433.907162999998</v>
      </c>
      <c r="AQ16" s="28">
        <f t="shared" si="59"/>
        <v>14433.907162999998</v>
      </c>
      <c r="AR16" s="28">
        <f t="shared" si="60"/>
        <v>14433.907162999998</v>
      </c>
      <c r="AS16" s="28">
        <f t="shared" si="61"/>
        <v>14433.907162999998</v>
      </c>
      <c r="AT16" s="28">
        <f t="shared" si="62"/>
        <v>14433.907162999998</v>
      </c>
      <c r="AU16" s="28">
        <f t="shared" si="63"/>
        <v>14433.907162999998</v>
      </c>
      <c r="AV16" s="28">
        <f t="shared" si="64"/>
        <v>14433.907162999998</v>
      </c>
      <c r="AW16" s="28">
        <f t="shared" si="65"/>
        <v>14433.907162999998</v>
      </c>
      <c r="AX16" s="28">
        <f t="shared" si="66"/>
        <v>14433.907162999998</v>
      </c>
      <c r="AY16" s="28">
        <f t="shared" si="67"/>
        <v>14433.907162999998</v>
      </c>
      <c r="AZ16" s="28">
        <f t="shared" si="68"/>
        <v>14433.907162999998</v>
      </c>
      <c r="BA16" s="28">
        <f t="shared" si="69"/>
        <v>14433.907162999998</v>
      </c>
      <c r="BB16" s="28">
        <f t="shared" si="70"/>
        <v>14433.907162999998</v>
      </c>
      <c r="BC16" s="18">
        <v>14336.389030599999</v>
      </c>
      <c r="BD16" s="28">
        <f t="shared" si="35"/>
        <v>0</v>
      </c>
    </row>
    <row r="17" spans="1:56" x14ac:dyDescent="0.25">
      <c r="C17" t="s">
        <v>101</v>
      </c>
      <c r="D17" t="s">
        <v>44</v>
      </c>
      <c r="E17">
        <v>3.2800000000000003E-2</v>
      </c>
      <c r="F17" s="18"/>
      <c r="G17" s="28">
        <f t="shared" si="2"/>
        <v>0</v>
      </c>
      <c r="H17" s="28">
        <f t="shared" si="2"/>
        <v>0</v>
      </c>
      <c r="I17" s="28">
        <f t="shared" si="2"/>
        <v>0</v>
      </c>
      <c r="J17" s="28">
        <f t="shared" si="2"/>
        <v>0</v>
      </c>
      <c r="K17" s="28">
        <f t="shared" si="2"/>
        <v>0</v>
      </c>
      <c r="L17" s="28">
        <f t="shared" si="2"/>
        <v>0</v>
      </c>
      <c r="M17" s="28">
        <f t="shared" si="2"/>
        <v>0</v>
      </c>
      <c r="N17" s="28">
        <f t="shared" si="2"/>
        <v>0</v>
      </c>
      <c r="O17" s="28">
        <f t="shared" si="2"/>
        <v>0</v>
      </c>
      <c r="P17" s="28">
        <f t="shared" si="2"/>
        <v>0</v>
      </c>
      <c r="Q17" s="28">
        <f t="shared" si="2"/>
        <v>0</v>
      </c>
      <c r="R17" s="28">
        <f t="shared" si="2"/>
        <v>188634.35140319998</v>
      </c>
      <c r="S17" s="28">
        <f t="shared" si="2"/>
        <v>188634.35140319998</v>
      </c>
      <c r="T17" s="28">
        <f t="shared" si="2"/>
        <v>188634.35140319998</v>
      </c>
      <c r="U17" s="28">
        <f t="shared" si="2"/>
        <v>188634.35140319998</v>
      </c>
      <c r="V17" s="28">
        <f t="shared" si="2"/>
        <v>188634.35140319998</v>
      </c>
      <c r="W17" s="28">
        <f t="shared" si="39"/>
        <v>188634.35140319998</v>
      </c>
      <c r="X17" s="28">
        <f t="shared" si="40"/>
        <v>188634.35140319998</v>
      </c>
      <c r="Y17" s="28">
        <f t="shared" si="41"/>
        <v>188634.35140319998</v>
      </c>
      <c r="Z17" s="28">
        <f t="shared" si="42"/>
        <v>188634.35140319998</v>
      </c>
      <c r="AA17" s="28">
        <f t="shared" si="43"/>
        <v>188634.35140319998</v>
      </c>
      <c r="AB17" s="28">
        <f t="shared" si="44"/>
        <v>188634.35140319998</v>
      </c>
      <c r="AC17" s="28">
        <f t="shared" si="45"/>
        <v>188634.35140319998</v>
      </c>
      <c r="AD17" s="28">
        <f t="shared" si="46"/>
        <v>188634.35140319998</v>
      </c>
      <c r="AE17" s="28">
        <f t="shared" si="47"/>
        <v>188634.35140319998</v>
      </c>
      <c r="AF17" s="28">
        <f t="shared" si="48"/>
        <v>188634.35140319998</v>
      </c>
      <c r="AG17" s="28">
        <f t="shared" si="49"/>
        <v>188634.35140319998</v>
      </c>
      <c r="AH17" s="28">
        <f t="shared" si="50"/>
        <v>188634.35140319998</v>
      </c>
      <c r="AI17" s="28">
        <f t="shared" si="51"/>
        <v>188634.35140319998</v>
      </c>
      <c r="AJ17" s="28">
        <f t="shared" si="52"/>
        <v>188634.35140319998</v>
      </c>
      <c r="AK17" s="28">
        <f t="shared" si="53"/>
        <v>188634.35140319998</v>
      </c>
      <c r="AL17" s="28">
        <f t="shared" si="54"/>
        <v>188634.35140319998</v>
      </c>
      <c r="AM17" s="28">
        <f t="shared" si="55"/>
        <v>188634.35140319998</v>
      </c>
      <c r="AN17" s="28">
        <f t="shared" si="56"/>
        <v>188634.35140319998</v>
      </c>
      <c r="AO17" s="28">
        <f t="shared" si="57"/>
        <v>188634.35140319998</v>
      </c>
      <c r="AP17" s="28">
        <f t="shared" si="58"/>
        <v>188634.35140319998</v>
      </c>
      <c r="AQ17" s="28">
        <f t="shared" si="59"/>
        <v>188634.35140319998</v>
      </c>
      <c r="AR17" s="28">
        <f t="shared" si="60"/>
        <v>188634.35140319998</v>
      </c>
      <c r="AS17" s="28">
        <f t="shared" si="61"/>
        <v>188634.35140319998</v>
      </c>
      <c r="AT17" s="28">
        <f t="shared" si="62"/>
        <v>188634.35140319998</v>
      </c>
      <c r="AU17" s="28">
        <f t="shared" si="63"/>
        <v>188634.35140319998</v>
      </c>
      <c r="AV17" s="28">
        <f t="shared" si="64"/>
        <v>188634.35140319998</v>
      </c>
      <c r="AW17" s="28">
        <f t="shared" si="65"/>
        <v>188634.35140319998</v>
      </c>
      <c r="AX17" s="28">
        <f t="shared" si="66"/>
        <v>188634.35140319998</v>
      </c>
      <c r="AY17" s="28">
        <f t="shared" si="67"/>
        <v>188634.35140319998</v>
      </c>
      <c r="AZ17" s="28">
        <f t="shared" si="68"/>
        <v>188634.35140319998</v>
      </c>
      <c r="BA17" s="28">
        <f t="shared" si="69"/>
        <v>188634.35140319998</v>
      </c>
      <c r="BB17" s="28">
        <f t="shared" si="70"/>
        <v>188634.35140319998</v>
      </c>
      <c r="BC17" s="18">
        <v>188634.35140319998</v>
      </c>
      <c r="BD17" s="28">
        <f t="shared" si="35"/>
        <v>0</v>
      </c>
    </row>
    <row r="18" spans="1:56" x14ac:dyDescent="0.25">
      <c r="D18" t="s">
        <v>11</v>
      </c>
      <c r="E18">
        <v>3.2800000000000003E-2</v>
      </c>
      <c r="F18" s="18">
        <v>40933.100000000006</v>
      </c>
      <c r="G18" s="28">
        <f t="shared" si="2"/>
        <v>40933.100000000006</v>
      </c>
      <c r="H18" s="28">
        <f t="shared" si="2"/>
        <v>40933.100000000006</v>
      </c>
      <c r="I18" s="28">
        <f t="shared" si="2"/>
        <v>40933.100000000006</v>
      </c>
      <c r="J18" s="28">
        <f t="shared" si="2"/>
        <v>40933.100000000006</v>
      </c>
      <c r="K18" s="28">
        <f t="shared" si="2"/>
        <v>43897.444125600006</v>
      </c>
      <c r="L18" s="28">
        <f t="shared" si="2"/>
        <v>43115.956018200006</v>
      </c>
      <c r="M18" s="28">
        <f t="shared" si="2"/>
        <v>42354.425562800003</v>
      </c>
      <c r="N18" s="28">
        <f t="shared" si="2"/>
        <v>42354.425562800003</v>
      </c>
      <c r="O18" s="28">
        <f t="shared" si="2"/>
        <v>42354.425562800003</v>
      </c>
      <c r="P18" s="28">
        <f t="shared" si="2"/>
        <v>42354.425562800003</v>
      </c>
      <c r="Q18" s="28">
        <f t="shared" si="2"/>
        <v>42354.425562800003</v>
      </c>
      <c r="R18" s="28">
        <f t="shared" si="2"/>
        <v>133889.6621553</v>
      </c>
      <c r="S18" s="28">
        <f t="shared" si="2"/>
        <v>133889.6621553</v>
      </c>
      <c r="T18" s="28">
        <f t="shared" si="2"/>
        <v>133889.6621553</v>
      </c>
      <c r="U18" s="28">
        <f t="shared" si="2"/>
        <v>133025.45599690001</v>
      </c>
      <c r="V18" s="28">
        <f t="shared" si="2"/>
        <v>133025.45599690001</v>
      </c>
      <c r="W18" s="28">
        <f t="shared" si="39"/>
        <v>133025.45599690001</v>
      </c>
      <c r="X18" s="28">
        <f t="shared" si="40"/>
        <v>135923.72524870001</v>
      </c>
      <c r="Y18" s="28">
        <f t="shared" si="41"/>
        <v>135923.72524870001</v>
      </c>
      <c r="Z18" s="28">
        <f t="shared" si="42"/>
        <v>135923.72524870001</v>
      </c>
      <c r="AA18" s="28">
        <f t="shared" si="43"/>
        <v>135923.72524870001</v>
      </c>
      <c r="AB18" s="28">
        <f t="shared" si="44"/>
        <v>135923.72524870001</v>
      </c>
      <c r="AC18" s="28">
        <f t="shared" si="45"/>
        <v>135923.72524870001</v>
      </c>
      <c r="AD18" s="28">
        <f t="shared" si="46"/>
        <v>133894.95911970001</v>
      </c>
      <c r="AE18" s="28">
        <f t="shared" si="47"/>
        <v>136710.3775645</v>
      </c>
      <c r="AF18" s="28">
        <f t="shared" si="48"/>
        <v>136710.3775645</v>
      </c>
      <c r="AG18" s="28">
        <f t="shared" si="49"/>
        <v>136710.3775645</v>
      </c>
      <c r="AH18" s="28">
        <f t="shared" si="50"/>
        <v>136710.3775645</v>
      </c>
      <c r="AI18" s="28">
        <f t="shared" si="51"/>
        <v>136710.3775645</v>
      </c>
      <c r="AJ18" s="28">
        <f t="shared" si="52"/>
        <v>136710.3775645</v>
      </c>
      <c r="AK18" s="28">
        <f t="shared" si="53"/>
        <v>136710.3775645</v>
      </c>
      <c r="AL18" s="28">
        <f t="shared" si="54"/>
        <v>136710.3775645</v>
      </c>
      <c r="AM18" s="28">
        <f t="shared" si="55"/>
        <v>136710.3775645</v>
      </c>
      <c r="AN18" s="28">
        <f t="shared" si="56"/>
        <v>136710.3775645</v>
      </c>
      <c r="AO18" s="28">
        <f t="shared" si="57"/>
        <v>136710.3775645</v>
      </c>
      <c r="AP18" s="28">
        <f t="shared" si="58"/>
        <v>136710.3775645</v>
      </c>
      <c r="AQ18" s="28">
        <f t="shared" si="59"/>
        <v>136710.3775645</v>
      </c>
      <c r="AR18" s="28">
        <f t="shared" si="60"/>
        <v>136710.3775645</v>
      </c>
      <c r="AS18" s="28">
        <f t="shared" si="61"/>
        <v>136710.3775645</v>
      </c>
      <c r="AT18" s="28">
        <f t="shared" si="62"/>
        <v>136710.3775645</v>
      </c>
      <c r="AU18" s="28">
        <f t="shared" si="63"/>
        <v>136710.3775645</v>
      </c>
      <c r="AV18" s="28">
        <f t="shared" si="64"/>
        <v>136710.3775645</v>
      </c>
      <c r="AW18" s="28">
        <f t="shared" si="65"/>
        <v>136710.3775645</v>
      </c>
      <c r="AX18" s="28">
        <f t="shared" si="66"/>
        <v>136710.3775645</v>
      </c>
      <c r="AY18" s="28">
        <f t="shared" si="67"/>
        <v>136710.3775645</v>
      </c>
      <c r="AZ18" s="28">
        <f t="shared" si="68"/>
        <v>136710.3775645</v>
      </c>
      <c r="BA18" s="28">
        <f t="shared" si="69"/>
        <v>136710.3775645</v>
      </c>
      <c r="BB18" s="28">
        <f t="shared" si="70"/>
        <v>136710.3775645</v>
      </c>
      <c r="BC18" s="18">
        <v>133889.6621553</v>
      </c>
      <c r="BD18" s="28">
        <f t="shared" si="35"/>
        <v>0</v>
      </c>
    </row>
    <row r="19" spans="1:56" ht="13.45" thickBot="1" x14ac:dyDescent="0.3">
      <c r="B19" t="s">
        <v>70</v>
      </c>
      <c r="F19" s="30">
        <f>SUM(F12:F18)</f>
        <v>40933.100000000006</v>
      </c>
      <c r="G19" s="30">
        <f t="shared" ref="G19:BC19" si="71">SUM(G12:G18)</f>
        <v>40933.100000000006</v>
      </c>
      <c r="H19" s="30">
        <f t="shared" si="71"/>
        <v>40933.100000000006</v>
      </c>
      <c r="I19" s="30">
        <f t="shared" si="71"/>
        <v>40933.100000000006</v>
      </c>
      <c r="J19" s="30">
        <f t="shared" si="71"/>
        <v>40933.100000000006</v>
      </c>
      <c r="K19" s="30">
        <f t="shared" si="71"/>
        <v>43897.444125600006</v>
      </c>
      <c r="L19" s="30">
        <f t="shared" si="71"/>
        <v>43115.956018200006</v>
      </c>
      <c r="M19" s="30">
        <f t="shared" si="71"/>
        <v>42354.425562800003</v>
      </c>
      <c r="N19" s="30">
        <f t="shared" si="71"/>
        <v>42354.425562800003</v>
      </c>
      <c r="O19" s="30">
        <f t="shared" si="71"/>
        <v>42354.425562800003</v>
      </c>
      <c r="P19" s="30">
        <f t="shared" si="71"/>
        <v>42354.425562800003</v>
      </c>
      <c r="Q19" s="30">
        <f t="shared" si="71"/>
        <v>42354.425562800003</v>
      </c>
      <c r="R19" s="30">
        <f t="shared" si="71"/>
        <v>403176.48426089995</v>
      </c>
      <c r="S19" s="30">
        <f t="shared" si="71"/>
        <v>403176.48426089995</v>
      </c>
      <c r="T19" s="30">
        <f t="shared" si="71"/>
        <v>403253.36104790005</v>
      </c>
      <c r="U19" s="30">
        <f t="shared" si="71"/>
        <v>402389.1548895</v>
      </c>
      <c r="V19" s="30">
        <f t="shared" si="71"/>
        <v>402389.1548895</v>
      </c>
      <c r="W19" s="30">
        <f t="shared" ref="W19:BB19" si="72">SUM(W12:W18)</f>
        <v>402389.1548895</v>
      </c>
      <c r="X19" s="30">
        <f t="shared" si="72"/>
        <v>405287.42414130003</v>
      </c>
      <c r="Y19" s="30">
        <f t="shared" si="72"/>
        <v>405287.42414130003</v>
      </c>
      <c r="Z19" s="30">
        <f t="shared" si="72"/>
        <v>405287.42414130003</v>
      </c>
      <c r="AA19" s="30">
        <f t="shared" si="72"/>
        <v>405287.42414130003</v>
      </c>
      <c r="AB19" s="30">
        <f t="shared" si="72"/>
        <v>405287.42414130003</v>
      </c>
      <c r="AC19" s="30">
        <f t="shared" si="72"/>
        <v>405287.42414130003</v>
      </c>
      <c r="AD19" s="30">
        <f t="shared" si="72"/>
        <v>403279.29935769999</v>
      </c>
      <c r="AE19" s="30">
        <f t="shared" si="72"/>
        <v>406094.7178025</v>
      </c>
      <c r="AF19" s="30">
        <f t="shared" si="72"/>
        <v>406094.7178025</v>
      </c>
      <c r="AG19" s="30">
        <f t="shared" si="72"/>
        <v>406094.7178025</v>
      </c>
      <c r="AH19" s="30">
        <f t="shared" si="72"/>
        <v>406094.7178025</v>
      </c>
      <c r="AI19" s="30">
        <f t="shared" si="72"/>
        <v>406094.7178025</v>
      </c>
      <c r="AJ19" s="30">
        <f t="shared" si="72"/>
        <v>406094.7178025</v>
      </c>
      <c r="AK19" s="30">
        <f t="shared" si="72"/>
        <v>406094.7178025</v>
      </c>
      <c r="AL19" s="30">
        <f t="shared" si="72"/>
        <v>406094.7178025</v>
      </c>
      <c r="AM19" s="30">
        <f t="shared" si="72"/>
        <v>406094.7178025</v>
      </c>
      <c r="AN19" s="30">
        <f t="shared" si="72"/>
        <v>406094.7178025</v>
      </c>
      <c r="AO19" s="30">
        <f t="shared" si="72"/>
        <v>406094.7178025</v>
      </c>
      <c r="AP19" s="30">
        <f t="shared" si="72"/>
        <v>406094.7178025</v>
      </c>
      <c r="AQ19" s="30">
        <f t="shared" si="72"/>
        <v>406094.7178025</v>
      </c>
      <c r="AR19" s="30">
        <f t="shared" si="72"/>
        <v>406094.7178025</v>
      </c>
      <c r="AS19" s="30">
        <f t="shared" si="72"/>
        <v>406094.7178025</v>
      </c>
      <c r="AT19" s="30">
        <f t="shared" si="72"/>
        <v>406094.7178025</v>
      </c>
      <c r="AU19" s="30">
        <f t="shared" si="72"/>
        <v>406094.7178025</v>
      </c>
      <c r="AV19" s="30">
        <f t="shared" si="72"/>
        <v>406094.7178025</v>
      </c>
      <c r="AW19" s="30">
        <f t="shared" si="72"/>
        <v>406094.7178025</v>
      </c>
      <c r="AX19" s="30">
        <f t="shared" si="72"/>
        <v>406094.7178025</v>
      </c>
      <c r="AY19" s="30">
        <f t="shared" si="72"/>
        <v>406094.7178025</v>
      </c>
      <c r="AZ19" s="30">
        <f t="shared" si="72"/>
        <v>406094.7178025</v>
      </c>
      <c r="BA19" s="30">
        <f t="shared" si="72"/>
        <v>406094.7178025</v>
      </c>
      <c r="BB19" s="30">
        <f t="shared" si="72"/>
        <v>406094.7178025</v>
      </c>
      <c r="BC19" s="30">
        <f t="shared" si="71"/>
        <v>403176.48426089995</v>
      </c>
      <c r="BD19" s="28">
        <f t="shared" si="35"/>
        <v>0</v>
      </c>
    </row>
    <row r="20" spans="1:56" x14ac:dyDescent="0.25">
      <c r="S20"/>
      <c r="BC20" s="18"/>
    </row>
    <row r="21" spans="1:56" s="6" customFormat="1" x14ac:dyDescent="0.25">
      <c r="B21" s="6" t="s">
        <v>0</v>
      </c>
      <c r="C21" s="6" t="s">
        <v>104</v>
      </c>
      <c r="D21" s="6" t="s">
        <v>3</v>
      </c>
      <c r="F21" s="29">
        <v>201812</v>
      </c>
      <c r="G21" s="29">
        <v>201901</v>
      </c>
      <c r="H21" s="29">
        <v>201902</v>
      </c>
      <c r="I21" s="29">
        <v>201903</v>
      </c>
      <c r="J21" s="29">
        <v>201904</v>
      </c>
      <c r="K21" s="29">
        <v>201905</v>
      </c>
      <c r="L21" s="29">
        <v>201906</v>
      </c>
      <c r="M21" s="29">
        <v>201907</v>
      </c>
      <c r="N21" s="29">
        <v>201908</v>
      </c>
      <c r="O21" s="29">
        <v>201909</v>
      </c>
      <c r="P21" s="29">
        <v>201910</v>
      </c>
      <c r="Q21" s="29">
        <v>201911</v>
      </c>
      <c r="R21" s="29">
        <v>201912</v>
      </c>
      <c r="S21" s="29">
        <v>202001</v>
      </c>
      <c r="T21" s="29">
        <v>202002</v>
      </c>
      <c r="U21" s="29">
        <v>202003</v>
      </c>
      <c r="V21" s="29">
        <v>202004</v>
      </c>
      <c r="W21" s="29">
        <v>202005</v>
      </c>
      <c r="X21" s="29">
        <v>202006</v>
      </c>
      <c r="Y21" s="29">
        <v>202007</v>
      </c>
      <c r="Z21" s="29">
        <v>202008</v>
      </c>
      <c r="AA21" s="29">
        <v>202009</v>
      </c>
      <c r="AB21" s="29">
        <v>202010</v>
      </c>
      <c r="AC21" s="29">
        <v>202011</v>
      </c>
      <c r="AD21" s="29">
        <v>202012</v>
      </c>
      <c r="AE21" s="29">
        <v>202101</v>
      </c>
      <c r="AF21" s="29">
        <v>202102</v>
      </c>
      <c r="AG21" s="29">
        <v>202103</v>
      </c>
      <c r="AH21" s="29">
        <v>202104</v>
      </c>
      <c r="AI21" s="29">
        <v>202105</v>
      </c>
      <c r="AJ21" s="29">
        <v>202106</v>
      </c>
      <c r="AK21" s="29">
        <v>202107</v>
      </c>
      <c r="AL21" s="29">
        <v>202108</v>
      </c>
      <c r="AM21" s="29">
        <v>202109</v>
      </c>
      <c r="AN21" s="29">
        <v>202110</v>
      </c>
      <c r="AO21" s="29">
        <v>202111</v>
      </c>
      <c r="AP21" s="29">
        <v>202112</v>
      </c>
      <c r="AQ21" s="29">
        <v>202201</v>
      </c>
      <c r="AR21" s="29">
        <v>202202</v>
      </c>
      <c r="AS21" s="29">
        <v>202203</v>
      </c>
      <c r="AT21" s="29">
        <v>202204</v>
      </c>
      <c r="AU21" s="29">
        <v>202205</v>
      </c>
      <c r="AV21" s="29">
        <v>202206</v>
      </c>
      <c r="AW21" s="29">
        <v>202207</v>
      </c>
      <c r="AX21" s="29">
        <v>202208</v>
      </c>
      <c r="AY21" s="29">
        <v>202209</v>
      </c>
      <c r="AZ21" s="29">
        <v>202210</v>
      </c>
      <c r="BA21" s="29">
        <v>202211</v>
      </c>
      <c r="BB21" s="29">
        <v>202212</v>
      </c>
      <c r="BC21" s="29">
        <v>201912</v>
      </c>
    </row>
    <row r="22" spans="1:56" x14ac:dyDescent="0.25">
      <c r="A22" t="s">
        <v>114</v>
      </c>
      <c r="B22" t="s">
        <v>12</v>
      </c>
      <c r="C22" t="s">
        <v>102</v>
      </c>
      <c r="D22" t="s">
        <v>27</v>
      </c>
      <c r="F22" s="18"/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</row>
    <row r="23" spans="1:56" x14ac:dyDescent="0.25">
      <c r="D23" t="s">
        <v>53</v>
      </c>
      <c r="F23" s="18"/>
      <c r="G23" s="18">
        <v>228118.07</v>
      </c>
      <c r="H23" s="18">
        <v>921608.83</v>
      </c>
      <c r="I23" s="18">
        <v>1758734.87</v>
      </c>
      <c r="J23" s="18">
        <v>671143.16</v>
      </c>
      <c r="K23" s="18">
        <v>905991.55</v>
      </c>
      <c r="L23" s="18">
        <v>2314681.5499999998</v>
      </c>
      <c r="M23" s="18">
        <v>503474.33</v>
      </c>
      <c r="N23" s="18">
        <v>1213193.6599999999</v>
      </c>
      <c r="O23" s="18">
        <v>1150258.76</v>
      </c>
      <c r="P23" s="18">
        <v>-29954.31</v>
      </c>
      <c r="Q23" s="18">
        <v>901035.58</v>
      </c>
      <c r="R23" s="18">
        <v>2907871.74</v>
      </c>
      <c r="S23" s="18">
        <v>537142.55000000005</v>
      </c>
      <c r="T23" s="18">
        <v>670778.81999999995</v>
      </c>
      <c r="U23" s="18">
        <v>1058560.01</v>
      </c>
      <c r="V23" s="18">
        <v>124760.55</v>
      </c>
      <c r="W23" s="18">
        <v>500298.35</v>
      </c>
      <c r="X23" s="18">
        <v>948720.83</v>
      </c>
      <c r="Y23" s="18">
        <v>592234.4</v>
      </c>
      <c r="Z23" s="18">
        <v>468826.32</v>
      </c>
      <c r="AA23" s="18">
        <v>296378.09999999998</v>
      </c>
      <c r="AB23" s="18">
        <v>771561.82</v>
      </c>
      <c r="AC23" s="18">
        <v>239825.25</v>
      </c>
      <c r="AD23" s="18">
        <v>122132.43</v>
      </c>
      <c r="AE23" s="18">
        <v>101897.29</v>
      </c>
      <c r="AF23" s="18">
        <v>130238.70350592</v>
      </c>
      <c r="AG23" s="18">
        <v>-294681.28637395194</v>
      </c>
      <c r="AH23" s="18">
        <v>45765.593164800011</v>
      </c>
      <c r="AI23" s="18">
        <v>39157.233945600005</v>
      </c>
      <c r="AJ23" s="18">
        <v>40818.803159939991</v>
      </c>
      <c r="AK23" s="18">
        <v>106793.55553398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</row>
    <row r="24" spans="1:56" x14ac:dyDescent="0.25">
      <c r="C24" t="s">
        <v>103</v>
      </c>
      <c r="D24" t="s">
        <v>22</v>
      </c>
      <c r="F24" s="18"/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</row>
    <row r="25" spans="1:56" x14ac:dyDescent="0.25">
      <c r="D25" t="s">
        <v>38</v>
      </c>
      <c r="F25" s="18"/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</row>
    <row r="26" spans="1:56" x14ac:dyDescent="0.25">
      <c r="D26" t="s">
        <v>18</v>
      </c>
      <c r="F26" s="18"/>
      <c r="G26" s="18">
        <v>107.908502</v>
      </c>
      <c r="H26" s="18">
        <v>78.480037299999992</v>
      </c>
      <c r="I26" s="18">
        <v>852.69873940000002</v>
      </c>
      <c r="J26" s="18">
        <v>119.79809499999999</v>
      </c>
      <c r="K26" s="18">
        <v>1398.2261833999999</v>
      </c>
      <c r="L26" s="18">
        <v>203.58528469999999</v>
      </c>
      <c r="M26" s="18">
        <v>266.24959089999999</v>
      </c>
      <c r="N26" s="18">
        <v>380.39655139999996</v>
      </c>
      <c r="O26" s="18">
        <v>758.58923479999987</v>
      </c>
      <c r="P26" s="18">
        <v>-138.4431161</v>
      </c>
      <c r="Q26" s="18">
        <v>447.44030069999997</v>
      </c>
      <c r="R26" s="18">
        <v>117357.7238798</v>
      </c>
      <c r="S26" s="18">
        <v>131.93082319999999</v>
      </c>
      <c r="T26" s="18">
        <v>377.36643930000002</v>
      </c>
      <c r="U26" s="18">
        <v>304.33249230000001</v>
      </c>
      <c r="V26" s="18">
        <v>123.33917479999998</v>
      </c>
      <c r="W26" s="18">
        <v>187.98994039999999</v>
      </c>
      <c r="X26" s="18">
        <v>91.73600549999999</v>
      </c>
      <c r="Y26" s="18">
        <v>0</v>
      </c>
      <c r="Z26" s="18">
        <v>0</v>
      </c>
      <c r="AA26" s="18">
        <v>3.5306560999999999</v>
      </c>
      <c r="AB26" s="18">
        <v>169.91077729999998</v>
      </c>
      <c r="AC26" s="18">
        <v>17.069553299999999</v>
      </c>
      <c r="AD26" s="18">
        <v>0</v>
      </c>
      <c r="AE26" s="18">
        <v>0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</row>
    <row r="27" spans="1:56" x14ac:dyDescent="0.25">
      <c r="D27" t="s">
        <v>33</v>
      </c>
      <c r="F27" s="18"/>
      <c r="G27" s="18">
        <v>0</v>
      </c>
      <c r="H27" s="18">
        <v>0</v>
      </c>
      <c r="I27" s="18">
        <v>309.31</v>
      </c>
      <c r="J27" s="18">
        <v>0</v>
      </c>
      <c r="K27" s="18">
        <v>0</v>
      </c>
      <c r="L27" s="18">
        <v>1321.14</v>
      </c>
      <c r="M27" s="18">
        <v>-13.27</v>
      </c>
      <c r="N27" s="18">
        <v>0</v>
      </c>
      <c r="O27" s="18">
        <v>4692.93</v>
      </c>
      <c r="P27" s="18">
        <v>0</v>
      </c>
      <c r="Q27" s="18">
        <v>0</v>
      </c>
      <c r="R27" s="18">
        <v>0</v>
      </c>
      <c r="S27" s="18">
        <v>0</v>
      </c>
      <c r="T27" s="18">
        <v>4664.95</v>
      </c>
      <c r="U27" s="18">
        <v>834.21</v>
      </c>
      <c r="V27" s="18">
        <v>0</v>
      </c>
      <c r="W27" s="18">
        <v>0</v>
      </c>
      <c r="X27" s="18">
        <v>0</v>
      </c>
      <c r="Y27" s="18">
        <v>271.33</v>
      </c>
      <c r="Z27" s="18">
        <v>0</v>
      </c>
      <c r="AA27" s="18">
        <v>0</v>
      </c>
      <c r="AB27" s="18">
        <v>0</v>
      </c>
      <c r="AC27" s="18">
        <v>0</v>
      </c>
      <c r="AD27" s="18">
        <v>0</v>
      </c>
      <c r="AE27" s="18">
        <v>0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</row>
    <row r="28" spans="1:56" x14ac:dyDescent="0.25">
      <c r="D28" t="s">
        <v>30</v>
      </c>
      <c r="F28" s="18"/>
      <c r="G28" s="18">
        <v>21600.8792168</v>
      </c>
      <c r="H28" s="18">
        <v>2364.2825804000004</v>
      </c>
      <c r="I28" s="18">
        <v>68225.737834800006</v>
      </c>
      <c r="J28" s="18">
        <v>56537.4792008</v>
      </c>
      <c r="K28" s="18">
        <v>95843.857980000001</v>
      </c>
      <c r="L28" s="18">
        <v>88613.565739400001</v>
      </c>
      <c r="M28" s="18">
        <v>69508.594464399997</v>
      </c>
      <c r="N28" s="18">
        <v>78111.415587399999</v>
      </c>
      <c r="O28" s="18">
        <v>32382.620142600004</v>
      </c>
      <c r="P28" s="18">
        <v>25351.499516200001</v>
      </c>
      <c r="Q28" s="18">
        <v>59709.070930600006</v>
      </c>
      <c r="R28" s="18">
        <v>40929.761186600001</v>
      </c>
      <c r="S28" s="18">
        <v>52574.781191400005</v>
      </c>
      <c r="T28" s="18">
        <v>73624.877890200005</v>
      </c>
      <c r="U28" s="18">
        <v>9526.1191896</v>
      </c>
      <c r="V28" s="18">
        <v>-28928.384251000003</v>
      </c>
      <c r="W28" s="18">
        <v>15495.390950000001</v>
      </c>
      <c r="X28" s="18">
        <v>26163.065708000002</v>
      </c>
      <c r="Y28" s="18">
        <v>18371.474461600003</v>
      </c>
      <c r="Z28" s="18">
        <v>18194.703209800002</v>
      </c>
      <c r="AA28" s="18">
        <v>20393.992208200001</v>
      </c>
      <c r="AB28" s="18">
        <v>37391.506235200002</v>
      </c>
      <c r="AC28" s="18">
        <v>10647.537885400001</v>
      </c>
      <c r="AD28" s="18">
        <v>-20435.9917814</v>
      </c>
      <c r="AE28" s="18">
        <v>4259.1023306000006</v>
      </c>
      <c r="AF28" s="18">
        <v>43432.198511000002</v>
      </c>
      <c r="AG28" s="18">
        <v>81012.766990999997</v>
      </c>
      <c r="AH28" s="18">
        <v>48189.3217</v>
      </c>
      <c r="AI28" s="18">
        <v>70315.3217</v>
      </c>
      <c r="AJ28" s="18">
        <v>58716.651240000007</v>
      </c>
      <c r="AK28" s="18">
        <v>126346.76158000001</v>
      </c>
      <c r="AL28" s="18">
        <v>80959.476520000011</v>
      </c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</row>
    <row r="29" spans="1:56" x14ac:dyDescent="0.25">
      <c r="C29" t="s">
        <v>101</v>
      </c>
      <c r="D29" t="s">
        <v>44</v>
      </c>
      <c r="F29" s="18"/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8">
        <v>0</v>
      </c>
      <c r="AC29" s="18">
        <v>0</v>
      </c>
      <c r="AD29" s="18">
        <v>0</v>
      </c>
      <c r="AE29" s="18">
        <v>0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</row>
    <row r="30" spans="1:56" x14ac:dyDescent="0.25">
      <c r="D30" t="s">
        <v>11</v>
      </c>
      <c r="F30" s="18"/>
      <c r="G30" s="18">
        <v>270811.38090809999</v>
      </c>
      <c r="H30" s="18">
        <v>353512.02334769996</v>
      </c>
      <c r="I30" s="18">
        <v>185461.9488551</v>
      </c>
      <c r="J30" s="18">
        <v>17391.6084992</v>
      </c>
      <c r="K30" s="18">
        <v>31416.022900399999</v>
      </c>
      <c r="L30" s="18">
        <v>2402.9977771000003</v>
      </c>
      <c r="M30" s="18">
        <v>240.64240759999998</v>
      </c>
      <c r="N30" s="18">
        <v>1288.2233141000002</v>
      </c>
      <c r="O30" s="18">
        <v>632.15868839999996</v>
      </c>
      <c r="P30" s="18">
        <v>-115.36653339999999</v>
      </c>
      <c r="Q30" s="18">
        <v>379.78867459999998</v>
      </c>
      <c r="R30" s="18">
        <v>42137.24412470001</v>
      </c>
      <c r="S30" s="18">
        <v>96.370150699999996</v>
      </c>
      <c r="T30" s="18">
        <v>293.52622069999995</v>
      </c>
      <c r="U30" s="18">
        <v>-101541.3649261</v>
      </c>
      <c r="V30" s="18">
        <v>102.78363839999999</v>
      </c>
      <c r="W30" s="18">
        <v>156.65629819999998</v>
      </c>
      <c r="X30" s="18">
        <v>58840.983744999998</v>
      </c>
      <c r="Y30" s="18">
        <v>0</v>
      </c>
      <c r="Z30" s="18">
        <v>0.97354400000000019</v>
      </c>
      <c r="AA30" s="18">
        <v>2.9439506999999998</v>
      </c>
      <c r="AB30" s="18">
        <v>141.59107349999999</v>
      </c>
      <c r="AC30" s="18">
        <v>14.223883199999998</v>
      </c>
      <c r="AD30" s="18">
        <v>2028.7661290000001</v>
      </c>
      <c r="AE30" s="18">
        <v>-2815.4184448000001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</row>
    <row r="31" spans="1:56" ht="13.45" thickBot="1" x14ac:dyDescent="0.3">
      <c r="B31" t="s">
        <v>69</v>
      </c>
      <c r="F31" s="30">
        <f>SUM(F22:F30)</f>
        <v>0</v>
      </c>
      <c r="G31" s="30">
        <f t="shared" ref="G31:V31" si="73">SUM(G22:G30)</f>
        <v>520638.23862690001</v>
      </c>
      <c r="H31" s="30">
        <f t="shared" si="73"/>
        <v>1277563.6159653999</v>
      </c>
      <c r="I31" s="30">
        <f t="shared" si="73"/>
        <v>2013584.5654293001</v>
      </c>
      <c r="J31" s="30">
        <f t="shared" si="73"/>
        <v>745192.04579499993</v>
      </c>
      <c r="K31" s="30">
        <f t="shared" si="73"/>
        <v>1034649.6570638</v>
      </c>
      <c r="L31" s="30">
        <f t="shared" si="73"/>
        <v>2407222.8388012005</v>
      </c>
      <c r="M31" s="30">
        <f t="shared" si="73"/>
        <v>573476.54646290001</v>
      </c>
      <c r="N31" s="30">
        <f t="shared" si="73"/>
        <v>1292973.6954528999</v>
      </c>
      <c r="O31" s="30">
        <f t="shared" si="73"/>
        <v>1188725.0580658</v>
      </c>
      <c r="P31" s="30">
        <f t="shared" si="73"/>
        <v>-4856.620133299999</v>
      </c>
      <c r="Q31" s="30">
        <f t="shared" si="73"/>
        <v>961571.87990589999</v>
      </c>
      <c r="R31" s="30">
        <f t="shared" si="73"/>
        <v>3108296.4691911004</v>
      </c>
      <c r="S31" s="30">
        <f t="shared" si="73"/>
        <v>589945.63216530008</v>
      </c>
      <c r="T31" s="30">
        <f t="shared" si="73"/>
        <v>749739.54055019992</v>
      </c>
      <c r="U31" s="30">
        <f t="shared" si="73"/>
        <v>967683.30675580003</v>
      </c>
      <c r="V31" s="30">
        <f t="shared" si="73"/>
        <v>96058.288562200003</v>
      </c>
      <c r="W31" s="30">
        <f t="shared" ref="W31:BB31" si="74">SUM(W22:W30)</f>
        <v>516138.38718860003</v>
      </c>
      <c r="X31" s="30">
        <f t="shared" si="74"/>
        <v>1033816.6154584999</v>
      </c>
      <c r="Y31" s="30">
        <f t="shared" si="74"/>
        <v>610877.20446159993</v>
      </c>
      <c r="Z31" s="30">
        <f t="shared" si="74"/>
        <v>487021.99675380002</v>
      </c>
      <c r="AA31" s="30">
        <f t="shared" si="74"/>
        <v>316778.56681499997</v>
      </c>
      <c r="AB31" s="30">
        <f t="shared" si="74"/>
        <v>809264.82808599994</v>
      </c>
      <c r="AC31" s="30">
        <f t="shared" si="74"/>
        <v>250504.08132190001</v>
      </c>
      <c r="AD31" s="30">
        <f t="shared" si="74"/>
        <v>103725.2043476</v>
      </c>
      <c r="AE31" s="30">
        <f t="shared" si="74"/>
        <v>103340.97388579999</v>
      </c>
      <c r="AF31" s="30">
        <f t="shared" si="74"/>
        <v>173670.90201692001</v>
      </c>
      <c r="AG31" s="30">
        <f t="shared" si="74"/>
        <v>-213668.51938295196</v>
      </c>
      <c r="AH31" s="30">
        <f t="shared" si="74"/>
        <v>93954.914864800012</v>
      </c>
      <c r="AI31" s="30">
        <f t="shared" si="74"/>
        <v>109472.5556456</v>
      </c>
      <c r="AJ31" s="30">
        <f t="shared" si="74"/>
        <v>99535.454399940005</v>
      </c>
      <c r="AK31" s="30">
        <f t="shared" si="74"/>
        <v>233140.31711398001</v>
      </c>
      <c r="AL31" s="30">
        <f t="shared" si="74"/>
        <v>80959.476520000011</v>
      </c>
      <c r="AM31" s="30">
        <f t="shared" si="74"/>
        <v>0</v>
      </c>
      <c r="AN31" s="30">
        <f t="shared" si="74"/>
        <v>0</v>
      </c>
      <c r="AO31" s="30">
        <f t="shared" si="74"/>
        <v>0</v>
      </c>
      <c r="AP31" s="30">
        <f t="shared" si="74"/>
        <v>0</v>
      </c>
      <c r="AQ31" s="30">
        <f t="shared" si="74"/>
        <v>0</v>
      </c>
      <c r="AR31" s="30">
        <f t="shared" si="74"/>
        <v>0</v>
      </c>
      <c r="AS31" s="30">
        <f t="shared" si="74"/>
        <v>0</v>
      </c>
      <c r="AT31" s="30">
        <f t="shared" si="74"/>
        <v>0</v>
      </c>
      <c r="AU31" s="30">
        <f t="shared" si="74"/>
        <v>0</v>
      </c>
      <c r="AV31" s="30">
        <f t="shared" si="74"/>
        <v>0</v>
      </c>
      <c r="AW31" s="30">
        <f t="shared" si="74"/>
        <v>0</v>
      </c>
      <c r="AX31" s="30">
        <f t="shared" si="74"/>
        <v>0</v>
      </c>
      <c r="AY31" s="30">
        <f t="shared" si="74"/>
        <v>0</v>
      </c>
      <c r="AZ31" s="30">
        <f t="shared" si="74"/>
        <v>0</v>
      </c>
      <c r="BA31" s="30">
        <f t="shared" si="74"/>
        <v>0</v>
      </c>
      <c r="BB31" s="30">
        <f t="shared" si="74"/>
        <v>0</v>
      </c>
      <c r="BC31" s="18"/>
    </row>
    <row r="32" spans="1:56" x14ac:dyDescent="0.25">
      <c r="B32" t="s">
        <v>6</v>
      </c>
      <c r="C32" t="s">
        <v>102</v>
      </c>
      <c r="D32" t="s">
        <v>27</v>
      </c>
      <c r="F32" s="18"/>
      <c r="G32" s="18"/>
      <c r="H32" s="18"/>
      <c r="I32" s="18"/>
      <c r="J32" s="18"/>
      <c r="K32" s="18"/>
      <c r="L32" s="18"/>
      <c r="M32" s="18"/>
      <c r="N32" s="18"/>
      <c r="O32" s="18">
        <v>0</v>
      </c>
      <c r="P32" s="18">
        <v>0</v>
      </c>
      <c r="Q32" s="18">
        <v>0</v>
      </c>
      <c r="R32" s="18">
        <v>0</v>
      </c>
      <c r="T32" s="18"/>
      <c r="U32" s="18"/>
      <c r="V32" s="18">
        <v>0</v>
      </c>
      <c r="W32" s="18">
        <v>0</v>
      </c>
      <c r="X32" s="18">
        <v>0</v>
      </c>
      <c r="Y32" s="18">
        <v>0</v>
      </c>
      <c r="Z32" s="18">
        <v>0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  <c r="AY32" s="18">
        <v>0</v>
      </c>
      <c r="AZ32" s="18">
        <v>0</v>
      </c>
      <c r="BA32" s="18">
        <v>0</v>
      </c>
      <c r="BB32" s="18">
        <v>0</v>
      </c>
      <c r="BC32" s="18"/>
    </row>
    <row r="33" spans="1:55" x14ac:dyDescent="0.25">
      <c r="D33" t="s">
        <v>53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>
        <v>0</v>
      </c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</row>
    <row r="34" spans="1:55" x14ac:dyDescent="0.25">
      <c r="C34" t="s">
        <v>103</v>
      </c>
      <c r="D34" t="s">
        <v>18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>
        <v>0</v>
      </c>
      <c r="R34" s="18">
        <v>1981.7793554000002</v>
      </c>
      <c r="T34" s="18"/>
      <c r="U34" s="18"/>
      <c r="V34" s="18">
        <v>0</v>
      </c>
      <c r="W34" s="18">
        <v>0</v>
      </c>
      <c r="X34" s="18">
        <v>0</v>
      </c>
      <c r="Y34" s="18">
        <v>0</v>
      </c>
      <c r="Z34" s="18">
        <v>0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  <c r="AY34" s="18">
        <v>0</v>
      </c>
      <c r="AZ34" s="18">
        <v>0</v>
      </c>
      <c r="BA34" s="18">
        <v>0</v>
      </c>
      <c r="BB34" s="18">
        <v>0</v>
      </c>
      <c r="BC34" s="18"/>
    </row>
    <row r="35" spans="1:55" x14ac:dyDescent="0.25">
      <c r="D35" t="s">
        <v>33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>
        <v>0</v>
      </c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</row>
    <row r="36" spans="1:55" x14ac:dyDescent="0.25">
      <c r="D36" t="s">
        <v>30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>
        <v>0</v>
      </c>
      <c r="T36" s="18">
        <v>76.876787000000007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18">
        <v>0</v>
      </c>
      <c r="AB36" s="18">
        <v>0</v>
      </c>
      <c r="AC36" s="18">
        <v>0</v>
      </c>
      <c r="AD36" s="18">
        <v>20.641345400000002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  <c r="AY36" s="18">
        <v>0</v>
      </c>
      <c r="AZ36" s="18">
        <v>0</v>
      </c>
      <c r="BA36" s="18">
        <v>0</v>
      </c>
      <c r="BB36" s="18">
        <v>0</v>
      </c>
      <c r="BC36" s="18"/>
    </row>
    <row r="37" spans="1:55" x14ac:dyDescent="0.25">
      <c r="C37" t="s">
        <v>101</v>
      </c>
      <c r="D37" t="s">
        <v>44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>
        <v>0</v>
      </c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</row>
    <row r="38" spans="1:55" x14ac:dyDescent="0.25">
      <c r="D38" t="s">
        <v>11</v>
      </c>
      <c r="F38" s="18"/>
      <c r="G38" s="18">
        <v>0</v>
      </c>
      <c r="H38" s="18">
        <v>0</v>
      </c>
      <c r="I38" s="18">
        <v>0</v>
      </c>
      <c r="J38" s="18">
        <v>0</v>
      </c>
      <c r="K38" s="18">
        <v>2964.3441256000001</v>
      </c>
      <c r="L38" s="18">
        <v>-781.48810739999999</v>
      </c>
      <c r="M38" s="18">
        <v>-761.53045540000005</v>
      </c>
      <c r="N38" s="18">
        <v>0</v>
      </c>
      <c r="O38" s="18">
        <v>0</v>
      </c>
      <c r="P38" s="18">
        <v>0</v>
      </c>
      <c r="Q38" s="18">
        <v>0</v>
      </c>
      <c r="R38" s="18">
        <v>2052.7064610000002</v>
      </c>
      <c r="S38" s="18">
        <v>0</v>
      </c>
      <c r="T38" s="18">
        <v>0</v>
      </c>
      <c r="U38" s="18">
        <v>-864.20615840000005</v>
      </c>
      <c r="V38" s="18">
        <v>0</v>
      </c>
      <c r="W38" s="18">
        <v>0</v>
      </c>
      <c r="X38" s="18">
        <v>2898.2692518000003</v>
      </c>
      <c r="Y38" s="18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-2028.7661290000001</v>
      </c>
      <c r="AE38" s="18">
        <v>2815.4184448000001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  <c r="AY38" s="18">
        <v>0</v>
      </c>
      <c r="AZ38" s="18">
        <v>0</v>
      </c>
      <c r="BA38" s="18">
        <v>0</v>
      </c>
      <c r="BB38" s="18">
        <v>0</v>
      </c>
      <c r="BC38" s="18"/>
    </row>
    <row r="39" spans="1:55" ht="13.45" thickBot="1" x14ac:dyDescent="0.3">
      <c r="B39" t="s">
        <v>70</v>
      </c>
      <c r="F39" s="30">
        <f>SUM(F32:F38)</f>
        <v>0</v>
      </c>
      <c r="G39" s="30">
        <f t="shared" ref="G39:V39" si="75">SUM(G32:G38)</f>
        <v>0</v>
      </c>
      <c r="H39" s="30">
        <f t="shared" si="75"/>
        <v>0</v>
      </c>
      <c r="I39" s="30">
        <f t="shared" si="75"/>
        <v>0</v>
      </c>
      <c r="J39" s="30">
        <f t="shared" si="75"/>
        <v>0</v>
      </c>
      <c r="K39" s="30">
        <f t="shared" si="75"/>
        <v>2964.3441256000001</v>
      </c>
      <c r="L39" s="30">
        <f t="shared" si="75"/>
        <v>-781.48810739999999</v>
      </c>
      <c r="M39" s="30">
        <f t="shared" si="75"/>
        <v>-761.53045540000005</v>
      </c>
      <c r="N39" s="30">
        <f t="shared" si="75"/>
        <v>0</v>
      </c>
      <c r="O39" s="30">
        <f t="shared" si="75"/>
        <v>0</v>
      </c>
      <c r="P39" s="30">
        <f t="shared" si="75"/>
        <v>0</v>
      </c>
      <c r="Q39" s="30">
        <f t="shared" si="75"/>
        <v>0</v>
      </c>
      <c r="R39" s="30">
        <f t="shared" si="75"/>
        <v>4034.4858164000007</v>
      </c>
      <c r="S39" s="30">
        <f t="shared" si="75"/>
        <v>0</v>
      </c>
      <c r="T39" s="30">
        <f t="shared" si="75"/>
        <v>76.876787000000007</v>
      </c>
      <c r="U39" s="30">
        <f t="shared" si="75"/>
        <v>-864.20615840000005</v>
      </c>
      <c r="V39" s="30">
        <f t="shared" si="75"/>
        <v>0</v>
      </c>
      <c r="W39" s="30">
        <f t="shared" ref="W39:BB39" si="76">SUM(W32:W38)</f>
        <v>0</v>
      </c>
      <c r="X39" s="30">
        <f t="shared" si="76"/>
        <v>2898.2692518000003</v>
      </c>
      <c r="Y39" s="30">
        <f t="shared" si="76"/>
        <v>0</v>
      </c>
      <c r="Z39" s="30">
        <f t="shared" si="76"/>
        <v>0</v>
      </c>
      <c r="AA39" s="30">
        <f t="shared" si="76"/>
        <v>0</v>
      </c>
      <c r="AB39" s="30">
        <f t="shared" si="76"/>
        <v>0</v>
      </c>
      <c r="AC39" s="30">
        <f t="shared" si="76"/>
        <v>0</v>
      </c>
      <c r="AD39" s="30">
        <f t="shared" si="76"/>
        <v>-2008.1247836</v>
      </c>
      <c r="AE39" s="30">
        <f t="shared" si="76"/>
        <v>2815.4184448000001</v>
      </c>
      <c r="AF39" s="30">
        <f t="shared" si="76"/>
        <v>0</v>
      </c>
      <c r="AG39" s="30">
        <f t="shared" si="76"/>
        <v>0</v>
      </c>
      <c r="AH39" s="30">
        <f t="shared" si="76"/>
        <v>0</v>
      </c>
      <c r="AI39" s="30">
        <f t="shared" si="76"/>
        <v>0</v>
      </c>
      <c r="AJ39" s="30">
        <f t="shared" si="76"/>
        <v>0</v>
      </c>
      <c r="AK39" s="30">
        <f t="shared" si="76"/>
        <v>0</v>
      </c>
      <c r="AL39" s="30">
        <f t="shared" si="76"/>
        <v>0</v>
      </c>
      <c r="AM39" s="30">
        <f t="shared" si="76"/>
        <v>0</v>
      </c>
      <c r="AN39" s="30">
        <f t="shared" si="76"/>
        <v>0</v>
      </c>
      <c r="AO39" s="30">
        <f t="shared" si="76"/>
        <v>0</v>
      </c>
      <c r="AP39" s="30">
        <f t="shared" si="76"/>
        <v>0</v>
      </c>
      <c r="AQ39" s="30">
        <f t="shared" si="76"/>
        <v>0</v>
      </c>
      <c r="AR39" s="30">
        <f t="shared" si="76"/>
        <v>0</v>
      </c>
      <c r="AS39" s="30">
        <f t="shared" si="76"/>
        <v>0</v>
      </c>
      <c r="AT39" s="30">
        <f t="shared" si="76"/>
        <v>0</v>
      </c>
      <c r="AU39" s="30">
        <f t="shared" si="76"/>
        <v>0</v>
      </c>
      <c r="AV39" s="30">
        <f t="shared" si="76"/>
        <v>0</v>
      </c>
      <c r="AW39" s="30">
        <f t="shared" si="76"/>
        <v>0</v>
      </c>
      <c r="AX39" s="30">
        <f t="shared" si="76"/>
        <v>0</v>
      </c>
      <c r="AY39" s="30">
        <f t="shared" si="76"/>
        <v>0</v>
      </c>
      <c r="AZ39" s="30">
        <f t="shared" si="76"/>
        <v>0</v>
      </c>
      <c r="BA39" s="30">
        <f t="shared" si="76"/>
        <v>0</v>
      </c>
      <c r="BB39" s="30">
        <f t="shared" si="76"/>
        <v>0</v>
      </c>
      <c r="BC39" s="18"/>
    </row>
    <row r="40" spans="1:55" x14ac:dyDescent="0.25"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</row>
    <row r="41" spans="1:55" s="6" customFormat="1" x14ac:dyDescent="0.25">
      <c r="B41" s="6" t="s">
        <v>0</v>
      </c>
      <c r="C41" s="6" t="s">
        <v>104</v>
      </c>
      <c r="D41" s="6" t="s">
        <v>3</v>
      </c>
      <c r="F41" s="29">
        <v>201812</v>
      </c>
      <c r="G41" s="29">
        <v>201901</v>
      </c>
      <c r="H41" s="29">
        <v>201902</v>
      </c>
      <c r="I41" s="29">
        <v>201903</v>
      </c>
      <c r="J41" s="29">
        <v>201904</v>
      </c>
      <c r="K41" s="29">
        <v>201905</v>
      </c>
      <c r="L41" s="29">
        <v>201906</v>
      </c>
      <c r="M41" s="29">
        <v>201907</v>
      </c>
      <c r="N41" s="29">
        <v>201908</v>
      </c>
      <c r="O41" s="29">
        <v>201909</v>
      </c>
      <c r="P41" s="29">
        <v>201910</v>
      </c>
      <c r="Q41" s="29">
        <v>201911</v>
      </c>
      <c r="R41" s="29">
        <v>201912</v>
      </c>
      <c r="S41" s="29">
        <v>202001</v>
      </c>
      <c r="T41" s="29">
        <v>202002</v>
      </c>
      <c r="U41" s="29">
        <v>202003</v>
      </c>
      <c r="V41" s="29">
        <v>202004</v>
      </c>
      <c r="W41" s="29">
        <v>202005</v>
      </c>
      <c r="X41" s="29">
        <v>202006</v>
      </c>
      <c r="Y41" s="29">
        <v>202007</v>
      </c>
      <c r="Z41" s="29">
        <v>202008</v>
      </c>
      <c r="AA41" s="29">
        <v>202009</v>
      </c>
      <c r="AB41" s="29">
        <v>202010</v>
      </c>
      <c r="AC41" s="29">
        <v>202011</v>
      </c>
      <c r="AD41" s="29">
        <v>202012</v>
      </c>
      <c r="AE41" s="29">
        <v>202101</v>
      </c>
      <c r="AF41" s="29">
        <v>202102</v>
      </c>
      <c r="AG41" s="29">
        <v>202103</v>
      </c>
      <c r="AH41" s="29">
        <v>202104</v>
      </c>
      <c r="AI41" s="29">
        <v>202105</v>
      </c>
      <c r="AJ41" s="29">
        <v>202106</v>
      </c>
      <c r="AK41" s="29">
        <v>202107</v>
      </c>
      <c r="AL41" s="29">
        <v>202108</v>
      </c>
      <c r="AM41" s="29">
        <v>202109</v>
      </c>
      <c r="AN41" s="29">
        <v>202110</v>
      </c>
      <c r="AO41" s="29">
        <v>202111</v>
      </c>
      <c r="AP41" s="29">
        <v>202112</v>
      </c>
      <c r="AQ41" s="29">
        <v>202201</v>
      </c>
      <c r="AR41" s="29">
        <v>202202</v>
      </c>
      <c r="AS41" s="29">
        <v>202203</v>
      </c>
      <c r="AT41" s="29">
        <v>202204</v>
      </c>
      <c r="AU41" s="29">
        <v>202205</v>
      </c>
      <c r="AV41" s="29">
        <v>202206</v>
      </c>
      <c r="AW41" s="29">
        <v>202207</v>
      </c>
      <c r="AX41" s="29">
        <v>202208</v>
      </c>
      <c r="AY41" s="29">
        <v>202209</v>
      </c>
      <c r="AZ41" s="29">
        <v>202210</v>
      </c>
      <c r="BA41" s="29">
        <v>202211</v>
      </c>
      <c r="BB41" s="29">
        <v>202212</v>
      </c>
      <c r="BC41" s="29">
        <v>201912</v>
      </c>
    </row>
    <row r="42" spans="1:55" x14ac:dyDescent="0.25">
      <c r="A42" t="s">
        <v>115</v>
      </c>
      <c r="B42" t="s">
        <v>12</v>
      </c>
      <c r="C42" t="s">
        <v>102</v>
      </c>
      <c r="D42" t="s">
        <v>27</v>
      </c>
      <c r="F42" s="18"/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0</v>
      </c>
      <c r="AB42" s="18">
        <v>0</v>
      </c>
      <c r="AC42" s="18">
        <v>0</v>
      </c>
      <c r="AD42" s="18">
        <v>0</v>
      </c>
      <c r="AE42" s="18">
        <v>0</v>
      </c>
      <c r="AF42" s="18">
        <v>0</v>
      </c>
      <c r="AG42" s="18">
        <v>0</v>
      </c>
      <c r="AH42" s="18">
        <v>0</v>
      </c>
      <c r="AI42" s="18">
        <v>0</v>
      </c>
      <c r="AJ42" s="18">
        <v>0</v>
      </c>
      <c r="AK42" s="18">
        <v>0</v>
      </c>
      <c r="AL42" s="18">
        <v>0</v>
      </c>
      <c r="AM42" s="18">
        <v>0</v>
      </c>
      <c r="AN42" s="18">
        <v>0</v>
      </c>
      <c r="AO42" s="18">
        <v>0</v>
      </c>
      <c r="AP42" s="18">
        <v>0</v>
      </c>
      <c r="AQ42" s="18">
        <v>0</v>
      </c>
      <c r="AR42" s="18">
        <v>0</v>
      </c>
      <c r="AS42" s="18">
        <v>0</v>
      </c>
      <c r="AT42" s="18">
        <v>0</v>
      </c>
      <c r="AU42" s="18">
        <v>0</v>
      </c>
      <c r="AV42" s="18">
        <v>0</v>
      </c>
      <c r="AW42" s="18">
        <v>0</v>
      </c>
      <c r="AX42" s="18">
        <v>0</v>
      </c>
      <c r="AY42" s="18">
        <v>0</v>
      </c>
      <c r="AZ42" s="18">
        <v>0</v>
      </c>
      <c r="BA42" s="18">
        <v>0</v>
      </c>
      <c r="BB42" s="18">
        <v>0</v>
      </c>
      <c r="BC42" s="18"/>
    </row>
    <row r="43" spans="1:55" x14ac:dyDescent="0.25">
      <c r="D43" t="s">
        <v>53</v>
      </c>
      <c r="F43" s="18"/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-42309.84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18">
        <v>0</v>
      </c>
      <c r="AB43" s="18">
        <v>0</v>
      </c>
      <c r="AC43" s="18">
        <v>0</v>
      </c>
      <c r="AD43" s="18">
        <v>0</v>
      </c>
      <c r="AE43" s="18">
        <v>0</v>
      </c>
      <c r="AF43" s="18">
        <v>0</v>
      </c>
      <c r="AG43" s="18">
        <v>0</v>
      </c>
      <c r="AH43" s="18">
        <v>0</v>
      </c>
      <c r="AI43" s="18">
        <v>0</v>
      </c>
      <c r="AJ43" s="18">
        <v>0</v>
      </c>
      <c r="AK43" s="18">
        <v>0</v>
      </c>
      <c r="AL43" s="18">
        <v>0</v>
      </c>
      <c r="AM43" s="18">
        <v>0</v>
      </c>
      <c r="AN43" s="18">
        <v>0</v>
      </c>
      <c r="AO43" s="18">
        <v>0</v>
      </c>
      <c r="AP43" s="18">
        <v>0</v>
      </c>
      <c r="AQ43" s="18">
        <v>0</v>
      </c>
      <c r="AR43" s="18">
        <v>0</v>
      </c>
      <c r="AS43" s="18">
        <v>0</v>
      </c>
      <c r="AT43" s="18">
        <v>0</v>
      </c>
      <c r="AU43" s="18">
        <v>0</v>
      </c>
      <c r="AV43" s="18">
        <v>0</v>
      </c>
      <c r="AW43" s="18">
        <v>0</v>
      </c>
      <c r="AX43" s="18">
        <v>0</v>
      </c>
      <c r="AY43" s="18">
        <v>0</v>
      </c>
      <c r="AZ43" s="18">
        <v>0</v>
      </c>
      <c r="BA43" s="18">
        <v>0</v>
      </c>
      <c r="BB43" s="18">
        <v>0</v>
      </c>
      <c r="BC43" s="18"/>
    </row>
    <row r="44" spans="1:55" x14ac:dyDescent="0.25">
      <c r="C44" t="s">
        <v>103</v>
      </c>
      <c r="D44" t="s">
        <v>22</v>
      </c>
      <c r="F44" s="18"/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  <c r="Z44" s="18">
        <v>0</v>
      </c>
      <c r="AA44" s="18">
        <v>0</v>
      </c>
      <c r="AB44" s="18">
        <v>0</v>
      </c>
      <c r="AC44" s="18">
        <v>0</v>
      </c>
      <c r="AD44" s="18">
        <v>0</v>
      </c>
      <c r="AE44" s="18">
        <v>0</v>
      </c>
      <c r="AF44" s="18">
        <v>0</v>
      </c>
      <c r="AG44" s="18">
        <v>0</v>
      </c>
      <c r="AH44" s="18">
        <v>0</v>
      </c>
      <c r="AI44" s="18">
        <v>0</v>
      </c>
      <c r="AJ44" s="18">
        <v>0</v>
      </c>
      <c r="AK44" s="18">
        <v>0</v>
      </c>
      <c r="AL44" s="18">
        <v>0</v>
      </c>
      <c r="AM44" s="18">
        <v>0</v>
      </c>
      <c r="AN44" s="18">
        <v>0</v>
      </c>
      <c r="AO44" s="18">
        <v>0</v>
      </c>
      <c r="AP44" s="18">
        <v>0</v>
      </c>
      <c r="AQ44" s="18">
        <v>0</v>
      </c>
      <c r="AR44" s="18">
        <v>0</v>
      </c>
      <c r="AS44" s="18">
        <v>0</v>
      </c>
      <c r="AT44" s="18">
        <v>0</v>
      </c>
      <c r="AU44" s="18">
        <v>0</v>
      </c>
      <c r="AV44" s="18">
        <v>0</v>
      </c>
      <c r="AW44" s="18">
        <v>0</v>
      </c>
      <c r="AX44" s="18">
        <v>0</v>
      </c>
      <c r="AY44" s="18">
        <v>0</v>
      </c>
      <c r="AZ44" s="18">
        <v>0</v>
      </c>
      <c r="BA44" s="18">
        <v>0</v>
      </c>
      <c r="BB44" s="18">
        <v>0</v>
      </c>
      <c r="BC44" s="18"/>
    </row>
    <row r="45" spans="1:55" x14ac:dyDescent="0.25">
      <c r="D45" t="s">
        <v>38</v>
      </c>
      <c r="F45" s="18"/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18">
        <v>0</v>
      </c>
      <c r="AE45" s="18">
        <v>0</v>
      </c>
      <c r="AF45" s="18">
        <v>0</v>
      </c>
      <c r="AG45" s="18">
        <v>0</v>
      </c>
      <c r="AH45" s="18">
        <v>0</v>
      </c>
      <c r="AI45" s="18">
        <v>0</v>
      </c>
      <c r="AJ45" s="18">
        <v>0</v>
      </c>
      <c r="AK45" s="18">
        <v>0</v>
      </c>
      <c r="AL45" s="18">
        <v>0</v>
      </c>
      <c r="AM45" s="18">
        <v>0</v>
      </c>
      <c r="AN45" s="18">
        <v>0</v>
      </c>
      <c r="AO45" s="18">
        <v>0</v>
      </c>
      <c r="AP45" s="18">
        <v>0</v>
      </c>
      <c r="AQ45" s="18">
        <v>0</v>
      </c>
      <c r="AR45" s="18">
        <v>0</v>
      </c>
      <c r="AS45" s="18">
        <v>0</v>
      </c>
      <c r="AT45" s="18">
        <v>0</v>
      </c>
      <c r="AU45" s="18">
        <v>0</v>
      </c>
      <c r="AV45" s="18">
        <v>0</v>
      </c>
      <c r="AW45" s="18">
        <v>0</v>
      </c>
      <c r="AX45" s="18">
        <v>0</v>
      </c>
      <c r="AY45" s="18">
        <v>0</v>
      </c>
      <c r="AZ45" s="18">
        <v>0</v>
      </c>
      <c r="BA45" s="18">
        <v>0</v>
      </c>
      <c r="BB45" s="18">
        <v>0</v>
      </c>
      <c r="BC45" s="18"/>
    </row>
    <row r="46" spans="1:55" x14ac:dyDescent="0.25">
      <c r="D46" t="s">
        <v>18</v>
      </c>
      <c r="F46" s="18"/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-21603.722316400002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18">
        <v>0</v>
      </c>
      <c r="AE46" s="18">
        <v>0</v>
      </c>
      <c r="AF46" s="18">
        <v>0</v>
      </c>
      <c r="AG46" s="18">
        <v>0</v>
      </c>
      <c r="AH46" s="18">
        <v>0</v>
      </c>
      <c r="AI46" s="18">
        <v>0</v>
      </c>
      <c r="AJ46" s="18">
        <v>0</v>
      </c>
      <c r="AK46" s="18">
        <v>0</v>
      </c>
      <c r="AL46" s="18">
        <v>0</v>
      </c>
      <c r="AM46" s="18">
        <v>0</v>
      </c>
      <c r="AN46" s="18">
        <v>0</v>
      </c>
      <c r="AO46" s="18">
        <v>0</v>
      </c>
      <c r="AP46" s="18">
        <v>0</v>
      </c>
      <c r="AQ46" s="18">
        <v>0</v>
      </c>
      <c r="AR46" s="18">
        <v>0</v>
      </c>
      <c r="AS46" s="18">
        <v>0</v>
      </c>
      <c r="AT46" s="18">
        <v>0</v>
      </c>
      <c r="AU46" s="18">
        <v>0</v>
      </c>
      <c r="AV46" s="18">
        <v>0</v>
      </c>
      <c r="AW46" s="18">
        <v>0</v>
      </c>
      <c r="AX46" s="18">
        <v>0</v>
      </c>
      <c r="AY46" s="18">
        <v>0</v>
      </c>
      <c r="AZ46" s="18">
        <v>0</v>
      </c>
      <c r="BA46" s="18">
        <v>0</v>
      </c>
      <c r="BB46" s="18">
        <v>0</v>
      </c>
      <c r="BC46" s="18"/>
    </row>
    <row r="47" spans="1:55" x14ac:dyDescent="0.25">
      <c r="D47" t="s">
        <v>33</v>
      </c>
      <c r="F47" s="18"/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-420.74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  <c r="Z47" s="18">
        <v>0</v>
      </c>
      <c r="AA47" s="18">
        <v>0</v>
      </c>
      <c r="AB47" s="18">
        <v>0</v>
      </c>
      <c r="AC47" s="18">
        <v>0</v>
      </c>
      <c r="AD47" s="18">
        <v>0</v>
      </c>
      <c r="AE47" s="18">
        <v>0</v>
      </c>
      <c r="AF47" s="18">
        <v>0</v>
      </c>
      <c r="AG47" s="18">
        <v>0</v>
      </c>
      <c r="AH47" s="18">
        <v>0</v>
      </c>
      <c r="AI47" s="18">
        <v>0</v>
      </c>
      <c r="AJ47" s="18">
        <v>0</v>
      </c>
      <c r="AK47" s="18">
        <v>0</v>
      </c>
      <c r="AL47" s="18">
        <v>0</v>
      </c>
      <c r="AM47" s="18">
        <v>0</v>
      </c>
      <c r="AN47" s="18">
        <v>0</v>
      </c>
      <c r="AO47" s="18">
        <v>0</v>
      </c>
      <c r="AP47" s="18">
        <v>0</v>
      </c>
      <c r="AQ47" s="18">
        <v>0</v>
      </c>
      <c r="AR47" s="18">
        <v>0</v>
      </c>
      <c r="AS47" s="18">
        <v>0</v>
      </c>
      <c r="AT47" s="18">
        <v>0</v>
      </c>
      <c r="AU47" s="18">
        <v>0</v>
      </c>
      <c r="AV47" s="18">
        <v>0</v>
      </c>
      <c r="AW47" s="18">
        <v>0</v>
      </c>
      <c r="AX47" s="18">
        <v>0</v>
      </c>
      <c r="AY47" s="18">
        <v>0</v>
      </c>
      <c r="AZ47" s="18">
        <v>0</v>
      </c>
      <c r="BA47" s="18">
        <v>0</v>
      </c>
      <c r="BB47" s="18">
        <v>0</v>
      </c>
      <c r="BC47" s="18"/>
    </row>
    <row r="48" spans="1:55" x14ac:dyDescent="0.25">
      <c r="D48" t="s">
        <v>30</v>
      </c>
      <c r="F48" s="18"/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-14336.389030599999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18">
        <v>0</v>
      </c>
      <c r="AE48" s="18">
        <v>0</v>
      </c>
      <c r="AF48" s="18">
        <v>0</v>
      </c>
      <c r="AG48" s="18">
        <v>0</v>
      </c>
      <c r="AH48" s="18">
        <v>0</v>
      </c>
      <c r="AI48" s="18">
        <v>0</v>
      </c>
      <c r="AJ48" s="18">
        <v>0</v>
      </c>
      <c r="AK48" s="18">
        <v>0</v>
      </c>
      <c r="AL48" s="18">
        <v>0</v>
      </c>
      <c r="AM48" s="18">
        <v>0</v>
      </c>
      <c r="AN48" s="18">
        <v>0</v>
      </c>
      <c r="AO48" s="18">
        <v>0</v>
      </c>
      <c r="AP48" s="18">
        <v>0</v>
      </c>
      <c r="AQ48" s="18">
        <v>0</v>
      </c>
      <c r="AR48" s="18">
        <v>0</v>
      </c>
      <c r="AS48" s="18">
        <v>0</v>
      </c>
      <c r="AT48" s="18">
        <v>0</v>
      </c>
      <c r="AU48" s="18">
        <v>0</v>
      </c>
      <c r="AV48" s="18">
        <v>0</v>
      </c>
      <c r="AW48" s="18">
        <v>0</v>
      </c>
      <c r="AX48" s="18">
        <v>0</v>
      </c>
      <c r="AY48" s="18">
        <v>0</v>
      </c>
      <c r="AZ48" s="18">
        <v>0</v>
      </c>
      <c r="BA48" s="18">
        <v>0</v>
      </c>
      <c r="BB48" s="18">
        <v>0</v>
      </c>
      <c r="BC48" s="18"/>
    </row>
    <row r="49" spans="1:57" x14ac:dyDescent="0.25">
      <c r="C49" t="s">
        <v>101</v>
      </c>
      <c r="D49" t="s">
        <v>44</v>
      </c>
      <c r="F49" s="18"/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-188634.35140319998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0</v>
      </c>
      <c r="AG49" s="18">
        <v>0</v>
      </c>
      <c r="AH49" s="18">
        <v>0</v>
      </c>
      <c r="AI49" s="18">
        <v>0</v>
      </c>
      <c r="AJ49" s="18">
        <v>0</v>
      </c>
      <c r="AK49" s="18">
        <v>0</v>
      </c>
      <c r="AL49" s="18">
        <v>0</v>
      </c>
      <c r="AM49" s="18">
        <v>0</v>
      </c>
      <c r="AN49" s="18">
        <v>0</v>
      </c>
      <c r="AO49" s="18">
        <v>0</v>
      </c>
      <c r="AP49" s="18">
        <v>0</v>
      </c>
      <c r="AQ49" s="18">
        <v>0</v>
      </c>
      <c r="AR49" s="18">
        <v>0</v>
      </c>
      <c r="AS49" s="18">
        <v>0</v>
      </c>
      <c r="AT49" s="18">
        <v>0</v>
      </c>
      <c r="AU49" s="18">
        <v>0</v>
      </c>
      <c r="AV49" s="18">
        <v>0</v>
      </c>
      <c r="AW49" s="18">
        <v>0</v>
      </c>
      <c r="AX49" s="18">
        <v>0</v>
      </c>
      <c r="AY49" s="18">
        <v>0</v>
      </c>
      <c r="AZ49" s="18">
        <v>0</v>
      </c>
      <c r="BA49" s="18">
        <v>0</v>
      </c>
      <c r="BB49" s="18">
        <v>0</v>
      </c>
      <c r="BC49" s="18"/>
    </row>
    <row r="50" spans="1:57" x14ac:dyDescent="0.25">
      <c r="D50" t="s">
        <v>11</v>
      </c>
      <c r="F50" s="18"/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-181487.10473129997</v>
      </c>
      <c r="O50" s="18">
        <v>0</v>
      </c>
      <c r="P50" s="18">
        <v>0</v>
      </c>
      <c r="Q50" s="18">
        <v>0</v>
      </c>
      <c r="R50" s="18">
        <v>-89482.530131500011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18">
        <v>0</v>
      </c>
      <c r="AE50" s="18">
        <v>0</v>
      </c>
      <c r="AF50" s="18">
        <v>0</v>
      </c>
      <c r="AG50" s="18">
        <v>0</v>
      </c>
      <c r="AH50" s="18">
        <v>0</v>
      </c>
      <c r="AI50" s="18">
        <v>0</v>
      </c>
      <c r="AJ50" s="18">
        <v>0</v>
      </c>
      <c r="AK50" s="18">
        <v>0</v>
      </c>
      <c r="AL50" s="18">
        <v>0</v>
      </c>
      <c r="AM50" s="18">
        <v>0</v>
      </c>
      <c r="AN50" s="18">
        <v>0</v>
      </c>
      <c r="AO50" s="18">
        <v>0</v>
      </c>
      <c r="AP50" s="18">
        <v>0</v>
      </c>
      <c r="AQ50" s="18">
        <v>0</v>
      </c>
      <c r="AR50" s="18">
        <v>0</v>
      </c>
      <c r="AS50" s="18">
        <v>0</v>
      </c>
      <c r="AT50" s="18">
        <v>0</v>
      </c>
      <c r="AU50" s="18">
        <v>0</v>
      </c>
      <c r="AV50" s="18">
        <v>0</v>
      </c>
      <c r="AW50" s="18">
        <v>0</v>
      </c>
      <c r="AX50" s="18">
        <v>0</v>
      </c>
      <c r="AY50" s="18">
        <v>0</v>
      </c>
      <c r="AZ50" s="18">
        <v>0</v>
      </c>
      <c r="BA50" s="18">
        <v>0</v>
      </c>
      <c r="BB50" s="18">
        <v>0</v>
      </c>
      <c r="BC50" s="18"/>
    </row>
    <row r="51" spans="1:57" ht="13.45" thickBot="1" x14ac:dyDescent="0.3">
      <c r="B51" t="s">
        <v>69</v>
      </c>
      <c r="F51" s="30">
        <f>SUM(F42:F50)</f>
        <v>0</v>
      </c>
      <c r="G51" s="30">
        <f t="shared" ref="G51:V51" si="77">SUM(G42:G50)</f>
        <v>0</v>
      </c>
      <c r="H51" s="30">
        <f t="shared" si="77"/>
        <v>0</v>
      </c>
      <c r="I51" s="30">
        <f t="shared" si="77"/>
        <v>0</v>
      </c>
      <c r="J51" s="30">
        <f t="shared" si="77"/>
        <v>0</v>
      </c>
      <c r="K51" s="30">
        <f t="shared" si="77"/>
        <v>0</v>
      </c>
      <c r="L51" s="30">
        <f t="shared" si="77"/>
        <v>0</v>
      </c>
      <c r="M51" s="30">
        <f t="shared" si="77"/>
        <v>0</v>
      </c>
      <c r="N51" s="30">
        <f t="shared" si="77"/>
        <v>-181487.10473129997</v>
      </c>
      <c r="O51" s="30">
        <f t="shared" si="77"/>
        <v>0</v>
      </c>
      <c r="P51" s="30">
        <f t="shared" si="77"/>
        <v>0</v>
      </c>
      <c r="Q51" s="30">
        <f t="shared" si="77"/>
        <v>0</v>
      </c>
      <c r="R51" s="30">
        <f t="shared" si="77"/>
        <v>-356787.57288170001</v>
      </c>
      <c r="S51" s="30">
        <f t="shared" si="77"/>
        <v>0</v>
      </c>
      <c r="T51" s="30">
        <f t="shared" si="77"/>
        <v>0</v>
      </c>
      <c r="U51" s="30">
        <f t="shared" si="77"/>
        <v>0</v>
      </c>
      <c r="V51" s="30">
        <f t="shared" si="77"/>
        <v>0</v>
      </c>
      <c r="W51" s="30">
        <f t="shared" ref="W51:BB51" si="78">SUM(W42:W50)</f>
        <v>0</v>
      </c>
      <c r="X51" s="30">
        <f t="shared" si="78"/>
        <v>0</v>
      </c>
      <c r="Y51" s="30">
        <f t="shared" si="78"/>
        <v>0</v>
      </c>
      <c r="Z51" s="30">
        <f t="shared" si="78"/>
        <v>0</v>
      </c>
      <c r="AA51" s="30">
        <f t="shared" si="78"/>
        <v>0</v>
      </c>
      <c r="AB51" s="30">
        <f t="shared" si="78"/>
        <v>0</v>
      </c>
      <c r="AC51" s="30">
        <f t="shared" si="78"/>
        <v>0</v>
      </c>
      <c r="AD51" s="30">
        <f t="shared" si="78"/>
        <v>0</v>
      </c>
      <c r="AE51" s="30">
        <f t="shared" si="78"/>
        <v>0</v>
      </c>
      <c r="AF51" s="30">
        <f t="shared" si="78"/>
        <v>0</v>
      </c>
      <c r="AG51" s="30">
        <f t="shared" si="78"/>
        <v>0</v>
      </c>
      <c r="AH51" s="30">
        <f t="shared" si="78"/>
        <v>0</v>
      </c>
      <c r="AI51" s="30">
        <f t="shared" si="78"/>
        <v>0</v>
      </c>
      <c r="AJ51" s="30">
        <f t="shared" si="78"/>
        <v>0</v>
      </c>
      <c r="AK51" s="30">
        <f t="shared" si="78"/>
        <v>0</v>
      </c>
      <c r="AL51" s="30">
        <f t="shared" si="78"/>
        <v>0</v>
      </c>
      <c r="AM51" s="30">
        <f t="shared" si="78"/>
        <v>0</v>
      </c>
      <c r="AN51" s="30">
        <f t="shared" si="78"/>
        <v>0</v>
      </c>
      <c r="AO51" s="30">
        <f t="shared" si="78"/>
        <v>0</v>
      </c>
      <c r="AP51" s="30">
        <f t="shared" si="78"/>
        <v>0</v>
      </c>
      <c r="AQ51" s="30">
        <f t="shared" si="78"/>
        <v>0</v>
      </c>
      <c r="AR51" s="30">
        <f t="shared" si="78"/>
        <v>0</v>
      </c>
      <c r="AS51" s="30">
        <f t="shared" si="78"/>
        <v>0</v>
      </c>
      <c r="AT51" s="30">
        <f t="shared" si="78"/>
        <v>0</v>
      </c>
      <c r="AU51" s="30">
        <f t="shared" si="78"/>
        <v>0</v>
      </c>
      <c r="AV51" s="30">
        <f t="shared" si="78"/>
        <v>0</v>
      </c>
      <c r="AW51" s="30">
        <f t="shared" si="78"/>
        <v>0</v>
      </c>
      <c r="AX51" s="30">
        <f t="shared" si="78"/>
        <v>0</v>
      </c>
      <c r="AY51" s="30">
        <f t="shared" si="78"/>
        <v>0</v>
      </c>
      <c r="AZ51" s="30">
        <f t="shared" si="78"/>
        <v>0</v>
      </c>
      <c r="BA51" s="30">
        <f t="shared" si="78"/>
        <v>0</v>
      </c>
      <c r="BB51" s="30">
        <f t="shared" si="78"/>
        <v>0</v>
      </c>
      <c r="BC51" s="18"/>
    </row>
    <row r="52" spans="1:57" x14ac:dyDescent="0.25">
      <c r="B52" t="s">
        <v>6</v>
      </c>
      <c r="C52" t="s">
        <v>102</v>
      </c>
      <c r="D52" t="s">
        <v>27</v>
      </c>
      <c r="F52" s="18"/>
      <c r="G52" s="18"/>
      <c r="H52" s="18"/>
      <c r="I52" s="18"/>
      <c r="J52" s="18"/>
      <c r="K52" s="18"/>
      <c r="L52" s="18"/>
      <c r="M52" s="18"/>
      <c r="N52" s="18"/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18">
        <v>0</v>
      </c>
      <c r="AE52" s="18">
        <v>0</v>
      </c>
      <c r="AF52" s="18">
        <v>0</v>
      </c>
      <c r="AG52" s="18">
        <v>0</v>
      </c>
      <c r="AH52" s="18">
        <v>0</v>
      </c>
      <c r="AI52" s="18">
        <v>0</v>
      </c>
      <c r="AJ52" s="18">
        <v>0</v>
      </c>
      <c r="AK52" s="18">
        <v>0</v>
      </c>
      <c r="AL52" s="18">
        <v>0</v>
      </c>
      <c r="AM52" s="18">
        <v>0</v>
      </c>
      <c r="AN52" s="18">
        <v>0</v>
      </c>
      <c r="AO52" s="18">
        <v>0</v>
      </c>
      <c r="AP52" s="18">
        <v>0</v>
      </c>
      <c r="AQ52" s="18">
        <v>0</v>
      </c>
      <c r="AR52" s="18">
        <v>0</v>
      </c>
      <c r="AS52" s="18">
        <v>0</v>
      </c>
      <c r="AT52" s="18">
        <v>0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18">
        <v>0</v>
      </c>
      <c r="BC52" s="18"/>
    </row>
    <row r="53" spans="1:57" x14ac:dyDescent="0.25">
      <c r="D53" t="s">
        <v>53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>
        <v>42309.84</v>
      </c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</row>
    <row r="54" spans="1:57" x14ac:dyDescent="0.25">
      <c r="C54" t="s">
        <v>103</v>
      </c>
      <c r="D54" t="s">
        <v>18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>
        <v>0</v>
      </c>
      <c r="R54" s="18">
        <v>21603.722316400002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18">
        <v>0</v>
      </c>
      <c r="AE54" s="18">
        <v>0</v>
      </c>
      <c r="AF54" s="18">
        <v>0</v>
      </c>
      <c r="AG54" s="18">
        <v>0</v>
      </c>
      <c r="AH54" s="18">
        <v>0</v>
      </c>
      <c r="AI54" s="18">
        <v>0</v>
      </c>
      <c r="AJ54" s="18">
        <v>0</v>
      </c>
      <c r="AK54" s="18">
        <v>0</v>
      </c>
      <c r="AL54" s="18">
        <v>0</v>
      </c>
      <c r="AM54" s="18">
        <v>0</v>
      </c>
      <c r="AN54" s="18">
        <v>0</v>
      </c>
      <c r="AO54" s="18">
        <v>0</v>
      </c>
      <c r="AP54" s="18">
        <v>0</v>
      </c>
      <c r="AQ54" s="18">
        <v>0</v>
      </c>
      <c r="AR54" s="18">
        <v>0</v>
      </c>
      <c r="AS54" s="18">
        <v>0</v>
      </c>
      <c r="AT54" s="18">
        <v>0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18">
        <v>0</v>
      </c>
      <c r="BC54" s="18"/>
    </row>
    <row r="55" spans="1:57" x14ac:dyDescent="0.25">
      <c r="D55" t="s">
        <v>33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>
        <v>420.74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</row>
    <row r="56" spans="1:57" x14ac:dyDescent="0.25">
      <c r="D56" t="s">
        <v>30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>
        <v>14336.389030599999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8">
        <v>0</v>
      </c>
      <c r="AE56" s="18">
        <v>0</v>
      </c>
      <c r="AF56" s="18">
        <v>0</v>
      </c>
      <c r="AG56" s="18">
        <v>0</v>
      </c>
      <c r="AH56" s="18">
        <v>0</v>
      </c>
      <c r="AI56" s="18">
        <v>0</v>
      </c>
      <c r="AJ56" s="18">
        <v>0</v>
      </c>
      <c r="AK56" s="18">
        <v>0</v>
      </c>
      <c r="AL56" s="18">
        <v>0</v>
      </c>
      <c r="AM56" s="18">
        <v>0</v>
      </c>
      <c r="AN56" s="18">
        <v>0</v>
      </c>
      <c r="AO56" s="18">
        <v>0</v>
      </c>
      <c r="AP56" s="18">
        <v>0</v>
      </c>
      <c r="AQ56" s="18">
        <v>0</v>
      </c>
      <c r="AR56" s="18">
        <v>0</v>
      </c>
      <c r="AS56" s="18">
        <v>0</v>
      </c>
      <c r="AT56" s="18">
        <v>0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18">
        <v>0</v>
      </c>
      <c r="BC56" s="18"/>
    </row>
    <row r="57" spans="1:57" x14ac:dyDescent="0.25">
      <c r="C57" t="s">
        <v>101</v>
      </c>
      <c r="D57" t="s">
        <v>44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>
        <v>188634.35140319998</v>
      </c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</row>
    <row r="58" spans="1:57" x14ac:dyDescent="0.25">
      <c r="D58" t="s">
        <v>11</v>
      </c>
      <c r="F58" s="18"/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89482.530131499996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v>0</v>
      </c>
      <c r="AI58" s="18">
        <v>0</v>
      </c>
      <c r="AJ58" s="18">
        <v>0</v>
      </c>
      <c r="AK58" s="18">
        <v>0</v>
      </c>
      <c r="AL58" s="18">
        <v>0</v>
      </c>
      <c r="AM58" s="18">
        <v>0</v>
      </c>
      <c r="AN58" s="18">
        <v>0</v>
      </c>
      <c r="AO58" s="18">
        <v>0</v>
      </c>
      <c r="AP58" s="18">
        <v>0</v>
      </c>
      <c r="AQ58" s="18">
        <v>0</v>
      </c>
      <c r="AR58" s="18">
        <v>0</v>
      </c>
      <c r="AS58" s="18">
        <v>0</v>
      </c>
      <c r="AT58" s="18">
        <v>0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0</v>
      </c>
      <c r="BA58" s="18">
        <v>0</v>
      </c>
      <c r="BB58" s="18">
        <v>0</v>
      </c>
      <c r="BC58" s="18"/>
    </row>
    <row r="59" spans="1:57" ht="13.45" thickBot="1" x14ac:dyDescent="0.3">
      <c r="B59" t="s">
        <v>70</v>
      </c>
      <c r="F59" s="30">
        <f>SUM(F52:F58)</f>
        <v>0</v>
      </c>
      <c r="G59" s="30">
        <f t="shared" ref="G59:V59" si="79">SUM(G52:G58)</f>
        <v>0</v>
      </c>
      <c r="H59" s="30">
        <f t="shared" si="79"/>
        <v>0</v>
      </c>
      <c r="I59" s="30">
        <f t="shared" si="79"/>
        <v>0</v>
      </c>
      <c r="J59" s="30">
        <f t="shared" si="79"/>
        <v>0</v>
      </c>
      <c r="K59" s="30">
        <f t="shared" si="79"/>
        <v>0</v>
      </c>
      <c r="L59" s="30">
        <f t="shared" si="79"/>
        <v>0</v>
      </c>
      <c r="M59" s="30">
        <f t="shared" si="79"/>
        <v>0</v>
      </c>
      <c r="N59" s="30">
        <f t="shared" si="79"/>
        <v>0</v>
      </c>
      <c r="O59" s="30">
        <f t="shared" si="79"/>
        <v>0</v>
      </c>
      <c r="P59" s="30">
        <f t="shared" si="79"/>
        <v>0</v>
      </c>
      <c r="Q59" s="30">
        <f t="shared" si="79"/>
        <v>0</v>
      </c>
      <c r="R59" s="30">
        <f t="shared" si="79"/>
        <v>356787.57288169995</v>
      </c>
      <c r="S59" s="30">
        <f t="shared" si="79"/>
        <v>0</v>
      </c>
      <c r="T59" s="30">
        <f t="shared" si="79"/>
        <v>0</v>
      </c>
      <c r="U59" s="30">
        <f t="shared" si="79"/>
        <v>0</v>
      </c>
      <c r="V59" s="30">
        <f t="shared" si="79"/>
        <v>0</v>
      </c>
      <c r="W59" s="30">
        <f t="shared" ref="W59:BB59" si="80">SUM(W52:W58)</f>
        <v>0</v>
      </c>
      <c r="X59" s="30">
        <f t="shared" si="80"/>
        <v>0</v>
      </c>
      <c r="Y59" s="30">
        <f t="shared" si="80"/>
        <v>0</v>
      </c>
      <c r="Z59" s="30">
        <f t="shared" si="80"/>
        <v>0</v>
      </c>
      <c r="AA59" s="30">
        <f t="shared" si="80"/>
        <v>0</v>
      </c>
      <c r="AB59" s="30">
        <f t="shared" si="80"/>
        <v>0</v>
      </c>
      <c r="AC59" s="30">
        <f t="shared" si="80"/>
        <v>0</v>
      </c>
      <c r="AD59" s="30">
        <f t="shared" si="80"/>
        <v>0</v>
      </c>
      <c r="AE59" s="30">
        <f t="shared" si="80"/>
        <v>0</v>
      </c>
      <c r="AF59" s="30">
        <f t="shared" si="80"/>
        <v>0</v>
      </c>
      <c r="AG59" s="30">
        <f t="shared" si="80"/>
        <v>0</v>
      </c>
      <c r="AH59" s="30">
        <f t="shared" si="80"/>
        <v>0</v>
      </c>
      <c r="AI59" s="30">
        <f t="shared" si="80"/>
        <v>0</v>
      </c>
      <c r="AJ59" s="30">
        <f t="shared" si="80"/>
        <v>0</v>
      </c>
      <c r="AK59" s="30">
        <f t="shared" si="80"/>
        <v>0</v>
      </c>
      <c r="AL59" s="30">
        <f t="shared" si="80"/>
        <v>0</v>
      </c>
      <c r="AM59" s="30">
        <f t="shared" si="80"/>
        <v>0</v>
      </c>
      <c r="AN59" s="30">
        <f t="shared" si="80"/>
        <v>0</v>
      </c>
      <c r="AO59" s="30">
        <f t="shared" si="80"/>
        <v>0</v>
      </c>
      <c r="AP59" s="30">
        <f t="shared" si="80"/>
        <v>0</v>
      </c>
      <c r="AQ59" s="30">
        <f t="shared" si="80"/>
        <v>0</v>
      </c>
      <c r="AR59" s="30">
        <f t="shared" si="80"/>
        <v>0</v>
      </c>
      <c r="AS59" s="30">
        <f t="shared" si="80"/>
        <v>0</v>
      </c>
      <c r="AT59" s="30">
        <f t="shared" si="80"/>
        <v>0</v>
      </c>
      <c r="AU59" s="30">
        <f t="shared" si="80"/>
        <v>0</v>
      </c>
      <c r="AV59" s="30">
        <f t="shared" si="80"/>
        <v>0</v>
      </c>
      <c r="AW59" s="30">
        <f t="shared" si="80"/>
        <v>0</v>
      </c>
      <c r="AX59" s="30">
        <f t="shared" si="80"/>
        <v>0</v>
      </c>
      <c r="AY59" s="30">
        <f t="shared" si="80"/>
        <v>0</v>
      </c>
      <c r="AZ59" s="30">
        <f t="shared" si="80"/>
        <v>0</v>
      </c>
      <c r="BA59" s="30">
        <f t="shared" si="80"/>
        <v>0</v>
      </c>
      <c r="BB59" s="30">
        <f t="shared" si="80"/>
        <v>0</v>
      </c>
      <c r="BC59" s="18"/>
    </row>
    <row r="61" spans="1:57" x14ac:dyDescent="0.25">
      <c r="B61" s="6" t="s">
        <v>0</v>
      </c>
      <c r="C61" s="6" t="s">
        <v>104</v>
      </c>
      <c r="D61" s="6" t="s">
        <v>3</v>
      </c>
      <c r="E61" s="6"/>
      <c r="F61" s="29">
        <v>201812</v>
      </c>
      <c r="G61" s="29">
        <v>201901</v>
      </c>
      <c r="H61" s="29">
        <v>201902</v>
      </c>
      <c r="I61" s="29">
        <v>201903</v>
      </c>
      <c r="J61" s="29">
        <v>201904</v>
      </c>
      <c r="K61" s="29">
        <v>201905</v>
      </c>
      <c r="L61" s="29">
        <v>201906</v>
      </c>
      <c r="M61" s="29">
        <v>201907</v>
      </c>
      <c r="N61" s="29">
        <v>201908</v>
      </c>
      <c r="O61" s="29">
        <v>201909</v>
      </c>
      <c r="P61" s="29">
        <v>201910</v>
      </c>
      <c r="Q61" s="29">
        <v>201911</v>
      </c>
      <c r="R61" s="29">
        <v>201912</v>
      </c>
      <c r="S61" s="29">
        <v>202001</v>
      </c>
      <c r="T61" s="29">
        <v>202002</v>
      </c>
      <c r="U61" s="29">
        <v>202003</v>
      </c>
      <c r="V61" s="29">
        <v>202004</v>
      </c>
      <c r="W61" s="29">
        <v>202005</v>
      </c>
      <c r="X61" s="29">
        <v>202006</v>
      </c>
      <c r="Y61" s="29">
        <v>202007</v>
      </c>
      <c r="Z61" s="29">
        <v>202008</v>
      </c>
      <c r="AA61" s="29">
        <v>202009</v>
      </c>
      <c r="AB61" s="29">
        <v>202010</v>
      </c>
      <c r="AC61" s="29">
        <v>202011</v>
      </c>
      <c r="AD61" s="29">
        <v>202012</v>
      </c>
      <c r="AE61" s="29">
        <v>202101</v>
      </c>
      <c r="AF61" s="29">
        <v>202102</v>
      </c>
      <c r="AG61" s="29">
        <v>202103</v>
      </c>
      <c r="AH61" s="29">
        <v>202104</v>
      </c>
      <c r="AI61" s="29">
        <v>202105</v>
      </c>
      <c r="AJ61" s="29">
        <v>202106</v>
      </c>
      <c r="AK61" s="29">
        <v>202107</v>
      </c>
      <c r="AL61" s="29">
        <v>202108</v>
      </c>
      <c r="AM61" s="29">
        <v>202109</v>
      </c>
      <c r="AN61" s="29">
        <v>202110</v>
      </c>
      <c r="AO61" s="29">
        <v>202111</v>
      </c>
      <c r="AP61" s="29">
        <v>202112</v>
      </c>
      <c r="AQ61" s="29">
        <v>202201</v>
      </c>
      <c r="AR61" s="29">
        <v>202202</v>
      </c>
      <c r="AS61" s="29">
        <v>202203</v>
      </c>
      <c r="AT61" s="29">
        <v>202204</v>
      </c>
      <c r="AU61" s="29">
        <v>202205</v>
      </c>
      <c r="AV61" s="29">
        <v>202206</v>
      </c>
      <c r="AW61" s="29">
        <v>202207</v>
      </c>
      <c r="AX61" s="29">
        <v>202208</v>
      </c>
      <c r="AY61" s="29">
        <v>202209</v>
      </c>
      <c r="AZ61" s="29">
        <v>202210</v>
      </c>
      <c r="BA61" s="29">
        <v>202211</v>
      </c>
      <c r="BB61" s="29">
        <v>202212</v>
      </c>
    </row>
    <row r="62" spans="1:57" x14ac:dyDescent="0.25">
      <c r="A62" t="s">
        <v>116</v>
      </c>
      <c r="B62" t="s">
        <v>12</v>
      </c>
      <c r="C62" t="s">
        <v>102</v>
      </c>
      <c r="D62" t="s">
        <v>27</v>
      </c>
      <c r="F62" s="18"/>
      <c r="G62" s="18">
        <f>(F2+((G22+G42)/2))*$E$2/12</f>
        <v>0</v>
      </c>
      <c r="H62" s="18">
        <f>(G2+((H22+H42)/2))*$E$2/12</f>
        <v>0</v>
      </c>
      <c r="I62" s="18">
        <f t="shared" ref="I62:R62" si="81">(H2+((I22+I42)/2))*$E$2/12</f>
        <v>0</v>
      </c>
      <c r="J62" s="18">
        <f t="shared" si="81"/>
        <v>0</v>
      </c>
      <c r="K62" s="18">
        <f t="shared" si="81"/>
        <v>0</v>
      </c>
      <c r="L62" s="18">
        <f t="shared" si="81"/>
        <v>0</v>
      </c>
      <c r="M62" s="18">
        <f t="shared" si="81"/>
        <v>0</v>
      </c>
      <c r="N62" s="18">
        <f t="shared" si="81"/>
        <v>0</v>
      </c>
      <c r="O62" s="18">
        <f t="shared" si="81"/>
        <v>0</v>
      </c>
      <c r="P62" s="18">
        <f t="shared" si="81"/>
        <v>0</v>
      </c>
      <c r="Q62" s="18">
        <f t="shared" si="81"/>
        <v>0</v>
      </c>
      <c r="R62" s="18">
        <f t="shared" si="81"/>
        <v>0</v>
      </c>
      <c r="S62" s="18">
        <f t="shared" ref="S62" si="82">(R2+((S22+S42)/2))*$E$2/12</f>
        <v>0</v>
      </c>
      <c r="T62" s="18">
        <f t="shared" ref="T62" si="83">(S2+((T22+T42)/2))*$E$2/12</f>
        <v>0</v>
      </c>
      <c r="U62" s="18">
        <f t="shared" ref="U62" si="84">(T2+((U22+U42)/2))*$E$2/12</f>
        <v>0</v>
      </c>
      <c r="V62" s="18">
        <f t="shared" ref="V62" si="85">(U2+((V22+V42)/2))*$E$2/12</f>
        <v>0</v>
      </c>
      <c r="W62" s="18">
        <f t="shared" ref="W62" si="86">(V2+((W22+W42)/2))*$E$2/12</f>
        <v>0</v>
      </c>
      <c r="X62" s="18">
        <f t="shared" ref="X62" si="87">(W2+((X22+X42)/2))*$E$2/12</f>
        <v>0</v>
      </c>
      <c r="Y62" s="18">
        <f t="shared" ref="Y62" si="88">(X2+((Y22+Y42)/2))*$E$2/12</f>
        <v>0</v>
      </c>
      <c r="Z62" s="18">
        <f t="shared" ref="Z62" si="89">(Y2+((Z22+Z42)/2))*$E$2/12</f>
        <v>0</v>
      </c>
      <c r="AA62" s="18">
        <f t="shared" ref="AA62" si="90">(Z2+((AA22+AA42)/2))*$E$2/12</f>
        <v>0</v>
      </c>
      <c r="AB62" s="18">
        <f t="shared" ref="AB62" si="91">(AA2+((AB22+AB42)/2))*$E$2/12</f>
        <v>0</v>
      </c>
      <c r="AC62" s="18">
        <f t="shared" ref="AC62" si="92">(AB2+((AC22+AC42)/2))*$E$2/12</f>
        <v>0</v>
      </c>
      <c r="AD62" s="18">
        <f t="shared" ref="AD62" si="93">(AC2+((AD22+AD42)/2))*$E$2/12</f>
        <v>0</v>
      </c>
      <c r="AE62" s="18">
        <f t="shared" ref="AE62" si="94">(AD2+((AE22+AE42)/2))*$E$2/12</f>
        <v>0</v>
      </c>
      <c r="AF62" s="18">
        <f t="shared" ref="AF62" si="95">(AE2+((AF22+AF42)/2))*$E$2/12</f>
        <v>0</v>
      </c>
      <c r="AG62" s="18">
        <f t="shared" ref="AG62" si="96">(AF2+((AG22+AG42)/2))*$E$2/12</f>
        <v>0</v>
      </c>
      <c r="AH62" s="18">
        <f t="shared" ref="AH62" si="97">(AG2+((AH22+AH42)/2))*$E$2/12</f>
        <v>0</v>
      </c>
      <c r="AI62" s="18">
        <f t="shared" ref="AI62" si="98">(AH2+((AI22+AI42)/2))*$E$2/12</f>
        <v>0</v>
      </c>
      <c r="AJ62" s="18">
        <f t="shared" ref="AJ62" si="99">(AI2+((AJ22+AJ42)/2))*$E$2/12</f>
        <v>0</v>
      </c>
      <c r="AK62" s="18">
        <f t="shared" ref="AK62" si="100">(AJ2+((AK22+AK42)/2))*$E$2/12</f>
        <v>0</v>
      </c>
      <c r="AL62" s="18">
        <f t="shared" ref="AL62" si="101">(AK2+((AL22+AL42)/2))*$E$2/12</f>
        <v>0</v>
      </c>
      <c r="AM62" s="18">
        <f t="shared" ref="AM62" si="102">(AL2+((AM22+AM42)/2))*$E$2/12</f>
        <v>0</v>
      </c>
      <c r="AN62" s="18">
        <f t="shared" ref="AN62" si="103">(AM2+((AN22+AN42)/2))*$E$2/12</f>
        <v>0</v>
      </c>
      <c r="AO62" s="18">
        <f t="shared" ref="AO62" si="104">(AN2+((AO22+AO42)/2))*$E$2/12</f>
        <v>0</v>
      </c>
      <c r="AP62" s="18">
        <f t="shared" ref="AP62" si="105">(AO2+((AP22+AP42)/2))*$E$2/12</f>
        <v>0</v>
      </c>
      <c r="AQ62" s="18">
        <f t="shared" ref="AQ62" si="106">(AP2+((AQ22+AQ42)/2))*$E$2/12</f>
        <v>0</v>
      </c>
      <c r="AR62" s="18">
        <f t="shared" ref="AR62" si="107">(AQ2+((AR22+AR42)/2))*$E$2/12</f>
        <v>0</v>
      </c>
      <c r="AS62" s="18">
        <f t="shared" ref="AS62" si="108">(AR2+((AS22+AS42)/2))*$E$2/12</f>
        <v>0</v>
      </c>
      <c r="AT62" s="18">
        <f t="shared" ref="AT62" si="109">(AS2+((AT22+AT42)/2))*$E$2/12</f>
        <v>0</v>
      </c>
      <c r="AU62" s="18">
        <f t="shared" ref="AU62" si="110">(AT2+((AU22+AU42)/2))*$E$2/12</f>
        <v>0</v>
      </c>
      <c r="AV62" s="18">
        <f t="shared" ref="AV62" si="111">(AU2+((AV22+AV42)/2))*$E$2/12</f>
        <v>0</v>
      </c>
      <c r="AW62" s="18">
        <f t="shared" ref="AW62" si="112">(AV2+((AW22+AW42)/2))*$E$2/12</f>
        <v>0</v>
      </c>
      <c r="AX62" s="18">
        <f t="shared" ref="AX62" si="113">(AW2+((AX22+AX42)/2))*$E$2/12</f>
        <v>0</v>
      </c>
      <c r="AY62" s="18">
        <f t="shared" ref="AY62" si="114">(AX2+((AY22+AY42)/2))*$E$2/12</f>
        <v>0</v>
      </c>
      <c r="AZ62" s="18">
        <f t="shared" ref="AZ62" si="115">(AY2+((AZ22+AZ42)/2))*$E$2/12</f>
        <v>0</v>
      </c>
      <c r="BA62" s="18">
        <f t="shared" ref="BA62" si="116">(AZ2+((BA22+BA42)/2))*$E$2/12</f>
        <v>0</v>
      </c>
      <c r="BB62" s="18">
        <f t="shared" ref="BB62" si="117">(BA2+((BB22+BB42)/2))*$E$2/12</f>
        <v>0</v>
      </c>
      <c r="BC62" s="18">
        <f>SUM(G62:R62,R82)</f>
        <v>0</v>
      </c>
      <c r="BD62" s="18">
        <f>'Summary-AD G'!U22</f>
        <v>0</v>
      </c>
      <c r="BE62" s="28">
        <f>SUM(BC62:BD62)</f>
        <v>0</v>
      </c>
    </row>
    <row r="63" spans="1:57" x14ac:dyDescent="0.25">
      <c r="D63" t="s">
        <v>53</v>
      </c>
      <c r="F63" s="18"/>
      <c r="G63" s="18">
        <f>(F3+((G23+G43)/2))*$E$3/12</f>
        <v>23278.905472222224</v>
      </c>
      <c r="H63" s="18">
        <f>(G3+((H23+H43)/2))*$E$3/12</f>
        <v>26472.591305555557</v>
      </c>
      <c r="I63" s="18">
        <f t="shared" ref="I63:R63" si="118">(H3+((I23+I43)/2))*$E$3/12</f>
        <v>33917.99047222222</v>
      </c>
      <c r="J63" s="18">
        <f t="shared" si="118"/>
        <v>40667.651666666672</v>
      </c>
      <c r="K63" s="18">
        <f t="shared" si="118"/>
        <v>45048.581416666675</v>
      </c>
      <c r="L63" s="18">
        <f t="shared" si="118"/>
        <v>53994.895583333338</v>
      </c>
      <c r="M63" s="18">
        <f t="shared" si="118"/>
        <v>61823.106361111109</v>
      </c>
      <c r="N63" s="18">
        <f t="shared" si="118"/>
        <v>66591.628555555551</v>
      </c>
      <c r="O63" s="18">
        <f t="shared" si="118"/>
        <v>73156.77416666667</v>
      </c>
      <c r="P63" s="18">
        <f t="shared" si="118"/>
        <v>76268.730972222227</v>
      </c>
      <c r="Q63" s="18">
        <f t="shared" si="118"/>
        <v>78688.401166666663</v>
      </c>
      <c r="R63" s="18">
        <f t="shared" si="118"/>
        <v>89151.171944444432</v>
      </c>
      <c r="S63" s="18">
        <f t="shared" ref="S63" si="119">(R3+((S23+S43)/2))*$E$3/12</f>
        <v>98603.128749999989</v>
      </c>
      <c r="T63" s="18">
        <f t="shared" ref="T63" si="120">(S3+((T23+T43)/2))*$E$3/12</f>
        <v>101958.46588888891</v>
      </c>
      <c r="U63" s="18">
        <f t="shared" ref="U63" si="121">(T3+((U23+U43)/2))*$E$3/12</f>
        <v>106762.18486111112</v>
      </c>
      <c r="V63" s="18">
        <f t="shared" ref="V63" si="122">(U3+((V23+V43)/2))*$E$3/12</f>
        <v>110049.18641666668</v>
      </c>
      <c r="W63" s="18">
        <f t="shared" ref="W63" si="123">(V3+((W23+W43)/2))*$E$3/12</f>
        <v>111785.46113888892</v>
      </c>
      <c r="X63" s="18">
        <f t="shared" ref="X63" si="124">(W3+((X23+X43)/2))*$E$3/12</f>
        <v>115810.5144166667</v>
      </c>
      <c r="Y63" s="18">
        <f t="shared" ref="Y63" si="125">(X3+((Y23+Y43)/2))*$E$3/12</f>
        <v>120090.94561111114</v>
      </c>
      <c r="Z63" s="18">
        <f t="shared" ref="Z63" si="126">(Y3+((Z23+Z43)/2))*$E$3/12</f>
        <v>123038.33650000002</v>
      </c>
      <c r="AA63" s="18">
        <f t="shared" ref="AA63" si="127">(Z3+((AA23+AA43)/2))*$E$3/12</f>
        <v>125163.90433333337</v>
      </c>
      <c r="AB63" s="18">
        <f t="shared" ref="AB63" si="128">(AA3+((AB23+AB43)/2))*$E$3/12</f>
        <v>128130.40411111114</v>
      </c>
      <c r="AC63" s="18">
        <f t="shared" ref="AC63" si="129">(AB3+((AC23+AC43)/2))*$E$3/12</f>
        <v>130939.81263888891</v>
      </c>
      <c r="AD63" s="18">
        <f t="shared" ref="AD63" si="130">(AC3+((AD23+AD43)/2))*$E$3/12</f>
        <v>131945.25063888892</v>
      </c>
      <c r="AE63" s="18">
        <f t="shared" ref="AE63" si="131">(AD3+((AE23+AE43)/2))*$E$3/12</f>
        <v>132567.5554166667</v>
      </c>
      <c r="AF63" s="18">
        <f t="shared" ref="AF63" si="132">(AE3+((AF23+AF43)/2))*$E$3/12</f>
        <v>133212.37762084979</v>
      </c>
      <c r="AG63" s="18">
        <f t="shared" ref="AG63" si="133">(AF3+((AG23+AG43)/2))*$E$3/12</f>
        <v>132755.59266843859</v>
      </c>
      <c r="AH63" s="18">
        <f t="shared" ref="AH63" si="134">(AG3+((AH23+AH43)/2))*$E$3/12</f>
        <v>132064.16018730207</v>
      </c>
      <c r="AI63" s="18">
        <f t="shared" ref="AI63" si="135">(AH3+((AI23+AI43)/2))*$E$3/12</f>
        <v>132300.05692927542</v>
      </c>
      <c r="AJ63" s="18">
        <f t="shared" ref="AJ63" si="136">(AI3+((AJ23+AJ43)/2))*$E$3/12</f>
        <v>132522.21258790191</v>
      </c>
      <c r="AK63" s="18">
        <f t="shared" ref="AK63" si="137">(AJ3+((AK23+AK43)/2))*$E$3/12</f>
        <v>132932.24691760726</v>
      </c>
      <c r="AL63" s="18">
        <f t="shared" ref="AL63" si="138">(AK3+((AL23+AL43)/2))*$E$3/12</f>
        <v>133228.8956829794</v>
      </c>
      <c r="AM63" s="18">
        <f t="shared" ref="AM63" si="139">(AL3+((AM23+AM43)/2))*$E$3/12</f>
        <v>133228.8956829794</v>
      </c>
      <c r="AN63" s="18">
        <f t="shared" ref="AN63" si="140">(AM3+((AN23+AN43)/2))*$E$3/12</f>
        <v>133228.8956829794</v>
      </c>
      <c r="AO63" s="18">
        <f t="shared" ref="AO63" si="141">(AN3+((AO23+AO43)/2))*$E$3/12</f>
        <v>133228.8956829794</v>
      </c>
      <c r="AP63" s="18">
        <f t="shared" ref="AP63" si="142">(AO3+((AP23+AP43)/2))*$E$3/12</f>
        <v>133228.8956829794</v>
      </c>
      <c r="AQ63" s="18">
        <f t="shared" ref="AQ63" si="143">(AP3+((AQ23+AQ43)/2))*$E$3/12</f>
        <v>133228.8956829794</v>
      </c>
      <c r="AR63" s="18">
        <f t="shared" ref="AR63" si="144">(AQ3+((AR23+AR43)/2))*$E$3/12</f>
        <v>133228.8956829794</v>
      </c>
      <c r="AS63" s="18">
        <f t="shared" ref="AS63" si="145">(AR3+((AS23+AS43)/2))*$E$3/12</f>
        <v>133228.8956829794</v>
      </c>
      <c r="AT63" s="18">
        <f t="shared" ref="AT63" si="146">(AS3+((AT23+AT43)/2))*$E$3/12</f>
        <v>133228.8956829794</v>
      </c>
      <c r="AU63" s="18">
        <f t="shared" ref="AU63" si="147">(AT3+((AU23+AU43)/2))*$E$3/12</f>
        <v>133228.8956829794</v>
      </c>
      <c r="AV63" s="18">
        <f t="shared" ref="AV63" si="148">(AU3+((AV23+AV43)/2))*$E$3/12</f>
        <v>133228.8956829794</v>
      </c>
      <c r="AW63" s="18">
        <f t="shared" ref="AW63" si="149">(AV3+((AW23+AW43)/2))*$E$3/12</f>
        <v>133228.8956829794</v>
      </c>
      <c r="AX63" s="18">
        <f t="shared" ref="AX63" si="150">(AW3+((AX23+AX43)/2))*$E$3/12</f>
        <v>133228.8956829794</v>
      </c>
      <c r="AY63" s="18">
        <f t="shared" ref="AY63" si="151">(AX3+((AY23+AY43)/2))*$E$3/12</f>
        <v>133228.8956829794</v>
      </c>
      <c r="AZ63" s="18">
        <f t="shared" ref="AZ63" si="152">(AY3+((AZ23+AZ43)/2))*$E$3/12</f>
        <v>133228.8956829794</v>
      </c>
      <c r="BA63" s="18">
        <f t="shared" ref="BA63" si="153">(AZ3+((BA23+BA43)/2))*$E$3/12</f>
        <v>133228.8956829794</v>
      </c>
      <c r="BB63" s="18">
        <f t="shared" ref="BB63" si="154">(BA3+((BB23+BB43)/2))*$E$3/12</f>
        <v>133228.8956829794</v>
      </c>
      <c r="BC63" s="18">
        <f t="shared" ref="BC63:BC70" si="155">SUM(G63:R63,R83)</f>
        <v>-30508.960916666547</v>
      </c>
      <c r="BD63" s="18">
        <f>'Summary-AD G'!U23</f>
        <v>-667167.77</v>
      </c>
      <c r="BE63" s="28">
        <f t="shared" ref="BE63:BE70" si="156">SUM(BC63:BD63)</f>
        <v>-697676.73091666657</v>
      </c>
    </row>
    <row r="64" spans="1:57" x14ac:dyDescent="0.25">
      <c r="C64" t="s">
        <v>103</v>
      </c>
      <c r="D64" t="s">
        <v>22</v>
      </c>
      <c r="F64" s="18"/>
      <c r="G64" s="18">
        <f>(F4+((G24+G44)/2))*$E$4/12</f>
        <v>13.156444444444444</v>
      </c>
      <c r="H64" s="18">
        <f>(G4+((H24+H44)/2))*$E$4/12</f>
        <v>13.156444444444444</v>
      </c>
      <c r="I64" s="18">
        <f t="shared" ref="I64:R64" si="157">(H4+((I24+I44)/2))*$E$4/12</f>
        <v>13.156444444444444</v>
      </c>
      <c r="J64" s="18">
        <f t="shared" si="157"/>
        <v>13.156444444444444</v>
      </c>
      <c r="K64" s="18">
        <f t="shared" si="157"/>
        <v>13.156444444444444</v>
      </c>
      <c r="L64" s="18">
        <f t="shared" si="157"/>
        <v>13.156444444444444</v>
      </c>
      <c r="M64" s="18">
        <f t="shared" si="157"/>
        <v>13.156444444444444</v>
      </c>
      <c r="N64" s="18">
        <f t="shared" si="157"/>
        <v>13.156444444444444</v>
      </c>
      <c r="O64" s="18">
        <f t="shared" si="157"/>
        <v>13.156444444444444</v>
      </c>
      <c r="P64" s="18">
        <f t="shared" si="157"/>
        <v>13.156444444444444</v>
      </c>
      <c r="Q64" s="18">
        <f t="shared" si="157"/>
        <v>13.156444444444444</v>
      </c>
      <c r="R64" s="18">
        <f t="shared" si="157"/>
        <v>13.156444444444444</v>
      </c>
      <c r="S64" s="18">
        <f t="shared" ref="S64" si="158">(R4+((S24+S44)/2))*$E$4/12</f>
        <v>13.156444444444444</v>
      </c>
      <c r="T64" s="18">
        <f t="shared" ref="T64" si="159">(S4+((T24+T44)/2))*$E$4/12</f>
        <v>13.156444444444444</v>
      </c>
      <c r="U64" s="18">
        <f t="shared" ref="U64" si="160">(T4+((U24+U44)/2))*$E$4/12</f>
        <v>13.156444444444444</v>
      </c>
      <c r="V64" s="18">
        <f t="shared" ref="V64" si="161">(U4+((V24+V44)/2))*$E$4/12</f>
        <v>13.156444444444444</v>
      </c>
      <c r="W64" s="18">
        <f t="shared" ref="W64" si="162">(V4+((W24+W44)/2))*$E$4/12</f>
        <v>13.156444444444444</v>
      </c>
      <c r="X64" s="18">
        <f t="shared" ref="X64" si="163">(W4+((X24+X44)/2))*$E$4/12</f>
        <v>13.156444444444444</v>
      </c>
      <c r="Y64" s="18">
        <f t="shared" ref="Y64" si="164">(X4+((Y24+Y44)/2))*$E$4/12</f>
        <v>13.156444444444444</v>
      </c>
      <c r="Z64" s="18">
        <f t="shared" ref="Z64" si="165">(Y4+((Z24+Z44)/2))*$E$4/12</f>
        <v>13.156444444444444</v>
      </c>
      <c r="AA64" s="18">
        <f t="shared" ref="AA64" si="166">(Z4+((AA24+AA44)/2))*$E$4/12</f>
        <v>13.156444444444444</v>
      </c>
      <c r="AB64" s="18">
        <f t="shared" ref="AB64" si="167">(AA4+((AB24+AB44)/2))*$E$4/12</f>
        <v>13.156444444444444</v>
      </c>
      <c r="AC64" s="18">
        <f t="shared" ref="AC64" si="168">(AB4+((AC24+AC44)/2))*$E$4/12</f>
        <v>13.156444444444444</v>
      </c>
      <c r="AD64" s="18">
        <f t="shared" ref="AD64" si="169">(AC4+((AD24+AD44)/2))*$E$4/12</f>
        <v>13.156444444444444</v>
      </c>
      <c r="AE64" s="18">
        <f t="shared" ref="AE64" si="170">(AD4+((AE24+AE44)/2))*$E$4/12</f>
        <v>13.156444444444444</v>
      </c>
      <c r="AF64" s="18">
        <f t="shared" ref="AF64" si="171">(AE4+((AF24+AF44)/2))*$E$4/12</f>
        <v>13.156444444444444</v>
      </c>
      <c r="AG64" s="18">
        <f t="shared" ref="AG64" si="172">(AF4+((AG24+AG44)/2))*$E$4/12</f>
        <v>13.156444444444444</v>
      </c>
      <c r="AH64" s="18">
        <f t="shared" ref="AH64" si="173">(AG4+((AH24+AH44)/2))*$E$4/12</f>
        <v>13.156444444444444</v>
      </c>
      <c r="AI64" s="18">
        <f t="shared" ref="AI64" si="174">(AH4+((AI24+AI44)/2))*$E$4/12</f>
        <v>13.156444444444444</v>
      </c>
      <c r="AJ64" s="18">
        <f t="shared" ref="AJ64" si="175">(AI4+((AJ24+AJ44)/2))*$E$4/12</f>
        <v>13.156444444444444</v>
      </c>
      <c r="AK64" s="18">
        <f t="shared" ref="AK64" si="176">(AJ4+((AK24+AK44)/2))*$E$4/12</f>
        <v>13.156444444444444</v>
      </c>
      <c r="AL64" s="18">
        <f t="shared" ref="AL64" si="177">(AK4+((AL24+AL44)/2))*$E$4/12</f>
        <v>13.156444444444444</v>
      </c>
      <c r="AM64" s="18">
        <f t="shared" ref="AM64" si="178">(AL4+((AM24+AM44)/2))*$E$4/12</f>
        <v>13.156444444444444</v>
      </c>
      <c r="AN64" s="18">
        <f t="shared" ref="AN64" si="179">(AM4+((AN24+AN44)/2))*$E$4/12</f>
        <v>13.156444444444444</v>
      </c>
      <c r="AO64" s="18">
        <f t="shared" ref="AO64" si="180">(AN4+((AO24+AO44)/2))*$E$4/12</f>
        <v>13.156444444444444</v>
      </c>
      <c r="AP64" s="18">
        <f t="shared" ref="AP64" si="181">(AO4+((AP24+AP44)/2))*$E$4/12</f>
        <v>13.156444444444444</v>
      </c>
      <c r="AQ64" s="18">
        <f t="shared" ref="AQ64" si="182">(AP4+((AQ24+AQ44)/2))*$E$4/12</f>
        <v>13.156444444444444</v>
      </c>
      <c r="AR64" s="18">
        <f t="shared" ref="AR64" si="183">(AQ4+((AR24+AR44)/2))*$E$4/12</f>
        <v>13.156444444444444</v>
      </c>
      <c r="AS64" s="18">
        <f t="shared" ref="AS64" si="184">(AR4+((AS24+AS44)/2))*$E$4/12</f>
        <v>13.156444444444444</v>
      </c>
      <c r="AT64" s="18">
        <f t="shared" ref="AT64" si="185">(AS4+((AT24+AT44)/2))*$E$4/12</f>
        <v>13.156444444444444</v>
      </c>
      <c r="AU64" s="18">
        <f t="shared" ref="AU64" si="186">(AT4+((AU24+AU44)/2))*$E$4/12</f>
        <v>13.156444444444444</v>
      </c>
      <c r="AV64" s="18">
        <f t="shared" ref="AV64" si="187">(AU4+((AV24+AV44)/2))*$E$4/12</f>
        <v>13.156444444444444</v>
      </c>
      <c r="AW64" s="18">
        <f t="shared" ref="AW64" si="188">(AV4+((AW24+AW44)/2))*$E$4/12</f>
        <v>13.156444444444444</v>
      </c>
      <c r="AX64" s="18">
        <f t="shared" ref="AX64" si="189">(AW4+((AX24+AX44)/2))*$E$4/12</f>
        <v>13.156444444444444</v>
      </c>
      <c r="AY64" s="18">
        <f t="shared" ref="AY64" si="190">(AX4+((AY24+AY44)/2))*$E$4/12</f>
        <v>13.156444444444444</v>
      </c>
      <c r="AZ64" s="18">
        <f t="shared" ref="AZ64" si="191">(AY4+((AZ24+AZ44)/2))*$E$4/12</f>
        <v>13.156444444444444</v>
      </c>
      <c r="BA64" s="18">
        <f t="shared" ref="BA64" si="192">(AZ4+((BA24+BA44)/2))*$E$4/12</f>
        <v>13.156444444444444</v>
      </c>
      <c r="BB64" s="18">
        <f t="shared" ref="BB64" si="193">(BA4+((BB24+BB44)/2))*$E$4/12</f>
        <v>13.156444444444444</v>
      </c>
      <c r="BC64" s="18">
        <f t="shared" si="155"/>
        <v>100.31733333333334</v>
      </c>
      <c r="BD64" s="18">
        <f>'Summary-AD G'!U24</f>
        <v>-47.639999999999993</v>
      </c>
      <c r="BE64" s="28">
        <f t="shared" si="156"/>
        <v>52.677333333333344</v>
      </c>
    </row>
    <row r="65" spans="1:57" x14ac:dyDescent="0.25">
      <c r="D65" t="s">
        <v>38</v>
      </c>
      <c r="F65" s="18"/>
      <c r="G65" s="18">
        <f>(F5+((G25+G45)/2))*$E$5/12</f>
        <v>6545.4597415549988</v>
      </c>
      <c r="H65" s="18">
        <f>(G5+((H25+H45)/2))*$E$5/12</f>
        <v>6545.4597415549988</v>
      </c>
      <c r="I65" s="18">
        <f t="shared" ref="I65:R65" si="194">(H5+((I25+I45)/2))*$E$5/12</f>
        <v>6545.4597415549988</v>
      </c>
      <c r="J65" s="18">
        <f t="shared" si="194"/>
        <v>6545.4597415549988</v>
      </c>
      <c r="K65" s="18">
        <f t="shared" si="194"/>
        <v>6545.4597415549988</v>
      </c>
      <c r="L65" s="18">
        <f t="shared" si="194"/>
        <v>6545.4597415549988</v>
      </c>
      <c r="M65" s="18">
        <f t="shared" si="194"/>
        <v>6545.4597415549988</v>
      </c>
      <c r="N65" s="18">
        <f t="shared" si="194"/>
        <v>6545.4597415549988</v>
      </c>
      <c r="O65" s="18">
        <f t="shared" si="194"/>
        <v>6545.4597415549988</v>
      </c>
      <c r="P65" s="18">
        <f t="shared" si="194"/>
        <v>6545.4597415549988</v>
      </c>
      <c r="Q65" s="18">
        <f t="shared" si="194"/>
        <v>6545.4597415549988</v>
      </c>
      <c r="R65" s="18">
        <f t="shared" si="194"/>
        <v>6545.4597415549988</v>
      </c>
      <c r="S65" s="18">
        <f t="shared" ref="S65" si="195">(R5+((S25+S45)/2))*$E$5/12</f>
        <v>6545.4597415549988</v>
      </c>
      <c r="T65" s="18">
        <f t="shared" ref="T65" si="196">(S5+((T25+T45)/2))*$E$5/12</f>
        <v>6545.4597415549988</v>
      </c>
      <c r="U65" s="18">
        <f t="shared" ref="U65" si="197">(T5+((U25+U45)/2))*$E$5/12</f>
        <v>6545.4597415549988</v>
      </c>
      <c r="V65" s="18">
        <f t="shared" ref="V65" si="198">(U5+((V25+V45)/2))*$E$5/12</f>
        <v>6545.4597415549988</v>
      </c>
      <c r="W65" s="18">
        <f t="shared" ref="W65" si="199">(V5+((W25+W45)/2))*$E$5/12</f>
        <v>6545.4597415549988</v>
      </c>
      <c r="X65" s="18">
        <f t="shared" ref="X65" si="200">(W5+((X25+X45)/2))*$E$5/12</f>
        <v>6545.4597415549988</v>
      </c>
      <c r="Y65" s="18">
        <f t="shared" ref="Y65" si="201">(X5+((Y25+Y45)/2))*$E$5/12</f>
        <v>6545.4597415549988</v>
      </c>
      <c r="Z65" s="18">
        <f t="shared" ref="Z65" si="202">(Y5+((Z25+Z45)/2))*$E$5/12</f>
        <v>6545.4597415549988</v>
      </c>
      <c r="AA65" s="18">
        <f t="shared" ref="AA65" si="203">(Z5+((AA25+AA45)/2))*$E$5/12</f>
        <v>6545.4597415549988</v>
      </c>
      <c r="AB65" s="18">
        <f t="shared" ref="AB65" si="204">(AA5+((AB25+AB45)/2))*$E$5/12</f>
        <v>6545.4597415549988</v>
      </c>
      <c r="AC65" s="18">
        <f t="shared" ref="AC65" si="205">(AB5+((AC25+AC45)/2))*$E$5/12</f>
        <v>6545.4597415549988</v>
      </c>
      <c r="AD65" s="18">
        <f t="shared" ref="AD65" si="206">(AC5+((AD25+AD45)/2))*$E$5/12</f>
        <v>6545.4597415549988</v>
      </c>
      <c r="AE65" s="18">
        <f t="shared" ref="AE65" si="207">(AD5+((AE25+AE45)/2))*$E$5/12</f>
        <v>6545.4597415549988</v>
      </c>
      <c r="AF65" s="18">
        <f t="shared" ref="AF65" si="208">(AE5+((AF25+AF45)/2))*$E$5/12</f>
        <v>6545.4597415549988</v>
      </c>
      <c r="AG65" s="18">
        <f t="shared" ref="AG65" si="209">(AF5+((AG25+AG45)/2))*$E$5/12</f>
        <v>6545.4597415549988</v>
      </c>
      <c r="AH65" s="18">
        <f t="shared" ref="AH65" si="210">(AG5+((AH25+AH45)/2))*$E$5/12</f>
        <v>6545.4597415549988</v>
      </c>
      <c r="AI65" s="18">
        <f t="shared" ref="AI65" si="211">(AH5+((AI25+AI45)/2))*$E$5/12</f>
        <v>6545.4597415549988</v>
      </c>
      <c r="AJ65" s="18">
        <f t="shared" ref="AJ65" si="212">(AI5+((AJ25+AJ45)/2))*$E$5/12</f>
        <v>6545.4597415549988</v>
      </c>
      <c r="AK65" s="18">
        <f t="shared" ref="AK65" si="213">(AJ5+((AK25+AK45)/2))*$E$5/12</f>
        <v>6545.4597415549988</v>
      </c>
      <c r="AL65" s="18">
        <f t="shared" ref="AL65" si="214">(AK5+((AL25+AL45)/2))*$E$5/12</f>
        <v>6545.4597415549988</v>
      </c>
      <c r="AM65" s="18">
        <f t="shared" ref="AM65" si="215">(AL5+((AM25+AM45)/2))*$E$5/12</f>
        <v>6545.4597415549988</v>
      </c>
      <c r="AN65" s="18">
        <f t="shared" ref="AN65" si="216">(AM5+((AN25+AN45)/2))*$E$5/12</f>
        <v>6545.4597415549988</v>
      </c>
      <c r="AO65" s="18">
        <f t="shared" ref="AO65" si="217">(AN5+((AO25+AO45)/2))*$E$5/12</f>
        <v>6545.4597415549988</v>
      </c>
      <c r="AP65" s="18">
        <f t="shared" ref="AP65" si="218">(AO5+((AP25+AP45)/2))*$E$5/12</f>
        <v>6545.4597415549988</v>
      </c>
      <c r="AQ65" s="18">
        <f t="shared" ref="AQ65" si="219">(AP5+((AQ25+AQ45)/2))*$E$5/12</f>
        <v>6545.4597415549988</v>
      </c>
      <c r="AR65" s="18">
        <f t="shared" ref="AR65" si="220">(AQ5+((AR25+AR45)/2))*$E$5/12</f>
        <v>6545.4597415549988</v>
      </c>
      <c r="AS65" s="18">
        <f t="shared" ref="AS65" si="221">(AR5+((AS25+AS45)/2))*$E$5/12</f>
        <v>6545.4597415549988</v>
      </c>
      <c r="AT65" s="18">
        <f t="shared" ref="AT65" si="222">(AS5+((AT25+AT45)/2))*$E$5/12</f>
        <v>6545.4597415549988</v>
      </c>
      <c r="AU65" s="18">
        <f t="shared" ref="AU65" si="223">(AT5+((AU25+AU45)/2))*$E$5/12</f>
        <v>6545.4597415549988</v>
      </c>
      <c r="AV65" s="18">
        <f t="shared" ref="AV65" si="224">(AU5+((AV25+AV45)/2))*$E$5/12</f>
        <v>6545.4597415549988</v>
      </c>
      <c r="AW65" s="18">
        <f t="shared" ref="AW65" si="225">(AV5+((AW25+AW45)/2))*$E$5/12</f>
        <v>6545.4597415549988</v>
      </c>
      <c r="AX65" s="18">
        <f t="shared" ref="AX65" si="226">(AW5+((AX25+AX45)/2))*$E$5/12</f>
        <v>6545.4597415549988</v>
      </c>
      <c r="AY65" s="18">
        <f t="shared" ref="AY65" si="227">(AX5+((AY25+AY45)/2))*$E$5/12</f>
        <v>6545.4597415549988</v>
      </c>
      <c r="AZ65" s="18">
        <f t="shared" ref="AZ65" si="228">(AY5+((AZ25+AZ45)/2))*$E$5/12</f>
        <v>6545.4597415549988</v>
      </c>
      <c r="BA65" s="18">
        <f t="shared" ref="BA65" si="229">(AZ5+((BA25+BA45)/2))*$E$5/12</f>
        <v>6545.4597415549988</v>
      </c>
      <c r="BB65" s="18">
        <f t="shared" ref="BB65" si="230">(BA5+((BB25+BB45)/2))*$E$5/12</f>
        <v>6545.4597415549988</v>
      </c>
      <c r="BC65" s="18">
        <f t="shared" si="155"/>
        <v>-130105.66068663987</v>
      </c>
      <c r="BD65" s="18">
        <f>'Summary-AD G'!U25</f>
        <v>-78545.516005199985</v>
      </c>
      <c r="BE65" s="28">
        <f t="shared" si="156"/>
        <v>-208651.17669183985</v>
      </c>
    </row>
    <row r="66" spans="1:57" x14ac:dyDescent="0.25">
      <c r="D66" t="s">
        <v>18</v>
      </c>
      <c r="F66" s="18"/>
      <c r="G66" s="18">
        <f>(F6+((G26+G46)/2))*$E$6/12</f>
        <v>16097.513310875001</v>
      </c>
      <c r="H66" s="18">
        <f>(G6+((H26+H46)/2))*$E$6/12</f>
        <v>16099.066548702502</v>
      </c>
      <c r="I66" s="18">
        <f t="shared" ref="I66:R66" si="231">(H6+((I26+I46)/2))*$E$6/12</f>
        <v>16106.826371841669</v>
      </c>
      <c r="J66" s="18">
        <f t="shared" si="231"/>
        <v>16114.930512128338</v>
      </c>
      <c r="K66" s="18">
        <f t="shared" si="231"/>
        <v>16127.580714448335</v>
      </c>
      <c r="L66" s="18">
        <f t="shared" si="231"/>
        <v>16140.929143349169</v>
      </c>
      <c r="M66" s="18">
        <f t="shared" si="231"/>
        <v>16144.844433979169</v>
      </c>
      <c r="N66" s="18">
        <f t="shared" si="231"/>
        <v>16150.233151831671</v>
      </c>
      <c r="O66" s="18">
        <f t="shared" si="231"/>
        <v>16159.724700050005</v>
      </c>
      <c r="P66" s="18">
        <f t="shared" si="231"/>
        <v>16164.892584372503</v>
      </c>
      <c r="Q66" s="18">
        <f t="shared" si="231"/>
        <v>16167.467560910836</v>
      </c>
      <c r="R66" s="18">
        <f t="shared" si="231"/>
        <v>16969.146243111671</v>
      </c>
      <c r="S66" s="18">
        <f t="shared" ref="S66" si="232">(R6+((S26+S46)/2))*$E$6/12</f>
        <v>17768.195679666667</v>
      </c>
      <c r="T66" s="18">
        <f t="shared" ref="T66" si="233">(S6+((T26+T46)/2))*$E$6/12</f>
        <v>17772.439823520835</v>
      </c>
      <c r="U66" s="18">
        <f t="shared" ref="U66" si="234">(T6+((U26+U46)/2))*$E$6/12</f>
        <v>17778.120647950833</v>
      </c>
      <c r="V66" s="18">
        <f t="shared" ref="V66" si="235">(U6+((V26+V46)/2))*$E$6/12</f>
        <v>17781.684578510001</v>
      </c>
      <c r="W66" s="18">
        <f t="shared" ref="W66" si="236">(V6+((W26+W46)/2))*$E$6/12</f>
        <v>17784.278987803333</v>
      </c>
      <c r="X66" s="18">
        <f t="shared" ref="X66" si="237">(W6+((X26+X46)/2))*$E$6/12</f>
        <v>17786.610037352501</v>
      </c>
      <c r="Y66" s="18">
        <f t="shared" ref="Y66" si="238">(X6+((Y26+Y46)/2))*$E$6/12</f>
        <v>17787.374504065003</v>
      </c>
      <c r="Z66" s="18">
        <f t="shared" ref="Z66" si="239">(Y6+((Z26+Z46)/2))*$E$6/12</f>
        <v>17787.374504065003</v>
      </c>
      <c r="AA66" s="18">
        <f t="shared" ref="AA66" si="240">(Z6+((AA26+AA46)/2))*$E$6/12</f>
        <v>17787.403926199167</v>
      </c>
      <c r="AB66" s="18">
        <f t="shared" ref="AB66" si="241">(AA6+((AB26+AB46)/2))*$E$6/12</f>
        <v>17788.849271477502</v>
      </c>
      <c r="AC66" s="18">
        <f t="shared" ref="AC66" si="242">(AB6+((AC26+AC46)/2))*$E$6/12</f>
        <v>17790.407440899166</v>
      </c>
      <c r="AD66" s="18">
        <f t="shared" ref="AD66" si="243">(AC6+((AD26+AD46)/2))*$E$6/12</f>
        <v>17790.54968717667</v>
      </c>
      <c r="AE66" s="18">
        <f t="shared" ref="AE66" si="244">(AD6+((AE26+AE46)/2))*$E$6/12</f>
        <v>17790.54968717667</v>
      </c>
      <c r="AF66" s="18">
        <f t="shared" ref="AF66" si="245">(AE6+((AF26+AF46)/2))*$E$6/12</f>
        <v>17790.54968717667</v>
      </c>
      <c r="AG66" s="18">
        <f t="shared" ref="AG66" si="246">(AF6+((AG26+AG46)/2))*$E$6/12</f>
        <v>17790.54968717667</v>
      </c>
      <c r="AH66" s="18">
        <f t="shared" ref="AH66" si="247">(AG6+((AH26+AH46)/2))*$E$6/12</f>
        <v>17790.54968717667</v>
      </c>
      <c r="AI66" s="18">
        <f t="shared" ref="AI66" si="248">(AH6+((AI26+AI46)/2))*$E$6/12</f>
        <v>17790.54968717667</v>
      </c>
      <c r="AJ66" s="18">
        <f t="shared" ref="AJ66" si="249">(AI6+((AJ26+AJ46)/2))*$E$6/12</f>
        <v>17790.54968717667</v>
      </c>
      <c r="AK66" s="18">
        <f t="shared" ref="AK66" si="250">(AJ6+((AK26+AK46)/2))*$E$6/12</f>
        <v>17790.54968717667</v>
      </c>
      <c r="AL66" s="18">
        <f t="shared" ref="AL66" si="251">(AK6+((AL26+AL46)/2))*$E$6/12</f>
        <v>17790.54968717667</v>
      </c>
      <c r="AM66" s="18">
        <f t="shared" ref="AM66" si="252">(AL6+((AM26+AM46)/2))*$E$6/12</f>
        <v>17790.54968717667</v>
      </c>
      <c r="AN66" s="18">
        <f t="shared" ref="AN66" si="253">(AM6+((AN26+AN46)/2))*$E$6/12</f>
        <v>17790.54968717667</v>
      </c>
      <c r="AO66" s="18">
        <f t="shared" ref="AO66" si="254">(AN6+((AO26+AO46)/2))*$E$6/12</f>
        <v>17790.54968717667</v>
      </c>
      <c r="AP66" s="18">
        <f t="shared" ref="AP66" si="255">(AO6+((AP26+AP46)/2))*$E$6/12</f>
        <v>17790.54968717667</v>
      </c>
      <c r="AQ66" s="18">
        <f t="shared" ref="AQ66" si="256">(AP6+((AQ26+AQ46)/2))*$E$6/12</f>
        <v>17790.54968717667</v>
      </c>
      <c r="AR66" s="18">
        <f t="shared" ref="AR66" si="257">(AQ6+((AR26+AR46)/2))*$E$6/12</f>
        <v>17790.54968717667</v>
      </c>
      <c r="AS66" s="18">
        <f t="shared" ref="AS66" si="258">(AR6+((AS26+AS46)/2))*$E$6/12</f>
        <v>17790.54968717667</v>
      </c>
      <c r="AT66" s="18">
        <f t="shared" ref="AT66" si="259">(AS6+((AT26+AT46)/2))*$E$6/12</f>
        <v>17790.54968717667</v>
      </c>
      <c r="AU66" s="18">
        <f t="shared" ref="AU66" si="260">(AT6+((AU26+AU46)/2))*$E$6/12</f>
        <v>17790.54968717667</v>
      </c>
      <c r="AV66" s="18">
        <f t="shared" ref="AV66" si="261">(AU6+((AV26+AV46)/2))*$E$6/12</f>
        <v>17790.54968717667</v>
      </c>
      <c r="AW66" s="18">
        <f t="shared" ref="AW66" si="262">(AV6+((AW26+AW46)/2))*$E$6/12</f>
        <v>17790.54968717667</v>
      </c>
      <c r="AX66" s="18">
        <f t="shared" ref="AX66" si="263">(AW6+((AX26+AX46)/2))*$E$6/12</f>
        <v>17790.54968717667</v>
      </c>
      <c r="AY66" s="18">
        <f t="shared" ref="AY66" si="264">(AX6+((AY26+AY46)/2))*$E$6/12</f>
        <v>17790.54968717667</v>
      </c>
      <c r="AZ66" s="18">
        <f t="shared" ref="AZ66" si="265">(AY6+((AZ26+AZ46)/2))*$E$6/12</f>
        <v>17790.54968717667</v>
      </c>
      <c r="BA66" s="18">
        <f t="shared" ref="BA66" si="266">(AZ6+((BA26+BA46)/2))*$E$6/12</f>
        <v>17790.54968717667</v>
      </c>
      <c r="BB66" s="18">
        <f t="shared" ref="BB66" si="267">(BA6+((BB26+BB46)/2))*$E$6/12</f>
        <v>17790.54968717667</v>
      </c>
      <c r="BC66" s="18">
        <f t="shared" si="155"/>
        <v>-52490.185949399165</v>
      </c>
      <c r="BD66" s="18">
        <f>'Summary-AD G'!U26</f>
        <v>-193938.44552100002</v>
      </c>
      <c r="BE66" s="28">
        <f t="shared" si="156"/>
        <v>-246428.63147039918</v>
      </c>
    </row>
    <row r="67" spans="1:57" x14ac:dyDescent="0.25">
      <c r="D67" t="s">
        <v>33</v>
      </c>
      <c r="F67" s="18"/>
      <c r="G67" s="18">
        <f>(F7+((G27+G47)/2))*$E$7/12</f>
        <v>342.4834285</v>
      </c>
      <c r="H67" s="18">
        <f>(G7+((H27+H47)/2))*$E$7/12</f>
        <v>342.4834285</v>
      </c>
      <c r="I67" s="18">
        <f t="shared" ref="I67:R67" si="268">(H7+((I27+I47)/2))*$E$7/12</f>
        <v>344.32511179166664</v>
      </c>
      <c r="J67" s="18">
        <f t="shared" si="268"/>
        <v>346.1667950833334</v>
      </c>
      <c r="K67" s="18">
        <f t="shared" si="268"/>
        <v>346.1667950833334</v>
      </c>
      <c r="L67" s="18">
        <f t="shared" si="268"/>
        <v>354.03308283333331</v>
      </c>
      <c r="M67" s="18">
        <f t="shared" si="268"/>
        <v>361.82035879166671</v>
      </c>
      <c r="N67" s="18">
        <f t="shared" si="268"/>
        <v>361.74134699999996</v>
      </c>
      <c r="O67" s="18">
        <f t="shared" si="268"/>
        <v>389.683834375</v>
      </c>
      <c r="P67" s="18">
        <f t="shared" si="268"/>
        <v>417.62632174999999</v>
      </c>
      <c r="Q67" s="18">
        <f t="shared" si="268"/>
        <v>417.62632174999999</v>
      </c>
      <c r="R67" s="18">
        <f t="shared" si="268"/>
        <v>415.12116566666663</v>
      </c>
      <c r="S67" s="18">
        <f t="shared" ref="S67" si="269">(R7+((S27+S47)/2))*$E$7/12</f>
        <v>412.61600958333332</v>
      </c>
      <c r="T67" s="18">
        <f t="shared" ref="T67" si="270">(S7+((T27+T47)/2))*$E$7/12</f>
        <v>440.39189937499992</v>
      </c>
      <c r="U67" s="18">
        <f t="shared" ref="U67" si="271">(T7+((U27+U47)/2))*$E$7/12</f>
        <v>473.13481454166663</v>
      </c>
      <c r="V67" s="18">
        <f t="shared" ref="V67" si="272">(U7+((V27+V47)/2))*$E$7/12</f>
        <v>478.10183991666662</v>
      </c>
      <c r="W67" s="18">
        <f t="shared" ref="W67" si="273">(V7+((W27+W47)/2))*$E$7/12</f>
        <v>478.10183991666662</v>
      </c>
      <c r="X67" s="18">
        <f t="shared" ref="X67" si="274">(W7+((X27+X47)/2))*$E$7/12</f>
        <v>478.10183991666662</v>
      </c>
      <c r="Y67" s="18">
        <f t="shared" ref="Y67" si="275">(X7+((Y27+Y47)/2))*$E$7/12</f>
        <v>479.7173839583333</v>
      </c>
      <c r="Z67" s="18">
        <f t="shared" ref="Z67" si="276">(Y7+((Z27+Z47)/2))*$E$7/12</f>
        <v>481.33292799999998</v>
      </c>
      <c r="AA67" s="18">
        <f t="shared" ref="AA67" si="277">(Z7+((AA27+AA47)/2))*$E$7/12</f>
        <v>481.33292799999998</v>
      </c>
      <c r="AB67" s="18">
        <f t="shared" ref="AB67" si="278">(AA7+((AB27+AB47)/2))*$E$7/12</f>
        <v>481.33292799999998</v>
      </c>
      <c r="AC67" s="18">
        <f t="shared" ref="AC67" si="279">(AB7+((AC27+AC47)/2))*$E$7/12</f>
        <v>481.33292799999998</v>
      </c>
      <c r="AD67" s="18">
        <f t="shared" ref="AD67" si="280">(AC7+((AD27+AD47)/2))*$E$7/12</f>
        <v>481.33292799999998</v>
      </c>
      <c r="AE67" s="18">
        <f t="shared" ref="AE67" si="281">(AD7+((AE27+AE47)/2))*$E$7/12</f>
        <v>481.33292799999998</v>
      </c>
      <c r="AF67" s="18">
        <f t="shared" ref="AF67" si="282">(AE7+((AF27+AF47)/2))*$E$7/12</f>
        <v>481.33292799999998</v>
      </c>
      <c r="AG67" s="18">
        <f t="shared" ref="AG67" si="283">(AF7+((AG27+AG47)/2))*$E$7/12</f>
        <v>481.33292799999998</v>
      </c>
      <c r="AH67" s="18">
        <f t="shared" ref="AH67" si="284">(AG7+((AH27+AH47)/2))*$E$7/12</f>
        <v>481.33292799999998</v>
      </c>
      <c r="AI67" s="18">
        <f t="shared" ref="AI67" si="285">(AH7+((AI27+AI47)/2))*$E$7/12</f>
        <v>481.33292799999998</v>
      </c>
      <c r="AJ67" s="18">
        <f t="shared" ref="AJ67" si="286">(AI7+((AJ27+AJ47)/2))*$E$7/12</f>
        <v>481.33292799999998</v>
      </c>
      <c r="AK67" s="18">
        <f t="shared" ref="AK67" si="287">(AJ7+((AK27+AK47)/2))*$E$7/12</f>
        <v>481.33292799999998</v>
      </c>
      <c r="AL67" s="18">
        <f t="shared" ref="AL67" si="288">(AK7+((AL27+AL47)/2))*$E$7/12</f>
        <v>481.33292799999998</v>
      </c>
      <c r="AM67" s="18">
        <f t="shared" ref="AM67" si="289">(AL7+((AM27+AM47)/2))*$E$7/12</f>
        <v>481.33292799999998</v>
      </c>
      <c r="AN67" s="18">
        <f t="shared" ref="AN67" si="290">(AM7+((AN27+AN47)/2))*$E$7/12</f>
        <v>481.33292799999998</v>
      </c>
      <c r="AO67" s="18">
        <f t="shared" ref="AO67" si="291">(AN7+((AO27+AO47)/2))*$E$7/12</f>
        <v>481.33292799999998</v>
      </c>
      <c r="AP67" s="18">
        <f t="shared" ref="AP67" si="292">(AO7+((AP27+AP47)/2))*$E$7/12</f>
        <v>481.33292799999998</v>
      </c>
      <c r="AQ67" s="18">
        <f t="shared" ref="AQ67" si="293">(AP7+((AQ27+AQ47)/2))*$E$7/12</f>
        <v>481.33292799999998</v>
      </c>
      <c r="AR67" s="18">
        <f t="shared" ref="AR67" si="294">(AQ7+((AR27+AR47)/2))*$E$7/12</f>
        <v>481.33292799999998</v>
      </c>
      <c r="AS67" s="18">
        <f t="shared" ref="AS67" si="295">(AR7+((AS27+AS47)/2))*$E$7/12</f>
        <v>481.33292799999998</v>
      </c>
      <c r="AT67" s="18">
        <f t="shared" ref="AT67" si="296">(AS7+((AT27+AT47)/2))*$E$7/12</f>
        <v>481.33292799999998</v>
      </c>
      <c r="AU67" s="18">
        <f t="shared" ref="AU67" si="297">(AT7+((AU27+AU47)/2))*$E$7/12</f>
        <v>481.33292799999998</v>
      </c>
      <c r="AV67" s="18">
        <f t="shared" ref="AV67" si="298">(AU7+((AV27+AV47)/2))*$E$7/12</f>
        <v>481.33292799999998</v>
      </c>
      <c r="AW67" s="18">
        <f t="shared" ref="AW67" si="299">(AV7+((AW27+AW47)/2))*$E$7/12</f>
        <v>481.33292799999998</v>
      </c>
      <c r="AX67" s="18">
        <f t="shared" ref="AX67" si="300">(AW7+((AX27+AX47)/2))*$E$7/12</f>
        <v>481.33292799999998</v>
      </c>
      <c r="AY67" s="18">
        <f t="shared" ref="AY67" si="301">(AX7+((AY27+AY47)/2))*$E$7/12</f>
        <v>481.33292799999998</v>
      </c>
      <c r="AZ67" s="18">
        <f t="shared" ref="AZ67" si="302">(AY7+((AZ27+AZ47)/2))*$E$7/12</f>
        <v>481.33292799999998</v>
      </c>
      <c r="BA67" s="18">
        <f t="shared" ref="BA67" si="303">(AZ7+((BA27+BA47)/2))*$E$7/12</f>
        <v>481.33292799999998</v>
      </c>
      <c r="BB67" s="18">
        <f t="shared" ref="BB67" si="304">(BA7+((BB27+BB47)/2))*$E$7/12</f>
        <v>481.33292799999998</v>
      </c>
      <c r="BC67" s="18">
        <f t="shared" si="155"/>
        <v>707.69799112500141</v>
      </c>
      <c r="BD67" s="18">
        <f>'Summary-AD G'!U27</f>
        <v>-2784.579999999999</v>
      </c>
      <c r="BE67" s="28">
        <f t="shared" si="156"/>
        <v>-2076.8820088749976</v>
      </c>
    </row>
    <row r="68" spans="1:57" x14ac:dyDescent="0.25">
      <c r="D68" t="s">
        <v>30</v>
      </c>
      <c r="F68" s="18"/>
      <c r="G68" s="18">
        <f>(F8+((G28+G48)/2))*$E$8/12</f>
        <v>1970.3675794330336</v>
      </c>
      <c r="H68" s="18">
        <f>(G8+((H28+H48)/2))*$E$8/12</f>
        <v>2004.3182253123998</v>
      </c>
      <c r="I68" s="18">
        <f t="shared" ref="I68:R68" si="305">(H8+((I28+I48)/2))*$E$8/12</f>
        <v>2104.3207542339337</v>
      </c>
      <c r="J68" s="18">
        <f t="shared" si="305"/>
        <v>2281.0686450343669</v>
      </c>
      <c r="K68" s="18">
        <f t="shared" si="305"/>
        <v>2496.9422060405004</v>
      </c>
      <c r="L68" s="18">
        <f t="shared" si="305"/>
        <v>2758.2568896429834</v>
      </c>
      <c r="M68" s="18">
        <f t="shared" si="305"/>
        <v>2982.2632832650338</v>
      </c>
      <c r="N68" s="18">
        <f t="shared" si="305"/>
        <v>3191.3916308384164</v>
      </c>
      <c r="O68" s="18">
        <f t="shared" si="305"/>
        <v>3347.9248481225836</v>
      </c>
      <c r="P68" s="18">
        <f t="shared" si="305"/>
        <v>3429.7148509725503</v>
      </c>
      <c r="Q68" s="18">
        <f t="shared" si="305"/>
        <v>3550.2173257721843</v>
      </c>
      <c r="R68" s="18">
        <f t="shared" si="305"/>
        <v>3672.4791201448675</v>
      </c>
      <c r="S68" s="18">
        <f t="shared" ref="S68" si="306">(R8+((S28+S48)/2))*$E$8/12</f>
        <v>3784.6340040536834</v>
      </c>
      <c r="T68" s="18">
        <f t="shared" ref="T68" si="307">(S8+((T28+T48)/2))*$E$8/12</f>
        <v>3963.4168544192835</v>
      </c>
      <c r="U68" s="18">
        <f t="shared" ref="U68" si="308">(T8+((U28+U48)/2))*$E$8/12</f>
        <v>4081.2141002823341</v>
      </c>
      <c r="V68" s="18">
        <f t="shared" ref="V68" si="309">(U8+((V28+V48)/2))*$E$8/12</f>
        <v>4053.7275581120175</v>
      </c>
      <c r="W68" s="18">
        <f t="shared" ref="W68" si="310">(V8+((W28+W48)/2))*$E$8/12</f>
        <v>4034.6974842689342</v>
      </c>
      <c r="X68" s="18">
        <f t="shared" ref="X68" si="311">(W8+((X28+X48)/2))*$E$8/12</f>
        <v>4093.7136312011012</v>
      </c>
      <c r="Y68" s="18">
        <f t="shared" ref="Y68" si="312">(X8+((Y28+Y48)/2))*$E$8/12</f>
        <v>4156.8042297747006</v>
      </c>
      <c r="Z68" s="18">
        <f t="shared" ref="Z68" si="313">(Y8+((Z28+Z48)/2))*$E$8/12</f>
        <v>4208.6063148091844</v>
      </c>
      <c r="AA68" s="18">
        <f t="shared" ref="AA68" si="314">(Z8+((AA28+AA48)/2))*$E$8/12</f>
        <v>4263.2736333180173</v>
      </c>
      <c r="AB68" s="18">
        <f t="shared" ref="AB68" si="315">(AA8+((AB28+AB48)/2))*$E$8/12</f>
        <v>4345.1364227795011</v>
      </c>
      <c r="AC68" s="18">
        <f t="shared" ref="AC68" si="316">(AB8+((AC28+AC48)/2))*$E$8/12</f>
        <v>4413.1917352836836</v>
      </c>
      <c r="AD68" s="18">
        <f t="shared" ref="AD68" si="317">(AC8+((AD28+AD48)/2))*$E$8/12</f>
        <v>4399.3247589310167</v>
      </c>
      <c r="AE68" s="18">
        <f t="shared" ref="AE68" si="318">(AD8+((AE28+AE48)/2))*$E$8/12</f>
        <v>4376.4074988757175</v>
      </c>
      <c r="AF68" s="18">
        <f t="shared" ref="AF68" si="319">(AE8+((AF28+AF48)/2))*$E$8/12</f>
        <v>4443.9701750679833</v>
      </c>
      <c r="AG68" s="18">
        <f t="shared" ref="AG68" si="320">(AF8+((AG28+AG48)/2))*$E$8/12</f>
        <v>4620.26720952915</v>
      </c>
      <c r="AH68" s="18">
        <f t="shared" ref="AH68" si="321">(AG8+((AH28+AH48)/2))*$E$8/12</f>
        <v>4803.3035018414002</v>
      </c>
      <c r="AI68" s="18">
        <f t="shared" ref="AI68" si="322">(AH8+((AI28+AI48)/2))*$E$8/12</f>
        <v>4971.1850799914</v>
      </c>
      <c r="AJ68" s="18">
        <f t="shared" ref="AJ68" si="323">(AI8+((AJ28+AJ48)/2))*$E$8/12</f>
        <v>5153.9803749897337</v>
      </c>
      <c r="AK68" s="18">
        <f t="shared" ref="AK68" si="324">(AJ8+((AK28+AK48)/2))*$E$8/12</f>
        <v>5416.1535431514003</v>
      </c>
      <c r="AL68" s="18">
        <f t="shared" ref="AL68" si="325">(AK8+((AL28+AL48)/2))*$E$8/12</f>
        <v>5709.8373804597331</v>
      </c>
      <c r="AM68" s="18">
        <f t="shared" ref="AM68" si="326">(AL8+((AM28+AM48)/2))*$E$8/12</f>
        <v>5824.5299721964002</v>
      </c>
      <c r="AN68" s="18">
        <f t="shared" ref="AN68" si="327">(AM8+((AN28+AN48)/2))*$E$8/12</f>
        <v>5824.5299721964002</v>
      </c>
      <c r="AO68" s="18">
        <f t="shared" ref="AO68" si="328">(AN8+((AO28+AO48)/2))*$E$8/12</f>
        <v>5824.5299721964002</v>
      </c>
      <c r="AP68" s="18">
        <f t="shared" ref="AP68" si="329">(AO8+((AP28+AP48)/2))*$E$8/12</f>
        <v>5824.5299721964002</v>
      </c>
      <c r="AQ68" s="18">
        <f t="shared" ref="AQ68" si="330">(AP8+((AQ28+AQ48)/2))*$E$8/12</f>
        <v>5824.5299721964002</v>
      </c>
      <c r="AR68" s="18">
        <f t="shared" ref="AR68" si="331">(AQ8+((AR28+AR48)/2))*$E$8/12</f>
        <v>5824.5299721964002</v>
      </c>
      <c r="AS68" s="18">
        <f t="shared" ref="AS68" si="332">(AR8+((AS28+AS48)/2))*$E$8/12</f>
        <v>5824.5299721964002</v>
      </c>
      <c r="AT68" s="18">
        <f t="shared" ref="AT68" si="333">(AS8+((AT28+AT48)/2))*$E$8/12</f>
        <v>5824.5299721964002</v>
      </c>
      <c r="AU68" s="18">
        <f t="shared" ref="AU68" si="334">(AT8+((AU28+AU48)/2))*$E$8/12</f>
        <v>5824.5299721964002</v>
      </c>
      <c r="AV68" s="18">
        <f t="shared" ref="AV68" si="335">(AU8+((AV28+AV48)/2))*$E$8/12</f>
        <v>5824.5299721964002</v>
      </c>
      <c r="AW68" s="18">
        <f t="shared" ref="AW68" si="336">(AV8+((AW28+AW48)/2))*$E$8/12</f>
        <v>5824.5299721964002</v>
      </c>
      <c r="AX68" s="18">
        <f t="shared" ref="AX68" si="337">(AW8+((AX28+AX48)/2))*$E$8/12</f>
        <v>5824.5299721964002</v>
      </c>
      <c r="AY68" s="18">
        <f t="shared" ref="AY68" si="338">(AX8+((AY28+AY48)/2))*$E$8/12</f>
        <v>5824.5299721964002</v>
      </c>
      <c r="AZ68" s="18">
        <f t="shared" ref="AZ68" si="339">(AY8+((AZ28+AZ48)/2))*$E$8/12</f>
        <v>5824.5299721964002</v>
      </c>
      <c r="BA68" s="18">
        <f t="shared" ref="BA68" si="340">(AZ8+((BA28+BA48)/2))*$E$8/12</f>
        <v>5824.5299721964002</v>
      </c>
      <c r="BB68" s="18">
        <f t="shared" ref="BB68" si="341">(BA8+((BB28+BB48)/2))*$E$8/12</f>
        <v>5824.5299721964002</v>
      </c>
      <c r="BC68" s="18">
        <f t="shared" si="155"/>
        <v>-24847.468865187147</v>
      </c>
      <c r="BD68" s="18">
        <f>'Summary-AD G'!U28</f>
        <v>-50099.513311000002</v>
      </c>
      <c r="BE68" s="28">
        <f t="shared" si="156"/>
        <v>-74946.982176187157</v>
      </c>
    </row>
    <row r="69" spans="1:57" x14ac:dyDescent="0.25">
      <c r="C69" t="s">
        <v>101</v>
      </c>
      <c r="D69" t="s">
        <v>44</v>
      </c>
      <c r="F69" s="18"/>
      <c r="G69" s="18">
        <f>(F9+((G29+G49)/2))*$E$9/12</f>
        <v>30141.482164234021</v>
      </c>
      <c r="H69" s="18">
        <f>(G9+((H29+H49)/2))*$E$9/12</f>
        <v>30141.482164234021</v>
      </c>
      <c r="I69" s="18">
        <f t="shared" ref="I69:R69" si="342">(H9+((I29+I49)/2))*$E$9/12</f>
        <v>30141.482164234021</v>
      </c>
      <c r="J69" s="18">
        <f t="shared" si="342"/>
        <v>30141.482164234021</v>
      </c>
      <c r="K69" s="18">
        <f t="shared" si="342"/>
        <v>30141.482164234021</v>
      </c>
      <c r="L69" s="18">
        <f t="shared" si="342"/>
        <v>30141.482164234021</v>
      </c>
      <c r="M69" s="18">
        <f t="shared" si="342"/>
        <v>30141.482164234021</v>
      </c>
      <c r="N69" s="18">
        <f t="shared" si="342"/>
        <v>30141.482164234021</v>
      </c>
      <c r="O69" s="18">
        <f t="shared" si="342"/>
        <v>30141.482164234021</v>
      </c>
      <c r="P69" s="18">
        <f t="shared" si="342"/>
        <v>30141.482164234021</v>
      </c>
      <c r="Q69" s="18">
        <f t="shared" si="342"/>
        <v>30141.482164234021</v>
      </c>
      <c r="R69" s="18">
        <f t="shared" si="342"/>
        <v>29512.025053130827</v>
      </c>
      <c r="S69" s="18">
        <f t="shared" ref="S69" si="343">(R9+((S29+S49)/2))*$E$9/12</f>
        <v>28882.567942027628</v>
      </c>
      <c r="T69" s="18">
        <f t="shared" ref="T69" si="344">(S9+((T29+T49)/2))*$E$9/12</f>
        <v>28882.567942027628</v>
      </c>
      <c r="U69" s="18">
        <f t="shared" ref="U69" si="345">(T9+((U29+U49)/2))*$E$9/12</f>
        <v>28882.567942027628</v>
      </c>
      <c r="V69" s="18">
        <f t="shared" ref="V69" si="346">(U9+((V29+V49)/2))*$E$9/12</f>
        <v>28882.567942027628</v>
      </c>
      <c r="W69" s="18">
        <f t="shared" ref="W69" si="347">(V9+((W29+W49)/2))*$E$9/12</f>
        <v>28882.567942027628</v>
      </c>
      <c r="X69" s="18">
        <f t="shared" ref="X69" si="348">(W9+((X29+X49)/2))*$E$9/12</f>
        <v>28882.567942027628</v>
      </c>
      <c r="Y69" s="18">
        <f t="shared" ref="Y69" si="349">(X9+((Y29+Y49)/2))*$E$9/12</f>
        <v>28882.567942027628</v>
      </c>
      <c r="Z69" s="18">
        <f t="shared" ref="Z69" si="350">(Y9+((Z29+Z49)/2))*$E$9/12</f>
        <v>28882.567942027628</v>
      </c>
      <c r="AA69" s="18">
        <f t="shared" ref="AA69" si="351">(Z9+((AA29+AA49)/2))*$E$9/12</f>
        <v>28882.567942027628</v>
      </c>
      <c r="AB69" s="18">
        <f t="shared" ref="AB69" si="352">(AA9+((AB29+AB49)/2))*$E$9/12</f>
        <v>28882.567942027628</v>
      </c>
      <c r="AC69" s="18">
        <f t="shared" ref="AC69" si="353">(AB9+((AC29+AC49)/2))*$E$9/12</f>
        <v>28882.567942027628</v>
      </c>
      <c r="AD69" s="18">
        <f t="shared" ref="AD69" si="354">(AC9+((AD29+AD49)/2))*$E$9/12</f>
        <v>28882.567942027628</v>
      </c>
      <c r="AE69" s="18">
        <f t="shared" ref="AE69" si="355">(AD9+((AE29+AE49)/2))*$E$9/12</f>
        <v>28882.567942027628</v>
      </c>
      <c r="AF69" s="18">
        <f t="shared" ref="AF69" si="356">(AE9+((AF29+AF49)/2))*$E$9/12</f>
        <v>28882.567942027628</v>
      </c>
      <c r="AG69" s="18">
        <f t="shared" ref="AG69" si="357">(AF9+((AG29+AG49)/2))*$E$9/12</f>
        <v>28882.567942027628</v>
      </c>
      <c r="AH69" s="18">
        <f t="shared" ref="AH69" si="358">(AG9+((AH29+AH49)/2))*$E$9/12</f>
        <v>28882.567942027628</v>
      </c>
      <c r="AI69" s="18">
        <f t="shared" ref="AI69" si="359">(AH9+((AI29+AI49)/2))*$E$9/12</f>
        <v>28882.567942027628</v>
      </c>
      <c r="AJ69" s="18">
        <f t="shared" ref="AJ69" si="360">(AI9+((AJ29+AJ49)/2))*$E$9/12</f>
        <v>28882.567942027628</v>
      </c>
      <c r="AK69" s="18">
        <f t="shared" ref="AK69" si="361">(AJ9+((AK29+AK49)/2))*$E$9/12</f>
        <v>28882.567942027628</v>
      </c>
      <c r="AL69" s="18">
        <f t="shared" ref="AL69" si="362">(AK9+((AL29+AL49)/2))*$E$9/12</f>
        <v>28882.567942027628</v>
      </c>
      <c r="AM69" s="18">
        <f t="shared" ref="AM69" si="363">(AL9+((AM29+AM49)/2))*$E$9/12</f>
        <v>28882.567942027628</v>
      </c>
      <c r="AN69" s="18">
        <f t="shared" ref="AN69" si="364">(AM9+((AN29+AN49)/2))*$E$9/12</f>
        <v>28882.567942027628</v>
      </c>
      <c r="AO69" s="18">
        <f t="shared" ref="AO69" si="365">(AN9+((AO29+AO49)/2))*$E$9/12</f>
        <v>28882.567942027628</v>
      </c>
      <c r="AP69" s="18">
        <f t="shared" ref="AP69" si="366">(AO9+((AP29+AP49)/2))*$E$9/12</f>
        <v>28882.567942027628</v>
      </c>
      <c r="AQ69" s="18">
        <f t="shared" ref="AQ69" si="367">(AP9+((AQ29+AQ49)/2))*$E$9/12</f>
        <v>28882.567942027628</v>
      </c>
      <c r="AR69" s="18">
        <f t="shared" ref="AR69" si="368">(AQ9+((AR29+AR49)/2))*$E$9/12</f>
        <v>28882.567942027628</v>
      </c>
      <c r="AS69" s="18">
        <f t="shared" ref="AS69" si="369">(AR9+((AS29+AS49)/2))*$E$9/12</f>
        <v>28882.567942027628</v>
      </c>
      <c r="AT69" s="18">
        <f t="shared" ref="AT69" si="370">(AS9+((AT29+AT49)/2))*$E$9/12</f>
        <v>28882.567942027628</v>
      </c>
      <c r="AU69" s="18">
        <f t="shared" ref="AU69" si="371">(AT9+((AU29+AU49)/2))*$E$9/12</f>
        <v>28882.567942027628</v>
      </c>
      <c r="AV69" s="18">
        <f t="shared" ref="AV69" si="372">(AU9+((AV29+AV49)/2))*$E$9/12</f>
        <v>28882.567942027628</v>
      </c>
      <c r="AW69" s="18">
        <f t="shared" ref="AW69" si="373">(AV9+((AW29+AW49)/2))*$E$9/12</f>
        <v>28882.567942027628</v>
      </c>
      <c r="AX69" s="18">
        <f t="shared" ref="AX69" si="374">(AW9+((AX29+AX49)/2))*$E$9/12</f>
        <v>28882.567942027628</v>
      </c>
      <c r="AY69" s="18">
        <f t="shared" ref="AY69" si="375">(AX9+((AY29+AY49)/2))*$E$9/12</f>
        <v>28882.567942027628</v>
      </c>
      <c r="AZ69" s="18">
        <f t="shared" ref="AZ69" si="376">(AY9+((AZ29+AZ49)/2))*$E$9/12</f>
        <v>28882.567942027628</v>
      </c>
      <c r="BA69" s="18">
        <f t="shared" ref="BA69" si="377">(AZ9+((BA29+BA49)/2))*$E$9/12</f>
        <v>28882.567942027628</v>
      </c>
      <c r="BB69" s="18">
        <f t="shared" ref="BB69" si="378">(BA9+((BB29+BB49)/2))*$E$9/12</f>
        <v>28882.567942027628</v>
      </c>
      <c r="BC69" s="18">
        <f t="shared" si="155"/>
        <v>-409262.66791429493</v>
      </c>
      <c r="BD69" s="18">
        <f>'Summary-AD G'!U29</f>
        <v>-355717.27270649996</v>
      </c>
      <c r="BE69" s="28">
        <f t="shared" si="156"/>
        <v>-764979.94062079489</v>
      </c>
    </row>
    <row r="70" spans="1:57" x14ac:dyDescent="0.25">
      <c r="D70" t="s">
        <v>11</v>
      </c>
      <c r="F70" s="18"/>
      <c r="G70" s="18">
        <f>(F10+((G30+G50)/2))*$E$10/12</f>
        <v>64840.379890746</v>
      </c>
      <c r="H70" s="18">
        <f>(G10+((H30+H50)/2))*$E$10/12</f>
        <v>70102.370041530201</v>
      </c>
      <c r="I70" s="18">
        <f t="shared" ref="I70:R70" si="379">(H10+((I30+I50)/2))*$E$10/12</f>
        <v>74645.008862896837</v>
      </c>
      <c r="J70" s="18">
        <f t="shared" si="379"/>
        <v>76354.721190792377</v>
      </c>
      <c r="K70" s="18">
        <f t="shared" si="379"/>
        <v>76766.086957247913</v>
      </c>
      <c r="L70" s="18">
        <f t="shared" si="379"/>
        <v>77051.124091049249</v>
      </c>
      <c r="M70" s="18">
        <f t="shared" si="379"/>
        <v>77073.405505648276</v>
      </c>
      <c r="N70" s="18">
        <f t="shared" si="379"/>
        <v>75556.661980151679</v>
      </c>
      <c r="O70" s="18">
        <f t="shared" si="379"/>
        <v>74043.218274587169</v>
      </c>
      <c r="P70" s="18">
        <f t="shared" si="379"/>
        <v>74047.573958213747</v>
      </c>
      <c r="Q70" s="18">
        <f t="shared" si="379"/>
        <v>74049.80258954996</v>
      </c>
      <c r="R70" s="18">
        <f t="shared" si="379"/>
        <v>73653.962897005826</v>
      </c>
      <c r="S70" s="18">
        <f t="shared" ref="S70" si="380">(R10+((S30+S50)/2))*$E$10/12</f>
        <v>73255.734465754911</v>
      </c>
      <c r="T70" s="18">
        <f t="shared" ref="T70" si="381">(S10+((T30+T50)/2))*$E$10/12</f>
        <v>73259.020632591113</v>
      </c>
      <c r="U70" s="18">
        <f t="shared" ref="U70" si="382">(T10+((U30+U50)/2))*$E$10/12</f>
        <v>72405.672629898399</v>
      </c>
      <c r="V70" s="18">
        <f t="shared" ref="V70" si="383">(U10+((V30+V50)/2))*$E$10/12</f>
        <v>71550.716989909764</v>
      </c>
      <c r="W70" s="18">
        <f t="shared" ref="W70" si="384">(V10+((W30+W50)/2))*$E$10/12</f>
        <v>71552.903629689419</v>
      </c>
      <c r="X70" s="18">
        <f t="shared" ref="X70" si="385">(W10+((X30+X50)/2))*$E$10/12</f>
        <v>72050.153930912507</v>
      </c>
      <c r="Y70" s="18">
        <f t="shared" ref="Y70" si="386">(X10+((Y30+Y50)/2))*$E$10/12</f>
        <v>72546.083884552034</v>
      </c>
      <c r="Z70" s="18">
        <f t="shared" ref="Z70" si="387">(Y10+((Z30+Z50)/2))*$E$10/12</f>
        <v>72546.092089881044</v>
      </c>
      <c r="AA70" s="18">
        <f t="shared" ref="AA70" si="388">(Z10+((AA30+AA50)/2))*$E$10/12</f>
        <v>72546.12510773426</v>
      </c>
      <c r="AB70" s="18">
        <f t="shared" ref="AB70" si="389">(AA10+((AB30+AB50)/2))*$E$10/12</f>
        <v>72547.34329348318</v>
      </c>
      <c r="AC70" s="18">
        <f t="shared" ref="AC70" si="390">(AB10+((AC30+AC50)/2))*$E$10/12</f>
        <v>72548.656549981199</v>
      </c>
      <c r="AD70" s="18">
        <f t="shared" ref="AD70" si="391">(AC10+((AD30+AD50)/2))*$E$10/12</f>
        <v>72565.875499725938</v>
      </c>
      <c r="AE70" s="18">
        <f t="shared" ref="AE70" si="392">(AD10+((AE30+AE50)/2))*$E$10/12</f>
        <v>72559.245351457255</v>
      </c>
      <c r="AF70" s="18">
        <f t="shared" ref="AF70" si="393">(AE10+((AF30+AF50)/2))*$E$10/12</f>
        <v>72535.516136717124</v>
      </c>
      <c r="AG70" s="18">
        <f t="shared" ref="AG70" si="394">(AF10+((AG30+AG50)/2))*$E$10/12</f>
        <v>72535.516136717124</v>
      </c>
      <c r="AH70" s="18">
        <f t="shared" ref="AH70" si="395">(AG10+((AH30+AH50)/2))*$E$10/12</f>
        <v>72535.516136717124</v>
      </c>
      <c r="AI70" s="18">
        <f t="shared" ref="AI70" si="396">(AH10+((AI30+AI50)/2))*$E$10/12</f>
        <v>72535.516136717124</v>
      </c>
      <c r="AJ70" s="18">
        <f t="shared" ref="AJ70" si="397">(AI10+((AJ30+AJ50)/2))*$E$10/12</f>
        <v>72535.516136717124</v>
      </c>
      <c r="AK70" s="18">
        <f t="shared" ref="AK70" si="398">(AJ10+((AK30+AK50)/2))*$E$10/12</f>
        <v>72535.516136717124</v>
      </c>
      <c r="AL70" s="18">
        <f t="shared" ref="AL70" si="399">(AK10+((AL30+AL50)/2))*$E$10/12</f>
        <v>72535.516136717124</v>
      </c>
      <c r="AM70" s="18">
        <f t="shared" ref="AM70" si="400">(AL10+((AM30+AM50)/2))*$E$10/12</f>
        <v>72535.516136717124</v>
      </c>
      <c r="AN70" s="18">
        <f t="shared" ref="AN70" si="401">(AM10+((AN30+AN50)/2))*$E$10/12</f>
        <v>72535.516136717124</v>
      </c>
      <c r="AO70" s="18">
        <f t="shared" ref="AO70" si="402">(AN10+((AO30+AO50)/2))*$E$10/12</f>
        <v>72535.516136717124</v>
      </c>
      <c r="AP70" s="18">
        <f t="shared" ref="AP70" si="403">(AO10+((AP30+AP50)/2))*$E$10/12</f>
        <v>72535.516136717124</v>
      </c>
      <c r="AQ70" s="18">
        <f t="shared" ref="AQ70" si="404">(AP10+((AQ30+AQ50)/2))*$E$10/12</f>
        <v>72535.516136717124</v>
      </c>
      <c r="AR70" s="18">
        <f t="shared" ref="AR70" si="405">(AQ10+((AR30+AR50)/2))*$E$10/12</f>
        <v>72535.516136717124</v>
      </c>
      <c r="AS70" s="18">
        <f t="shared" ref="AS70" si="406">(AR10+((AS30+AS50)/2))*$E$10/12</f>
        <v>72535.516136717124</v>
      </c>
      <c r="AT70" s="18">
        <f t="shared" ref="AT70" si="407">(AS10+((AT30+AT50)/2))*$E$10/12</f>
        <v>72535.516136717124</v>
      </c>
      <c r="AU70" s="18">
        <f t="shared" ref="AU70" si="408">(AT10+((AU30+AU50)/2))*$E$10/12</f>
        <v>72535.516136717124</v>
      </c>
      <c r="AV70" s="18">
        <f t="shared" ref="AV70" si="409">(AU10+((AV30+AV50)/2))*$E$10/12</f>
        <v>72535.516136717124</v>
      </c>
      <c r="AW70" s="18">
        <f t="shared" ref="AW70" si="410">(AV10+((AW30+AW50)/2))*$E$10/12</f>
        <v>72535.516136717124</v>
      </c>
      <c r="AX70" s="18">
        <f t="shared" ref="AX70" si="411">(AW10+((AX30+AX50)/2))*$E$10/12</f>
        <v>72535.516136717124</v>
      </c>
      <c r="AY70" s="18">
        <f t="shared" ref="AY70" si="412">(AX10+((AY30+AY50)/2))*$E$10/12</f>
        <v>72535.516136717124</v>
      </c>
      <c r="AZ70" s="18">
        <f t="shared" ref="AZ70" si="413">(AY10+((AZ30+AZ50)/2))*$E$10/12</f>
        <v>72535.516136717124</v>
      </c>
      <c r="BA70" s="18">
        <f t="shared" ref="BA70" si="414">(AZ10+((BA30+BA50)/2))*$E$10/12</f>
        <v>72535.516136717124</v>
      </c>
      <c r="BB70" s="18">
        <f t="shared" ref="BB70" si="415">(BA10+((BB30+BB50)/2))*$E$10/12</f>
        <v>72535.516136717124</v>
      </c>
      <c r="BC70" s="18">
        <f t="shared" si="155"/>
        <v>-228687.19770158094</v>
      </c>
      <c r="BD70" s="18">
        <f>'Summary-AD G'!U30</f>
        <v>-880183.88450250006</v>
      </c>
      <c r="BE70" s="28">
        <f t="shared" si="156"/>
        <v>-1108871.0822040811</v>
      </c>
    </row>
    <row r="71" spans="1:57" ht="13.45" thickBot="1" x14ac:dyDescent="0.3">
      <c r="B71" t="s">
        <v>69</v>
      </c>
      <c r="F71" s="30">
        <f>SUM(F62:F70)</f>
        <v>0</v>
      </c>
      <c r="G71" s="30">
        <f t="shared" ref="G71:R71" si="416">SUM(G62:G70)</f>
        <v>143229.74803200972</v>
      </c>
      <c r="H71" s="30">
        <f t="shared" si="416"/>
        <v>151720.92789983412</v>
      </c>
      <c r="I71" s="30">
        <f t="shared" si="416"/>
        <v>163818.56992321979</v>
      </c>
      <c r="J71" s="30">
        <f t="shared" si="416"/>
        <v>172464.63715993857</v>
      </c>
      <c r="K71" s="30">
        <f t="shared" si="416"/>
        <v>177485.45643972023</v>
      </c>
      <c r="L71" s="30">
        <f t="shared" si="416"/>
        <v>186999.33714044155</v>
      </c>
      <c r="M71" s="30">
        <f t="shared" si="416"/>
        <v>195085.53829302872</v>
      </c>
      <c r="N71" s="30">
        <f t="shared" si="416"/>
        <v>198551.75501561078</v>
      </c>
      <c r="O71" s="30">
        <f t="shared" si="416"/>
        <v>203797.42417403488</v>
      </c>
      <c r="P71" s="30">
        <f t="shared" si="416"/>
        <v>207028.63703776448</v>
      </c>
      <c r="Q71" s="30">
        <f t="shared" si="416"/>
        <v>209573.61331488308</v>
      </c>
      <c r="R71" s="30">
        <f t="shared" si="416"/>
        <v>219932.52260950371</v>
      </c>
      <c r="S71" s="30">
        <f t="shared" ref="S71:BB71" si="417">SUM(S62:S70)</f>
        <v>229265.49303708566</v>
      </c>
      <c r="T71" s="30">
        <f t="shared" si="417"/>
        <v>232834.91922682221</v>
      </c>
      <c r="U71" s="30">
        <f t="shared" si="417"/>
        <v>236941.51118181145</v>
      </c>
      <c r="V71" s="30">
        <f t="shared" si="417"/>
        <v>239354.60151114216</v>
      </c>
      <c r="W71" s="30">
        <f t="shared" si="417"/>
        <v>241076.62720859429</v>
      </c>
      <c r="X71" s="30">
        <f t="shared" si="417"/>
        <v>245660.27798407653</v>
      </c>
      <c r="Y71" s="30">
        <f t="shared" si="417"/>
        <v>250502.10974148827</v>
      </c>
      <c r="Z71" s="30">
        <f t="shared" si="417"/>
        <v>253502.9264647823</v>
      </c>
      <c r="AA71" s="30">
        <f t="shared" si="417"/>
        <v>255683.22405661186</v>
      </c>
      <c r="AB71" s="30">
        <f t="shared" si="417"/>
        <v>258734.25015487836</v>
      </c>
      <c r="AC71" s="30">
        <f t="shared" si="417"/>
        <v>261614.58542108</v>
      </c>
      <c r="AD71" s="30">
        <f t="shared" si="417"/>
        <v>262623.51764074957</v>
      </c>
      <c r="AE71" s="30">
        <f t="shared" si="417"/>
        <v>263216.27501020342</v>
      </c>
      <c r="AF71" s="30">
        <f t="shared" si="417"/>
        <v>263904.93067583861</v>
      </c>
      <c r="AG71" s="30">
        <f t="shared" si="417"/>
        <v>263624.44275788858</v>
      </c>
      <c r="AH71" s="30">
        <f t="shared" si="417"/>
        <v>263116.04656906432</v>
      </c>
      <c r="AI71" s="30">
        <f t="shared" si="417"/>
        <v>263519.8248891877</v>
      </c>
      <c r="AJ71" s="30">
        <f t="shared" si="417"/>
        <v>263924.77584281249</v>
      </c>
      <c r="AK71" s="30">
        <f t="shared" si="417"/>
        <v>264596.98334067949</v>
      </c>
      <c r="AL71" s="30">
        <f t="shared" si="417"/>
        <v>265187.31594335998</v>
      </c>
      <c r="AM71" s="30">
        <f t="shared" si="417"/>
        <v>265302.00853509665</v>
      </c>
      <c r="AN71" s="30">
        <f t="shared" si="417"/>
        <v>265302.00853509665</v>
      </c>
      <c r="AO71" s="30">
        <f t="shared" si="417"/>
        <v>265302.00853509665</v>
      </c>
      <c r="AP71" s="30">
        <f t="shared" si="417"/>
        <v>265302.00853509665</v>
      </c>
      <c r="AQ71" s="30">
        <f t="shared" si="417"/>
        <v>265302.00853509665</v>
      </c>
      <c r="AR71" s="30">
        <f t="shared" si="417"/>
        <v>265302.00853509665</v>
      </c>
      <c r="AS71" s="30">
        <f t="shared" si="417"/>
        <v>265302.00853509665</v>
      </c>
      <c r="AT71" s="30">
        <f t="shared" si="417"/>
        <v>265302.00853509665</v>
      </c>
      <c r="AU71" s="30">
        <f t="shared" si="417"/>
        <v>265302.00853509665</v>
      </c>
      <c r="AV71" s="30">
        <f t="shared" si="417"/>
        <v>265302.00853509665</v>
      </c>
      <c r="AW71" s="30">
        <f t="shared" si="417"/>
        <v>265302.00853509665</v>
      </c>
      <c r="AX71" s="30">
        <f t="shared" si="417"/>
        <v>265302.00853509665</v>
      </c>
      <c r="AY71" s="30">
        <f t="shared" si="417"/>
        <v>265302.00853509665</v>
      </c>
      <c r="AZ71" s="30">
        <f t="shared" si="417"/>
        <v>265302.00853509665</v>
      </c>
      <c r="BA71" s="30">
        <f t="shared" si="417"/>
        <v>265302.00853509665</v>
      </c>
      <c r="BB71" s="30">
        <f t="shared" si="417"/>
        <v>265302.00853509665</v>
      </c>
    </row>
    <row r="72" spans="1:57" x14ac:dyDescent="0.25">
      <c r="B72" t="s">
        <v>6</v>
      </c>
      <c r="C72" t="s">
        <v>102</v>
      </c>
      <c r="D72" t="s">
        <v>27</v>
      </c>
      <c r="F72" s="18"/>
      <c r="G72" s="18">
        <f>(F12+((G32+G52)/2))*$E$12/12</f>
        <v>0</v>
      </c>
      <c r="H72" s="18">
        <f t="shared" ref="H72:BB72" si="418">(G12+((H32+H52)/2))*$E$12/12</f>
        <v>0</v>
      </c>
      <c r="I72" s="18">
        <f t="shared" si="418"/>
        <v>0</v>
      </c>
      <c r="J72" s="18">
        <f t="shared" si="418"/>
        <v>0</v>
      </c>
      <c r="K72" s="18">
        <f t="shared" si="418"/>
        <v>0</v>
      </c>
      <c r="L72" s="18">
        <f t="shared" si="418"/>
        <v>0</v>
      </c>
      <c r="M72" s="18">
        <f t="shared" si="418"/>
        <v>0</v>
      </c>
      <c r="N72" s="18">
        <f t="shared" si="418"/>
        <v>0</v>
      </c>
      <c r="O72" s="18">
        <f t="shared" si="418"/>
        <v>0</v>
      </c>
      <c r="P72" s="18">
        <f t="shared" si="418"/>
        <v>0</v>
      </c>
      <c r="Q72" s="18">
        <f t="shared" si="418"/>
        <v>0</v>
      </c>
      <c r="R72" s="18">
        <f t="shared" si="418"/>
        <v>0</v>
      </c>
      <c r="S72" s="18">
        <f t="shared" si="418"/>
        <v>0</v>
      </c>
      <c r="T72" s="18">
        <f t="shared" si="418"/>
        <v>0</v>
      </c>
      <c r="U72" s="18">
        <f t="shared" si="418"/>
        <v>0</v>
      </c>
      <c r="V72" s="18">
        <f t="shared" si="418"/>
        <v>0</v>
      </c>
      <c r="W72" s="18">
        <f t="shared" si="418"/>
        <v>0</v>
      </c>
      <c r="X72" s="18">
        <f t="shared" si="418"/>
        <v>0</v>
      </c>
      <c r="Y72" s="18">
        <f t="shared" si="418"/>
        <v>0</v>
      </c>
      <c r="Z72" s="18">
        <f t="shared" si="418"/>
        <v>0</v>
      </c>
      <c r="AA72" s="18">
        <f t="shared" si="418"/>
        <v>0</v>
      </c>
      <c r="AB72" s="18">
        <f t="shared" si="418"/>
        <v>0</v>
      </c>
      <c r="AC72" s="18">
        <f t="shared" si="418"/>
        <v>0</v>
      </c>
      <c r="AD72" s="18">
        <f t="shared" si="418"/>
        <v>0</v>
      </c>
      <c r="AE72" s="18">
        <f t="shared" si="418"/>
        <v>0</v>
      </c>
      <c r="AF72" s="18">
        <f t="shared" si="418"/>
        <v>0</v>
      </c>
      <c r="AG72" s="18">
        <f t="shared" si="418"/>
        <v>0</v>
      </c>
      <c r="AH72" s="18">
        <f t="shared" si="418"/>
        <v>0</v>
      </c>
      <c r="AI72" s="18">
        <f t="shared" si="418"/>
        <v>0</v>
      </c>
      <c r="AJ72" s="18">
        <f t="shared" si="418"/>
        <v>0</v>
      </c>
      <c r="AK72" s="18">
        <f t="shared" si="418"/>
        <v>0</v>
      </c>
      <c r="AL72" s="18">
        <f t="shared" si="418"/>
        <v>0</v>
      </c>
      <c r="AM72" s="18">
        <f t="shared" si="418"/>
        <v>0</v>
      </c>
      <c r="AN72" s="18">
        <f t="shared" si="418"/>
        <v>0</v>
      </c>
      <c r="AO72" s="18">
        <f t="shared" si="418"/>
        <v>0</v>
      </c>
      <c r="AP72" s="18">
        <f t="shared" si="418"/>
        <v>0</v>
      </c>
      <c r="AQ72" s="18">
        <f t="shared" si="418"/>
        <v>0</v>
      </c>
      <c r="AR72" s="18">
        <f t="shared" si="418"/>
        <v>0</v>
      </c>
      <c r="AS72" s="18">
        <f t="shared" si="418"/>
        <v>0</v>
      </c>
      <c r="AT72" s="18">
        <f t="shared" si="418"/>
        <v>0</v>
      </c>
      <c r="AU72" s="18">
        <f t="shared" si="418"/>
        <v>0</v>
      </c>
      <c r="AV72" s="18">
        <f t="shared" si="418"/>
        <v>0</v>
      </c>
      <c r="AW72" s="18">
        <f t="shared" si="418"/>
        <v>0</v>
      </c>
      <c r="AX72" s="18">
        <f t="shared" si="418"/>
        <v>0</v>
      </c>
      <c r="AY72" s="18">
        <f t="shared" si="418"/>
        <v>0</v>
      </c>
      <c r="AZ72" s="18">
        <f t="shared" si="418"/>
        <v>0</v>
      </c>
      <c r="BA72" s="18">
        <f t="shared" si="418"/>
        <v>0</v>
      </c>
      <c r="BB72" s="18">
        <f t="shared" si="418"/>
        <v>0</v>
      </c>
    </row>
    <row r="73" spans="1:57" x14ac:dyDescent="0.25">
      <c r="D73" t="s">
        <v>53</v>
      </c>
      <c r="F73" s="18"/>
      <c r="G73" s="18">
        <f>(F13+((G33+G53)/2))*$E$13/12</f>
        <v>0</v>
      </c>
      <c r="H73" s="18">
        <f t="shared" ref="H73:BB73" si="419">(G13+((H33+H53)/2))*$E$13/12</f>
        <v>0</v>
      </c>
      <c r="I73" s="18">
        <f t="shared" si="419"/>
        <v>0</v>
      </c>
      <c r="J73" s="18">
        <f t="shared" si="419"/>
        <v>0</v>
      </c>
      <c r="K73" s="18">
        <f t="shared" si="419"/>
        <v>0</v>
      </c>
      <c r="L73" s="18">
        <f t="shared" si="419"/>
        <v>0</v>
      </c>
      <c r="M73" s="18">
        <f t="shared" si="419"/>
        <v>0</v>
      </c>
      <c r="N73" s="18">
        <f t="shared" si="419"/>
        <v>0</v>
      </c>
      <c r="O73" s="18">
        <f t="shared" si="419"/>
        <v>0</v>
      </c>
      <c r="P73" s="18">
        <f t="shared" si="419"/>
        <v>0</v>
      </c>
      <c r="Q73" s="18">
        <f t="shared" si="419"/>
        <v>0</v>
      </c>
      <c r="R73" s="18">
        <f t="shared" si="419"/>
        <v>57.823448000000006</v>
      </c>
      <c r="S73" s="18">
        <f t="shared" si="419"/>
        <v>115.64689600000001</v>
      </c>
      <c r="T73" s="18">
        <f t="shared" si="419"/>
        <v>115.64689600000001</v>
      </c>
      <c r="U73" s="18">
        <f t="shared" si="419"/>
        <v>115.64689600000001</v>
      </c>
      <c r="V73" s="18">
        <f t="shared" si="419"/>
        <v>115.64689600000001</v>
      </c>
      <c r="W73" s="18">
        <f t="shared" si="419"/>
        <v>115.64689600000001</v>
      </c>
      <c r="X73" s="18">
        <f t="shared" si="419"/>
        <v>115.64689600000001</v>
      </c>
      <c r="Y73" s="18">
        <f t="shared" si="419"/>
        <v>115.64689600000001</v>
      </c>
      <c r="Z73" s="18">
        <f t="shared" si="419"/>
        <v>115.64689600000001</v>
      </c>
      <c r="AA73" s="18">
        <f t="shared" si="419"/>
        <v>115.64689600000001</v>
      </c>
      <c r="AB73" s="18">
        <f t="shared" si="419"/>
        <v>115.64689600000001</v>
      </c>
      <c r="AC73" s="18">
        <f t="shared" si="419"/>
        <v>115.64689600000001</v>
      </c>
      <c r="AD73" s="18">
        <f t="shared" si="419"/>
        <v>115.64689600000001</v>
      </c>
      <c r="AE73" s="18">
        <f t="shared" si="419"/>
        <v>115.64689600000001</v>
      </c>
      <c r="AF73" s="18">
        <f t="shared" si="419"/>
        <v>115.64689600000001</v>
      </c>
      <c r="AG73" s="18">
        <f t="shared" si="419"/>
        <v>115.64689600000001</v>
      </c>
      <c r="AH73" s="18">
        <f t="shared" si="419"/>
        <v>115.64689600000001</v>
      </c>
      <c r="AI73" s="18">
        <f t="shared" si="419"/>
        <v>115.64689600000001</v>
      </c>
      <c r="AJ73" s="18">
        <f t="shared" si="419"/>
        <v>115.64689600000001</v>
      </c>
      <c r="AK73" s="18">
        <f t="shared" si="419"/>
        <v>115.64689600000001</v>
      </c>
      <c r="AL73" s="18">
        <f t="shared" si="419"/>
        <v>115.64689600000001</v>
      </c>
      <c r="AM73" s="18">
        <f t="shared" si="419"/>
        <v>115.64689600000001</v>
      </c>
      <c r="AN73" s="18">
        <f t="shared" si="419"/>
        <v>115.64689600000001</v>
      </c>
      <c r="AO73" s="18">
        <f t="shared" si="419"/>
        <v>115.64689600000001</v>
      </c>
      <c r="AP73" s="18">
        <f t="shared" si="419"/>
        <v>115.64689600000001</v>
      </c>
      <c r="AQ73" s="18">
        <f t="shared" si="419"/>
        <v>115.64689600000001</v>
      </c>
      <c r="AR73" s="18">
        <f t="shared" si="419"/>
        <v>115.64689600000001</v>
      </c>
      <c r="AS73" s="18">
        <f t="shared" si="419"/>
        <v>115.64689600000001</v>
      </c>
      <c r="AT73" s="18">
        <f t="shared" si="419"/>
        <v>115.64689600000001</v>
      </c>
      <c r="AU73" s="18">
        <f t="shared" si="419"/>
        <v>115.64689600000001</v>
      </c>
      <c r="AV73" s="18">
        <f t="shared" si="419"/>
        <v>115.64689600000001</v>
      </c>
      <c r="AW73" s="18">
        <f t="shared" si="419"/>
        <v>115.64689600000001</v>
      </c>
      <c r="AX73" s="18">
        <f t="shared" si="419"/>
        <v>115.64689600000001</v>
      </c>
      <c r="AY73" s="18">
        <f t="shared" si="419"/>
        <v>115.64689600000001</v>
      </c>
      <c r="AZ73" s="18">
        <f t="shared" si="419"/>
        <v>115.64689600000001</v>
      </c>
      <c r="BA73" s="18">
        <f t="shared" si="419"/>
        <v>115.64689600000001</v>
      </c>
      <c r="BB73" s="18">
        <f t="shared" si="419"/>
        <v>115.64689600000001</v>
      </c>
    </row>
    <row r="74" spans="1:57" x14ac:dyDescent="0.25">
      <c r="C74" t="s">
        <v>103</v>
      </c>
      <c r="D74" t="s">
        <v>18</v>
      </c>
      <c r="F74" s="18"/>
      <c r="G74" s="18">
        <f>(F14+((G34+G54)/2))*$E$14/12</f>
        <v>0</v>
      </c>
      <c r="H74" s="18">
        <f t="shared" ref="H74:BB74" si="420">(G14+((H34+H54)/2))*$E$14/12</f>
        <v>0</v>
      </c>
      <c r="I74" s="18">
        <f t="shared" si="420"/>
        <v>0</v>
      </c>
      <c r="J74" s="18">
        <f t="shared" si="420"/>
        <v>0</v>
      </c>
      <c r="K74" s="18">
        <f t="shared" si="420"/>
        <v>0</v>
      </c>
      <c r="L74" s="18">
        <f t="shared" si="420"/>
        <v>0</v>
      </c>
      <c r="M74" s="18">
        <f t="shared" si="420"/>
        <v>0</v>
      </c>
      <c r="N74" s="18">
        <f t="shared" si="420"/>
        <v>0</v>
      </c>
      <c r="O74" s="18">
        <f t="shared" si="420"/>
        <v>0</v>
      </c>
      <c r="P74" s="18">
        <f t="shared" si="420"/>
        <v>0</v>
      </c>
      <c r="Q74" s="18">
        <f t="shared" si="420"/>
        <v>0</v>
      </c>
      <c r="R74" s="18">
        <f t="shared" si="420"/>
        <v>32.233518951460006</v>
      </c>
      <c r="S74" s="18">
        <f t="shared" si="420"/>
        <v>64.467037902920012</v>
      </c>
      <c r="T74" s="18">
        <f t="shared" si="420"/>
        <v>64.467037902920012</v>
      </c>
      <c r="U74" s="18">
        <f t="shared" si="420"/>
        <v>64.467037902920012</v>
      </c>
      <c r="V74" s="18">
        <f t="shared" si="420"/>
        <v>64.467037902920012</v>
      </c>
      <c r="W74" s="18">
        <f t="shared" si="420"/>
        <v>64.467037902920012</v>
      </c>
      <c r="X74" s="18">
        <f t="shared" si="420"/>
        <v>64.467037902920012</v>
      </c>
      <c r="Y74" s="18">
        <f t="shared" si="420"/>
        <v>64.467037902920012</v>
      </c>
      <c r="Z74" s="18">
        <f t="shared" si="420"/>
        <v>64.467037902920012</v>
      </c>
      <c r="AA74" s="18">
        <f t="shared" si="420"/>
        <v>64.467037902920012</v>
      </c>
      <c r="AB74" s="18">
        <f t="shared" si="420"/>
        <v>64.467037902920012</v>
      </c>
      <c r="AC74" s="18">
        <f t="shared" si="420"/>
        <v>64.467037902920012</v>
      </c>
      <c r="AD74" s="18">
        <f t="shared" si="420"/>
        <v>64.467037902920012</v>
      </c>
      <c r="AE74" s="18">
        <f t="shared" si="420"/>
        <v>64.467037902920012</v>
      </c>
      <c r="AF74" s="18">
        <f t="shared" si="420"/>
        <v>64.467037902920012</v>
      </c>
      <c r="AG74" s="18">
        <f t="shared" si="420"/>
        <v>64.467037902920012</v>
      </c>
      <c r="AH74" s="18">
        <f t="shared" si="420"/>
        <v>64.467037902920012</v>
      </c>
      <c r="AI74" s="18">
        <f t="shared" si="420"/>
        <v>64.467037902920012</v>
      </c>
      <c r="AJ74" s="18">
        <f t="shared" si="420"/>
        <v>64.467037902920012</v>
      </c>
      <c r="AK74" s="18">
        <f t="shared" si="420"/>
        <v>64.467037902920012</v>
      </c>
      <c r="AL74" s="18">
        <f t="shared" si="420"/>
        <v>64.467037902920012</v>
      </c>
      <c r="AM74" s="18">
        <f t="shared" si="420"/>
        <v>64.467037902920012</v>
      </c>
      <c r="AN74" s="18">
        <f t="shared" si="420"/>
        <v>64.467037902920012</v>
      </c>
      <c r="AO74" s="18">
        <f t="shared" si="420"/>
        <v>64.467037902920012</v>
      </c>
      <c r="AP74" s="18">
        <f t="shared" si="420"/>
        <v>64.467037902920012</v>
      </c>
      <c r="AQ74" s="18">
        <f t="shared" si="420"/>
        <v>64.467037902920012</v>
      </c>
      <c r="AR74" s="18">
        <f t="shared" si="420"/>
        <v>64.467037902920012</v>
      </c>
      <c r="AS74" s="18">
        <f t="shared" si="420"/>
        <v>64.467037902920012</v>
      </c>
      <c r="AT74" s="18">
        <f t="shared" si="420"/>
        <v>64.467037902920012</v>
      </c>
      <c r="AU74" s="18">
        <f t="shared" si="420"/>
        <v>64.467037902920012</v>
      </c>
      <c r="AV74" s="18">
        <f t="shared" si="420"/>
        <v>64.467037902920012</v>
      </c>
      <c r="AW74" s="18">
        <f t="shared" si="420"/>
        <v>64.467037902920012</v>
      </c>
      <c r="AX74" s="18">
        <f t="shared" si="420"/>
        <v>64.467037902920012</v>
      </c>
      <c r="AY74" s="18">
        <f t="shared" si="420"/>
        <v>64.467037902920012</v>
      </c>
      <c r="AZ74" s="18">
        <f t="shared" si="420"/>
        <v>64.467037902920012</v>
      </c>
      <c r="BA74" s="18">
        <f t="shared" si="420"/>
        <v>64.467037902920012</v>
      </c>
      <c r="BB74" s="18">
        <f t="shared" si="420"/>
        <v>64.467037902920012</v>
      </c>
    </row>
    <row r="75" spans="1:57" x14ac:dyDescent="0.25">
      <c r="D75" t="s">
        <v>33</v>
      </c>
      <c r="F75" s="18"/>
      <c r="G75" s="18">
        <f>(F15+((G35+G55)/2))*$E$15/12</f>
        <v>0</v>
      </c>
      <c r="H75" s="18">
        <f t="shared" ref="H75:BB75" si="421">(G15+((H35+H55)/2))*$E$15/12</f>
        <v>0</v>
      </c>
      <c r="I75" s="18">
        <f t="shared" si="421"/>
        <v>0</v>
      </c>
      <c r="J75" s="18">
        <f t="shared" si="421"/>
        <v>0</v>
      </c>
      <c r="K75" s="18">
        <f t="shared" si="421"/>
        <v>0</v>
      </c>
      <c r="L75" s="18">
        <f t="shared" si="421"/>
        <v>0</v>
      </c>
      <c r="M75" s="18">
        <f t="shared" si="421"/>
        <v>0</v>
      </c>
      <c r="N75" s="18">
        <f t="shared" si="421"/>
        <v>0</v>
      </c>
      <c r="O75" s="18">
        <f t="shared" si="421"/>
        <v>0</v>
      </c>
      <c r="P75" s="18">
        <f t="shared" si="421"/>
        <v>0</v>
      </c>
      <c r="Q75" s="18">
        <f t="shared" si="421"/>
        <v>0</v>
      </c>
      <c r="R75" s="18">
        <f t="shared" si="421"/>
        <v>0.57501133333333343</v>
      </c>
      <c r="S75" s="18">
        <f t="shared" si="421"/>
        <v>1.1500226666666669</v>
      </c>
      <c r="T75" s="18">
        <f t="shared" si="421"/>
        <v>1.1500226666666669</v>
      </c>
      <c r="U75" s="18">
        <f t="shared" si="421"/>
        <v>1.1500226666666669</v>
      </c>
      <c r="V75" s="18">
        <f t="shared" si="421"/>
        <v>1.1500226666666669</v>
      </c>
      <c r="W75" s="18">
        <f t="shared" si="421"/>
        <v>1.1500226666666669</v>
      </c>
      <c r="X75" s="18">
        <f t="shared" si="421"/>
        <v>1.1500226666666669</v>
      </c>
      <c r="Y75" s="18">
        <f t="shared" si="421"/>
        <v>1.1500226666666669</v>
      </c>
      <c r="Z75" s="18">
        <f t="shared" si="421"/>
        <v>1.1500226666666669</v>
      </c>
      <c r="AA75" s="18">
        <f t="shared" si="421"/>
        <v>1.1500226666666669</v>
      </c>
      <c r="AB75" s="18">
        <f t="shared" si="421"/>
        <v>1.1500226666666669</v>
      </c>
      <c r="AC75" s="18">
        <f t="shared" si="421"/>
        <v>1.1500226666666669</v>
      </c>
      <c r="AD75" s="18">
        <f t="shared" si="421"/>
        <v>1.1500226666666669</v>
      </c>
      <c r="AE75" s="18">
        <f t="shared" si="421"/>
        <v>1.1500226666666669</v>
      </c>
      <c r="AF75" s="18">
        <f t="shared" si="421"/>
        <v>1.1500226666666669</v>
      </c>
      <c r="AG75" s="18">
        <f t="shared" si="421"/>
        <v>1.1500226666666669</v>
      </c>
      <c r="AH75" s="18">
        <f t="shared" si="421"/>
        <v>1.1500226666666669</v>
      </c>
      <c r="AI75" s="18">
        <f t="shared" si="421"/>
        <v>1.1500226666666669</v>
      </c>
      <c r="AJ75" s="18">
        <f t="shared" si="421"/>
        <v>1.1500226666666669</v>
      </c>
      <c r="AK75" s="18">
        <f t="shared" si="421"/>
        <v>1.1500226666666669</v>
      </c>
      <c r="AL75" s="18">
        <f t="shared" si="421"/>
        <v>1.1500226666666669</v>
      </c>
      <c r="AM75" s="18">
        <f t="shared" si="421"/>
        <v>1.1500226666666669</v>
      </c>
      <c r="AN75" s="18">
        <f t="shared" si="421"/>
        <v>1.1500226666666669</v>
      </c>
      <c r="AO75" s="18">
        <f t="shared" si="421"/>
        <v>1.1500226666666669</v>
      </c>
      <c r="AP75" s="18">
        <f t="shared" si="421"/>
        <v>1.1500226666666669</v>
      </c>
      <c r="AQ75" s="18">
        <f t="shared" si="421"/>
        <v>1.1500226666666669</v>
      </c>
      <c r="AR75" s="18">
        <f t="shared" si="421"/>
        <v>1.1500226666666669</v>
      </c>
      <c r="AS75" s="18">
        <f t="shared" si="421"/>
        <v>1.1500226666666669</v>
      </c>
      <c r="AT75" s="18">
        <f t="shared" si="421"/>
        <v>1.1500226666666669</v>
      </c>
      <c r="AU75" s="18">
        <f t="shared" si="421"/>
        <v>1.1500226666666669</v>
      </c>
      <c r="AV75" s="18">
        <f t="shared" si="421"/>
        <v>1.1500226666666669</v>
      </c>
      <c r="AW75" s="18">
        <f t="shared" si="421"/>
        <v>1.1500226666666669</v>
      </c>
      <c r="AX75" s="18">
        <f t="shared" si="421"/>
        <v>1.1500226666666669</v>
      </c>
      <c r="AY75" s="18">
        <f t="shared" si="421"/>
        <v>1.1500226666666669</v>
      </c>
      <c r="AZ75" s="18">
        <f t="shared" si="421"/>
        <v>1.1500226666666669</v>
      </c>
      <c r="BA75" s="18">
        <f t="shared" si="421"/>
        <v>1.1500226666666669</v>
      </c>
      <c r="BB75" s="18">
        <f t="shared" si="421"/>
        <v>1.1500226666666669</v>
      </c>
    </row>
    <row r="76" spans="1:57" x14ac:dyDescent="0.25">
      <c r="D76" t="s">
        <v>30</v>
      </c>
      <c r="F76" s="18"/>
      <c r="G76" s="18">
        <f>(F16+((G36+G56)/2))*$E$16/12</f>
        <v>0</v>
      </c>
      <c r="H76" s="18">
        <f t="shared" ref="H76:BB76" si="422">(G16+((H36+H56)/2))*$E$16/12</f>
        <v>0</v>
      </c>
      <c r="I76" s="18">
        <f t="shared" si="422"/>
        <v>0</v>
      </c>
      <c r="J76" s="18">
        <f t="shared" si="422"/>
        <v>0</v>
      </c>
      <c r="K76" s="18">
        <f t="shared" si="422"/>
        <v>0</v>
      </c>
      <c r="L76" s="18">
        <f t="shared" si="422"/>
        <v>0</v>
      </c>
      <c r="M76" s="18">
        <f t="shared" si="422"/>
        <v>0</v>
      </c>
      <c r="N76" s="18">
        <f t="shared" si="422"/>
        <v>0</v>
      </c>
      <c r="O76" s="18">
        <f t="shared" si="422"/>
        <v>0</v>
      </c>
      <c r="P76" s="18">
        <f t="shared" si="422"/>
        <v>0</v>
      </c>
      <c r="Q76" s="18">
        <f t="shared" si="422"/>
        <v>0</v>
      </c>
      <c r="R76" s="18">
        <f t="shared" si="422"/>
        <v>19.593065008486668</v>
      </c>
      <c r="S76" s="18">
        <f t="shared" si="422"/>
        <v>39.186130016973337</v>
      </c>
      <c r="T76" s="18">
        <f t="shared" si="422"/>
        <v>39.29119495920667</v>
      </c>
      <c r="U76" s="18">
        <f t="shared" si="422"/>
        <v>39.396259901439997</v>
      </c>
      <c r="V76" s="18">
        <f t="shared" si="422"/>
        <v>39.396259901439997</v>
      </c>
      <c r="W76" s="18">
        <f t="shared" si="422"/>
        <v>39.396259901439997</v>
      </c>
      <c r="X76" s="18">
        <f t="shared" si="422"/>
        <v>39.396259901439997</v>
      </c>
      <c r="Y76" s="18">
        <f t="shared" si="422"/>
        <v>39.396259901439997</v>
      </c>
      <c r="Z76" s="18">
        <f t="shared" si="422"/>
        <v>39.396259901439997</v>
      </c>
      <c r="AA76" s="18">
        <f t="shared" si="422"/>
        <v>39.396259901439997</v>
      </c>
      <c r="AB76" s="18">
        <f t="shared" si="422"/>
        <v>39.396259901439997</v>
      </c>
      <c r="AC76" s="18">
        <f t="shared" si="422"/>
        <v>39.396259901439997</v>
      </c>
      <c r="AD76" s="18">
        <f t="shared" si="422"/>
        <v>39.424469740153334</v>
      </c>
      <c r="AE76" s="18">
        <f t="shared" si="422"/>
        <v>39.452679578866665</v>
      </c>
      <c r="AF76" s="18">
        <f t="shared" si="422"/>
        <v>39.452679578866665</v>
      </c>
      <c r="AG76" s="18">
        <f t="shared" si="422"/>
        <v>39.452679578866665</v>
      </c>
      <c r="AH76" s="18">
        <f t="shared" si="422"/>
        <v>39.452679578866665</v>
      </c>
      <c r="AI76" s="18">
        <f t="shared" si="422"/>
        <v>39.452679578866665</v>
      </c>
      <c r="AJ76" s="18">
        <f t="shared" si="422"/>
        <v>39.452679578866665</v>
      </c>
      <c r="AK76" s="18">
        <f t="shared" si="422"/>
        <v>39.452679578866665</v>
      </c>
      <c r="AL76" s="18">
        <f t="shared" si="422"/>
        <v>39.452679578866665</v>
      </c>
      <c r="AM76" s="18">
        <f t="shared" si="422"/>
        <v>39.452679578866665</v>
      </c>
      <c r="AN76" s="18">
        <f t="shared" si="422"/>
        <v>39.452679578866665</v>
      </c>
      <c r="AO76" s="18">
        <f t="shared" si="422"/>
        <v>39.452679578866665</v>
      </c>
      <c r="AP76" s="18">
        <f t="shared" si="422"/>
        <v>39.452679578866665</v>
      </c>
      <c r="AQ76" s="18">
        <f t="shared" si="422"/>
        <v>39.452679578866665</v>
      </c>
      <c r="AR76" s="18">
        <f t="shared" si="422"/>
        <v>39.452679578866665</v>
      </c>
      <c r="AS76" s="18">
        <f t="shared" si="422"/>
        <v>39.452679578866665</v>
      </c>
      <c r="AT76" s="18">
        <f t="shared" si="422"/>
        <v>39.452679578866665</v>
      </c>
      <c r="AU76" s="18">
        <f t="shared" si="422"/>
        <v>39.452679578866665</v>
      </c>
      <c r="AV76" s="18">
        <f t="shared" si="422"/>
        <v>39.452679578866665</v>
      </c>
      <c r="AW76" s="18">
        <f t="shared" si="422"/>
        <v>39.452679578866665</v>
      </c>
      <c r="AX76" s="18">
        <f t="shared" si="422"/>
        <v>39.452679578866665</v>
      </c>
      <c r="AY76" s="18">
        <f t="shared" si="422"/>
        <v>39.452679578866665</v>
      </c>
      <c r="AZ76" s="18">
        <f t="shared" si="422"/>
        <v>39.452679578866665</v>
      </c>
      <c r="BA76" s="18">
        <f t="shared" si="422"/>
        <v>39.452679578866665</v>
      </c>
      <c r="BB76" s="18">
        <f t="shared" si="422"/>
        <v>39.452679578866665</v>
      </c>
    </row>
    <row r="77" spans="1:57" x14ac:dyDescent="0.25">
      <c r="C77" t="s">
        <v>101</v>
      </c>
      <c r="D77" t="s">
        <v>44</v>
      </c>
      <c r="F77" s="18"/>
      <c r="G77" s="18">
        <f>(F17+((G37+G57)/2))*$E$17/12</f>
        <v>0</v>
      </c>
      <c r="H77" s="18">
        <f t="shared" ref="H77:BB77" si="423">(G17+((H37+H57)/2))*$E$17/12</f>
        <v>0</v>
      </c>
      <c r="I77" s="18">
        <f t="shared" si="423"/>
        <v>0</v>
      </c>
      <c r="J77" s="18">
        <f t="shared" si="423"/>
        <v>0</v>
      </c>
      <c r="K77" s="18">
        <f t="shared" si="423"/>
        <v>0</v>
      </c>
      <c r="L77" s="18">
        <f t="shared" si="423"/>
        <v>0</v>
      </c>
      <c r="M77" s="18">
        <f t="shared" si="423"/>
        <v>0</v>
      </c>
      <c r="N77" s="18">
        <f t="shared" si="423"/>
        <v>0</v>
      </c>
      <c r="O77" s="18">
        <f t="shared" si="423"/>
        <v>0</v>
      </c>
      <c r="P77" s="18">
        <f t="shared" si="423"/>
        <v>0</v>
      </c>
      <c r="Q77" s="18">
        <f t="shared" si="423"/>
        <v>0</v>
      </c>
      <c r="R77" s="18">
        <f t="shared" si="423"/>
        <v>257.80028025103996</v>
      </c>
      <c r="S77" s="18">
        <f t="shared" si="423"/>
        <v>515.60056050207993</v>
      </c>
      <c r="T77" s="18">
        <f t="shared" si="423"/>
        <v>515.60056050207993</v>
      </c>
      <c r="U77" s="18">
        <f t="shared" si="423"/>
        <v>515.60056050207993</v>
      </c>
      <c r="V77" s="18">
        <f t="shared" si="423"/>
        <v>515.60056050207993</v>
      </c>
      <c r="W77" s="18">
        <f t="shared" si="423"/>
        <v>515.60056050207993</v>
      </c>
      <c r="X77" s="18">
        <f t="shared" si="423"/>
        <v>515.60056050207993</v>
      </c>
      <c r="Y77" s="18">
        <f t="shared" si="423"/>
        <v>515.60056050207993</v>
      </c>
      <c r="Z77" s="18">
        <f t="shared" si="423"/>
        <v>515.60056050207993</v>
      </c>
      <c r="AA77" s="18">
        <f t="shared" si="423"/>
        <v>515.60056050207993</v>
      </c>
      <c r="AB77" s="18">
        <f t="shared" si="423"/>
        <v>515.60056050207993</v>
      </c>
      <c r="AC77" s="18">
        <f t="shared" si="423"/>
        <v>515.60056050207993</v>
      </c>
      <c r="AD77" s="18">
        <f t="shared" si="423"/>
        <v>515.60056050207993</v>
      </c>
      <c r="AE77" s="18">
        <f t="shared" si="423"/>
        <v>515.60056050207993</v>
      </c>
      <c r="AF77" s="18">
        <f t="shared" si="423"/>
        <v>515.60056050207993</v>
      </c>
      <c r="AG77" s="18">
        <f t="shared" si="423"/>
        <v>515.60056050207993</v>
      </c>
      <c r="AH77" s="18">
        <f t="shared" si="423"/>
        <v>515.60056050207993</v>
      </c>
      <c r="AI77" s="18">
        <f t="shared" si="423"/>
        <v>515.60056050207993</v>
      </c>
      <c r="AJ77" s="18">
        <f t="shared" si="423"/>
        <v>515.60056050207993</v>
      </c>
      <c r="AK77" s="18">
        <f t="shared" si="423"/>
        <v>515.60056050207993</v>
      </c>
      <c r="AL77" s="18">
        <f t="shared" si="423"/>
        <v>515.60056050207993</v>
      </c>
      <c r="AM77" s="18">
        <f t="shared" si="423"/>
        <v>515.60056050207993</v>
      </c>
      <c r="AN77" s="18">
        <f t="shared" si="423"/>
        <v>515.60056050207993</v>
      </c>
      <c r="AO77" s="18">
        <f t="shared" si="423"/>
        <v>515.60056050207993</v>
      </c>
      <c r="AP77" s="18">
        <f t="shared" si="423"/>
        <v>515.60056050207993</v>
      </c>
      <c r="AQ77" s="18">
        <f t="shared" si="423"/>
        <v>515.60056050207993</v>
      </c>
      <c r="AR77" s="18">
        <f t="shared" si="423"/>
        <v>515.60056050207993</v>
      </c>
      <c r="AS77" s="18">
        <f t="shared" si="423"/>
        <v>515.60056050207993</v>
      </c>
      <c r="AT77" s="18">
        <f t="shared" si="423"/>
        <v>515.60056050207993</v>
      </c>
      <c r="AU77" s="18">
        <f t="shared" si="423"/>
        <v>515.60056050207993</v>
      </c>
      <c r="AV77" s="18">
        <f t="shared" si="423"/>
        <v>515.60056050207993</v>
      </c>
      <c r="AW77" s="18">
        <f t="shared" si="423"/>
        <v>515.60056050207993</v>
      </c>
      <c r="AX77" s="18">
        <f t="shared" si="423"/>
        <v>515.60056050207993</v>
      </c>
      <c r="AY77" s="18">
        <f t="shared" si="423"/>
        <v>515.60056050207993</v>
      </c>
      <c r="AZ77" s="18">
        <f t="shared" si="423"/>
        <v>515.60056050207993</v>
      </c>
      <c r="BA77" s="18">
        <f t="shared" si="423"/>
        <v>515.60056050207993</v>
      </c>
      <c r="BB77" s="18">
        <f t="shared" si="423"/>
        <v>515.60056050207993</v>
      </c>
    </row>
    <row r="78" spans="1:57" x14ac:dyDescent="0.25">
      <c r="D78" t="s">
        <v>11</v>
      </c>
      <c r="F78" s="18"/>
      <c r="G78" s="18">
        <f>(F18+((G38+G58)/2))*$E$18/12</f>
        <v>111.8838066666667</v>
      </c>
      <c r="H78" s="18">
        <f t="shared" ref="H78:BB78" si="424">(G18+((H38+H58)/2))*$E$18/12</f>
        <v>111.8838066666667</v>
      </c>
      <c r="I78" s="18">
        <f t="shared" si="424"/>
        <v>111.8838066666667</v>
      </c>
      <c r="J78" s="18">
        <f t="shared" si="424"/>
        <v>111.8838066666667</v>
      </c>
      <c r="K78" s="18">
        <f t="shared" si="424"/>
        <v>115.93507697165336</v>
      </c>
      <c r="L78" s="18">
        <f t="shared" si="424"/>
        <v>118.91831352986003</v>
      </c>
      <c r="M78" s="18">
        <f t="shared" si="424"/>
        <v>116.80952149403335</v>
      </c>
      <c r="N78" s="18">
        <f t="shared" si="424"/>
        <v>115.76876320498668</v>
      </c>
      <c r="O78" s="18">
        <f t="shared" si="424"/>
        <v>115.76876320498668</v>
      </c>
      <c r="P78" s="18">
        <f t="shared" si="424"/>
        <v>115.76876320498668</v>
      </c>
      <c r="Q78" s="18">
        <f t="shared" si="424"/>
        <v>115.76876320498668</v>
      </c>
      <c r="R78" s="18">
        <f t="shared" si="424"/>
        <v>240.86691988140333</v>
      </c>
      <c r="S78" s="18">
        <f t="shared" si="424"/>
        <v>365.96507655782005</v>
      </c>
      <c r="T78" s="18">
        <f t="shared" si="424"/>
        <v>365.96507655782005</v>
      </c>
      <c r="U78" s="18">
        <f t="shared" si="424"/>
        <v>364.78399480800675</v>
      </c>
      <c r="V78" s="18">
        <f t="shared" si="424"/>
        <v>363.60291305819345</v>
      </c>
      <c r="W78" s="18">
        <f t="shared" si="424"/>
        <v>363.60291305819345</v>
      </c>
      <c r="X78" s="18">
        <f t="shared" si="424"/>
        <v>367.56388103565342</v>
      </c>
      <c r="Y78" s="18">
        <f t="shared" si="424"/>
        <v>371.5248490131134</v>
      </c>
      <c r="Z78" s="18">
        <f t="shared" si="424"/>
        <v>371.5248490131134</v>
      </c>
      <c r="AA78" s="18">
        <f t="shared" si="424"/>
        <v>371.5248490131134</v>
      </c>
      <c r="AB78" s="18">
        <f t="shared" si="424"/>
        <v>371.5248490131134</v>
      </c>
      <c r="AC78" s="18">
        <f t="shared" si="424"/>
        <v>371.5248490131134</v>
      </c>
      <c r="AD78" s="18">
        <f t="shared" si="424"/>
        <v>368.7522019701467</v>
      </c>
      <c r="AE78" s="18">
        <f t="shared" si="424"/>
        <v>369.82729346840671</v>
      </c>
      <c r="AF78" s="18">
        <f t="shared" si="424"/>
        <v>373.67503200963341</v>
      </c>
      <c r="AG78" s="18">
        <f t="shared" si="424"/>
        <v>373.67503200963341</v>
      </c>
      <c r="AH78" s="18">
        <f t="shared" si="424"/>
        <v>373.67503200963341</v>
      </c>
      <c r="AI78" s="18">
        <f t="shared" si="424"/>
        <v>373.67503200963341</v>
      </c>
      <c r="AJ78" s="18">
        <f t="shared" si="424"/>
        <v>373.67503200963341</v>
      </c>
      <c r="AK78" s="18">
        <f t="shared" si="424"/>
        <v>373.67503200963341</v>
      </c>
      <c r="AL78" s="18">
        <f t="shared" si="424"/>
        <v>373.67503200963341</v>
      </c>
      <c r="AM78" s="18">
        <f t="shared" si="424"/>
        <v>373.67503200963341</v>
      </c>
      <c r="AN78" s="18">
        <f t="shared" si="424"/>
        <v>373.67503200963341</v>
      </c>
      <c r="AO78" s="18">
        <f t="shared" si="424"/>
        <v>373.67503200963341</v>
      </c>
      <c r="AP78" s="18">
        <f t="shared" si="424"/>
        <v>373.67503200963341</v>
      </c>
      <c r="AQ78" s="18">
        <f t="shared" si="424"/>
        <v>373.67503200963341</v>
      </c>
      <c r="AR78" s="18">
        <f t="shared" si="424"/>
        <v>373.67503200963341</v>
      </c>
      <c r="AS78" s="18">
        <f t="shared" si="424"/>
        <v>373.67503200963341</v>
      </c>
      <c r="AT78" s="18">
        <f t="shared" si="424"/>
        <v>373.67503200963341</v>
      </c>
      <c r="AU78" s="18">
        <f t="shared" si="424"/>
        <v>373.67503200963341</v>
      </c>
      <c r="AV78" s="18">
        <f t="shared" si="424"/>
        <v>373.67503200963341</v>
      </c>
      <c r="AW78" s="18">
        <f t="shared" si="424"/>
        <v>373.67503200963341</v>
      </c>
      <c r="AX78" s="18">
        <f t="shared" si="424"/>
        <v>373.67503200963341</v>
      </c>
      <c r="AY78" s="18">
        <f t="shared" si="424"/>
        <v>373.67503200963341</v>
      </c>
      <c r="AZ78" s="18">
        <f t="shared" si="424"/>
        <v>373.67503200963341</v>
      </c>
      <c r="BA78" s="18">
        <f t="shared" si="424"/>
        <v>373.67503200963341</v>
      </c>
      <c r="BB78" s="18">
        <f t="shared" si="424"/>
        <v>373.67503200963341</v>
      </c>
    </row>
    <row r="79" spans="1:57" ht="13.45" thickBot="1" x14ac:dyDescent="0.3">
      <c r="A79" s="6"/>
      <c r="B79" t="s">
        <v>70</v>
      </c>
      <c r="F79" s="30">
        <f>SUM(F72:F78)</f>
        <v>0</v>
      </c>
      <c r="G79" s="30">
        <f t="shared" ref="G79:R79" si="425">SUM(G72:G78)</f>
        <v>111.8838066666667</v>
      </c>
      <c r="H79" s="30">
        <f t="shared" si="425"/>
        <v>111.8838066666667</v>
      </c>
      <c r="I79" s="30">
        <f t="shared" si="425"/>
        <v>111.8838066666667</v>
      </c>
      <c r="J79" s="30">
        <f t="shared" si="425"/>
        <v>111.8838066666667</v>
      </c>
      <c r="K79" s="30">
        <f t="shared" si="425"/>
        <v>115.93507697165336</v>
      </c>
      <c r="L79" s="30">
        <f t="shared" si="425"/>
        <v>118.91831352986003</v>
      </c>
      <c r="M79" s="30">
        <f t="shared" si="425"/>
        <v>116.80952149403335</v>
      </c>
      <c r="N79" s="30">
        <f t="shared" si="425"/>
        <v>115.76876320498668</v>
      </c>
      <c r="O79" s="30">
        <f t="shared" si="425"/>
        <v>115.76876320498668</v>
      </c>
      <c r="P79" s="30">
        <f t="shared" si="425"/>
        <v>115.76876320498668</v>
      </c>
      <c r="Q79" s="30">
        <f t="shared" si="425"/>
        <v>115.76876320498668</v>
      </c>
      <c r="R79" s="30">
        <f t="shared" si="425"/>
        <v>608.89224342572334</v>
      </c>
      <c r="S79" s="30">
        <f t="shared" ref="S79:BB79" si="426">SUM(S72:S78)</f>
        <v>1102.0157236464599</v>
      </c>
      <c r="T79" s="30">
        <f t="shared" si="426"/>
        <v>1102.1207885886934</v>
      </c>
      <c r="U79" s="30">
        <f t="shared" si="426"/>
        <v>1101.0447717811135</v>
      </c>
      <c r="V79" s="30">
        <f t="shared" si="426"/>
        <v>1099.8636900313002</v>
      </c>
      <c r="W79" s="30">
        <f t="shared" si="426"/>
        <v>1099.8636900313002</v>
      </c>
      <c r="X79" s="30">
        <f t="shared" si="426"/>
        <v>1103.82465800876</v>
      </c>
      <c r="Y79" s="30">
        <f t="shared" si="426"/>
        <v>1107.7856259862201</v>
      </c>
      <c r="Z79" s="30">
        <f t="shared" si="426"/>
        <v>1107.7856259862201</v>
      </c>
      <c r="AA79" s="30">
        <f t="shared" si="426"/>
        <v>1107.7856259862201</v>
      </c>
      <c r="AB79" s="30">
        <f t="shared" si="426"/>
        <v>1107.7856259862201</v>
      </c>
      <c r="AC79" s="30">
        <f t="shared" si="426"/>
        <v>1107.7856259862201</v>
      </c>
      <c r="AD79" s="30">
        <f t="shared" si="426"/>
        <v>1105.0411887819666</v>
      </c>
      <c r="AE79" s="30">
        <f t="shared" si="426"/>
        <v>1106.14449011894</v>
      </c>
      <c r="AF79" s="30">
        <f t="shared" si="426"/>
        <v>1109.9922286601668</v>
      </c>
      <c r="AG79" s="30">
        <f t="shared" si="426"/>
        <v>1109.9922286601668</v>
      </c>
      <c r="AH79" s="30">
        <f t="shared" si="426"/>
        <v>1109.9922286601668</v>
      </c>
      <c r="AI79" s="30">
        <f t="shared" si="426"/>
        <v>1109.9922286601668</v>
      </c>
      <c r="AJ79" s="30">
        <f t="shared" si="426"/>
        <v>1109.9922286601668</v>
      </c>
      <c r="AK79" s="30">
        <f t="shared" si="426"/>
        <v>1109.9922286601668</v>
      </c>
      <c r="AL79" s="30">
        <f t="shared" si="426"/>
        <v>1109.9922286601668</v>
      </c>
      <c r="AM79" s="30">
        <f t="shared" si="426"/>
        <v>1109.9922286601668</v>
      </c>
      <c r="AN79" s="30">
        <f t="shared" si="426"/>
        <v>1109.9922286601668</v>
      </c>
      <c r="AO79" s="30">
        <f t="shared" si="426"/>
        <v>1109.9922286601668</v>
      </c>
      <c r="AP79" s="30">
        <f t="shared" si="426"/>
        <v>1109.9922286601668</v>
      </c>
      <c r="AQ79" s="30">
        <f t="shared" si="426"/>
        <v>1109.9922286601668</v>
      </c>
      <c r="AR79" s="30">
        <f t="shared" si="426"/>
        <v>1109.9922286601668</v>
      </c>
      <c r="AS79" s="30">
        <f t="shared" si="426"/>
        <v>1109.9922286601668</v>
      </c>
      <c r="AT79" s="30">
        <f t="shared" si="426"/>
        <v>1109.9922286601668</v>
      </c>
      <c r="AU79" s="30">
        <f t="shared" si="426"/>
        <v>1109.9922286601668</v>
      </c>
      <c r="AV79" s="30">
        <f t="shared" si="426"/>
        <v>1109.9922286601668</v>
      </c>
      <c r="AW79" s="30">
        <f t="shared" si="426"/>
        <v>1109.9922286601668</v>
      </c>
      <c r="AX79" s="30">
        <f t="shared" si="426"/>
        <v>1109.9922286601668</v>
      </c>
      <c r="AY79" s="30">
        <f t="shared" si="426"/>
        <v>1109.9922286601668</v>
      </c>
      <c r="AZ79" s="30">
        <f t="shared" si="426"/>
        <v>1109.9922286601668</v>
      </c>
      <c r="BA79" s="30">
        <f t="shared" si="426"/>
        <v>1109.9922286601668</v>
      </c>
      <c r="BB79" s="30">
        <f t="shared" si="426"/>
        <v>1109.9922286601668</v>
      </c>
    </row>
    <row r="81" spans="1:57" x14ac:dyDescent="0.25">
      <c r="B81" s="6" t="s">
        <v>0</v>
      </c>
      <c r="C81" s="6" t="s">
        <v>104</v>
      </c>
      <c r="D81" s="6" t="s">
        <v>3</v>
      </c>
      <c r="E81" s="6"/>
      <c r="F81" s="29">
        <v>201812</v>
      </c>
      <c r="G81" s="29">
        <v>201901</v>
      </c>
      <c r="H81" s="29">
        <v>201902</v>
      </c>
      <c r="I81" s="29">
        <v>201903</v>
      </c>
      <c r="J81" s="29">
        <v>201904</v>
      </c>
      <c r="K81" s="29">
        <v>201905</v>
      </c>
      <c r="L81" s="29">
        <v>201906</v>
      </c>
      <c r="M81" s="29">
        <v>201907</v>
      </c>
      <c r="N81" s="29">
        <v>201908</v>
      </c>
      <c r="O81" s="29">
        <v>201909</v>
      </c>
      <c r="P81" s="29">
        <v>201910</v>
      </c>
      <c r="Q81" s="29">
        <v>201911</v>
      </c>
      <c r="R81" s="29">
        <v>201912</v>
      </c>
      <c r="S81" s="29">
        <v>202001</v>
      </c>
      <c r="T81" s="29">
        <v>202002</v>
      </c>
      <c r="U81" s="29">
        <v>202003</v>
      </c>
      <c r="V81" s="29">
        <v>202004</v>
      </c>
      <c r="W81" s="29">
        <v>202005</v>
      </c>
      <c r="X81" s="29">
        <v>202006</v>
      </c>
      <c r="Y81" s="29">
        <v>202007</v>
      </c>
      <c r="Z81" s="29">
        <v>202008</v>
      </c>
      <c r="AA81" s="29">
        <v>202009</v>
      </c>
      <c r="AB81" s="29">
        <v>202010</v>
      </c>
      <c r="AC81" s="29">
        <v>202011</v>
      </c>
      <c r="AD81" s="29">
        <v>202012</v>
      </c>
      <c r="AE81" s="29">
        <v>202101</v>
      </c>
      <c r="AF81" s="29">
        <v>202102</v>
      </c>
      <c r="AG81" s="29">
        <v>202103</v>
      </c>
      <c r="AH81" s="29">
        <v>202104</v>
      </c>
      <c r="AI81" s="29">
        <v>202105</v>
      </c>
      <c r="AJ81" s="29">
        <v>202106</v>
      </c>
      <c r="AK81" s="29">
        <v>202107</v>
      </c>
      <c r="AL81" s="29">
        <v>202108</v>
      </c>
      <c r="AM81" s="29">
        <v>202109</v>
      </c>
      <c r="AN81" s="29">
        <v>202110</v>
      </c>
      <c r="AO81" s="29">
        <v>202111</v>
      </c>
      <c r="AP81" s="29">
        <v>202112</v>
      </c>
      <c r="AQ81" s="29">
        <v>202201</v>
      </c>
      <c r="AR81" s="29">
        <v>202202</v>
      </c>
      <c r="AS81" s="29">
        <v>202203</v>
      </c>
      <c r="AT81" s="29">
        <v>202204</v>
      </c>
      <c r="AU81" s="29">
        <v>202205</v>
      </c>
      <c r="AV81" s="29">
        <v>202206</v>
      </c>
      <c r="AW81" s="29">
        <v>202207</v>
      </c>
      <c r="AX81" s="29">
        <v>202208</v>
      </c>
      <c r="AY81" s="29">
        <v>202209</v>
      </c>
      <c r="AZ81" s="29">
        <v>202210</v>
      </c>
      <c r="BA81" s="29">
        <v>202211</v>
      </c>
      <c r="BB81" s="29">
        <v>202212</v>
      </c>
    </row>
    <row r="82" spans="1:57" x14ac:dyDescent="0.25">
      <c r="A82" t="s">
        <v>124</v>
      </c>
      <c r="B82" t="s">
        <v>12</v>
      </c>
      <c r="C82" t="s">
        <v>102</v>
      </c>
      <c r="D82" t="s">
        <v>27</v>
      </c>
      <c r="F82" s="18">
        <f>'Summary-AD G'!D2</f>
        <v>0</v>
      </c>
      <c r="G82" s="18">
        <f>'Summary-AD G'!E2</f>
        <v>0</v>
      </c>
      <c r="H82" s="18">
        <f>'Summary-AD G'!F2</f>
        <v>0</v>
      </c>
      <c r="I82" s="18">
        <f>'Summary-AD G'!G2</f>
        <v>0</v>
      </c>
      <c r="J82" s="18">
        <f>'Summary-AD G'!H2</f>
        <v>0</v>
      </c>
      <c r="K82" s="18">
        <f>'Summary-AD G'!I2</f>
        <v>0</v>
      </c>
      <c r="L82" s="18">
        <f>'Summary-AD G'!J2</f>
        <v>0</v>
      </c>
      <c r="M82" s="18">
        <f>'Summary-AD G'!K2</f>
        <v>0</v>
      </c>
      <c r="N82" s="18">
        <f>'Summary-AD G'!L2</f>
        <v>0</v>
      </c>
      <c r="O82" s="18">
        <f>'Summary-AD G'!M2</f>
        <v>0</v>
      </c>
      <c r="P82" s="18">
        <f>'Summary-AD G'!N2</f>
        <v>0</v>
      </c>
      <c r="Q82" s="18">
        <f>'Summary-AD G'!O2</f>
        <v>0</v>
      </c>
      <c r="R82" s="18">
        <f>'Summary-AD G'!P2</f>
        <v>0</v>
      </c>
      <c r="S82" s="18">
        <f>R82-S62</f>
        <v>0</v>
      </c>
      <c r="T82" s="18">
        <f t="shared" ref="T82:BB89" si="427">S82-T62</f>
        <v>0</v>
      </c>
      <c r="U82" s="18">
        <f t="shared" si="427"/>
        <v>0</v>
      </c>
      <c r="V82" s="18">
        <f t="shared" si="427"/>
        <v>0</v>
      </c>
      <c r="W82" s="18">
        <f t="shared" si="427"/>
        <v>0</v>
      </c>
      <c r="X82" s="18">
        <f t="shared" si="427"/>
        <v>0</v>
      </c>
      <c r="Y82" s="18">
        <f t="shared" si="427"/>
        <v>0</v>
      </c>
      <c r="Z82" s="18">
        <f t="shared" si="427"/>
        <v>0</v>
      </c>
      <c r="AA82" s="18">
        <f t="shared" si="427"/>
        <v>0</v>
      </c>
      <c r="AB82" s="18">
        <f t="shared" si="427"/>
        <v>0</v>
      </c>
      <c r="AC82" s="18">
        <f t="shared" si="427"/>
        <v>0</v>
      </c>
      <c r="AD82" s="18">
        <f t="shared" si="427"/>
        <v>0</v>
      </c>
      <c r="AE82" s="18">
        <f t="shared" si="427"/>
        <v>0</v>
      </c>
      <c r="AF82" s="18">
        <f t="shared" si="427"/>
        <v>0</v>
      </c>
      <c r="AG82" s="18">
        <f t="shared" si="427"/>
        <v>0</v>
      </c>
      <c r="AH82" s="18">
        <f t="shared" si="427"/>
        <v>0</v>
      </c>
      <c r="AI82" s="18">
        <f t="shared" si="427"/>
        <v>0</v>
      </c>
      <c r="AJ82" s="18">
        <f t="shared" si="427"/>
        <v>0</v>
      </c>
      <c r="AK82" s="18">
        <f t="shared" si="427"/>
        <v>0</v>
      </c>
      <c r="AL82" s="18">
        <f t="shared" si="427"/>
        <v>0</v>
      </c>
      <c r="AM82" s="18">
        <f t="shared" si="427"/>
        <v>0</v>
      </c>
      <c r="AN82" s="18">
        <f t="shared" si="427"/>
        <v>0</v>
      </c>
      <c r="AO82" s="18">
        <f t="shared" si="427"/>
        <v>0</v>
      </c>
      <c r="AP82" s="18">
        <f t="shared" si="427"/>
        <v>0</v>
      </c>
      <c r="AQ82" s="18">
        <f t="shared" si="427"/>
        <v>0</v>
      </c>
      <c r="AR82" s="18">
        <f t="shared" si="427"/>
        <v>0</v>
      </c>
      <c r="AS82" s="18">
        <f t="shared" si="427"/>
        <v>0</v>
      </c>
      <c r="AT82" s="18">
        <f t="shared" si="427"/>
        <v>0</v>
      </c>
      <c r="AU82" s="18">
        <f t="shared" si="427"/>
        <v>0</v>
      </c>
      <c r="AV82" s="18">
        <f t="shared" si="427"/>
        <v>0</v>
      </c>
      <c r="AW82" s="18">
        <f t="shared" si="427"/>
        <v>0</v>
      </c>
      <c r="AX82" s="18">
        <f t="shared" si="427"/>
        <v>0</v>
      </c>
      <c r="AY82" s="18">
        <f t="shared" si="427"/>
        <v>0</v>
      </c>
      <c r="AZ82" s="18">
        <f t="shared" si="427"/>
        <v>0</v>
      </c>
      <c r="BA82" s="18">
        <f t="shared" si="427"/>
        <v>0</v>
      </c>
      <c r="BB82" s="18">
        <f t="shared" si="427"/>
        <v>0</v>
      </c>
      <c r="BC82" s="18">
        <f>SUM(G82:R82,R102)</f>
        <v>0</v>
      </c>
      <c r="BD82" s="18">
        <f>'Summary-AD G'!U42</f>
        <v>0</v>
      </c>
      <c r="BE82" s="28">
        <f>SUM(BC82:BD82)</f>
        <v>0</v>
      </c>
    </row>
    <row r="83" spans="1:57" x14ac:dyDescent="0.25">
      <c r="D83" t="s">
        <v>53</v>
      </c>
      <c r="F83" s="18">
        <f>'Summary-AD G'!D3</f>
        <v>-38026.620000000003</v>
      </c>
      <c r="G83" s="18">
        <f>'Summary-AD G'!E3</f>
        <v>-61282.25</v>
      </c>
      <c r="H83" s="18">
        <f>'Summary-AD G'!F3</f>
        <v>-87728.37</v>
      </c>
      <c r="I83" s="18">
        <f>'Summary-AD G'!G3</f>
        <v>-121612.44</v>
      </c>
      <c r="J83" s="18">
        <f>'Summary-AD G'!H3</f>
        <v>-162239.42000000001</v>
      </c>
      <c r="K83" s="18">
        <f>'Summary-AD G'!I3</f>
        <v>-207242.95</v>
      </c>
      <c r="L83" s="18">
        <f>'Summary-AD G'!J3</f>
        <v>-261183.85</v>
      </c>
      <c r="M83" s="18">
        <f>'Summary-AD G'!K3</f>
        <v>-322945.13</v>
      </c>
      <c r="N83" s="18">
        <f>'Summary-AD G'!L3</f>
        <v>-389470.17</v>
      </c>
      <c r="O83" s="18">
        <f>'Summary-AD G'!M3</f>
        <v>-462553.79</v>
      </c>
      <c r="P83" s="18">
        <f>'Summary-AD G'!N3</f>
        <v>-538746.25</v>
      </c>
      <c r="Q83" s="18">
        <f>'Summary-AD G'!O3</f>
        <v>-617355.96</v>
      </c>
      <c r="R83" s="18">
        <f>'Summary-AD G'!P3</f>
        <v>-699569.3899999999</v>
      </c>
      <c r="S83" s="18">
        <f t="shared" ref="S83:AH90" si="428">R83-S63</f>
        <v>-798172.51874999993</v>
      </c>
      <c r="T83" s="18">
        <f t="shared" si="428"/>
        <v>-900130.98463888885</v>
      </c>
      <c r="U83" s="18">
        <f t="shared" si="428"/>
        <v>-1006893.1695</v>
      </c>
      <c r="V83" s="18">
        <f t="shared" si="428"/>
        <v>-1116942.3559166666</v>
      </c>
      <c r="W83" s="18">
        <f t="shared" si="428"/>
        <v>-1228727.8170555555</v>
      </c>
      <c r="X83" s="18">
        <f t="shared" si="428"/>
        <v>-1344538.3314722222</v>
      </c>
      <c r="Y83" s="18">
        <f t="shared" si="428"/>
        <v>-1464629.2770833333</v>
      </c>
      <c r="Z83" s="18">
        <f t="shared" si="428"/>
        <v>-1587667.6135833333</v>
      </c>
      <c r="AA83" s="18">
        <f t="shared" si="428"/>
        <v>-1712831.5179166668</v>
      </c>
      <c r="AB83" s="18">
        <f t="shared" si="428"/>
        <v>-1840961.9220277779</v>
      </c>
      <c r="AC83" s="18">
        <f t="shared" si="428"/>
        <v>-1971901.7346666667</v>
      </c>
      <c r="AD83" s="18">
        <f t="shared" si="428"/>
        <v>-2103846.9853055556</v>
      </c>
      <c r="AE83" s="18">
        <f t="shared" si="428"/>
        <v>-2236414.5407222225</v>
      </c>
      <c r="AF83" s="18">
        <f t="shared" si="428"/>
        <v>-2369626.9183430723</v>
      </c>
      <c r="AG83" s="18">
        <f t="shared" si="428"/>
        <v>-2502382.5110115111</v>
      </c>
      <c r="AH83" s="18">
        <f t="shared" si="428"/>
        <v>-2634446.6711988132</v>
      </c>
      <c r="AI83" s="18">
        <f t="shared" si="427"/>
        <v>-2766746.7281280886</v>
      </c>
      <c r="AJ83" s="18">
        <f t="shared" si="427"/>
        <v>-2899268.9407159905</v>
      </c>
      <c r="AK83" s="18">
        <f t="shared" si="427"/>
        <v>-3032201.1876335978</v>
      </c>
      <c r="AL83" s="18">
        <f t="shared" si="427"/>
        <v>-3165430.0833165771</v>
      </c>
      <c r="AM83" s="18">
        <f t="shared" si="427"/>
        <v>-3298658.9789995565</v>
      </c>
      <c r="AN83" s="18">
        <f t="shared" si="427"/>
        <v>-3431887.8746825359</v>
      </c>
      <c r="AO83" s="18">
        <f t="shared" si="427"/>
        <v>-3565116.7703655153</v>
      </c>
      <c r="AP83" s="18">
        <f t="shared" si="427"/>
        <v>-3698345.6660484946</v>
      </c>
      <c r="AQ83" s="18">
        <f t="shared" si="427"/>
        <v>-3831574.561731474</v>
      </c>
      <c r="AR83" s="18">
        <f t="shared" si="427"/>
        <v>-3964803.4574144534</v>
      </c>
      <c r="AS83" s="18">
        <f t="shared" si="427"/>
        <v>-4098032.3530974328</v>
      </c>
      <c r="AT83" s="18">
        <f t="shared" si="427"/>
        <v>-4231261.2487804126</v>
      </c>
      <c r="AU83" s="18">
        <f t="shared" si="427"/>
        <v>-4364490.144463392</v>
      </c>
      <c r="AV83" s="18">
        <f t="shared" si="427"/>
        <v>-4497719.0401463713</v>
      </c>
      <c r="AW83" s="18">
        <f t="shared" si="427"/>
        <v>-4630947.9358293507</v>
      </c>
      <c r="AX83" s="18">
        <f t="shared" si="427"/>
        <v>-4764176.8315123301</v>
      </c>
      <c r="AY83" s="18">
        <f t="shared" si="427"/>
        <v>-4897405.7271953095</v>
      </c>
      <c r="AZ83" s="18">
        <f t="shared" si="427"/>
        <v>-5030634.6228782889</v>
      </c>
      <c r="BA83" s="18">
        <f t="shared" si="427"/>
        <v>-5163863.5185612682</v>
      </c>
      <c r="BB83" s="18">
        <f t="shared" si="427"/>
        <v>-5297092.4142442476</v>
      </c>
      <c r="BC83" s="18">
        <f t="shared" ref="BC83:BC90" si="429">SUM(G83:R83,R103)</f>
        <v>-3931929.9699999997</v>
      </c>
      <c r="BD83" s="18">
        <f>'Summary-AD G'!U43</f>
        <v>5625</v>
      </c>
      <c r="BE83" s="28">
        <f t="shared" ref="BE83:BE90" si="430">SUM(BC83:BD83)</f>
        <v>-3926304.9699999997</v>
      </c>
    </row>
    <row r="84" spans="1:57" x14ac:dyDescent="0.25">
      <c r="C84" t="s">
        <v>103</v>
      </c>
      <c r="D84" t="s">
        <v>22</v>
      </c>
      <c r="F84" s="18">
        <f>'Summary-AD G'!D4</f>
        <v>-9.92</v>
      </c>
      <c r="G84" s="18">
        <f>'Summary-AD G'!E4</f>
        <v>-13.89</v>
      </c>
      <c r="H84" s="18">
        <f>'Summary-AD G'!F4</f>
        <v>-17.86</v>
      </c>
      <c r="I84" s="18">
        <f>'Summary-AD G'!G4</f>
        <v>-21.83</v>
      </c>
      <c r="J84" s="18">
        <f>'Summary-AD G'!H4</f>
        <v>-25.799999999999997</v>
      </c>
      <c r="K84" s="18">
        <f>'Summary-AD G'!I4</f>
        <v>-29.769999999999996</v>
      </c>
      <c r="L84" s="18">
        <f>'Summary-AD G'!J4</f>
        <v>-33.739999999999995</v>
      </c>
      <c r="M84" s="18">
        <f>'Summary-AD G'!K4</f>
        <v>-37.709999999999994</v>
      </c>
      <c r="N84" s="18">
        <f>'Summary-AD G'!L4</f>
        <v>-41.679999999999993</v>
      </c>
      <c r="O84" s="18">
        <f>'Summary-AD G'!M4</f>
        <v>-45.649999999999991</v>
      </c>
      <c r="P84" s="18">
        <f>'Summary-AD G'!N4</f>
        <v>-49.61999999999999</v>
      </c>
      <c r="Q84" s="18">
        <f>'Summary-AD G'!O4</f>
        <v>-53.589999999999989</v>
      </c>
      <c r="R84" s="18">
        <f>'Summary-AD G'!P4</f>
        <v>-57.559999999999988</v>
      </c>
      <c r="S84" s="18">
        <f t="shared" si="428"/>
        <v>-70.716444444444434</v>
      </c>
      <c r="T84" s="18">
        <f t="shared" si="427"/>
        <v>-83.87288888888888</v>
      </c>
      <c r="U84" s="18">
        <f t="shared" si="427"/>
        <v>-97.029333333333327</v>
      </c>
      <c r="V84" s="18">
        <f t="shared" si="427"/>
        <v>-110.18577777777777</v>
      </c>
      <c r="W84" s="18">
        <f t="shared" si="427"/>
        <v>-123.34222222222222</v>
      </c>
      <c r="X84" s="18">
        <f t="shared" si="427"/>
        <v>-136.49866666666665</v>
      </c>
      <c r="Y84" s="18">
        <f t="shared" si="427"/>
        <v>-149.6551111111111</v>
      </c>
      <c r="Z84" s="18">
        <f t="shared" si="427"/>
        <v>-162.81155555555554</v>
      </c>
      <c r="AA84" s="18">
        <f t="shared" si="427"/>
        <v>-175.96799999999999</v>
      </c>
      <c r="AB84" s="18">
        <f t="shared" si="427"/>
        <v>-189.12444444444444</v>
      </c>
      <c r="AC84" s="18">
        <f t="shared" si="427"/>
        <v>-202.28088888888888</v>
      </c>
      <c r="AD84" s="18">
        <f t="shared" si="427"/>
        <v>-215.43733333333333</v>
      </c>
      <c r="AE84" s="18">
        <f t="shared" si="427"/>
        <v>-228.59377777777777</v>
      </c>
      <c r="AF84" s="18">
        <f t="shared" si="427"/>
        <v>-241.75022222222222</v>
      </c>
      <c r="AG84" s="18">
        <f t="shared" si="427"/>
        <v>-254.90666666666667</v>
      </c>
      <c r="AH84" s="18">
        <f t="shared" si="427"/>
        <v>-268.06311111111108</v>
      </c>
      <c r="AI84" s="18">
        <f t="shared" si="427"/>
        <v>-281.21955555555553</v>
      </c>
      <c r="AJ84" s="18">
        <f t="shared" si="427"/>
        <v>-294.37599999999998</v>
      </c>
      <c r="AK84" s="18">
        <f t="shared" si="427"/>
        <v>-307.53244444444442</v>
      </c>
      <c r="AL84" s="18">
        <f t="shared" si="427"/>
        <v>-320.68888888888887</v>
      </c>
      <c r="AM84" s="18">
        <f t="shared" si="427"/>
        <v>-333.84533333333331</v>
      </c>
      <c r="AN84" s="18">
        <f t="shared" si="427"/>
        <v>-347.00177777777776</v>
      </c>
      <c r="AO84" s="18">
        <f t="shared" si="427"/>
        <v>-360.15822222222221</v>
      </c>
      <c r="AP84" s="18">
        <f t="shared" si="427"/>
        <v>-373.31466666666665</v>
      </c>
      <c r="AQ84" s="18">
        <f t="shared" si="427"/>
        <v>-386.4711111111111</v>
      </c>
      <c r="AR84" s="18">
        <f t="shared" si="427"/>
        <v>-399.62755555555555</v>
      </c>
      <c r="AS84" s="18">
        <f t="shared" si="427"/>
        <v>-412.78399999999999</v>
      </c>
      <c r="AT84" s="18">
        <f t="shared" si="427"/>
        <v>-425.94044444444444</v>
      </c>
      <c r="AU84" s="18">
        <f t="shared" si="427"/>
        <v>-439.09688888888888</v>
      </c>
      <c r="AV84" s="18">
        <f t="shared" si="427"/>
        <v>-452.25333333333333</v>
      </c>
      <c r="AW84" s="18">
        <f t="shared" si="427"/>
        <v>-465.40977777777778</v>
      </c>
      <c r="AX84" s="18">
        <f t="shared" si="427"/>
        <v>-478.56622222222222</v>
      </c>
      <c r="AY84" s="18">
        <f t="shared" si="427"/>
        <v>-491.72266666666667</v>
      </c>
      <c r="AZ84" s="18">
        <f t="shared" si="427"/>
        <v>-504.87911111111111</v>
      </c>
      <c r="BA84" s="18">
        <f t="shared" si="427"/>
        <v>-518.03555555555556</v>
      </c>
      <c r="BB84" s="18">
        <f t="shared" si="427"/>
        <v>-531.19200000000001</v>
      </c>
      <c r="BC84" s="18">
        <f t="shared" si="429"/>
        <v>-428.69999999999993</v>
      </c>
      <c r="BD84" s="18">
        <f>'Summary-AD G'!U44</f>
        <v>0</v>
      </c>
      <c r="BE84" s="28">
        <f t="shared" si="430"/>
        <v>-428.69999999999993</v>
      </c>
    </row>
    <row r="85" spans="1:57" x14ac:dyDescent="0.25">
      <c r="D85" t="s">
        <v>38</v>
      </c>
      <c r="F85" s="18">
        <f>'Summary-AD G'!D5</f>
        <v>-130105.66158009999</v>
      </c>
      <c r="G85" s="18">
        <f>'Summary-AD G'!E5</f>
        <v>-136651.12124719998</v>
      </c>
      <c r="H85" s="18">
        <f>'Summary-AD G'!F5</f>
        <v>-143196.58091429996</v>
      </c>
      <c r="I85" s="18">
        <f>'Summary-AD G'!G5</f>
        <v>-149742.04058139995</v>
      </c>
      <c r="J85" s="18">
        <f>'Summary-AD G'!H5</f>
        <v>-156287.50024849994</v>
      </c>
      <c r="K85" s="18">
        <f>'Summary-AD G'!I5</f>
        <v>-162832.95991559993</v>
      </c>
      <c r="L85" s="18">
        <f>'Summary-AD G'!J5</f>
        <v>-169378.41958269992</v>
      </c>
      <c r="M85" s="18">
        <f>'Summary-AD G'!K5</f>
        <v>-175923.87924979991</v>
      </c>
      <c r="N85" s="18">
        <f>'Summary-AD G'!L5</f>
        <v>-182469.3389168999</v>
      </c>
      <c r="O85" s="18">
        <f>'Summary-AD G'!M5</f>
        <v>-189014.79858399989</v>
      </c>
      <c r="P85" s="18">
        <f>'Summary-AD G'!N5</f>
        <v>-195560.25825109988</v>
      </c>
      <c r="Q85" s="18">
        <f>'Summary-AD G'!O5</f>
        <v>-202105.71791819987</v>
      </c>
      <c r="R85" s="18">
        <f>'Summary-AD G'!P5</f>
        <v>-208651.17758529985</v>
      </c>
      <c r="S85" s="18">
        <f t="shared" si="428"/>
        <v>-215196.63732685486</v>
      </c>
      <c r="T85" s="18">
        <f t="shared" si="427"/>
        <v>-221742.09706840987</v>
      </c>
      <c r="U85" s="18">
        <f t="shared" si="427"/>
        <v>-228287.55680996488</v>
      </c>
      <c r="V85" s="18">
        <f t="shared" si="427"/>
        <v>-234833.01655151989</v>
      </c>
      <c r="W85" s="18">
        <f t="shared" si="427"/>
        <v>-241378.4762930749</v>
      </c>
      <c r="X85" s="18">
        <f t="shared" si="427"/>
        <v>-247923.93603462991</v>
      </c>
      <c r="Y85" s="18">
        <f t="shared" si="427"/>
        <v>-254469.39577618492</v>
      </c>
      <c r="Z85" s="18">
        <f t="shared" si="427"/>
        <v>-261014.85551773992</v>
      </c>
      <c r="AA85" s="18">
        <f t="shared" si="427"/>
        <v>-267560.31525929493</v>
      </c>
      <c r="AB85" s="18">
        <f t="shared" si="427"/>
        <v>-274105.77500084991</v>
      </c>
      <c r="AC85" s="18">
        <f t="shared" si="427"/>
        <v>-280651.23474240489</v>
      </c>
      <c r="AD85" s="18">
        <f t="shared" si="427"/>
        <v>-287196.69448395987</v>
      </c>
      <c r="AE85" s="18">
        <f t="shared" si="427"/>
        <v>-293742.15422551485</v>
      </c>
      <c r="AF85" s="18">
        <f t="shared" si="427"/>
        <v>-300287.61396706983</v>
      </c>
      <c r="AG85" s="18">
        <f t="shared" si="427"/>
        <v>-306833.07370862481</v>
      </c>
      <c r="AH85" s="18">
        <f t="shared" si="427"/>
        <v>-313378.53345017979</v>
      </c>
      <c r="AI85" s="18">
        <f t="shared" si="427"/>
        <v>-319923.99319173477</v>
      </c>
      <c r="AJ85" s="18">
        <f t="shared" si="427"/>
        <v>-326469.45293328975</v>
      </c>
      <c r="AK85" s="18">
        <f t="shared" si="427"/>
        <v>-333014.91267484473</v>
      </c>
      <c r="AL85" s="18">
        <f t="shared" si="427"/>
        <v>-339560.37241639971</v>
      </c>
      <c r="AM85" s="18">
        <f t="shared" si="427"/>
        <v>-346105.83215795469</v>
      </c>
      <c r="AN85" s="18">
        <f t="shared" si="427"/>
        <v>-352651.29189950967</v>
      </c>
      <c r="AO85" s="18">
        <f t="shared" si="427"/>
        <v>-359196.75164106465</v>
      </c>
      <c r="AP85" s="18">
        <f t="shared" si="427"/>
        <v>-365742.21138261963</v>
      </c>
      <c r="AQ85" s="18">
        <f t="shared" si="427"/>
        <v>-372287.67112417461</v>
      </c>
      <c r="AR85" s="18">
        <f t="shared" si="427"/>
        <v>-378833.13086572959</v>
      </c>
      <c r="AS85" s="18">
        <f t="shared" si="427"/>
        <v>-385378.59060728457</v>
      </c>
      <c r="AT85" s="18">
        <f t="shared" si="427"/>
        <v>-391924.05034883955</v>
      </c>
      <c r="AU85" s="18">
        <f t="shared" si="427"/>
        <v>-398469.51009039453</v>
      </c>
      <c r="AV85" s="18">
        <f t="shared" si="427"/>
        <v>-405014.96983194951</v>
      </c>
      <c r="AW85" s="18">
        <f t="shared" si="427"/>
        <v>-411560.42957350449</v>
      </c>
      <c r="AX85" s="18">
        <f t="shared" si="427"/>
        <v>-418105.88931505947</v>
      </c>
      <c r="AY85" s="18">
        <f t="shared" si="427"/>
        <v>-424651.34905661445</v>
      </c>
      <c r="AZ85" s="18">
        <f t="shared" si="427"/>
        <v>-431196.80879816943</v>
      </c>
      <c r="BA85" s="18">
        <f t="shared" si="427"/>
        <v>-437742.26853972441</v>
      </c>
      <c r="BB85" s="18">
        <f t="shared" si="427"/>
        <v>-444287.72828127939</v>
      </c>
      <c r="BC85" s="18">
        <f t="shared" si="429"/>
        <v>-2071813.7929949991</v>
      </c>
      <c r="BD85" s="18">
        <f>'Summary-AD G'!U45</f>
        <v>0</v>
      </c>
      <c r="BE85" s="28">
        <f t="shared" si="430"/>
        <v>-2071813.7929949991</v>
      </c>
    </row>
    <row r="86" spans="1:57" x14ac:dyDescent="0.25">
      <c r="D86" t="s">
        <v>18</v>
      </c>
      <c r="F86" s="18">
        <f>'Summary-AD G'!D6</f>
        <v>-54737.705214000001</v>
      </c>
      <c r="G86" s="18">
        <f>'Summary-AD G'!E6</f>
        <v>-70835.218424899998</v>
      </c>
      <c r="H86" s="18">
        <f>'Summary-AD G'!F6</f>
        <v>-86934.283666300005</v>
      </c>
      <c r="I86" s="18">
        <f>'Summary-AD G'!G6</f>
        <v>-103041.10860780001</v>
      </c>
      <c r="J86" s="18">
        <f>'Summary-AD G'!H6</f>
        <v>-119156.03872060002</v>
      </c>
      <c r="K86" s="18">
        <f>'Summary-AD G'!I6</f>
        <v>-135283.61873790002</v>
      </c>
      <c r="L86" s="18">
        <f>'Summary-AD G'!J6</f>
        <v>-151424.54704760003</v>
      </c>
      <c r="M86" s="18">
        <f>'Summary-AD G'!K6</f>
        <v>-167569.39020120003</v>
      </c>
      <c r="N86" s="18">
        <f>'Summary-AD G'!L6</f>
        <v>-183719.62240770002</v>
      </c>
      <c r="O86" s="18">
        <f>'Summary-AD G'!M6</f>
        <v>-199879.34613760002</v>
      </c>
      <c r="P86" s="18">
        <f>'Summary-AD G'!N6</f>
        <v>-216044.23704450001</v>
      </c>
      <c r="Q86" s="18">
        <f>'Summary-AD G'!O6</f>
        <v>-232211.70409440002</v>
      </c>
      <c r="R86" s="18">
        <f>'Summary-AD G'!P6</f>
        <v>-246933.34122500004</v>
      </c>
      <c r="S86" s="18">
        <f t="shared" si="428"/>
        <v>-264701.53690466669</v>
      </c>
      <c r="T86" s="18">
        <f t="shared" si="427"/>
        <v>-282473.97672818752</v>
      </c>
      <c r="U86" s="18">
        <f t="shared" si="427"/>
        <v>-300252.09737613838</v>
      </c>
      <c r="V86" s="18">
        <f t="shared" si="427"/>
        <v>-318033.78195464838</v>
      </c>
      <c r="W86" s="18">
        <f t="shared" si="427"/>
        <v>-335818.0609424517</v>
      </c>
      <c r="X86" s="18">
        <f t="shared" si="427"/>
        <v>-353604.67097980418</v>
      </c>
      <c r="Y86" s="18">
        <f t="shared" si="427"/>
        <v>-371392.04548386921</v>
      </c>
      <c r="Z86" s="18">
        <f t="shared" si="427"/>
        <v>-389179.41998793423</v>
      </c>
      <c r="AA86" s="18">
        <f t="shared" si="427"/>
        <v>-406966.82391413342</v>
      </c>
      <c r="AB86" s="18">
        <f t="shared" si="427"/>
        <v>-424755.67318561091</v>
      </c>
      <c r="AC86" s="18">
        <f t="shared" si="427"/>
        <v>-442546.08062651008</v>
      </c>
      <c r="AD86" s="18">
        <f t="shared" si="427"/>
        <v>-460336.63031368674</v>
      </c>
      <c r="AE86" s="18">
        <f t="shared" si="427"/>
        <v>-478127.18000086339</v>
      </c>
      <c r="AF86" s="18">
        <f t="shared" si="427"/>
        <v>-495917.72968804004</v>
      </c>
      <c r="AG86" s="18">
        <f t="shared" si="427"/>
        <v>-513708.27937521669</v>
      </c>
      <c r="AH86" s="18">
        <f t="shared" si="427"/>
        <v>-531498.8290623934</v>
      </c>
      <c r="AI86" s="18">
        <f t="shared" si="427"/>
        <v>-549289.37874957011</v>
      </c>
      <c r="AJ86" s="18">
        <f t="shared" si="427"/>
        <v>-567079.92843674682</v>
      </c>
      <c r="AK86" s="18">
        <f t="shared" si="427"/>
        <v>-584870.47812392353</v>
      </c>
      <c r="AL86" s="18">
        <f t="shared" si="427"/>
        <v>-602661.02781110024</v>
      </c>
      <c r="AM86" s="18">
        <f t="shared" si="427"/>
        <v>-620451.57749827695</v>
      </c>
      <c r="AN86" s="18">
        <f t="shared" si="427"/>
        <v>-638242.12718545366</v>
      </c>
      <c r="AO86" s="18">
        <f t="shared" si="427"/>
        <v>-656032.67687263037</v>
      </c>
      <c r="AP86" s="18">
        <f t="shared" si="427"/>
        <v>-673823.22655980708</v>
      </c>
      <c r="AQ86" s="18">
        <f t="shared" si="427"/>
        <v>-691613.77624698379</v>
      </c>
      <c r="AR86" s="18">
        <f t="shared" si="427"/>
        <v>-709404.3259341605</v>
      </c>
      <c r="AS86" s="18">
        <f t="shared" si="427"/>
        <v>-727194.87562133721</v>
      </c>
      <c r="AT86" s="18">
        <f t="shared" si="427"/>
        <v>-744985.42530851392</v>
      </c>
      <c r="AU86" s="18">
        <f t="shared" si="427"/>
        <v>-762775.97499569063</v>
      </c>
      <c r="AV86" s="18">
        <f t="shared" si="427"/>
        <v>-780566.52468286734</v>
      </c>
      <c r="AW86" s="18">
        <f t="shared" si="427"/>
        <v>-798357.07437004405</v>
      </c>
      <c r="AX86" s="18">
        <f t="shared" si="427"/>
        <v>-816147.62405722076</v>
      </c>
      <c r="AY86" s="18">
        <f t="shared" si="427"/>
        <v>-833938.17374439747</v>
      </c>
      <c r="AZ86" s="18">
        <f t="shared" si="427"/>
        <v>-851728.72343157418</v>
      </c>
      <c r="BA86" s="18">
        <f t="shared" si="427"/>
        <v>-869519.27311875089</v>
      </c>
      <c r="BB86" s="18">
        <f t="shared" si="427"/>
        <v>-887309.8228059276</v>
      </c>
      <c r="BC86" s="18">
        <f t="shared" si="429"/>
        <v>-1913032.4563155002</v>
      </c>
      <c r="BD86" s="18">
        <f>'Summary-AD G'!U46</f>
        <v>1742.80951</v>
      </c>
      <c r="BE86" s="28">
        <f t="shared" si="430"/>
        <v>-1911289.6468055001</v>
      </c>
    </row>
    <row r="87" spans="1:57" x14ac:dyDescent="0.25">
      <c r="D87" t="s">
        <v>33</v>
      </c>
      <c r="F87" s="18">
        <f>'Summary-AD G'!D7</f>
        <v>-1003</v>
      </c>
      <c r="G87" s="18">
        <f>'Summary-AD G'!E7</f>
        <v>-1404.2</v>
      </c>
      <c r="H87" s="18">
        <f>'Summary-AD G'!F7</f>
        <v>-1805.4</v>
      </c>
      <c r="I87" s="18">
        <f>'Summary-AD G'!G7</f>
        <v>-2208.7600000000002</v>
      </c>
      <c r="J87" s="18">
        <f>'Summary-AD G'!H7</f>
        <v>-2370.34</v>
      </c>
      <c r="K87" s="18">
        <f>'Summary-AD G'!I7</f>
        <v>-2531.92</v>
      </c>
      <c r="L87" s="18">
        <f>'Summary-AD G'!J7</f>
        <v>-2697.17</v>
      </c>
      <c r="M87" s="18">
        <f>'Summary-AD G'!K7</f>
        <v>-2866.05</v>
      </c>
      <c r="N87" s="18">
        <f>'Summary-AD G'!L7</f>
        <v>-3034.9</v>
      </c>
      <c r="O87" s="18">
        <f>'Summary-AD G'!M7</f>
        <v>-3216.79</v>
      </c>
      <c r="P87" s="18">
        <f>'Summary-AD G'!N7</f>
        <v>-3411.72</v>
      </c>
      <c r="Q87" s="18">
        <f>'Summary-AD G'!O7</f>
        <v>-3606.6499999999996</v>
      </c>
      <c r="R87" s="18">
        <f>'Summary-AD G'!P7</f>
        <v>-3731.5799999999995</v>
      </c>
      <c r="S87" s="18">
        <f t="shared" si="428"/>
        <v>-4144.1960095833329</v>
      </c>
      <c r="T87" s="18">
        <f t="shared" si="427"/>
        <v>-4584.5879089583332</v>
      </c>
      <c r="U87" s="18">
        <f t="shared" si="427"/>
        <v>-5057.7227235</v>
      </c>
      <c r="V87" s="18">
        <f t="shared" si="427"/>
        <v>-5535.8245634166669</v>
      </c>
      <c r="W87" s="18">
        <f t="shared" si="427"/>
        <v>-6013.9264033333338</v>
      </c>
      <c r="X87" s="18">
        <f t="shared" si="427"/>
        <v>-6492.0282432500007</v>
      </c>
      <c r="Y87" s="18">
        <f t="shared" si="427"/>
        <v>-6971.7456272083336</v>
      </c>
      <c r="Z87" s="18">
        <f t="shared" si="427"/>
        <v>-7453.0785552083335</v>
      </c>
      <c r="AA87" s="18">
        <f t="shared" si="427"/>
        <v>-7934.4114832083333</v>
      </c>
      <c r="AB87" s="18">
        <f t="shared" si="427"/>
        <v>-8415.744411208334</v>
      </c>
      <c r="AC87" s="18">
        <f t="shared" si="427"/>
        <v>-8897.0773392083338</v>
      </c>
      <c r="AD87" s="18">
        <f t="shared" si="427"/>
        <v>-9378.4102672083336</v>
      </c>
      <c r="AE87" s="18">
        <f t="shared" si="427"/>
        <v>-9859.7431952083334</v>
      </c>
      <c r="AF87" s="18">
        <f t="shared" si="427"/>
        <v>-10341.076123208333</v>
      </c>
      <c r="AG87" s="18">
        <f t="shared" si="427"/>
        <v>-10822.409051208333</v>
      </c>
      <c r="AH87" s="18">
        <f t="shared" si="427"/>
        <v>-11303.741979208333</v>
      </c>
      <c r="AI87" s="18">
        <f t="shared" si="427"/>
        <v>-11785.074907208333</v>
      </c>
      <c r="AJ87" s="18">
        <f t="shared" si="427"/>
        <v>-12266.407835208332</v>
      </c>
      <c r="AK87" s="18">
        <f t="shared" si="427"/>
        <v>-12747.740763208332</v>
      </c>
      <c r="AL87" s="18">
        <f t="shared" si="427"/>
        <v>-13229.073691208332</v>
      </c>
      <c r="AM87" s="18">
        <f t="shared" si="427"/>
        <v>-13710.406619208332</v>
      </c>
      <c r="AN87" s="18">
        <f t="shared" si="427"/>
        <v>-14191.739547208332</v>
      </c>
      <c r="AO87" s="18">
        <f t="shared" si="427"/>
        <v>-14673.072475208332</v>
      </c>
      <c r="AP87" s="18">
        <f t="shared" si="427"/>
        <v>-15154.405403208331</v>
      </c>
      <c r="AQ87" s="18">
        <f t="shared" si="427"/>
        <v>-15635.738331208331</v>
      </c>
      <c r="AR87" s="18">
        <f t="shared" si="427"/>
        <v>-16117.071259208331</v>
      </c>
      <c r="AS87" s="18">
        <f t="shared" si="427"/>
        <v>-16598.404187208333</v>
      </c>
      <c r="AT87" s="18">
        <f t="shared" si="427"/>
        <v>-17079.737115208332</v>
      </c>
      <c r="AU87" s="18">
        <f t="shared" si="427"/>
        <v>-17561.070043208332</v>
      </c>
      <c r="AV87" s="18">
        <f t="shared" si="427"/>
        <v>-18042.402971208332</v>
      </c>
      <c r="AW87" s="18">
        <f t="shared" si="427"/>
        <v>-18523.735899208332</v>
      </c>
      <c r="AX87" s="18">
        <f t="shared" si="427"/>
        <v>-19005.068827208332</v>
      </c>
      <c r="AY87" s="18">
        <f t="shared" si="427"/>
        <v>-19486.401755208331</v>
      </c>
      <c r="AZ87" s="18">
        <f t="shared" si="427"/>
        <v>-19967.734683208331</v>
      </c>
      <c r="BA87" s="18">
        <f t="shared" si="427"/>
        <v>-20449.067611208331</v>
      </c>
      <c r="BB87" s="18">
        <f t="shared" si="427"/>
        <v>-20930.400539208331</v>
      </c>
      <c r="BC87" s="18">
        <f t="shared" si="429"/>
        <v>-32885.480000000003</v>
      </c>
      <c r="BD87" s="18">
        <f>'Summary-AD G'!U47</f>
        <v>56</v>
      </c>
      <c r="BE87" s="28">
        <f t="shared" si="430"/>
        <v>-32829.480000000003</v>
      </c>
    </row>
    <row r="88" spans="1:57" x14ac:dyDescent="0.25">
      <c r="D88" t="s">
        <v>30</v>
      </c>
      <c r="F88" s="18">
        <f>'Summary-AD G'!D8</f>
        <v>-9693.5256730000001</v>
      </c>
      <c r="G88" s="18">
        <f>'Summary-AD G'!E8</f>
        <v>-11654.9192714</v>
      </c>
      <c r="H88" s="18">
        <f>'Summary-AD G'!F8</f>
        <v>-13650.2630042</v>
      </c>
      <c r="I88" s="18">
        <f>'Summary-AD G'!G8</f>
        <v>-15745.6096192</v>
      </c>
      <c r="J88" s="18">
        <f>'Summary-AD G'!H8</f>
        <v>-18081.02536</v>
      </c>
      <c r="K88" s="18">
        <f>'Summary-AD G'!I8</f>
        <v>-20632.313419800001</v>
      </c>
      <c r="L88" s="18">
        <f>'Summary-AD G'!J8</f>
        <v>-23444.916177400002</v>
      </c>
      <c r="M88" s="18">
        <f>'Summary-AD G'!K8</f>
        <v>-26481.524771600001</v>
      </c>
      <c r="N88" s="18">
        <f>'Summary-AD G'!L8</f>
        <v>-32742.287621200001</v>
      </c>
      <c r="O88" s="18">
        <f>'Summary-AD G'!M8</f>
        <v>-39310.130587</v>
      </c>
      <c r="P88" s="18">
        <f>'Summary-AD G'!N8</f>
        <v>-46038.426879599996</v>
      </c>
      <c r="Q88" s="18">
        <f>'Summary-AD G'!O8</f>
        <v>-53003.121781399997</v>
      </c>
      <c r="R88" s="18">
        <f>'Summary-AD G'!P8</f>
        <v>-58636.734224</v>
      </c>
      <c r="S88" s="18">
        <f t="shared" si="428"/>
        <v>-62421.368228053681</v>
      </c>
      <c r="T88" s="18">
        <f t="shared" si="427"/>
        <v>-66384.785082472968</v>
      </c>
      <c r="U88" s="18">
        <f t="shared" si="427"/>
        <v>-70465.999182755302</v>
      </c>
      <c r="V88" s="18">
        <f t="shared" si="427"/>
        <v>-74519.726740867321</v>
      </c>
      <c r="W88" s="18">
        <f t="shared" si="427"/>
        <v>-78554.424225136259</v>
      </c>
      <c r="X88" s="18">
        <f t="shared" si="427"/>
        <v>-82648.137856337358</v>
      </c>
      <c r="Y88" s="18">
        <f t="shared" si="427"/>
        <v>-86804.94208611206</v>
      </c>
      <c r="Z88" s="18">
        <f t="shared" si="427"/>
        <v>-91013.548400921238</v>
      </c>
      <c r="AA88" s="18">
        <f t="shared" si="427"/>
        <v>-95276.82203423926</v>
      </c>
      <c r="AB88" s="18">
        <f t="shared" si="427"/>
        <v>-99621.958457018758</v>
      </c>
      <c r="AC88" s="18">
        <f t="shared" si="427"/>
        <v>-104035.15019230245</v>
      </c>
      <c r="AD88" s="18">
        <f t="shared" si="427"/>
        <v>-108434.47495123347</v>
      </c>
      <c r="AE88" s="18">
        <f t="shared" si="427"/>
        <v>-112810.88245010919</v>
      </c>
      <c r="AF88" s="18">
        <f t="shared" si="427"/>
        <v>-117254.85262517717</v>
      </c>
      <c r="AG88" s="18">
        <f t="shared" si="427"/>
        <v>-121875.11983470632</v>
      </c>
      <c r="AH88" s="18">
        <f t="shared" si="427"/>
        <v>-126678.42333654771</v>
      </c>
      <c r="AI88" s="18">
        <f t="shared" si="427"/>
        <v>-131649.60841653912</v>
      </c>
      <c r="AJ88" s="18">
        <f t="shared" si="427"/>
        <v>-136803.58879152886</v>
      </c>
      <c r="AK88" s="18">
        <f t="shared" si="427"/>
        <v>-142219.74233468025</v>
      </c>
      <c r="AL88" s="18">
        <f t="shared" si="427"/>
        <v>-147929.57971513999</v>
      </c>
      <c r="AM88" s="18">
        <f t="shared" si="427"/>
        <v>-153754.1096873364</v>
      </c>
      <c r="AN88" s="18">
        <f t="shared" si="427"/>
        <v>-159578.63965953281</v>
      </c>
      <c r="AO88" s="18">
        <f t="shared" si="427"/>
        <v>-165403.16963172922</v>
      </c>
      <c r="AP88" s="18">
        <f t="shared" si="427"/>
        <v>-171227.69960392563</v>
      </c>
      <c r="AQ88" s="18">
        <f t="shared" si="427"/>
        <v>-177052.22957612204</v>
      </c>
      <c r="AR88" s="18">
        <f t="shared" si="427"/>
        <v>-182876.75954831846</v>
      </c>
      <c r="AS88" s="18">
        <f t="shared" si="427"/>
        <v>-188701.28952051487</v>
      </c>
      <c r="AT88" s="18">
        <f t="shared" si="427"/>
        <v>-194525.81949271128</v>
      </c>
      <c r="AU88" s="18">
        <f t="shared" si="427"/>
        <v>-200350.34946490769</v>
      </c>
      <c r="AV88" s="18">
        <f t="shared" si="427"/>
        <v>-206174.8794371041</v>
      </c>
      <c r="AW88" s="18">
        <f t="shared" si="427"/>
        <v>-211999.40940930051</v>
      </c>
      <c r="AX88" s="18">
        <f t="shared" si="427"/>
        <v>-217823.93938149692</v>
      </c>
      <c r="AY88" s="18">
        <f t="shared" si="427"/>
        <v>-223648.46935369333</v>
      </c>
      <c r="AZ88" s="18">
        <f t="shared" si="427"/>
        <v>-229472.99932588974</v>
      </c>
      <c r="BA88" s="18">
        <f t="shared" si="427"/>
        <v>-235297.52929808616</v>
      </c>
      <c r="BB88" s="18">
        <f t="shared" si="427"/>
        <v>-241122.05927028257</v>
      </c>
      <c r="BC88" s="18">
        <f t="shared" si="429"/>
        <v>-359421.27271679998</v>
      </c>
      <c r="BD88" s="18">
        <f>'Summary-AD G'!U48</f>
        <v>1156.30476</v>
      </c>
      <c r="BE88" s="28">
        <f t="shared" si="430"/>
        <v>-358264.96795679996</v>
      </c>
    </row>
    <row r="89" spans="1:57" x14ac:dyDescent="0.25">
      <c r="C89" t="s">
        <v>101</v>
      </c>
      <c r="D89" t="s">
        <v>44</v>
      </c>
      <c r="F89" s="18">
        <f>'Summary-AD G'!D9</f>
        <v>-432206.69601749995</v>
      </c>
      <c r="G89" s="18">
        <f>'Summary-AD G'!E9</f>
        <v>-462348.08732429997</v>
      </c>
      <c r="H89" s="18">
        <f>'Summary-AD G'!F9</f>
        <v>-492489.47714199999</v>
      </c>
      <c r="I89" s="18">
        <f>'Summary-AD G'!G9</f>
        <v>-522630.89674170001</v>
      </c>
      <c r="J89" s="18">
        <f>'Summary-AD G'!H9</f>
        <v>-552772.30442860001</v>
      </c>
      <c r="K89" s="18">
        <f>'Summary-AD G'!I9</f>
        <v>-582913.70020269998</v>
      </c>
      <c r="L89" s="18">
        <f>'Summary-AD G'!J9</f>
        <v>-613055.12575879996</v>
      </c>
      <c r="M89" s="18">
        <f>'Summary-AD G'!K9</f>
        <v>-643196.54089119995</v>
      </c>
      <c r="N89" s="18">
        <f>'Summary-AD G'!L9</f>
        <v>-673337.9426217</v>
      </c>
      <c r="O89" s="18">
        <f>'Summary-AD G'!M9</f>
        <v>-703479.35924320004</v>
      </c>
      <c r="P89" s="18">
        <f>'Summary-AD G'!N9</f>
        <v>-733620.77139740007</v>
      </c>
      <c r="Q89" s="18">
        <f>'Summary-AD G'!O9</f>
        <v>-763762.18652980006</v>
      </c>
      <c r="R89" s="18">
        <f>'Summary-AD G'!P9</f>
        <v>-770330.996774</v>
      </c>
      <c r="S89" s="18">
        <f t="shared" si="428"/>
        <v>-799213.56471602758</v>
      </c>
      <c r="T89" s="18">
        <f t="shared" si="427"/>
        <v>-828096.13265805517</v>
      </c>
      <c r="U89" s="18">
        <f t="shared" si="427"/>
        <v>-856978.70060008275</v>
      </c>
      <c r="V89" s="18">
        <f t="shared" si="427"/>
        <v>-885861.26854211034</v>
      </c>
      <c r="W89" s="18">
        <f t="shared" si="427"/>
        <v>-914743.83648413792</v>
      </c>
      <c r="X89" s="18">
        <f t="shared" si="427"/>
        <v>-943626.40442616551</v>
      </c>
      <c r="Y89" s="18">
        <f t="shared" si="427"/>
        <v>-972508.97236819309</v>
      </c>
      <c r="Z89" s="18">
        <f t="shared" si="427"/>
        <v>-1001391.5403102207</v>
      </c>
      <c r="AA89" s="18">
        <f t="shared" si="427"/>
        <v>-1030274.1082522483</v>
      </c>
      <c r="AB89" s="18">
        <f t="shared" si="427"/>
        <v>-1059156.676194276</v>
      </c>
      <c r="AC89" s="18">
        <f t="shared" si="427"/>
        <v>-1088039.2441363037</v>
      </c>
      <c r="AD89" s="18">
        <f t="shared" si="427"/>
        <v>-1116921.8120783314</v>
      </c>
      <c r="AE89" s="18">
        <f t="shared" si="427"/>
        <v>-1145804.3800203591</v>
      </c>
      <c r="AF89" s="18">
        <f t="shared" si="427"/>
        <v>-1174686.9479623868</v>
      </c>
      <c r="AG89" s="18">
        <f t="shared" si="427"/>
        <v>-1203569.5159044145</v>
      </c>
      <c r="AH89" s="18">
        <f t="shared" si="427"/>
        <v>-1232452.0838464422</v>
      </c>
      <c r="AI89" s="18">
        <f t="shared" si="427"/>
        <v>-1261334.6517884699</v>
      </c>
      <c r="AJ89" s="18">
        <f t="shared" si="427"/>
        <v>-1290217.2197304976</v>
      </c>
      <c r="AK89" s="18">
        <f t="shared" si="427"/>
        <v>-1319099.7876725253</v>
      </c>
      <c r="AL89" s="18">
        <f t="shared" si="427"/>
        <v>-1347982.355614553</v>
      </c>
      <c r="AM89" s="18">
        <f t="shared" si="427"/>
        <v>-1376864.9235565807</v>
      </c>
      <c r="AN89" s="18">
        <f t="shared" si="427"/>
        <v>-1405747.4914986084</v>
      </c>
      <c r="AO89" s="18">
        <f t="shared" si="427"/>
        <v>-1434630.0594406361</v>
      </c>
      <c r="AP89" s="18">
        <f t="shared" si="427"/>
        <v>-1463512.6273826638</v>
      </c>
      <c r="AQ89" s="18">
        <f t="shared" si="427"/>
        <v>-1492395.1953246915</v>
      </c>
      <c r="AR89" s="18">
        <f t="shared" si="427"/>
        <v>-1521277.7632667192</v>
      </c>
      <c r="AS89" s="18">
        <f t="shared" ref="T89:BB90" si="431">AR89-AS69</f>
        <v>-1550160.3312087469</v>
      </c>
      <c r="AT89" s="18">
        <f t="shared" si="431"/>
        <v>-1579042.8991507746</v>
      </c>
      <c r="AU89" s="18">
        <f t="shared" si="431"/>
        <v>-1607925.4670928023</v>
      </c>
      <c r="AV89" s="18">
        <f t="shared" si="431"/>
        <v>-1636808.03503483</v>
      </c>
      <c r="AW89" s="18">
        <f t="shared" si="431"/>
        <v>-1665690.6029768577</v>
      </c>
      <c r="AX89" s="18">
        <f t="shared" si="431"/>
        <v>-1694573.1709188854</v>
      </c>
      <c r="AY89" s="18">
        <f t="shared" si="431"/>
        <v>-1723455.7388609131</v>
      </c>
      <c r="AZ89" s="18">
        <f t="shared" si="431"/>
        <v>-1752338.3068029408</v>
      </c>
      <c r="BA89" s="18">
        <f t="shared" si="431"/>
        <v>-1781220.8747449685</v>
      </c>
      <c r="BB89" s="18">
        <f t="shared" si="431"/>
        <v>-1810103.4426869962</v>
      </c>
      <c r="BC89" s="18">
        <f t="shared" si="429"/>
        <v>-7513937.3890554002</v>
      </c>
      <c r="BD89" s="18">
        <f>'Summary-AD G'!U49</f>
        <v>17592.971949999999</v>
      </c>
      <c r="BE89" s="28">
        <f t="shared" si="430"/>
        <v>-7496344.4171054</v>
      </c>
    </row>
    <row r="90" spans="1:57" x14ac:dyDescent="0.25">
      <c r="D90" t="s">
        <v>11</v>
      </c>
      <c r="F90" s="18">
        <f>'Summary-AD G'!D10</f>
        <v>-267537.1972387</v>
      </c>
      <c r="G90" s="18">
        <f>'Summary-AD G'!E10</f>
        <v>-332369.57507399999</v>
      </c>
      <c r="H90" s="18">
        <f>'Summary-AD G'!F10</f>
        <v>-402410.4810801</v>
      </c>
      <c r="I90" s="18">
        <f>'Summary-AD G'!G10</f>
        <v>-476959.45529139997</v>
      </c>
      <c r="J90" s="18">
        <f>'Summary-AD G'!H10</f>
        <v>-553226.77364879998</v>
      </c>
      <c r="K90" s="18">
        <f>'Summary-AD G'!I10</f>
        <v>-629921.65444840002</v>
      </c>
      <c r="L90" s="18">
        <f>'Summary-AD G'!J10</f>
        <v>-706917.63939789997</v>
      </c>
      <c r="M90" s="18">
        <f>'Summary-AD G'!K10</f>
        <v>-782881.00801250001</v>
      </c>
      <c r="N90" s="18">
        <f>'Summary-AD G'!L10</f>
        <v>-832823.8581187001</v>
      </c>
      <c r="O90" s="18">
        <f>'Summary-AD G'!M10</f>
        <v>-906093.1598255001</v>
      </c>
      <c r="P90" s="18">
        <f>'Summary-AD G'!N10</f>
        <v>-979692.14192740014</v>
      </c>
      <c r="Q90" s="18">
        <f>'Summary-AD G'!O10</f>
        <v>-1053293.9131214002</v>
      </c>
      <c r="R90" s="18">
        <f>'Summary-AD G'!P10</f>
        <v>-1116871.5139410002</v>
      </c>
      <c r="S90" s="18">
        <f t="shared" si="428"/>
        <v>-1190127.248406755</v>
      </c>
      <c r="T90" s="18">
        <f t="shared" si="431"/>
        <v>-1263386.2690393461</v>
      </c>
      <c r="U90" s="18">
        <f t="shared" si="431"/>
        <v>-1335791.9416692446</v>
      </c>
      <c r="V90" s="18">
        <f t="shared" si="431"/>
        <v>-1407342.6586591543</v>
      </c>
      <c r="W90" s="18">
        <f t="shared" si="431"/>
        <v>-1478895.5622888438</v>
      </c>
      <c r="X90" s="18">
        <f t="shared" si="431"/>
        <v>-1550945.7162197563</v>
      </c>
      <c r="Y90" s="18">
        <f t="shared" si="431"/>
        <v>-1623491.8001043084</v>
      </c>
      <c r="Z90" s="18">
        <f t="shared" si="431"/>
        <v>-1696037.8921941894</v>
      </c>
      <c r="AA90" s="18">
        <f t="shared" si="431"/>
        <v>-1768584.0173019236</v>
      </c>
      <c r="AB90" s="18">
        <f t="shared" si="431"/>
        <v>-1841131.3605954067</v>
      </c>
      <c r="AC90" s="18">
        <f t="shared" si="431"/>
        <v>-1913680.0171453878</v>
      </c>
      <c r="AD90" s="18">
        <f t="shared" si="431"/>
        <v>-1986245.8926451139</v>
      </c>
      <c r="AE90" s="18">
        <f t="shared" si="431"/>
        <v>-2058805.1379965711</v>
      </c>
      <c r="AF90" s="18">
        <f t="shared" si="431"/>
        <v>-2131340.6541332882</v>
      </c>
      <c r="AG90" s="18">
        <f t="shared" si="431"/>
        <v>-2203876.1702700052</v>
      </c>
      <c r="AH90" s="18">
        <f t="shared" si="431"/>
        <v>-2276411.6864067223</v>
      </c>
      <c r="AI90" s="18">
        <f t="shared" si="431"/>
        <v>-2348947.2025434393</v>
      </c>
      <c r="AJ90" s="18">
        <f t="shared" si="431"/>
        <v>-2421482.7186801564</v>
      </c>
      <c r="AK90" s="18">
        <f t="shared" si="431"/>
        <v>-2494018.2348168734</v>
      </c>
      <c r="AL90" s="18">
        <f t="shared" si="431"/>
        <v>-2566553.7509535905</v>
      </c>
      <c r="AM90" s="18">
        <f t="shared" si="431"/>
        <v>-2639089.2670903075</v>
      </c>
      <c r="AN90" s="18">
        <f t="shared" si="431"/>
        <v>-2711624.7832270246</v>
      </c>
      <c r="AO90" s="18">
        <f t="shared" si="431"/>
        <v>-2784160.2993637417</v>
      </c>
      <c r="AP90" s="18">
        <f t="shared" si="431"/>
        <v>-2856695.8155004587</v>
      </c>
      <c r="AQ90" s="18">
        <f t="shared" si="431"/>
        <v>-2929231.3316371758</v>
      </c>
      <c r="AR90" s="18">
        <f t="shared" si="431"/>
        <v>-3001766.8477738928</v>
      </c>
      <c r="AS90" s="18">
        <f t="shared" si="431"/>
        <v>-3074302.3639106099</v>
      </c>
      <c r="AT90" s="18">
        <f t="shared" si="431"/>
        <v>-3146837.8800473269</v>
      </c>
      <c r="AU90" s="18">
        <f t="shared" si="431"/>
        <v>-3219373.396184044</v>
      </c>
      <c r="AV90" s="18">
        <f t="shared" si="431"/>
        <v>-3291908.912320761</v>
      </c>
      <c r="AW90" s="18">
        <f t="shared" si="431"/>
        <v>-3364444.4284574781</v>
      </c>
      <c r="AX90" s="18">
        <f t="shared" si="431"/>
        <v>-3436979.9445941951</v>
      </c>
      <c r="AY90" s="18">
        <f t="shared" si="431"/>
        <v>-3509515.4607309122</v>
      </c>
      <c r="AZ90" s="18">
        <f t="shared" si="431"/>
        <v>-3582050.9768676292</v>
      </c>
      <c r="BA90" s="18">
        <f t="shared" si="431"/>
        <v>-3654586.4930043463</v>
      </c>
      <c r="BB90" s="18">
        <f t="shared" si="431"/>
        <v>-3727122.0091410633</v>
      </c>
      <c r="BC90" s="18">
        <f t="shared" si="429"/>
        <v>-8773461.1738871001</v>
      </c>
      <c r="BD90" s="18">
        <f>'Summary-AD G'!U50</f>
        <v>30849.567800199999</v>
      </c>
      <c r="BE90" s="28">
        <f t="shared" si="430"/>
        <v>-8742611.6060869005</v>
      </c>
    </row>
    <row r="91" spans="1:57" ht="13.45" thickBot="1" x14ac:dyDescent="0.3">
      <c r="B91" t="s">
        <v>69</v>
      </c>
      <c r="F91" s="30">
        <f>SUM(F82:F90)</f>
        <v>-933320.32572329999</v>
      </c>
      <c r="G91" s="30">
        <f t="shared" ref="G91:BB91" si="432">SUM(G82:G90)</f>
        <v>-1076559.2613418</v>
      </c>
      <c r="H91" s="30">
        <f t="shared" si="432"/>
        <v>-1228232.7158069001</v>
      </c>
      <c r="I91" s="30">
        <f t="shared" si="432"/>
        <v>-1391962.1408414999</v>
      </c>
      <c r="J91" s="30">
        <f t="shared" si="432"/>
        <v>-1564159.2024065</v>
      </c>
      <c r="K91" s="30">
        <f t="shared" si="432"/>
        <v>-1741388.8867243999</v>
      </c>
      <c r="L91" s="30">
        <f t="shared" si="432"/>
        <v>-1928135.4079644</v>
      </c>
      <c r="M91" s="30">
        <f t="shared" si="432"/>
        <v>-2121901.2331262999</v>
      </c>
      <c r="N91" s="30">
        <f t="shared" si="432"/>
        <v>-2297639.7996862</v>
      </c>
      <c r="O91" s="30">
        <f t="shared" si="432"/>
        <v>-2503593.0243773004</v>
      </c>
      <c r="P91" s="30">
        <f t="shared" si="432"/>
        <v>-2713163.4254999999</v>
      </c>
      <c r="Q91" s="30">
        <f t="shared" si="432"/>
        <v>-2925392.8434451995</v>
      </c>
      <c r="R91" s="30">
        <f t="shared" si="432"/>
        <v>-3104782.2937493003</v>
      </c>
      <c r="S91" s="30">
        <f t="shared" si="432"/>
        <v>-3334047.7867863858</v>
      </c>
      <c r="T91" s="30">
        <f t="shared" si="432"/>
        <v>-3566882.7060132083</v>
      </c>
      <c r="U91" s="30">
        <f t="shared" si="432"/>
        <v>-3803824.2171950191</v>
      </c>
      <c r="V91" s="30">
        <f t="shared" si="432"/>
        <v>-4043178.8187061613</v>
      </c>
      <c r="W91" s="30">
        <f t="shared" si="432"/>
        <v>-4284255.4459147556</v>
      </c>
      <c r="X91" s="30">
        <f t="shared" si="432"/>
        <v>-4529915.7238988318</v>
      </c>
      <c r="Y91" s="30">
        <f t="shared" si="432"/>
        <v>-4780417.8336403202</v>
      </c>
      <c r="Z91" s="30">
        <f t="shared" si="432"/>
        <v>-5033920.7601051023</v>
      </c>
      <c r="AA91" s="30">
        <f t="shared" si="432"/>
        <v>-5289603.9841617141</v>
      </c>
      <c r="AB91" s="30">
        <f t="shared" si="432"/>
        <v>-5548338.234316593</v>
      </c>
      <c r="AC91" s="30">
        <f t="shared" si="432"/>
        <v>-5809952.8197376728</v>
      </c>
      <c r="AD91" s="30">
        <f t="shared" si="432"/>
        <v>-6072576.3373784227</v>
      </c>
      <c r="AE91" s="30">
        <f t="shared" si="432"/>
        <v>-6335792.6123886257</v>
      </c>
      <c r="AF91" s="30">
        <f t="shared" si="432"/>
        <v>-6599697.5430644648</v>
      </c>
      <c r="AG91" s="30">
        <f t="shared" si="432"/>
        <v>-6863321.9858223535</v>
      </c>
      <c r="AH91" s="30">
        <f t="shared" si="432"/>
        <v>-7126438.0323914178</v>
      </c>
      <c r="AI91" s="30">
        <f t="shared" si="432"/>
        <v>-7389957.8572806064</v>
      </c>
      <c r="AJ91" s="30">
        <f t="shared" si="432"/>
        <v>-7653882.6331234183</v>
      </c>
      <c r="AK91" s="30">
        <f t="shared" si="432"/>
        <v>-7918479.616464098</v>
      </c>
      <c r="AL91" s="30">
        <f t="shared" si="432"/>
        <v>-8183666.9324074583</v>
      </c>
      <c r="AM91" s="30">
        <f t="shared" si="432"/>
        <v>-8448968.9409425538</v>
      </c>
      <c r="AN91" s="30">
        <f t="shared" si="432"/>
        <v>-8714270.9494776502</v>
      </c>
      <c r="AO91" s="30">
        <f t="shared" si="432"/>
        <v>-8979572.9580127485</v>
      </c>
      <c r="AP91" s="30">
        <f t="shared" si="432"/>
        <v>-9244874.9665478431</v>
      </c>
      <c r="AQ91" s="30">
        <f t="shared" si="432"/>
        <v>-9510176.9750829414</v>
      </c>
      <c r="AR91" s="30">
        <f t="shared" si="432"/>
        <v>-9775478.9836180378</v>
      </c>
      <c r="AS91" s="30">
        <f t="shared" si="432"/>
        <v>-10040780.992153134</v>
      </c>
      <c r="AT91" s="30">
        <f t="shared" si="432"/>
        <v>-10306083.000688232</v>
      </c>
      <c r="AU91" s="30">
        <f t="shared" si="432"/>
        <v>-10571385.009223327</v>
      </c>
      <c r="AV91" s="30">
        <f t="shared" si="432"/>
        <v>-10836687.017758423</v>
      </c>
      <c r="AW91" s="30">
        <f t="shared" si="432"/>
        <v>-11101989.026293522</v>
      </c>
      <c r="AX91" s="30">
        <f t="shared" si="432"/>
        <v>-11367291.034828618</v>
      </c>
      <c r="AY91" s="30">
        <f t="shared" si="432"/>
        <v>-11632593.043363715</v>
      </c>
      <c r="AZ91" s="30">
        <f t="shared" si="432"/>
        <v>-11897895.051898811</v>
      </c>
      <c r="BA91" s="30">
        <f t="shared" si="432"/>
        <v>-12163197.060433907</v>
      </c>
      <c r="BB91" s="30">
        <f t="shared" si="432"/>
        <v>-12428499.068969004</v>
      </c>
    </row>
    <row r="92" spans="1:57" x14ac:dyDescent="0.25">
      <c r="B92" t="s">
        <v>6</v>
      </c>
      <c r="C92" t="s">
        <v>102</v>
      </c>
      <c r="D92" t="s">
        <v>27</v>
      </c>
      <c r="F92" s="18">
        <f>'Summary-AD G'!D12</f>
        <v>0</v>
      </c>
      <c r="G92" s="18">
        <f>'Summary-AD G'!E12</f>
        <v>0</v>
      </c>
      <c r="H92" s="18">
        <f>'Summary-AD G'!F12</f>
        <v>0</v>
      </c>
      <c r="I92" s="18">
        <f>'Summary-AD G'!G12</f>
        <v>0</v>
      </c>
      <c r="J92" s="18">
        <f>'Summary-AD G'!H12</f>
        <v>0</v>
      </c>
      <c r="K92" s="18">
        <f>'Summary-AD G'!I12</f>
        <v>0</v>
      </c>
      <c r="L92" s="18">
        <f>'Summary-AD G'!J12</f>
        <v>0</v>
      </c>
      <c r="M92" s="18">
        <f>'Summary-AD G'!K12</f>
        <v>0</v>
      </c>
      <c r="N92" s="18">
        <f>'Summary-AD G'!L12</f>
        <v>0</v>
      </c>
      <c r="O92" s="18">
        <f>'Summary-AD G'!M12</f>
        <v>0</v>
      </c>
      <c r="P92" s="18">
        <f>'Summary-AD G'!N12</f>
        <v>0</v>
      </c>
      <c r="Q92" s="18">
        <f>'Summary-AD G'!O12</f>
        <v>0</v>
      </c>
      <c r="R92" s="18">
        <f>'Summary-AD G'!P12</f>
        <v>0</v>
      </c>
      <c r="S92" s="18">
        <f t="shared" ref="S92:BB92" si="433">R92-S72</f>
        <v>0</v>
      </c>
      <c r="T92" s="18">
        <f t="shared" si="433"/>
        <v>0</v>
      </c>
      <c r="U92" s="18">
        <f t="shared" si="433"/>
        <v>0</v>
      </c>
      <c r="V92" s="18">
        <f t="shared" si="433"/>
        <v>0</v>
      </c>
      <c r="W92" s="18">
        <f t="shared" si="433"/>
        <v>0</v>
      </c>
      <c r="X92" s="18">
        <f t="shared" si="433"/>
        <v>0</v>
      </c>
      <c r="Y92" s="18">
        <f t="shared" si="433"/>
        <v>0</v>
      </c>
      <c r="Z92" s="18">
        <f t="shared" si="433"/>
        <v>0</v>
      </c>
      <c r="AA92" s="18">
        <f t="shared" si="433"/>
        <v>0</v>
      </c>
      <c r="AB92" s="18">
        <f t="shared" si="433"/>
        <v>0</v>
      </c>
      <c r="AC92" s="18">
        <f t="shared" si="433"/>
        <v>0</v>
      </c>
      <c r="AD92" s="18">
        <f t="shared" si="433"/>
        <v>0</v>
      </c>
      <c r="AE92" s="18">
        <f t="shared" si="433"/>
        <v>0</v>
      </c>
      <c r="AF92" s="18">
        <f t="shared" si="433"/>
        <v>0</v>
      </c>
      <c r="AG92" s="18">
        <f t="shared" si="433"/>
        <v>0</v>
      </c>
      <c r="AH92" s="18">
        <f t="shared" si="433"/>
        <v>0</v>
      </c>
      <c r="AI92" s="18">
        <f t="shared" si="433"/>
        <v>0</v>
      </c>
      <c r="AJ92" s="18">
        <f t="shared" si="433"/>
        <v>0</v>
      </c>
      <c r="AK92" s="18">
        <f t="shared" si="433"/>
        <v>0</v>
      </c>
      <c r="AL92" s="18">
        <f t="shared" si="433"/>
        <v>0</v>
      </c>
      <c r="AM92" s="18">
        <f t="shared" si="433"/>
        <v>0</v>
      </c>
      <c r="AN92" s="18">
        <f t="shared" si="433"/>
        <v>0</v>
      </c>
      <c r="AO92" s="18">
        <f t="shared" si="433"/>
        <v>0</v>
      </c>
      <c r="AP92" s="18">
        <f t="shared" si="433"/>
        <v>0</v>
      </c>
      <c r="AQ92" s="18">
        <f t="shared" si="433"/>
        <v>0</v>
      </c>
      <c r="AR92" s="18">
        <f t="shared" si="433"/>
        <v>0</v>
      </c>
      <c r="AS92" s="18">
        <f t="shared" si="433"/>
        <v>0</v>
      </c>
      <c r="AT92" s="18">
        <f t="shared" si="433"/>
        <v>0</v>
      </c>
      <c r="AU92" s="18">
        <f t="shared" si="433"/>
        <v>0</v>
      </c>
      <c r="AV92" s="18">
        <f t="shared" si="433"/>
        <v>0</v>
      </c>
      <c r="AW92" s="18">
        <f t="shared" si="433"/>
        <v>0</v>
      </c>
      <c r="AX92" s="18">
        <f t="shared" si="433"/>
        <v>0</v>
      </c>
      <c r="AY92" s="18">
        <f t="shared" si="433"/>
        <v>0</v>
      </c>
      <c r="AZ92" s="18">
        <f t="shared" si="433"/>
        <v>0</v>
      </c>
      <c r="BA92" s="18">
        <f t="shared" si="433"/>
        <v>0</v>
      </c>
      <c r="BB92" s="18">
        <f t="shared" si="433"/>
        <v>0</v>
      </c>
    </row>
    <row r="93" spans="1:57" x14ac:dyDescent="0.25">
      <c r="D93" t="s">
        <v>53</v>
      </c>
      <c r="F93" s="18">
        <f>'Summary-AD G'!D13</f>
        <v>0</v>
      </c>
      <c r="G93" s="18">
        <f>'Summary-AD G'!E13</f>
        <v>0</v>
      </c>
      <c r="H93" s="18">
        <f>'Summary-AD G'!F13</f>
        <v>0</v>
      </c>
      <c r="I93" s="18">
        <f>'Summary-AD G'!G13</f>
        <v>0</v>
      </c>
      <c r="J93" s="18">
        <f>'Summary-AD G'!H13</f>
        <v>0</v>
      </c>
      <c r="K93" s="18">
        <f>'Summary-AD G'!I13</f>
        <v>0</v>
      </c>
      <c r="L93" s="18">
        <f>'Summary-AD G'!J13</f>
        <v>0</v>
      </c>
      <c r="M93" s="18">
        <f>'Summary-AD G'!K13</f>
        <v>0</v>
      </c>
      <c r="N93" s="18">
        <f>'Summary-AD G'!L13</f>
        <v>0</v>
      </c>
      <c r="O93" s="18">
        <f>'Summary-AD G'!M13</f>
        <v>0</v>
      </c>
      <c r="P93" s="18">
        <f>'Summary-AD G'!N13</f>
        <v>0</v>
      </c>
      <c r="Q93" s="18">
        <f>'Summary-AD G'!O13</f>
        <v>0</v>
      </c>
      <c r="R93" s="18">
        <f>'Summary-AD G'!P13</f>
        <v>-6966</v>
      </c>
      <c r="S93" s="18">
        <f t="shared" ref="S93:BB93" si="434">R93-S73</f>
        <v>-7081.6468960000002</v>
      </c>
      <c r="T93" s="18">
        <f t="shared" si="434"/>
        <v>-7197.2937920000004</v>
      </c>
      <c r="U93" s="18">
        <f t="shared" si="434"/>
        <v>-7312.9406880000006</v>
      </c>
      <c r="V93" s="18">
        <f t="shared" si="434"/>
        <v>-7428.5875840000008</v>
      </c>
      <c r="W93" s="18">
        <f t="shared" si="434"/>
        <v>-7544.234480000001</v>
      </c>
      <c r="X93" s="18">
        <f t="shared" si="434"/>
        <v>-7659.8813760000012</v>
      </c>
      <c r="Y93" s="18">
        <f t="shared" si="434"/>
        <v>-7775.5282720000014</v>
      </c>
      <c r="Z93" s="18">
        <f t="shared" si="434"/>
        <v>-7891.1751680000016</v>
      </c>
      <c r="AA93" s="18">
        <f t="shared" si="434"/>
        <v>-8006.8220640000018</v>
      </c>
      <c r="AB93" s="18">
        <f t="shared" si="434"/>
        <v>-8122.468960000002</v>
      </c>
      <c r="AC93" s="18">
        <f t="shared" si="434"/>
        <v>-8238.1158560000022</v>
      </c>
      <c r="AD93" s="18">
        <f t="shared" si="434"/>
        <v>-8353.7627520000024</v>
      </c>
      <c r="AE93" s="18">
        <f t="shared" si="434"/>
        <v>-8469.4096480000026</v>
      </c>
      <c r="AF93" s="18">
        <f t="shared" si="434"/>
        <v>-8585.0565440000028</v>
      </c>
      <c r="AG93" s="18">
        <f t="shared" si="434"/>
        <v>-8700.703440000003</v>
      </c>
      <c r="AH93" s="18">
        <f t="shared" si="434"/>
        <v>-8816.3503360000032</v>
      </c>
      <c r="AI93" s="18">
        <f t="shared" si="434"/>
        <v>-8931.9972320000034</v>
      </c>
      <c r="AJ93" s="18">
        <f t="shared" si="434"/>
        <v>-9047.6441280000035</v>
      </c>
      <c r="AK93" s="18">
        <f t="shared" si="434"/>
        <v>-9163.2910240000037</v>
      </c>
      <c r="AL93" s="18">
        <f t="shared" si="434"/>
        <v>-9278.9379200000039</v>
      </c>
      <c r="AM93" s="18">
        <f t="shared" si="434"/>
        <v>-9394.5848160000041</v>
      </c>
      <c r="AN93" s="18">
        <f t="shared" si="434"/>
        <v>-9510.2317120000043</v>
      </c>
      <c r="AO93" s="18">
        <f t="shared" si="434"/>
        <v>-9625.8786080000045</v>
      </c>
      <c r="AP93" s="18">
        <f t="shared" si="434"/>
        <v>-9741.5255040000047</v>
      </c>
      <c r="AQ93" s="18">
        <f t="shared" si="434"/>
        <v>-9857.1724000000049</v>
      </c>
      <c r="AR93" s="18">
        <f t="shared" si="434"/>
        <v>-9972.8192960000051</v>
      </c>
      <c r="AS93" s="18">
        <f t="shared" si="434"/>
        <v>-10088.466192000005</v>
      </c>
      <c r="AT93" s="18">
        <f t="shared" si="434"/>
        <v>-10204.113088000006</v>
      </c>
      <c r="AU93" s="18">
        <f t="shared" si="434"/>
        <v>-10319.759984000006</v>
      </c>
      <c r="AV93" s="18">
        <f t="shared" si="434"/>
        <v>-10435.406880000006</v>
      </c>
      <c r="AW93" s="18">
        <f t="shared" si="434"/>
        <v>-10551.053776000006</v>
      </c>
      <c r="AX93" s="18">
        <f t="shared" si="434"/>
        <v>-10666.700672000006</v>
      </c>
      <c r="AY93" s="18">
        <f t="shared" si="434"/>
        <v>-10782.347568000007</v>
      </c>
      <c r="AZ93" s="18">
        <f t="shared" si="434"/>
        <v>-10897.994464000007</v>
      </c>
      <c r="BA93" s="18">
        <f t="shared" si="434"/>
        <v>-11013.641360000007</v>
      </c>
      <c r="BB93" s="18">
        <f t="shared" si="434"/>
        <v>-11129.288256000007</v>
      </c>
    </row>
    <row r="94" spans="1:57" x14ac:dyDescent="0.25">
      <c r="C94" t="s">
        <v>103</v>
      </c>
      <c r="D94" t="s">
        <v>18</v>
      </c>
      <c r="F94" s="18">
        <f>'Summary-AD G'!D14</f>
        <v>0</v>
      </c>
      <c r="G94" s="18">
        <f>'Summary-AD G'!E14</f>
        <v>0</v>
      </c>
      <c r="H94" s="18">
        <f>'Summary-AD G'!F14</f>
        <v>0</v>
      </c>
      <c r="I94" s="18">
        <f>'Summary-AD G'!G14</f>
        <v>0</v>
      </c>
      <c r="J94" s="18">
        <f>'Summary-AD G'!H14</f>
        <v>0</v>
      </c>
      <c r="K94" s="18">
        <f>'Summary-AD G'!I14</f>
        <v>0</v>
      </c>
      <c r="L94" s="18">
        <f>'Summary-AD G'!J14</f>
        <v>0</v>
      </c>
      <c r="M94" s="18">
        <f>'Summary-AD G'!K14</f>
        <v>0</v>
      </c>
      <c r="N94" s="18">
        <f>'Summary-AD G'!L14</f>
        <v>0</v>
      </c>
      <c r="O94" s="18">
        <f>'Summary-AD G'!M14</f>
        <v>0</v>
      </c>
      <c r="P94" s="18">
        <f>'Summary-AD G'!N14</f>
        <v>0</v>
      </c>
      <c r="Q94" s="18">
        <f>'Summary-AD G'!O14</f>
        <v>0</v>
      </c>
      <c r="R94" s="18">
        <f>'Summary-AD G'!P14</f>
        <v>-2444.0559164000001</v>
      </c>
      <c r="S94" s="18">
        <f t="shared" ref="S94:BB94" si="435">R94-S74</f>
        <v>-2508.52295430292</v>
      </c>
      <c r="T94" s="18">
        <f t="shared" si="435"/>
        <v>-2572.9899922058398</v>
      </c>
      <c r="U94" s="18">
        <f t="shared" si="435"/>
        <v>-2637.4570301087597</v>
      </c>
      <c r="V94" s="18">
        <f t="shared" si="435"/>
        <v>-2701.9240680116795</v>
      </c>
      <c r="W94" s="18">
        <f t="shared" si="435"/>
        <v>-2766.3911059145994</v>
      </c>
      <c r="X94" s="18">
        <f t="shared" si="435"/>
        <v>-2830.8581438175192</v>
      </c>
      <c r="Y94" s="18">
        <f t="shared" si="435"/>
        <v>-2895.3251817204391</v>
      </c>
      <c r="Z94" s="18">
        <f t="shared" si="435"/>
        <v>-2959.792219623359</v>
      </c>
      <c r="AA94" s="18">
        <f t="shared" si="435"/>
        <v>-3024.2592575262788</v>
      </c>
      <c r="AB94" s="18">
        <f t="shared" si="435"/>
        <v>-3088.7262954291987</v>
      </c>
      <c r="AC94" s="18">
        <f t="shared" si="435"/>
        <v>-3153.1933333321185</v>
      </c>
      <c r="AD94" s="18">
        <f t="shared" si="435"/>
        <v>-3217.6603712350384</v>
      </c>
      <c r="AE94" s="18">
        <f t="shared" si="435"/>
        <v>-3282.1274091379582</v>
      </c>
      <c r="AF94" s="18">
        <f t="shared" si="435"/>
        <v>-3346.5944470408781</v>
      </c>
      <c r="AG94" s="18">
        <f t="shared" si="435"/>
        <v>-3411.061484943798</v>
      </c>
      <c r="AH94" s="18">
        <f t="shared" si="435"/>
        <v>-3475.5285228467178</v>
      </c>
      <c r="AI94" s="18">
        <f t="shared" si="435"/>
        <v>-3539.9955607496377</v>
      </c>
      <c r="AJ94" s="18">
        <f t="shared" si="435"/>
        <v>-3604.4625986525575</v>
      </c>
      <c r="AK94" s="18">
        <f t="shared" si="435"/>
        <v>-3668.9296365554774</v>
      </c>
      <c r="AL94" s="18">
        <f t="shared" si="435"/>
        <v>-3733.3966744583972</v>
      </c>
      <c r="AM94" s="18">
        <f t="shared" si="435"/>
        <v>-3797.8637123613171</v>
      </c>
      <c r="AN94" s="18">
        <f t="shared" si="435"/>
        <v>-3862.3307502642369</v>
      </c>
      <c r="AO94" s="18">
        <f t="shared" si="435"/>
        <v>-3926.7977881671568</v>
      </c>
      <c r="AP94" s="18">
        <f t="shared" si="435"/>
        <v>-3991.2648260700767</v>
      </c>
      <c r="AQ94" s="18">
        <f t="shared" si="435"/>
        <v>-4055.7318639729965</v>
      </c>
      <c r="AR94" s="18">
        <f t="shared" si="435"/>
        <v>-4120.1989018759168</v>
      </c>
      <c r="AS94" s="18">
        <f t="shared" si="435"/>
        <v>-4184.6659397788371</v>
      </c>
      <c r="AT94" s="18">
        <f t="shared" si="435"/>
        <v>-4249.1329776817574</v>
      </c>
      <c r="AU94" s="18">
        <f t="shared" si="435"/>
        <v>-4313.6000155846777</v>
      </c>
      <c r="AV94" s="18">
        <f t="shared" si="435"/>
        <v>-4378.0670534875981</v>
      </c>
      <c r="AW94" s="18">
        <f t="shared" si="435"/>
        <v>-4442.5340913905184</v>
      </c>
      <c r="AX94" s="18">
        <f t="shared" si="435"/>
        <v>-4507.0011292934387</v>
      </c>
      <c r="AY94" s="18">
        <f t="shared" si="435"/>
        <v>-4571.468167196359</v>
      </c>
      <c r="AZ94" s="18">
        <f t="shared" si="435"/>
        <v>-4635.9352050992793</v>
      </c>
      <c r="BA94" s="18">
        <f t="shared" si="435"/>
        <v>-4700.4022430021996</v>
      </c>
      <c r="BB94" s="18">
        <f t="shared" si="435"/>
        <v>-4764.8692809051199</v>
      </c>
    </row>
    <row r="95" spans="1:57" x14ac:dyDescent="0.25">
      <c r="D95" t="s">
        <v>33</v>
      </c>
      <c r="F95" s="18">
        <f>'Summary-AD G'!D15</f>
        <v>0</v>
      </c>
      <c r="G95" s="18">
        <f>'Summary-AD G'!E15</f>
        <v>0</v>
      </c>
      <c r="H95" s="18">
        <f>'Summary-AD G'!F15</f>
        <v>0</v>
      </c>
      <c r="I95" s="18">
        <f>'Summary-AD G'!G15</f>
        <v>0</v>
      </c>
      <c r="J95" s="18">
        <f>'Summary-AD G'!H15</f>
        <v>0</v>
      </c>
      <c r="K95" s="18">
        <f>'Summary-AD G'!I15</f>
        <v>0</v>
      </c>
      <c r="L95" s="18">
        <f>'Summary-AD G'!J15</f>
        <v>0</v>
      </c>
      <c r="M95" s="18">
        <f>'Summary-AD G'!K15</f>
        <v>0</v>
      </c>
      <c r="N95" s="18">
        <f>'Summary-AD G'!L15</f>
        <v>0</v>
      </c>
      <c r="O95" s="18">
        <f>'Summary-AD G'!M15</f>
        <v>0</v>
      </c>
      <c r="P95" s="18">
        <f>'Summary-AD G'!N15</f>
        <v>0</v>
      </c>
      <c r="Q95" s="18">
        <f>'Summary-AD G'!O15</f>
        <v>0</v>
      </c>
      <c r="R95" s="18">
        <f>'Summary-AD G'!P15</f>
        <v>-70</v>
      </c>
      <c r="S95" s="18">
        <f t="shared" ref="S95:BB95" si="436">R95-S75</f>
        <v>-71.150022666666672</v>
      </c>
      <c r="T95" s="18">
        <f t="shared" si="436"/>
        <v>-72.300045333333344</v>
      </c>
      <c r="U95" s="18">
        <f t="shared" si="436"/>
        <v>-73.450068000000016</v>
      </c>
      <c r="V95" s="18">
        <f t="shared" si="436"/>
        <v>-74.600090666666688</v>
      </c>
      <c r="W95" s="18">
        <f t="shared" si="436"/>
        <v>-75.75011333333336</v>
      </c>
      <c r="X95" s="18">
        <f t="shared" si="436"/>
        <v>-76.900136000000032</v>
      </c>
      <c r="Y95" s="18">
        <f t="shared" si="436"/>
        <v>-78.050158666666704</v>
      </c>
      <c r="Z95" s="18">
        <f t="shared" si="436"/>
        <v>-79.200181333333376</v>
      </c>
      <c r="AA95" s="18">
        <f t="shared" si="436"/>
        <v>-80.350204000000048</v>
      </c>
      <c r="AB95" s="18">
        <f t="shared" si="436"/>
        <v>-81.50022666666672</v>
      </c>
      <c r="AC95" s="18">
        <f t="shared" si="436"/>
        <v>-82.650249333333392</v>
      </c>
      <c r="AD95" s="18">
        <f t="shared" si="436"/>
        <v>-83.800272000000064</v>
      </c>
      <c r="AE95" s="18">
        <f t="shared" si="436"/>
        <v>-84.950294666666736</v>
      </c>
      <c r="AF95" s="18">
        <f t="shared" si="436"/>
        <v>-86.100317333333408</v>
      </c>
      <c r="AG95" s="18">
        <f t="shared" si="436"/>
        <v>-87.250340000000079</v>
      </c>
      <c r="AH95" s="18">
        <f t="shared" si="436"/>
        <v>-88.400362666666751</v>
      </c>
      <c r="AI95" s="18">
        <f t="shared" si="436"/>
        <v>-89.550385333333423</v>
      </c>
      <c r="AJ95" s="18">
        <f t="shared" si="436"/>
        <v>-90.700408000000095</v>
      </c>
      <c r="AK95" s="18">
        <f t="shared" si="436"/>
        <v>-91.850430666666767</v>
      </c>
      <c r="AL95" s="18">
        <f t="shared" si="436"/>
        <v>-93.000453333333439</v>
      </c>
      <c r="AM95" s="18">
        <f t="shared" si="436"/>
        <v>-94.150476000000111</v>
      </c>
      <c r="AN95" s="18">
        <f t="shared" si="436"/>
        <v>-95.300498666666783</v>
      </c>
      <c r="AO95" s="18">
        <f t="shared" si="436"/>
        <v>-96.450521333333455</v>
      </c>
      <c r="AP95" s="18">
        <f t="shared" si="436"/>
        <v>-97.600544000000127</v>
      </c>
      <c r="AQ95" s="18">
        <f t="shared" si="436"/>
        <v>-98.750566666666799</v>
      </c>
      <c r="AR95" s="18">
        <f t="shared" si="436"/>
        <v>-99.900589333333471</v>
      </c>
      <c r="AS95" s="18">
        <f t="shared" si="436"/>
        <v>-101.05061200000014</v>
      </c>
      <c r="AT95" s="18">
        <f t="shared" si="436"/>
        <v>-102.20063466666682</v>
      </c>
      <c r="AU95" s="18">
        <f t="shared" si="436"/>
        <v>-103.35065733333349</v>
      </c>
      <c r="AV95" s="18">
        <f t="shared" si="436"/>
        <v>-104.50068000000016</v>
      </c>
      <c r="AW95" s="18">
        <f t="shared" si="436"/>
        <v>-105.65070266666683</v>
      </c>
      <c r="AX95" s="18">
        <f t="shared" si="436"/>
        <v>-106.8007253333335</v>
      </c>
      <c r="AY95" s="18">
        <f t="shared" si="436"/>
        <v>-107.95074800000017</v>
      </c>
      <c r="AZ95" s="18">
        <f t="shared" si="436"/>
        <v>-109.10077066666685</v>
      </c>
      <c r="BA95" s="18">
        <f t="shared" si="436"/>
        <v>-110.25079333333352</v>
      </c>
      <c r="BB95" s="18">
        <f t="shared" si="436"/>
        <v>-111.40081600000019</v>
      </c>
    </row>
    <row r="96" spans="1:57" x14ac:dyDescent="0.25">
      <c r="D96" t="s">
        <v>30</v>
      </c>
      <c r="F96" s="18">
        <f>'Summary-AD G'!D16</f>
        <v>0</v>
      </c>
      <c r="G96" s="18">
        <f>'Summary-AD G'!E16</f>
        <v>0</v>
      </c>
      <c r="H96" s="18">
        <f>'Summary-AD G'!F16</f>
        <v>0</v>
      </c>
      <c r="I96" s="18">
        <f>'Summary-AD G'!G16</f>
        <v>0</v>
      </c>
      <c r="J96" s="18">
        <f>'Summary-AD G'!H16</f>
        <v>0</v>
      </c>
      <c r="K96" s="18">
        <f>'Summary-AD G'!I16</f>
        <v>0</v>
      </c>
      <c r="L96" s="18">
        <f>'Summary-AD G'!J16</f>
        <v>0</v>
      </c>
      <c r="M96" s="18">
        <f>'Summary-AD G'!K16</f>
        <v>0</v>
      </c>
      <c r="N96" s="18">
        <f>'Summary-AD G'!L16</f>
        <v>0</v>
      </c>
      <c r="O96" s="18">
        <f>'Summary-AD G'!M16</f>
        <v>0</v>
      </c>
      <c r="P96" s="18">
        <f>'Summary-AD G'!N16</f>
        <v>0</v>
      </c>
      <c r="Q96" s="18">
        <f>'Summary-AD G'!O16</f>
        <v>0</v>
      </c>
      <c r="R96" s="18">
        <f>'Summary-AD G'!P16</f>
        <v>-1610.7728</v>
      </c>
      <c r="S96" s="18">
        <f t="shared" ref="S96:BB96" si="437">R96-S76</f>
        <v>-1649.9589300169732</v>
      </c>
      <c r="T96" s="18">
        <f t="shared" si="437"/>
        <v>-1689.2501249761799</v>
      </c>
      <c r="U96" s="18">
        <f t="shared" si="437"/>
        <v>-1728.64638487762</v>
      </c>
      <c r="V96" s="18">
        <f t="shared" si="437"/>
        <v>-1768.0426447790601</v>
      </c>
      <c r="W96" s="18">
        <f t="shared" si="437"/>
        <v>-1807.4389046805002</v>
      </c>
      <c r="X96" s="18">
        <f t="shared" si="437"/>
        <v>-1846.8351645819403</v>
      </c>
      <c r="Y96" s="18">
        <f t="shared" si="437"/>
        <v>-1886.2314244833804</v>
      </c>
      <c r="Z96" s="18">
        <f t="shared" si="437"/>
        <v>-1925.6276843848204</v>
      </c>
      <c r="AA96" s="18">
        <f t="shared" si="437"/>
        <v>-1965.0239442862605</v>
      </c>
      <c r="AB96" s="18">
        <f t="shared" si="437"/>
        <v>-2004.4202041877006</v>
      </c>
      <c r="AC96" s="18">
        <f t="shared" si="437"/>
        <v>-2043.8164640891407</v>
      </c>
      <c r="AD96" s="18">
        <f t="shared" si="437"/>
        <v>-2083.2409338292941</v>
      </c>
      <c r="AE96" s="18">
        <f t="shared" si="437"/>
        <v>-2122.6936134081607</v>
      </c>
      <c r="AF96" s="18">
        <f t="shared" si="437"/>
        <v>-2162.1462929870272</v>
      </c>
      <c r="AG96" s="18">
        <f t="shared" si="437"/>
        <v>-2201.5989725658937</v>
      </c>
      <c r="AH96" s="18">
        <f t="shared" si="437"/>
        <v>-2241.0516521447603</v>
      </c>
      <c r="AI96" s="18">
        <f t="shared" si="437"/>
        <v>-2280.5043317236268</v>
      </c>
      <c r="AJ96" s="18">
        <f t="shared" si="437"/>
        <v>-2319.9570113024934</v>
      </c>
      <c r="AK96" s="18">
        <f t="shared" si="437"/>
        <v>-2359.4096908813599</v>
      </c>
      <c r="AL96" s="18">
        <f t="shared" si="437"/>
        <v>-2398.8623704602264</v>
      </c>
      <c r="AM96" s="18">
        <f t="shared" si="437"/>
        <v>-2438.315050039093</v>
      </c>
      <c r="AN96" s="18">
        <f t="shared" si="437"/>
        <v>-2477.7677296179595</v>
      </c>
      <c r="AO96" s="18">
        <f t="shared" si="437"/>
        <v>-2517.220409196826</v>
      </c>
      <c r="AP96" s="18">
        <f t="shared" si="437"/>
        <v>-2556.6730887756926</v>
      </c>
      <c r="AQ96" s="18">
        <f t="shared" si="437"/>
        <v>-2596.1257683545591</v>
      </c>
      <c r="AR96" s="18">
        <f t="shared" si="437"/>
        <v>-2635.5784479334257</v>
      </c>
      <c r="AS96" s="18">
        <f t="shared" si="437"/>
        <v>-2675.0311275122922</v>
      </c>
      <c r="AT96" s="18">
        <f t="shared" si="437"/>
        <v>-2714.4838070911587</v>
      </c>
      <c r="AU96" s="18">
        <f t="shared" si="437"/>
        <v>-2753.9364866700253</v>
      </c>
      <c r="AV96" s="18">
        <f t="shared" si="437"/>
        <v>-2793.3891662488918</v>
      </c>
      <c r="AW96" s="18">
        <f t="shared" si="437"/>
        <v>-2832.8418458277583</v>
      </c>
      <c r="AX96" s="18">
        <f t="shared" si="437"/>
        <v>-2872.2945254066249</v>
      </c>
      <c r="AY96" s="18">
        <f t="shared" si="437"/>
        <v>-2911.7472049854914</v>
      </c>
      <c r="AZ96" s="18">
        <f t="shared" si="437"/>
        <v>-2951.1998845643579</v>
      </c>
      <c r="BA96" s="18">
        <f t="shared" si="437"/>
        <v>-2990.6525641432245</v>
      </c>
      <c r="BB96" s="18">
        <f t="shared" si="437"/>
        <v>-3030.105243722091</v>
      </c>
    </row>
    <row r="97" spans="1:54" x14ac:dyDescent="0.25">
      <c r="C97" t="s">
        <v>101</v>
      </c>
      <c r="D97" t="s">
        <v>44</v>
      </c>
      <c r="F97" s="18">
        <f>'Summary-AD G'!D17</f>
        <v>0</v>
      </c>
      <c r="G97" s="18">
        <f>'Summary-AD G'!E17</f>
        <v>0</v>
      </c>
      <c r="H97" s="18">
        <f>'Summary-AD G'!F17</f>
        <v>0</v>
      </c>
      <c r="I97" s="18">
        <f>'Summary-AD G'!G17</f>
        <v>0</v>
      </c>
      <c r="J97" s="18">
        <f>'Summary-AD G'!H17</f>
        <v>0</v>
      </c>
      <c r="K97" s="18">
        <f>'Summary-AD G'!I17</f>
        <v>0</v>
      </c>
      <c r="L97" s="18">
        <f>'Summary-AD G'!J17</f>
        <v>0</v>
      </c>
      <c r="M97" s="18">
        <f>'Summary-AD G'!K17</f>
        <v>0</v>
      </c>
      <c r="N97" s="18">
        <f>'Summary-AD G'!L17</f>
        <v>0</v>
      </c>
      <c r="O97" s="18">
        <f>'Summary-AD G'!M17</f>
        <v>0</v>
      </c>
      <c r="P97" s="18">
        <f>'Summary-AD G'!N17</f>
        <v>0</v>
      </c>
      <c r="Q97" s="18">
        <f>'Summary-AD G'!O17</f>
        <v>0</v>
      </c>
      <c r="R97" s="18">
        <f>'Summary-AD G'!P17</f>
        <v>-23572.601909999998</v>
      </c>
      <c r="S97" s="18">
        <f t="shared" ref="S97:BB97" si="438">R97-S77</f>
        <v>-24088.202470502078</v>
      </c>
      <c r="T97" s="18">
        <f t="shared" si="438"/>
        <v>-24603.803031004158</v>
      </c>
      <c r="U97" s="18">
        <f t="shared" si="438"/>
        <v>-25119.403591506238</v>
      </c>
      <c r="V97" s="18">
        <f t="shared" si="438"/>
        <v>-25635.004152008318</v>
      </c>
      <c r="W97" s="18">
        <f t="shared" si="438"/>
        <v>-26150.604712510398</v>
      </c>
      <c r="X97" s="18">
        <f t="shared" si="438"/>
        <v>-26666.205273012478</v>
      </c>
      <c r="Y97" s="18">
        <f t="shared" si="438"/>
        <v>-27181.805833514558</v>
      </c>
      <c r="Z97" s="18">
        <f t="shared" si="438"/>
        <v>-27697.406394016638</v>
      </c>
      <c r="AA97" s="18">
        <f t="shared" si="438"/>
        <v>-28213.006954518718</v>
      </c>
      <c r="AB97" s="18">
        <f t="shared" si="438"/>
        <v>-28728.607515020798</v>
      </c>
      <c r="AC97" s="18">
        <f t="shared" si="438"/>
        <v>-29244.208075522878</v>
      </c>
      <c r="AD97" s="18">
        <f t="shared" si="438"/>
        <v>-29759.808636024958</v>
      </c>
      <c r="AE97" s="18">
        <f t="shared" si="438"/>
        <v>-30275.409196527038</v>
      </c>
      <c r="AF97" s="18">
        <f t="shared" si="438"/>
        <v>-30791.009757029118</v>
      </c>
      <c r="AG97" s="18">
        <f t="shared" si="438"/>
        <v>-31306.610317531198</v>
      </c>
      <c r="AH97" s="18">
        <f t="shared" si="438"/>
        <v>-31822.210878033278</v>
      </c>
      <c r="AI97" s="18">
        <f t="shared" si="438"/>
        <v>-32337.811438535358</v>
      </c>
      <c r="AJ97" s="18">
        <f t="shared" si="438"/>
        <v>-32853.411999037438</v>
      </c>
      <c r="AK97" s="18">
        <f t="shared" si="438"/>
        <v>-33369.012559539515</v>
      </c>
      <c r="AL97" s="18">
        <f t="shared" si="438"/>
        <v>-33884.613120041591</v>
      </c>
      <c r="AM97" s="18">
        <f t="shared" si="438"/>
        <v>-34400.213680543668</v>
      </c>
      <c r="AN97" s="18">
        <f t="shared" si="438"/>
        <v>-34915.814241045744</v>
      </c>
      <c r="AO97" s="18">
        <f t="shared" si="438"/>
        <v>-35431.41480154782</v>
      </c>
      <c r="AP97" s="18">
        <f t="shared" si="438"/>
        <v>-35947.015362049897</v>
      </c>
      <c r="AQ97" s="18">
        <f t="shared" si="438"/>
        <v>-36462.615922551973</v>
      </c>
      <c r="AR97" s="18">
        <f t="shared" si="438"/>
        <v>-36978.21648305405</v>
      </c>
      <c r="AS97" s="18">
        <f t="shared" si="438"/>
        <v>-37493.817043556126</v>
      </c>
      <c r="AT97" s="18">
        <f t="shared" si="438"/>
        <v>-38009.417604058202</v>
      </c>
      <c r="AU97" s="18">
        <f t="shared" si="438"/>
        <v>-38525.018164560279</v>
      </c>
      <c r="AV97" s="18">
        <f t="shared" si="438"/>
        <v>-39040.618725062355</v>
      </c>
      <c r="AW97" s="18">
        <f t="shared" si="438"/>
        <v>-39556.219285564432</v>
      </c>
      <c r="AX97" s="18">
        <f t="shared" si="438"/>
        <v>-40071.819846066508</v>
      </c>
      <c r="AY97" s="18">
        <f t="shared" si="438"/>
        <v>-40587.420406568584</v>
      </c>
      <c r="AZ97" s="18">
        <f t="shared" si="438"/>
        <v>-41103.020967070661</v>
      </c>
      <c r="BA97" s="18">
        <f t="shared" si="438"/>
        <v>-41618.621527572737</v>
      </c>
      <c r="BB97" s="18">
        <f t="shared" si="438"/>
        <v>-42134.222088074814</v>
      </c>
    </row>
    <row r="98" spans="1:54" x14ac:dyDescent="0.25">
      <c r="D98" t="s">
        <v>11</v>
      </c>
      <c r="F98" s="18">
        <f>'Summary-AD G'!D18</f>
        <v>-1458.32466</v>
      </c>
      <c r="G98" s="18">
        <f>'Summary-AD G'!E18</f>
        <v>-1458.32466</v>
      </c>
      <c r="H98" s="18">
        <f>'Summary-AD G'!F18</f>
        <v>-1458.32466</v>
      </c>
      <c r="I98" s="18">
        <f>'Summary-AD G'!G18</f>
        <v>-1458.32466</v>
      </c>
      <c r="J98" s="18">
        <f>'Summary-AD G'!H18</f>
        <v>-1458.32466</v>
      </c>
      <c r="K98" s="18">
        <f>'Summary-AD G'!I18</f>
        <v>-1483.0305516000001</v>
      </c>
      <c r="L98" s="18">
        <f>'Summary-AD G'!J18</f>
        <v>-1525.8908262</v>
      </c>
      <c r="M98" s="18">
        <f>'Summary-AD G'!K18</f>
        <v>-2211.6441568</v>
      </c>
      <c r="N98" s="18">
        <f>'Summary-AD G'!L18</f>
        <v>-2234.6397086000002</v>
      </c>
      <c r="O98" s="18">
        <f>'Summary-AD G'!M18</f>
        <v>-2582.0024204000001</v>
      </c>
      <c r="P98" s="18">
        <f>'Summary-AD G'!N18</f>
        <v>-2604.9979722000003</v>
      </c>
      <c r="Q98" s="18">
        <f>'Summary-AD G'!O18</f>
        <v>-2627.9935240000004</v>
      </c>
      <c r="R98" s="18">
        <f>'Summary-AD G'!P18</f>
        <v>-13046.797717400001</v>
      </c>
      <c r="S98" s="18">
        <f t="shared" ref="S98:BB98" si="439">R98-S78</f>
        <v>-13412.762793957821</v>
      </c>
      <c r="T98" s="18">
        <f t="shared" si="439"/>
        <v>-13778.727870515642</v>
      </c>
      <c r="U98" s="18">
        <f t="shared" si="439"/>
        <v>-14143.51186532365</v>
      </c>
      <c r="V98" s="18">
        <f t="shared" si="439"/>
        <v>-14507.114778381843</v>
      </c>
      <c r="W98" s="18">
        <f t="shared" si="439"/>
        <v>-14870.717691440037</v>
      </c>
      <c r="X98" s="18">
        <f t="shared" si="439"/>
        <v>-15238.281572475691</v>
      </c>
      <c r="Y98" s="18">
        <f t="shared" si="439"/>
        <v>-15609.806421488804</v>
      </c>
      <c r="Z98" s="18">
        <f t="shared" si="439"/>
        <v>-15981.331270501916</v>
      </c>
      <c r="AA98" s="18">
        <f t="shared" si="439"/>
        <v>-16352.856119515029</v>
      </c>
      <c r="AB98" s="18">
        <f t="shared" si="439"/>
        <v>-16724.380968528141</v>
      </c>
      <c r="AC98" s="18">
        <f t="shared" si="439"/>
        <v>-17095.905817541254</v>
      </c>
      <c r="AD98" s="18">
        <f t="shared" si="439"/>
        <v>-17464.6580195114</v>
      </c>
      <c r="AE98" s="18">
        <f t="shared" si="439"/>
        <v>-17834.485312979807</v>
      </c>
      <c r="AF98" s="18">
        <f t="shared" si="439"/>
        <v>-18208.160344989439</v>
      </c>
      <c r="AG98" s="18">
        <f t="shared" si="439"/>
        <v>-18581.835376999072</v>
      </c>
      <c r="AH98" s="18">
        <f t="shared" si="439"/>
        <v>-18955.510409008704</v>
      </c>
      <c r="AI98" s="18">
        <f t="shared" si="439"/>
        <v>-19329.185441018337</v>
      </c>
      <c r="AJ98" s="18">
        <f t="shared" si="439"/>
        <v>-19702.860473027969</v>
      </c>
      <c r="AK98" s="18">
        <f t="shared" si="439"/>
        <v>-20076.535505037602</v>
      </c>
      <c r="AL98" s="18">
        <f t="shared" si="439"/>
        <v>-20450.210537047235</v>
      </c>
      <c r="AM98" s="18">
        <f t="shared" si="439"/>
        <v>-20823.885569056867</v>
      </c>
      <c r="AN98" s="18">
        <f t="shared" si="439"/>
        <v>-21197.5606010665</v>
      </c>
      <c r="AO98" s="18">
        <f t="shared" si="439"/>
        <v>-21571.235633076132</v>
      </c>
      <c r="AP98" s="18">
        <f t="shared" si="439"/>
        <v>-21944.910665085765</v>
      </c>
      <c r="AQ98" s="18">
        <f t="shared" si="439"/>
        <v>-22318.585697095397</v>
      </c>
      <c r="AR98" s="18">
        <f t="shared" si="439"/>
        <v>-22692.26072910503</v>
      </c>
      <c r="AS98" s="18">
        <f t="shared" si="439"/>
        <v>-23065.935761114662</v>
      </c>
      <c r="AT98" s="18">
        <f t="shared" si="439"/>
        <v>-23439.610793124295</v>
      </c>
      <c r="AU98" s="18">
        <f t="shared" si="439"/>
        <v>-23813.285825133928</v>
      </c>
      <c r="AV98" s="18">
        <f t="shared" si="439"/>
        <v>-24186.96085714356</v>
      </c>
      <c r="AW98" s="18">
        <f t="shared" si="439"/>
        <v>-24560.635889153193</v>
      </c>
      <c r="AX98" s="18">
        <f t="shared" si="439"/>
        <v>-24934.310921162825</v>
      </c>
      <c r="AY98" s="18">
        <f t="shared" si="439"/>
        <v>-25307.985953172458</v>
      </c>
      <c r="AZ98" s="18">
        <f t="shared" si="439"/>
        <v>-25681.66098518209</v>
      </c>
      <c r="BA98" s="18">
        <f t="shared" si="439"/>
        <v>-26055.336017191723</v>
      </c>
      <c r="BB98" s="18">
        <f t="shared" si="439"/>
        <v>-26429.011049201355</v>
      </c>
    </row>
    <row r="99" spans="1:54" ht="13.45" thickBot="1" x14ac:dyDescent="0.3">
      <c r="A99" s="6"/>
      <c r="B99" t="s">
        <v>70</v>
      </c>
      <c r="F99" s="30">
        <f>SUM(F92:F98)</f>
        <v>-1458.32466</v>
      </c>
      <c r="G99" s="30">
        <f t="shared" ref="G99:BB99" si="440">SUM(G92:G98)</f>
        <v>-1458.32466</v>
      </c>
      <c r="H99" s="30">
        <f t="shared" si="440"/>
        <v>-1458.32466</v>
      </c>
      <c r="I99" s="30">
        <f t="shared" si="440"/>
        <v>-1458.32466</v>
      </c>
      <c r="J99" s="30">
        <f t="shared" si="440"/>
        <v>-1458.32466</v>
      </c>
      <c r="K99" s="30">
        <f t="shared" si="440"/>
        <v>-1483.0305516000001</v>
      </c>
      <c r="L99" s="30">
        <f t="shared" si="440"/>
        <v>-1525.8908262</v>
      </c>
      <c r="M99" s="30">
        <f t="shared" si="440"/>
        <v>-2211.6441568</v>
      </c>
      <c r="N99" s="30">
        <f t="shared" si="440"/>
        <v>-2234.6397086000002</v>
      </c>
      <c r="O99" s="30">
        <f t="shared" si="440"/>
        <v>-2582.0024204000001</v>
      </c>
      <c r="P99" s="30">
        <f t="shared" si="440"/>
        <v>-2604.9979722000003</v>
      </c>
      <c r="Q99" s="30">
        <f t="shared" si="440"/>
        <v>-2627.9935240000004</v>
      </c>
      <c r="R99" s="30">
        <f t="shared" si="440"/>
        <v>-47710.228343800001</v>
      </c>
      <c r="S99" s="30">
        <f t="shared" si="440"/>
        <v>-48812.24406744646</v>
      </c>
      <c r="T99" s="30">
        <f t="shared" si="440"/>
        <v>-49914.36485603515</v>
      </c>
      <c r="U99" s="30">
        <f t="shared" si="440"/>
        <v>-51015.409627816269</v>
      </c>
      <c r="V99" s="30">
        <f t="shared" si="440"/>
        <v>-52115.273317847568</v>
      </c>
      <c r="W99" s="30">
        <f t="shared" si="440"/>
        <v>-53215.137007878875</v>
      </c>
      <c r="X99" s="30">
        <f t="shared" si="440"/>
        <v>-54318.961665887633</v>
      </c>
      <c r="Y99" s="30">
        <f t="shared" si="440"/>
        <v>-55426.747291873849</v>
      </c>
      <c r="Z99" s="30">
        <f t="shared" si="440"/>
        <v>-56534.532917860066</v>
      </c>
      <c r="AA99" s="30">
        <f t="shared" si="440"/>
        <v>-57642.318543846282</v>
      </c>
      <c r="AB99" s="30">
        <f t="shared" si="440"/>
        <v>-58750.104169832513</v>
      </c>
      <c r="AC99" s="30">
        <f t="shared" si="440"/>
        <v>-59857.88979581873</v>
      </c>
      <c r="AD99" s="30">
        <f t="shared" si="440"/>
        <v>-60962.930984600695</v>
      </c>
      <c r="AE99" s="30">
        <f t="shared" si="440"/>
        <v>-62069.075474719633</v>
      </c>
      <c r="AF99" s="30">
        <f t="shared" si="440"/>
        <v>-63179.067703379798</v>
      </c>
      <c r="AG99" s="30">
        <f t="shared" si="440"/>
        <v>-64289.059932039963</v>
      </c>
      <c r="AH99" s="30">
        <f t="shared" si="440"/>
        <v>-65399.052160700136</v>
      </c>
      <c r="AI99" s="30">
        <f t="shared" si="440"/>
        <v>-66509.044389360293</v>
      </c>
      <c r="AJ99" s="30">
        <f t="shared" si="440"/>
        <v>-67619.036618020473</v>
      </c>
      <c r="AK99" s="30">
        <f t="shared" si="440"/>
        <v>-68729.028846680623</v>
      </c>
      <c r="AL99" s="30">
        <f t="shared" si="440"/>
        <v>-69839.021075340788</v>
      </c>
      <c r="AM99" s="30">
        <f t="shared" si="440"/>
        <v>-70949.013304000953</v>
      </c>
      <c r="AN99" s="30">
        <f t="shared" si="440"/>
        <v>-72059.005532661104</v>
      </c>
      <c r="AO99" s="30">
        <f t="shared" si="440"/>
        <v>-73168.997761321283</v>
      </c>
      <c r="AP99" s="30">
        <f t="shared" si="440"/>
        <v>-74278.989989981434</v>
      </c>
      <c r="AQ99" s="30">
        <f t="shared" si="440"/>
        <v>-75388.982218641599</v>
      </c>
      <c r="AR99" s="30">
        <f t="shared" si="440"/>
        <v>-76498.974447301764</v>
      </c>
      <c r="AS99" s="30">
        <f t="shared" si="440"/>
        <v>-77608.966675961914</v>
      </c>
      <c r="AT99" s="30">
        <f t="shared" si="440"/>
        <v>-78718.958904622094</v>
      </c>
      <c r="AU99" s="30">
        <f t="shared" si="440"/>
        <v>-79828.951133282244</v>
      </c>
      <c r="AV99" s="30">
        <f t="shared" si="440"/>
        <v>-80938.943361942424</v>
      </c>
      <c r="AW99" s="30">
        <f t="shared" si="440"/>
        <v>-82048.935590602574</v>
      </c>
      <c r="AX99" s="30">
        <f t="shared" si="440"/>
        <v>-83158.927819262739</v>
      </c>
      <c r="AY99" s="30">
        <f t="shared" si="440"/>
        <v>-84268.920047922904</v>
      </c>
      <c r="AZ99" s="30">
        <f t="shared" si="440"/>
        <v>-85378.912276583054</v>
      </c>
      <c r="BA99" s="30">
        <f t="shared" si="440"/>
        <v>-86488.904505243234</v>
      </c>
      <c r="BB99" s="30">
        <f t="shared" si="440"/>
        <v>-87598.896733903384</v>
      </c>
    </row>
    <row r="101" spans="1:54" x14ac:dyDescent="0.25">
      <c r="F101" s="18">
        <f t="shared" ref="F101:X101" si="441">SUM(F91,F99)</f>
        <v>-934778.65038330003</v>
      </c>
      <c r="G101" s="18">
        <f t="shared" si="441"/>
        <v>-1078017.5860017999</v>
      </c>
      <c r="H101" s="18">
        <f t="shared" si="441"/>
        <v>-1229691.0404669</v>
      </c>
      <c r="I101" s="18">
        <f t="shared" si="441"/>
        <v>-1393420.4655014998</v>
      </c>
      <c r="J101" s="18">
        <f t="shared" si="441"/>
        <v>-1565617.5270664999</v>
      </c>
      <c r="K101" s="18">
        <f t="shared" si="441"/>
        <v>-1742871.9172759999</v>
      </c>
      <c r="L101" s="18">
        <f t="shared" si="441"/>
        <v>-1929661.2987905999</v>
      </c>
      <c r="M101" s="18">
        <f t="shared" si="441"/>
        <v>-2124112.8772831</v>
      </c>
      <c r="N101" s="18">
        <f t="shared" si="441"/>
        <v>-2299874.4393948</v>
      </c>
      <c r="O101" s="18">
        <f t="shared" si="441"/>
        <v>-2506175.0267977002</v>
      </c>
      <c r="P101" s="18">
        <f t="shared" si="441"/>
        <v>-2715768.4234722001</v>
      </c>
      <c r="Q101" s="18">
        <f t="shared" si="441"/>
        <v>-2928020.8369691996</v>
      </c>
      <c r="R101" s="18">
        <f t="shared" si="441"/>
        <v>-3152492.5220931005</v>
      </c>
      <c r="S101" s="18">
        <f t="shared" si="441"/>
        <v>-3382860.0308538321</v>
      </c>
      <c r="T101" s="18">
        <f t="shared" si="441"/>
        <v>-3616797.0708692432</v>
      </c>
      <c r="U101" s="18">
        <f t="shared" si="441"/>
        <v>-3854839.6268228353</v>
      </c>
      <c r="V101" s="18">
        <f t="shared" si="441"/>
        <v>-4095294.0920240087</v>
      </c>
      <c r="W101" s="18">
        <f t="shared" si="441"/>
        <v>-4337470.5829226347</v>
      </c>
      <c r="X101" s="18">
        <f t="shared" si="441"/>
        <v>-4584234.6855647191</v>
      </c>
      <c r="Y101" s="18">
        <f t="shared" ref="Y101:Z101" si="442">SUM(Y91,Y99)</f>
        <v>-4835844.5809321944</v>
      </c>
      <c r="Z101" s="18">
        <f t="shared" si="442"/>
        <v>-5090455.2930229623</v>
      </c>
      <c r="AA101" s="18">
        <f t="shared" ref="AA101:BB101" si="443">SUM(AA91,AA99)</f>
        <v>-5347246.3027055608</v>
      </c>
      <c r="AB101" s="18">
        <f t="shared" si="443"/>
        <v>-5607088.3384864256</v>
      </c>
      <c r="AC101" s="18">
        <f t="shared" si="443"/>
        <v>-5869810.7095334912</v>
      </c>
      <c r="AD101" s="18">
        <f t="shared" si="443"/>
        <v>-6133539.2683630232</v>
      </c>
      <c r="AE101" s="18">
        <f t="shared" si="443"/>
        <v>-6397861.6878633453</v>
      </c>
      <c r="AF101" s="18">
        <f t="shared" si="443"/>
        <v>-6662876.6107678451</v>
      </c>
      <c r="AG101" s="18">
        <f t="shared" si="443"/>
        <v>-6927611.0457543936</v>
      </c>
      <c r="AH101" s="18">
        <f t="shared" si="443"/>
        <v>-7191837.0845521176</v>
      </c>
      <c r="AI101" s="18">
        <f t="shared" si="443"/>
        <v>-7456466.901669967</v>
      </c>
      <c r="AJ101" s="18">
        <f t="shared" si="443"/>
        <v>-7721501.6697414387</v>
      </c>
      <c r="AK101" s="18">
        <f t="shared" si="443"/>
        <v>-7987208.6453107782</v>
      </c>
      <c r="AL101" s="18">
        <f t="shared" si="443"/>
        <v>-8253505.9534827992</v>
      </c>
      <c r="AM101" s="18">
        <f t="shared" si="443"/>
        <v>-8519917.9542465545</v>
      </c>
      <c r="AN101" s="18">
        <f t="shared" si="443"/>
        <v>-8786329.9550103117</v>
      </c>
      <c r="AO101" s="18">
        <f t="shared" si="443"/>
        <v>-9052741.9557740707</v>
      </c>
      <c r="AP101" s="18">
        <f t="shared" si="443"/>
        <v>-9319153.9565378241</v>
      </c>
      <c r="AQ101" s="18">
        <f t="shared" si="443"/>
        <v>-9585565.9573015831</v>
      </c>
      <c r="AR101" s="18">
        <f t="shared" si="443"/>
        <v>-9851977.9580653403</v>
      </c>
      <c r="AS101" s="18">
        <f t="shared" si="443"/>
        <v>-10118389.958829096</v>
      </c>
      <c r="AT101" s="18">
        <f t="shared" si="443"/>
        <v>-10384801.959592855</v>
      </c>
      <c r="AU101" s="18">
        <f t="shared" si="443"/>
        <v>-10651213.96035661</v>
      </c>
      <c r="AV101" s="18">
        <f t="shared" si="443"/>
        <v>-10917625.961120365</v>
      </c>
      <c r="AW101" s="18">
        <f t="shared" si="443"/>
        <v>-11184037.961884124</v>
      </c>
      <c r="AX101" s="18">
        <f t="shared" si="443"/>
        <v>-11450449.962647881</v>
      </c>
      <c r="AY101" s="18">
        <f t="shared" si="443"/>
        <v>-11716861.963411637</v>
      </c>
      <c r="AZ101" s="18">
        <f t="shared" si="443"/>
        <v>-11983273.964175394</v>
      </c>
      <c r="BA101" s="18">
        <f t="shared" si="443"/>
        <v>-12249685.964939151</v>
      </c>
      <c r="BB101" s="18">
        <f t="shared" si="443"/>
        <v>-12516097.965702908</v>
      </c>
    </row>
    <row r="103" spans="1:54" x14ac:dyDescent="0.25">
      <c r="W103" s="28">
        <f t="shared" ref="W103:Y103" si="444">V101-W101</f>
        <v>242176.49089862593</v>
      </c>
      <c r="X103" s="28">
        <f t="shared" si="444"/>
        <v>246764.10264208447</v>
      </c>
      <c r="Y103" s="28">
        <f t="shared" si="444"/>
        <v>251609.89536747523</v>
      </c>
      <c r="Z103" s="28">
        <f>Y101-Z101</f>
        <v>254610.71209076792</v>
      </c>
      <c r="AA103" s="28">
        <f t="shared" ref="AA103:BB103" si="445">Z101-AA101</f>
        <v>256791.00968259852</v>
      </c>
      <c r="AB103" s="28">
        <f t="shared" si="445"/>
        <v>259842.03578086477</v>
      </c>
      <c r="AC103" s="28">
        <f t="shared" si="445"/>
        <v>262722.37104706559</v>
      </c>
      <c r="AD103" s="28">
        <f t="shared" si="445"/>
        <v>263728.558829532</v>
      </c>
      <c r="AE103" s="28">
        <f t="shared" si="445"/>
        <v>264322.41950032208</v>
      </c>
      <c r="AF103" s="28">
        <f t="shared" si="445"/>
        <v>265014.92290449981</v>
      </c>
      <c r="AG103" s="28">
        <f t="shared" si="445"/>
        <v>264734.4349865485</v>
      </c>
      <c r="AH103" s="28">
        <f t="shared" si="445"/>
        <v>264226.03879772406</v>
      </c>
      <c r="AI103" s="28">
        <f t="shared" si="445"/>
        <v>264629.81711784936</v>
      </c>
      <c r="AJ103" s="28">
        <f t="shared" si="445"/>
        <v>265034.76807147171</v>
      </c>
      <c r="AK103" s="28">
        <f t="shared" si="445"/>
        <v>265706.97556933947</v>
      </c>
      <c r="AL103" s="28">
        <f t="shared" si="445"/>
        <v>266297.30817202106</v>
      </c>
      <c r="AM103" s="28">
        <f t="shared" si="445"/>
        <v>266412.00076375529</v>
      </c>
      <c r="AN103" s="28">
        <f t="shared" si="445"/>
        <v>266412.00076375715</v>
      </c>
      <c r="AO103" s="28">
        <f t="shared" si="445"/>
        <v>266412.00076375902</v>
      </c>
      <c r="AP103" s="28">
        <f t="shared" si="445"/>
        <v>266412.00076375343</v>
      </c>
      <c r="AQ103" s="28">
        <f t="shared" si="445"/>
        <v>266412.00076375902</v>
      </c>
      <c r="AR103" s="28">
        <f t="shared" si="445"/>
        <v>266412.00076375715</v>
      </c>
      <c r="AS103" s="28">
        <f t="shared" si="445"/>
        <v>266412.00076375529</v>
      </c>
      <c r="AT103" s="28">
        <f t="shared" si="445"/>
        <v>266412.00076375902</v>
      </c>
      <c r="AU103" s="28">
        <f t="shared" si="445"/>
        <v>266412.00076375529</v>
      </c>
      <c r="AV103" s="28">
        <f t="shared" si="445"/>
        <v>266412.00076375529</v>
      </c>
      <c r="AW103" s="28">
        <f t="shared" si="445"/>
        <v>266412.00076375902</v>
      </c>
      <c r="AX103" s="28">
        <f t="shared" si="445"/>
        <v>266412.00076375715</v>
      </c>
      <c r="AY103" s="28">
        <f t="shared" si="445"/>
        <v>266412.00076375529</v>
      </c>
      <c r="AZ103" s="28">
        <f t="shared" si="445"/>
        <v>266412.00076375715</v>
      </c>
      <c r="BA103" s="28">
        <f t="shared" si="445"/>
        <v>266412.00076375715</v>
      </c>
      <c r="BB103" s="28">
        <f t="shared" si="445"/>
        <v>266412.00076375715</v>
      </c>
    </row>
  </sheetData>
  <pageMargins left="0.7" right="0.7" top="0.75" bottom="0.75" header="0.3" footer="0.3"/>
  <pageSetup scale="31" fitToWidth="2" orientation="landscape" r:id="rId1"/>
  <headerFooter>
    <oddHeader xml:space="preserve">&amp;RExh. AIW-4
Dockets UE-200900, UG-200901, UE-200894
Page &amp;P of &amp;N
</oddHeader>
    <oddFooter>&amp;L&amp;F ! &amp;A&amp;RPage &amp;P of &amp;N</oddFooter>
  </headerFooter>
  <rowBreaks count="1" manualBreakCount="1"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59"/>
  <sheetViews>
    <sheetView tabSelected="1" zoomScaleNormal="100" workbookViewId="0">
      <pane xSplit="3" ySplit="1" topLeftCell="G19" activePane="bottomRight" state="frozen"/>
      <selection activeCell="G4" sqref="G4"/>
      <selection pane="topRight" activeCell="G4" sqref="G4"/>
      <selection pane="bottomLeft" activeCell="G4" sqref="G4"/>
      <selection pane="bottomRight" activeCell="G4" sqref="G4"/>
    </sheetView>
  </sheetViews>
  <sheetFormatPr defaultRowHeight="12.9" x14ac:dyDescent="0.25"/>
  <cols>
    <col min="4" max="16" width="11.69921875" bestFit="1" customWidth="1"/>
    <col min="17" max="17" width="12.3984375" style="18" bestFit="1" customWidth="1"/>
    <col min="18" max="20" width="12.3984375" bestFit="1" customWidth="1"/>
    <col min="21" max="21" width="11.69921875" bestFit="1" customWidth="1"/>
    <col min="22" max="22" width="11.3984375" bestFit="1" customWidth="1"/>
    <col min="24" max="24" width="11.3984375" bestFit="1" customWidth="1"/>
  </cols>
  <sheetData>
    <row r="1" spans="1:24" s="6" customFormat="1" x14ac:dyDescent="0.25">
      <c r="A1" s="6" t="s">
        <v>0</v>
      </c>
      <c r="B1" s="6" t="s">
        <v>104</v>
      </c>
      <c r="C1" s="6" t="s">
        <v>3</v>
      </c>
      <c r="D1" s="29">
        <v>201812</v>
      </c>
      <c r="E1" s="29">
        <v>201901</v>
      </c>
      <c r="F1" s="29">
        <v>201902</v>
      </c>
      <c r="G1" s="29">
        <v>201903</v>
      </c>
      <c r="H1" s="29">
        <v>201904</v>
      </c>
      <c r="I1" s="29">
        <v>201905</v>
      </c>
      <c r="J1" s="29">
        <v>201906</v>
      </c>
      <c r="K1" s="29">
        <v>201907</v>
      </c>
      <c r="L1" s="29">
        <v>201908</v>
      </c>
      <c r="M1" s="29">
        <v>201909</v>
      </c>
      <c r="N1" s="29">
        <v>201910</v>
      </c>
      <c r="O1" s="29">
        <v>201911</v>
      </c>
      <c r="P1" s="29">
        <v>201912</v>
      </c>
      <c r="Q1" s="29">
        <v>202001</v>
      </c>
      <c r="R1" s="29">
        <v>202002</v>
      </c>
      <c r="S1" s="29">
        <v>202003</v>
      </c>
      <c r="T1" s="29">
        <v>202004</v>
      </c>
      <c r="U1" s="29">
        <v>201912</v>
      </c>
    </row>
    <row r="2" spans="1:24" x14ac:dyDescent="0.25">
      <c r="A2" t="s">
        <v>12</v>
      </c>
      <c r="B2" t="s">
        <v>102</v>
      </c>
      <c r="C2" t="s">
        <v>27</v>
      </c>
      <c r="D2" s="18">
        <v>0</v>
      </c>
      <c r="E2" s="28">
        <f>D2+E22+E42</f>
        <v>0</v>
      </c>
      <c r="F2" s="28">
        <f t="shared" ref="F2:T2" si="0">E2+F22+F42</f>
        <v>0</v>
      </c>
      <c r="G2" s="28">
        <f t="shared" si="0"/>
        <v>0</v>
      </c>
      <c r="H2" s="28">
        <f t="shared" si="0"/>
        <v>0</v>
      </c>
      <c r="I2" s="28">
        <f t="shared" si="0"/>
        <v>0</v>
      </c>
      <c r="J2" s="28">
        <f t="shared" si="0"/>
        <v>0</v>
      </c>
      <c r="K2" s="28">
        <f t="shared" si="0"/>
        <v>0</v>
      </c>
      <c r="L2" s="28">
        <f t="shared" si="0"/>
        <v>0</v>
      </c>
      <c r="M2" s="28">
        <f t="shared" si="0"/>
        <v>0</v>
      </c>
      <c r="N2" s="28">
        <f t="shared" si="0"/>
        <v>0</v>
      </c>
      <c r="O2" s="28">
        <f t="shared" si="0"/>
        <v>0</v>
      </c>
      <c r="P2" s="28">
        <f t="shared" si="0"/>
        <v>0</v>
      </c>
      <c r="Q2" s="28">
        <f t="shared" si="0"/>
        <v>0</v>
      </c>
      <c r="R2" s="28">
        <f t="shared" si="0"/>
        <v>0</v>
      </c>
      <c r="S2" s="28">
        <f t="shared" si="0"/>
        <v>0</v>
      </c>
      <c r="T2" s="28">
        <f t="shared" si="0"/>
        <v>0</v>
      </c>
      <c r="U2" s="18">
        <v>0</v>
      </c>
      <c r="V2" s="28">
        <f>U2-P2</f>
        <v>0</v>
      </c>
      <c r="X2" s="18">
        <f>(((D2+P2)/2)+E2+F2+G2+H2+I2+J2+K2+L2+M2+N2+O2)/12</f>
        <v>0</v>
      </c>
    </row>
    <row r="3" spans="1:24" x14ac:dyDescent="0.25">
      <c r="C3" t="s">
        <v>53</v>
      </c>
      <c r="D3" s="18">
        <v>-38026.620000000003</v>
      </c>
      <c r="E3" s="28">
        <f t="shared" ref="E3:T18" si="1">D3+E23+E43</f>
        <v>-61282.25</v>
      </c>
      <c r="F3" s="28">
        <f t="shared" si="1"/>
        <v>-87728.37</v>
      </c>
      <c r="G3" s="28">
        <f t="shared" si="1"/>
        <v>-121612.44</v>
      </c>
      <c r="H3" s="28">
        <f t="shared" si="1"/>
        <v>-162239.42000000001</v>
      </c>
      <c r="I3" s="28">
        <f t="shared" si="1"/>
        <v>-207242.95</v>
      </c>
      <c r="J3" s="28">
        <f t="shared" si="1"/>
        <v>-261183.85</v>
      </c>
      <c r="K3" s="28">
        <f t="shared" si="1"/>
        <v>-322945.13</v>
      </c>
      <c r="L3" s="28">
        <f t="shared" si="1"/>
        <v>-389470.17</v>
      </c>
      <c r="M3" s="28">
        <f t="shared" si="1"/>
        <v>-462553.79</v>
      </c>
      <c r="N3" s="28">
        <f t="shared" si="1"/>
        <v>-538746.25</v>
      </c>
      <c r="O3" s="28">
        <f t="shared" si="1"/>
        <v>-617355.96</v>
      </c>
      <c r="P3" s="28">
        <f t="shared" si="1"/>
        <v>-699569.3899999999</v>
      </c>
      <c r="Q3" s="28">
        <f t="shared" si="1"/>
        <v>-798308.73999999987</v>
      </c>
      <c r="R3" s="28">
        <f t="shared" si="1"/>
        <v>-900400.06999999983</v>
      </c>
      <c r="S3" s="28">
        <f t="shared" si="1"/>
        <v>-1007290.3099999998</v>
      </c>
      <c r="T3" s="28">
        <f t="shared" si="1"/>
        <v>-1117464.2699999998</v>
      </c>
      <c r="U3" s="18">
        <v>-699569.39</v>
      </c>
      <c r="V3" s="28">
        <f t="shared" ref="V3:V19" si="2">U3-P3</f>
        <v>0</v>
      </c>
      <c r="X3" s="18">
        <f t="shared" ref="X3:X10" si="3">(((D3+P3)/2)+E3+F3+G3+H3+I3+J3+K3+L3+M3+N3+O3)/12</f>
        <v>-300096.54875000002</v>
      </c>
    </row>
    <row r="4" spans="1:24" x14ac:dyDescent="0.25">
      <c r="B4" t="s">
        <v>103</v>
      </c>
      <c r="C4" t="s">
        <v>22</v>
      </c>
      <c r="D4" s="18">
        <v>-9.92</v>
      </c>
      <c r="E4" s="28">
        <f t="shared" si="1"/>
        <v>-13.89</v>
      </c>
      <c r="F4" s="28">
        <f t="shared" si="1"/>
        <v>-17.86</v>
      </c>
      <c r="G4" s="28">
        <f t="shared" si="1"/>
        <v>-21.83</v>
      </c>
      <c r="H4" s="28">
        <f t="shared" si="1"/>
        <v>-25.799999999999997</v>
      </c>
      <c r="I4" s="28">
        <f t="shared" si="1"/>
        <v>-29.769999999999996</v>
      </c>
      <c r="J4" s="28">
        <f t="shared" si="1"/>
        <v>-33.739999999999995</v>
      </c>
      <c r="K4" s="28">
        <f t="shared" si="1"/>
        <v>-37.709999999999994</v>
      </c>
      <c r="L4" s="28">
        <f t="shared" si="1"/>
        <v>-41.679999999999993</v>
      </c>
      <c r="M4" s="28">
        <f t="shared" si="1"/>
        <v>-45.649999999999991</v>
      </c>
      <c r="N4" s="28">
        <f t="shared" si="1"/>
        <v>-49.61999999999999</v>
      </c>
      <c r="O4" s="28">
        <f t="shared" si="1"/>
        <v>-53.589999999999989</v>
      </c>
      <c r="P4" s="28">
        <f t="shared" si="1"/>
        <v>-57.559999999999988</v>
      </c>
      <c r="Q4" s="28">
        <f t="shared" si="1"/>
        <v>-61.529999999999987</v>
      </c>
      <c r="R4" s="28">
        <f t="shared" si="1"/>
        <v>-65.499999999999986</v>
      </c>
      <c r="S4" s="28">
        <f t="shared" si="1"/>
        <v>-69.469999999999985</v>
      </c>
      <c r="T4" s="28">
        <f t="shared" si="1"/>
        <v>-73.439999999999984</v>
      </c>
      <c r="U4" s="18">
        <v>-57.56</v>
      </c>
      <c r="V4" s="28">
        <f t="shared" si="2"/>
        <v>0</v>
      </c>
      <c r="X4" s="18">
        <f t="shared" si="3"/>
        <v>-33.739999999999995</v>
      </c>
    </row>
    <row r="5" spans="1:24" x14ac:dyDescent="0.25">
      <c r="C5" t="s">
        <v>38</v>
      </c>
      <c r="D5" s="18">
        <v>-130105.66158009999</v>
      </c>
      <c r="E5" s="28">
        <f t="shared" si="1"/>
        <v>-136651.12124719998</v>
      </c>
      <c r="F5" s="28">
        <f t="shared" si="1"/>
        <v>-143196.58091429996</v>
      </c>
      <c r="G5" s="28">
        <f t="shared" si="1"/>
        <v>-149742.04058139995</v>
      </c>
      <c r="H5" s="28">
        <f t="shared" si="1"/>
        <v>-156287.50024849994</v>
      </c>
      <c r="I5" s="28">
        <f t="shared" si="1"/>
        <v>-162832.95991559993</v>
      </c>
      <c r="J5" s="28">
        <f t="shared" si="1"/>
        <v>-169378.41958269992</v>
      </c>
      <c r="K5" s="28">
        <f t="shared" si="1"/>
        <v>-175923.87924979991</v>
      </c>
      <c r="L5" s="28">
        <f t="shared" si="1"/>
        <v>-182469.3389168999</v>
      </c>
      <c r="M5" s="28">
        <f t="shared" si="1"/>
        <v>-189014.79858399989</v>
      </c>
      <c r="N5" s="28">
        <f t="shared" si="1"/>
        <v>-195560.25825109988</v>
      </c>
      <c r="O5" s="28">
        <f t="shared" si="1"/>
        <v>-202105.71791819987</v>
      </c>
      <c r="P5" s="28">
        <f t="shared" si="1"/>
        <v>-208651.17758529985</v>
      </c>
      <c r="Q5" s="28">
        <f t="shared" si="1"/>
        <v>-215196.63725239984</v>
      </c>
      <c r="R5" s="28">
        <f t="shared" si="1"/>
        <v>-221742.09691949983</v>
      </c>
      <c r="S5" s="28">
        <f t="shared" si="1"/>
        <v>-228287.55658659982</v>
      </c>
      <c r="T5" s="28">
        <f t="shared" si="1"/>
        <v>-234833.01625369981</v>
      </c>
      <c r="U5" s="18">
        <v>-208651.1775853</v>
      </c>
      <c r="V5" s="28">
        <f t="shared" si="2"/>
        <v>0</v>
      </c>
      <c r="X5" s="18">
        <f t="shared" si="3"/>
        <v>-169378.41958269992</v>
      </c>
    </row>
    <row r="6" spans="1:24" x14ac:dyDescent="0.25">
      <c r="C6" t="s">
        <v>18</v>
      </c>
      <c r="D6" s="18">
        <v>-54737.705214000001</v>
      </c>
      <c r="E6" s="28">
        <f t="shared" si="1"/>
        <v>-70835.218424899998</v>
      </c>
      <c r="F6" s="28">
        <f t="shared" si="1"/>
        <v>-86934.283666300005</v>
      </c>
      <c r="G6" s="28">
        <f t="shared" si="1"/>
        <v>-103041.10860780001</v>
      </c>
      <c r="H6" s="28">
        <f t="shared" si="1"/>
        <v>-119156.03872060002</v>
      </c>
      <c r="I6" s="28">
        <f t="shared" si="1"/>
        <v>-135283.61873790002</v>
      </c>
      <c r="J6" s="28">
        <f t="shared" si="1"/>
        <v>-151424.54704760003</v>
      </c>
      <c r="K6" s="28">
        <f t="shared" si="1"/>
        <v>-167569.39020120003</v>
      </c>
      <c r="L6" s="28">
        <f t="shared" si="1"/>
        <v>-183719.62240770002</v>
      </c>
      <c r="M6" s="28">
        <f t="shared" si="1"/>
        <v>-199879.34613760002</v>
      </c>
      <c r="N6" s="28">
        <f t="shared" si="1"/>
        <v>-216044.23704450001</v>
      </c>
      <c r="O6" s="28">
        <f t="shared" si="1"/>
        <v>-232211.70409440002</v>
      </c>
      <c r="P6" s="28">
        <f t="shared" si="1"/>
        <v>-246933.34122500004</v>
      </c>
      <c r="Q6" s="28">
        <f t="shared" si="1"/>
        <v>-265061.59927580005</v>
      </c>
      <c r="R6" s="28">
        <f t="shared" si="1"/>
        <v>-283194.09983490006</v>
      </c>
      <c r="S6" s="28">
        <f t="shared" si="1"/>
        <v>-301332.28147580009</v>
      </c>
      <c r="T6" s="28">
        <f t="shared" si="1"/>
        <v>-319474.02951120009</v>
      </c>
      <c r="U6" s="18">
        <v>-246933.34122500001</v>
      </c>
      <c r="V6" s="28">
        <f t="shared" si="2"/>
        <v>0</v>
      </c>
      <c r="X6" s="18">
        <f t="shared" si="3"/>
        <v>-151411.21985916668</v>
      </c>
    </row>
    <row r="7" spans="1:24" x14ac:dyDescent="0.25">
      <c r="C7" t="s">
        <v>33</v>
      </c>
      <c r="D7" s="18">
        <v>-1003</v>
      </c>
      <c r="E7" s="28">
        <f t="shared" si="1"/>
        <v>-1404.2</v>
      </c>
      <c r="F7" s="28">
        <f t="shared" si="1"/>
        <v>-1805.4</v>
      </c>
      <c r="G7" s="28">
        <f t="shared" si="1"/>
        <v>-2208.7600000000002</v>
      </c>
      <c r="H7" s="28">
        <f t="shared" si="1"/>
        <v>-2370.34</v>
      </c>
      <c r="I7" s="28">
        <f t="shared" si="1"/>
        <v>-2531.92</v>
      </c>
      <c r="J7" s="28">
        <f t="shared" si="1"/>
        <v>-2697.17</v>
      </c>
      <c r="K7" s="28">
        <f t="shared" si="1"/>
        <v>-2866.05</v>
      </c>
      <c r="L7" s="28">
        <f t="shared" si="1"/>
        <v>-3034.9</v>
      </c>
      <c r="M7" s="28">
        <f t="shared" si="1"/>
        <v>-3216.79</v>
      </c>
      <c r="N7" s="28">
        <f t="shared" si="1"/>
        <v>-3411.72</v>
      </c>
      <c r="O7" s="28">
        <f t="shared" si="1"/>
        <v>-3606.6499999999996</v>
      </c>
      <c r="P7" s="28">
        <f t="shared" si="1"/>
        <v>-3731.5799999999995</v>
      </c>
      <c r="Q7" s="28">
        <f t="shared" si="1"/>
        <v>-3926.5099999999993</v>
      </c>
      <c r="R7" s="28">
        <f t="shared" si="1"/>
        <v>-4134.4099999999989</v>
      </c>
      <c r="S7" s="28">
        <f t="shared" si="1"/>
        <v>-4357.5899999999992</v>
      </c>
      <c r="T7" s="28">
        <f t="shared" si="1"/>
        <v>-4583.0899999999992</v>
      </c>
      <c r="U7" s="18">
        <v>-3731.58</v>
      </c>
      <c r="V7" s="28">
        <f t="shared" si="2"/>
        <v>0</v>
      </c>
      <c r="X7" s="18">
        <f t="shared" si="3"/>
        <v>-2626.7658333333334</v>
      </c>
    </row>
    <row r="8" spans="1:24" x14ac:dyDescent="0.25">
      <c r="C8" t="s">
        <v>30</v>
      </c>
      <c r="D8" s="18">
        <v>-9693.5256730000001</v>
      </c>
      <c r="E8" s="28">
        <f t="shared" si="1"/>
        <v>-11654.9192714</v>
      </c>
      <c r="F8" s="28">
        <f t="shared" si="1"/>
        <v>-13650.2630042</v>
      </c>
      <c r="G8" s="28">
        <f t="shared" si="1"/>
        <v>-15745.6096192</v>
      </c>
      <c r="H8" s="28">
        <f t="shared" si="1"/>
        <v>-18081.02536</v>
      </c>
      <c r="I8" s="28">
        <f t="shared" si="1"/>
        <v>-20632.313419800001</v>
      </c>
      <c r="J8" s="28">
        <f t="shared" si="1"/>
        <v>-23444.916177400002</v>
      </c>
      <c r="K8" s="28">
        <f t="shared" si="1"/>
        <v>-26481.524771600001</v>
      </c>
      <c r="L8" s="28">
        <f t="shared" si="1"/>
        <v>-32742.287621200001</v>
      </c>
      <c r="M8" s="28">
        <f t="shared" si="1"/>
        <v>-39310.130587</v>
      </c>
      <c r="N8" s="28">
        <f t="shared" si="1"/>
        <v>-46038.426879599996</v>
      </c>
      <c r="O8" s="28">
        <f t="shared" si="1"/>
        <v>-53003.121781399997</v>
      </c>
      <c r="P8" s="28">
        <f t="shared" si="1"/>
        <v>-58636.734224</v>
      </c>
      <c r="Q8" s="28">
        <f t="shared" si="1"/>
        <v>-66140.984911399995</v>
      </c>
      <c r="R8" s="28">
        <f t="shared" si="1"/>
        <v>-73995.96588779999</v>
      </c>
      <c r="S8" s="28">
        <f t="shared" si="1"/>
        <v>-82082.037445999988</v>
      </c>
      <c r="T8" s="28">
        <f t="shared" si="1"/>
        <v>-90114.185729599994</v>
      </c>
      <c r="U8" s="18">
        <v>-58636.734224000007</v>
      </c>
      <c r="V8" s="28">
        <f t="shared" si="2"/>
        <v>0</v>
      </c>
      <c r="X8" s="18">
        <f t="shared" si="3"/>
        <v>-27912.472370108331</v>
      </c>
    </row>
    <row r="9" spans="1:24" x14ac:dyDescent="0.25">
      <c r="B9" t="s">
        <v>101</v>
      </c>
      <c r="C9" t="s">
        <v>44</v>
      </c>
      <c r="D9" s="18">
        <v>-432206.69601749995</v>
      </c>
      <c r="E9" s="28">
        <f t="shared" si="1"/>
        <v>-462348.08732429997</v>
      </c>
      <c r="F9" s="28">
        <f t="shared" si="1"/>
        <v>-492489.47714199999</v>
      </c>
      <c r="G9" s="28">
        <f t="shared" si="1"/>
        <v>-522630.89674170001</v>
      </c>
      <c r="H9" s="28">
        <f t="shared" si="1"/>
        <v>-552772.30442860001</v>
      </c>
      <c r="I9" s="28">
        <f t="shared" si="1"/>
        <v>-582913.70020269998</v>
      </c>
      <c r="J9" s="28">
        <f t="shared" si="1"/>
        <v>-613055.12575879996</v>
      </c>
      <c r="K9" s="28">
        <f t="shared" si="1"/>
        <v>-643196.54089119995</v>
      </c>
      <c r="L9" s="28">
        <f t="shared" si="1"/>
        <v>-673337.9426217</v>
      </c>
      <c r="M9" s="28">
        <f t="shared" si="1"/>
        <v>-703479.35924320004</v>
      </c>
      <c r="N9" s="28">
        <f t="shared" si="1"/>
        <v>-733620.77139740007</v>
      </c>
      <c r="O9" s="28">
        <f t="shared" si="1"/>
        <v>-763762.18652980006</v>
      </c>
      <c r="P9" s="28">
        <f t="shared" si="1"/>
        <v>-770330.996774</v>
      </c>
      <c r="Q9" s="28">
        <f t="shared" si="1"/>
        <v>-800472.41786279995</v>
      </c>
      <c r="R9" s="28">
        <f t="shared" si="1"/>
        <v>-830613.84044069995</v>
      </c>
      <c r="S9" s="28">
        <f t="shared" si="1"/>
        <v>-860755.23621479992</v>
      </c>
      <c r="T9" s="28">
        <f t="shared" si="1"/>
        <v>-890896.65879269992</v>
      </c>
      <c r="U9" s="18">
        <v>-770330.996774</v>
      </c>
      <c r="V9" s="28">
        <f t="shared" si="2"/>
        <v>0</v>
      </c>
      <c r="X9" s="18">
        <f t="shared" si="3"/>
        <v>-612072.93655642914</v>
      </c>
    </row>
    <row r="10" spans="1:24" x14ac:dyDescent="0.25">
      <c r="C10" t="s">
        <v>11</v>
      </c>
      <c r="D10" s="18">
        <v>-267537.1972387</v>
      </c>
      <c r="E10" s="28">
        <f t="shared" si="1"/>
        <v>-332369.57507399999</v>
      </c>
      <c r="F10" s="28">
        <f t="shared" si="1"/>
        <v>-402410.4810801</v>
      </c>
      <c r="G10" s="28">
        <f t="shared" si="1"/>
        <v>-476959.45529139997</v>
      </c>
      <c r="H10" s="28">
        <f t="shared" si="1"/>
        <v>-553226.77364879998</v>
      </c>
      <c r="I10" s="28">
        <f t="shared" si="1"/>
        <v>-629921.65444840002</v>
      </c>
      <c r="J10" s="28">
        <f t="shared" si="1"/>
        <v>-706917.63939789997</v>
      </c>
      <c r="K10" s="28">
        <f t="shared" si="1"/>
        <v>-782881.00801250001</v>
      </c>
      <c r="L10" s="28">
        <f>K10+L30+L50</f>
        <v>-832823.8581187001</v>
      </c>
      <c r="M10" s="28">
        <f t="shared" si="1"/>
        <v>-906093.1598255001</v>
      </c>
      <c r="N10" s="28">
        <f t="shared" si="1"/>
        <v>-979692.14192740014</v>
      </c>
      <c r="O10" s="28">
        <f t="shared" si="1"/>
        <v>-1053293.9131214002</v>
      </c>
      <c r="P10" s="28">
        <f t="shared" si="1"/>
        <v>-1116871.5139410002</v>
      </c>
      <c r="Q10" s="28">
        <f t="shared" si="1"/>
        <v>-1191178.3069273003</v>
      </c>
      <c r="R10" s="28">
        <f t="shared" si="1"/>
        <v>-1265489.4204133004</v>
      </c>
      <c r="S10" s="28">
        <f t="shared" si="1"/>
        <v>-1338757.3254037003</v>
      </c>
      <c r="T10" s="28">
        <f t="shared" si="1"/>
        <v>-1410957.9101969004</v>
      </c>
      <c r="U10" s="18">
        <v>-1116871.513941</v>
      </c>
      <c r="V10" s="28">
        <f>U10-P10</f>
        <v>0</v>
      </c>
      <c r="X10" s="18">
        <f t="shared" si="3"/>
        <v>-695732.83462799585</v>
      </c>
    </row>
    <row r="11" spans="1:24" ht="13.45" thickBot="1" x14ac:dyDescent="0.3">
      <c r="A11" t="s">
        <v>69</v>
      </c>
      <c r="D11" s="30">
        <f>SUM(D2:D10)</f>
        <v>-933320.32572329999</v>
      </c>
      <c r="E11" s="30">
        <f t="shared" ref="E11:U11" si="4">SUM(E2:E10)</f>
        <v>-1076559.2613418</v>
      </c>
      <c r="F11" s="30">
        <f t="shared" si="4"/>
        <v>-1228232.7158069001</v>
      </c>
      <c r="G11" s="30">
        <f t="shared" si="4"/>
        <v>-1391962.1408414999</v>
      </c>
      <c r="H11" s="30">
        <f t="shared" si="4"/>
        <v>-1564159.2024065</v>
      </c>
      <c r="I11" s="30">
        <f t="shared" si="4"/>
        <v>-1741388.8867243999</v>
      </c>
      <c r="J11" s="30">
        <f t="shared" si="4"/>
        <v>-1928135.4079644</v>
      </c>
      <c r="K11" s="30">
        <f t="shared" si="4"/>
        <v>-2121901.2331262999</v>
      </c>
      <c r="L11" s="30">
        <f t="shared" si="4"/>
        <v>-2297639.7996862</v>
      </c>
      <c r="M11" s="30">
        <f t="shared" si="4"/>
        <v>-2503593.0243773004</v>
      </c>
      <c r="N11" s="30">
        <f t="shared" si="4"/>
        <v>-2713163.4254999999</v>
      </c>
      <c r="O11" s="30">
        <f t="shared" si="4"/>
        <v>-2925392.8434451995</v>
      </c>
      <c r="P11" s="30">
        <f t="shared" si="4"/>
        <v>-3104782.2937493003</v>
      </c>
      <c r="Q11" s="30">
        <f t="shared" si="4"/>
        <v>-3340346.7262296993</v>
      </c>
      <c r="R11" s="30">
        <f t="shared" si="4"/>
        <v>-3579635.4034962002</v>
      </c>
      <c r="S11" s="30">
        <f t="shared" si="4"/>
        <v>-3822931.8071269002</v>
      </c>
      <c r="T11" s="30">
        <f t="shared" si="4"/>
        <v>-4068396.6004841002</v>
      </c>
      <c r="U11" s="30">
        <f t="shared" si="4"/>
        <v>-3104782.2937492998</v>
      </c>
      <c r="V11" s="28">
        <f t="shared" si="2"/>
        <v>0</v>
      </c>
      <c r="X11" s="30">
        <f t="shared" ref="X11" si="5">SUM(X2:X10)</f>
        <v>-1959264.9375797333</v>
      </c>
    </row>
    <row r="12" spans="1:24" x14ac:dyDescent="0.25">
      <c r="A12" t="s">
        <v>6</v>
      </c>
      <c r="B12" t="s">
        <v>102</v>
      </c>
      <c r="C12" t="s">
        <v>27</v>
      </c>
      <c r="D12" s="18"/>
      <c r="E12" s="28">
        <f t="shared" si="1"/>
        <v>0</v>
      </c>
      <c r="F12" s="28">
        <f t="shared" si="1"/>
        <v>0</v>
      </c>
      <c r="G12" s="28">
        <f t="shared" si="1"/>
        <v>0</v>
      </c>
      <c r="H12" s="28">
        <f t="shared" si="1"/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 t="shared" si="1"/>
        <v>0</v>
      </c>
      <c r="T12" s="28">
        <f t="shared" si="1"/>
        <v>0</v>
      </c>
      <c r="U12" s="18">
        <v>0</v>
      </c>
      <c r="V12" s="28">
        <f t="shared" si="2"/>
        <v>0</v>
      </c>
    </row>
    <row r="13" spans="1:24" x14ac:dyDescent="0.25">
      <c r="C13" t="s">
        <v>53</v>
      </c>
      <c r="D13" s="18"/>
      <c r="E13" s="28">
        <f t="shared" si="1"/>
        <v>0</v>
      </c>
      <c r="F13" s="28">
        <f t="shared" si="1"/>
        <v>0</v>
      </c>
      <c r="G13" s="28">
        <f t="shared" si="1"/>
        <v>0</v>
      </c>
      <c r="H13" s="28">
        <f t="shared" si="1"/>
        <v>0</v>
      </c>
      <c r="I13" s="28">
        <f t="shared" si="1"/>
        <v>0</v>
      </c>
      <c r="J13" s="28">
        <f t="shared" si="1"/>
        <v>0</v>
      </c>
      <c r="K13" s="28">
        <f t="shared" si="1"/>
        <v>0</v>
      </c>
      <c r="L13" s="28">
        <f t="shared" si="1"/>
        <v>0</v>
      </c>
      <c r="M13" s="28">
        <f t="shared" si="1"/>
        <v>0</v>
      </c>
      <c r="N13" s="28">
        <f t="shared" si="1"/>
        <v>0</v>
      </c>
      <c r="O13" s="28">
        <f t="shared" si="1"/>
        <v>0</v>
      </c>
      <c r="P13" s="28">
        <f t="shared" si="1"/>
        <v>-6966</v>
      </c>
      <c r="Q13" s="28">
        <f t="shared" si="1"/>
        <v>-6966</v>
      </c>
      <c r="R13" s="28">
        <f t="shared" si="1"/>
        <v>-6966</v>
      </c>
      <c r="S13" s="28">
        <f t="shared" si="1"/>
        <v>-6966</v>
      </c>
      <c r="T13" s="28">
        <f t="shared" si="1"/>
        <v>-6966</v>
      </c>
      <c r="U13" s="18">
        <v>-6966</v>
      </c>
      <c r="V13" s="28">
        <f t="shared" si="2"/>
        <v>0</v>
      </c>
    </row>
    <row r="14" spans="1:24" x14ac:dyDescent="0.25">
      <c r="B14" t="s">
        <v>103</v>
      </c>
      <c r="C14" t="s">
        <v>18</v>
      </c>
      <c r="D14" s="18"/>
      <c r="E14" s="28">
        <f t="shared" si="1"/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-2444.0559164000001</v>
      </c>
      <c r="Q14" s="28">
        <f t="shared" si="1"/>
        <v>-2477.0856091999999</v>
      </c>
      <c r="R14" s="28">
        <f t="shared" si="1"/>
        <v>-2510.1153019999997</v>
      </c>
      <c r="S14" s="28">
        <f t="shared" si="1"/>
        <v>-2543.1449947999995</v>
      </c>
      <c r="T14" s="28">
        <f t="shared" si="1"/>
        <v>-2576.1746875999993</v>
      </c>
      <c r="U14" s="18">
        <v>-2444.0559164000001</v>
      </c>
      <c r="V14" s="28">
        <f t="shared" si="2"/>
        <v>0</v>
      </c>
    </row>
    <row r="15" spans="1:24" x14ac:dyDescent="0.25">
      <c r="C15" t="s">
        <v>33</v>
      </c>
      <c r="D15" s="18"/>
      <c r="E15" s="28">
        <f t="shared" si="1"/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8">
        <f t="shared" si="1"/>
        <v>0</v>
      </c>
      <c r="K15" s="28">
        <f t="shared" si="1"/>
        <v>0</v>
      </c>
      <c r="L15" s="28">
        <f t="shared" si="1"/>
        <v>0</v>
      </c>
      <c r="M15" s="28">
        <f t="shared" si="1"/>
        <v>0</v>
      </c>
      <c r="N15" s="28">
        <f t="shared" si="1"/>
        <v>0</v>
      </c>
      <c r="O15" s="28">
        <f t="shared" si="1"/>
        <v>0</v>
      </c>
      <c r="P15" s="28">
        <f t="shared" si="1"/>
        <v>-70</v>
      </c>
      <c r="Q15" s="28">
        <f t="shared" si="1"/>
        <v>-70</v>
      </c>
      <c r="R15" s="28">
        <f t="shared" si="1"/>
        <v>-70</v>
      </c>
      <c r="S15" s="28">
        <f t="shared" si="1"/>
        <v>-70</v>
      </c>
      <c r="T15" s="28">
        <f t="shared" si="1"/>
        <v>-70</v>
      </c>
      <c r="U15" s="18">
        <v>-70</v>
      </c>
      <c r="V15" s="28">
        <f t="shared" si="2"/>
        <v>0</v>
      </c>
    </row>
    <row r="16" spans="1:24" x14ac:dyDescent="0.25">
      <c r="C16" t="s">
        <v>30</v>
      </c>
      <c r="D16" s="18"/>
      <c r="E16" s="28">
        <f t="shared" si="1"/>
        <v>0</v>
      </c>
      <c r="F16" s="28">
        <f t="shared" si="1"/>
        <v>0</v>
      </c>
      <c r="G16" s="28">
        <f t="shared" si="1"/>
        <v>0</v>
      </c>
      <c r="H16" s="28">
        <f t="shared" si="1"/>
        <v>0</v>
      </c>
      <c r="I16" s="28">
        <f t="shared" si="1"/>
        <v>0</v>
      </c>
      <c r="J16" s="28">
        <f t="shared" si="1"/>
        <v>0</v>
      </c>
      <c r="K16" s="28">
        <f t="shared" si="1"/>
        <v>0</v>
      </c>
      <c r="L16" s="28">
        <f t="shared" si="1"/>
        <v>0</v>
      </c>
      <c r="M16" s="28">
        <f t="shared" si="1"/>
        <v>0</v>
      </c>
      <c r="N16" s="28">
        <f t="shared" si="1"/>
        <v>0</v>
      </c>
      <c r="O16" s="28">
        <f t="shared" si="1"/>
        <v>0</v>
      </c>
      <c r="P16" s="28">
        <f t="shared" si="1"/>
        <v>-1610.7728</v>
      </c>
      <c r="Q16" s="28">
        <f t="shared" si="1"/>
        <v>-1610.7728</v>
      </c>
      <c r="R16" s="28">
        <f t="shared" si="1"/>
        <v>-1610.9874221999999</v>
      </c>
      <c r="S16" s="28">
        <f t="shared" si="1"/>
        <v>-1611.4144539999998</v>
      </c>
      <c r="T16" s="28">
        <f t="shared" si="1"/>
        <v>-1611.8414857999996</v>
      </c>
      <c r="U16" s="18">
        <v>-1610.7728000000002</v>
      </c>
      <c r="V16" s="28">
        <f t="shared" si="2"/>
        <v>0</v>
      </c>
    </row>
    <row r="17" spans="1:22" x14ac:dyDescent="0.25">
      <c r="B17" t="s">
        <v>101</v>
      </c>
      <c r="C17" t="s">
        <v>44</v>
      </c>
      <c r="D17" s="18"/>
      <c r="E17" s="28">
        <f t="shared" si="1"/>
        <v>0</v>
      </c>
      <c r="F17" s="28">
        <f t="shared" si="1"/>
        <v>0</v>
      </c>
      <c r="G17" s="28">
        <f t="shared" si="1"/>
        <v>0</v>
      </c>
      <c r="H17" s="28">
        <f t="shared" si="1"/>
        <v>0</v>
      </c>
      <c r="I17" s="28">
        <f t="shared" si="1"/>
        <v>0</v>
      </c>
      <c r="J17" s="28">
        <f t="shared" si="1"/>
        <v>0</v>
      </c>
      <c r="K17" s="28">
        <f t="shared" si="1"/>
        <v>0</v>
      </c>
      <c r="L17" s="28">
        <f t="shared" si="1"/>
        <v>0</v>
      </c>
      <c r="M17" s="28">
        <f t="shared" si="1"/>
        <v>0</v>
      </c>
      <c r="N17" s="28">
        <f t="shared" si="1"/>
        <v>0</v>
      </c>
      <c r="O17" s="28">
        <f t="shared" si="1"/>
        <v>0</v>
      </c>
      <c r="P17" s="28">
        <f t="shared" si="1"/>
        <v>-23572.601909999998</v>
      </c>
      <c r="Q17" s="28">
        <f t="shared" si="1"/>
        <v>-23572.601909999998</v>
      </c>
      <c r="R17" s="28">
        <f t="shared" si="1"/>
        <v>-23572.601909999998</v>
      </c>
      <c r="S17" s="28">
        <f t="shared" si="1"/>
        <v>-23572.601909999998</v>
      </c>
      <c r="T17" s="28">
        <f t="shared" si="1"/>
        <v>-23572.601909999998</v>
      </c>
      <c r="U17" s="18">
        <v>-23572.601909999998</v>
      </c>
      <c r="V17" s="28">
        <f t="shared" si="2"/>
        <v>0</v>
      </c>
    </row>
    <row r="18" spans="1:22" x14ac:dyDescent="0.25">
      <c r="C18" t="s">
        <v>11</v>
      </c>
      <c r="D18" s="18">
        <v>-1458.32466</v>
      </c>
      <c r="E18" s="28">
        <f t="shared" si="1"/>
        <v>-1458.32466</v>
      </c>
      <c r="F18" s="28">
        <f t="shared" si="1"/>
        <v>-1458.32466</v>
      </c>
      <c r="G18" s="28">
        <f t="shared" si="1"/>
        <v>-1458.32466</v>
      </c>
      <c r="H18" s="28">
        <f t="shared" si="1"/>
        <v>-1458.32466</v>
      </c>
      <c r="I18" s="28">
        <f t="shared" si="1"/>
        <v>-1483.0305516000001</v>
      </c>
      <c r="J18" s="28">
        <f t="shared" si="1"/>
        <v>-1525.8908262</v>
      </c>
      <c r="K18" s="28">
        <f t="shared" si="1"/>
        <v>-2211.6441568</v>
      </c>
      <c r="L18" s="28">
        <f t="shared" si="1"/>
        <v>-2234.6397086000002</v>
      </c>
      <c r="M18" s="28">
        <f t="shared" si="1"/>
        <v>-2582.0024204000001</v>
      </c>
      <c r="N18" s="28">
        <f t="shared" si="1"/>
        <v>-2604.9979722000003</v>
      </c>
      <c r="O18" s="28">
        <f t="shared" si="1"/>
        <v>-2627.9935240000004</v>
      </c>
      <c r="P18" s="28">
        <f t="shared" si="1"/>
        <v>-13046.797717400001</v>
      </c>
      <c r="Q18" s="28">
        <f t="shared" si="1"/>
        <v>-13104.900593400002</v>
      </c>
      <c r="R18" s="28">
        <f t="shared" si="1"/>
        <v>-13163.003469400002</v>
      </c>
      <c r="S18" s="28">
        <f t="shared" si="1"/>
        <v>-13212.548008600003</v>
      </c>
      <c r="T18" s="28">
        <f t="shared" si="1"/>
        <v>-13253.363840800002</v>
      </c>
      <c r="U18" s="18">
        <v>-13046.797717400001</v>
      </c>
      <c r="V18" s="28">
        <f t="shared" si="2"/>
        <v>0</v>
      </c>
    </row>
    <row r="19" spans="1:22" ht="13.45" thickBot="1" x14ac:dyDescent="0.3">
      <c r="A19" t="s">
        <v>70</v>
      </c>
      <c r="D19" s="30">
        <f>SUM(D12:D18)</f>
        <v>-1458.32466</v>
      </c>
      <c r="E19" s="30">
        <f t="shared" ref="E19:U19" si="6">SUM(E12:E18)</f>
        <v>-1458.32466</v>
      </c>
      <c r="F19" s="30">
        <f t="shared" si="6"/>
        <v>-1458.32466</v>
      </c>
      <c r="G19" s="30">
        <f t="shared" si="6"/>
        <v>-1458.32466</v>
      </c>
      <c r="H19" s="30">
        <f t="shared" si="6"/>
        <v>-1458.32466</v>
      </c>
      <c r="I19" s="30">
        <f t="shared" si="6"/>
        <v>-1483.0305516000001</v>
      </c>
      <c r="J19" s="30">
        <f t="shared" si="6"/>
        <v>-1525.8908262</v>
      </c>
      <c r="K19" s="30">
        <f t="shared" si="6"/>
        <v>-2211.6441568</v>
      </c>
      <c r="L19" s="30">
        <f t="shared" si="6"/>
        <v>-2234.6397086000002</v>
      </c>
      <c r="M19" s="30">
        <f t="shared" si="6"/>
        <v>-2582.0024204000001</v>
      </c>
      <c r="N19" s="30">
        <f t="shared" si="6"/>
        <v>-2604.9979722000003</v>
      </c>
      <c r="O19" s="30">
        <f t="shared" si="6"/>
        <v>-2627.9935240000004</v>
      </c>
      <c r="P19" s="30">
        <f t="shared" si="6"/>
        <v>-47710.228343800001</v>
      </c>
      <c r="Q19" s="30">
        <f t="shared" si="6"/>
        <v>-47801.360912600001</v>
      </c>
      <c r="R19" s="30">
        <f t="shared" si="6"/>
        <v>-47892.708103600002</v>
      </c>
      <c r="S19" s="30">
        <f t="shared" si="6"/>
        <v>-47975.709367399999</v>
      </c>
      <c r="T19" s="30">
        <f t="shared" si="6"/>
        <v>-48049.981924200001</v>
      </c>
      <c r="U19" s="30">
        <f t="shared" si="6"/>
        <v>-47710.228343800001</v>
      </c>
      <c r="V19" s="28">
        <f t="shared" si="2"/>
        <v>0</v>
      </c>
    </row>
    <row r="20" spans="1:22" x14ac:dyDescent="0.25">
      <c r="Q20"/>
      <c r="U20" s="18"/>
    </row>
    <row r="21" spans="1:22" s="6" customFormat="1" x14ac:dyDescent="0.25">
      <c r="A21" s="6" t="s">
        <v>0</v>
      </c>
      <c r="B21" s="6" t="s">
        <v>104</v>
      </c>
      <c r="C21" s="6" t="s">
        <v>3</v>
      </c>
      <c r="D21" s="29">
        <v>201812</v>
      </c>
      <c r="E21" s="29">
        <v>201901</v>
      </c>
      <c r="F21" s="29">
        <v>201902</v>
      </c>
      <c r="G21" s="29">
        <v>201903</v>
      </c>
      <c r="H21" s="29">
        <v>201904</v>
      </c>
      <c r="I21" s="29">
        <v>201905</v>
      </c>
      <c r="J21" s="29">
        <v>201906</v>
      </c>
      <c r="K21" s="29">
        <v>201907</v>
      </c>
      <c r="L21" s="29">
        <v>201908</v>
      </c>
      <c r="M21" s="29">
        <v>201909</v>
      </c>
      <c r="N21" s="29">
        <v>201910</v>
      </c>
      <c r="O21" s="29">
        <v>201911</v>
      </c>
      <c r="P21" s="29">
        <v>201912</v>
      </c>
      <c r="Q21" s="29">
        <v>202001</v>
      </c>
      <c r="R21" s="29">
        <v>202002</v>
      </c>
      <c r="S21" s="29">
        <v>202003</v>
      </c>
      <c r="T21" s="29">
        <v>202004</v>
      </c>
      <c r="U21" s="29">
        <v>201912</v>
      </c>
    </row>
    <row r="22" spans="1:22" x14ac:dyDescent="0.25">
      <c r="A22" t="s">
        <v>12</v>
      </c>
      <c r="B22" t="s">
        <v>102</v>
      </c>
      <c r="C22" t="s">
        <v>27</v>
      </c>
      <c r="D22" s="18"/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f>SUM(E22:P22)</f>
        <v>0</v>
      </c>
    </row>
    <row r="23" spans="1:22" x14ac:dyDescent="0.25">
      <c r="C23" t="s">
        <v>53</v>
      </c>
      <c r="D23" s="18"/>
      <c r="E23" s="18">
        <v>-23255.63</v>
      </c>
      <c r="F23" s="18">
        <v>-26446.12</v>
      </c>
      <c r="G23" s="18">
        <v>-33884.07</v>
      </c>
      <c r="H23" s="18">
        <v>-40626.980000000003</v>
      </c>
      <c r="I23" s="18">
        <v>-45003.53</v>
      </c>
      <c r="J23" s="18">
        <v>-53940.9</v>
      </c>
      <c r="K23" s="18">
        <v>-61761.279999999999</v>
      </c>
      <c r="L23" s="18">
        <v>-66525.039999999994</v>
      </c>
      <c r="M23" s="18">
        <v>-73083.62</v>
      </c>
      <c r="N23" s="18">
        <v>-76192.460000000006</v>
      </c>
      <c r="O23" s="18">
        <v>-78609.710000000006</v>
      </c>
      <c r="P23" s="18">
        <v>-87838.43</v>
      </c>
      <c r="Q23" s="18">
        <v>-98739.35</v>
      </c>
      <c r="R23" s="18">
        <v>-102091.33</v>
      </c>
      <c r="S23" s="18">
        <v>-106890.24000000001</v>
      </c>
      <c r="T23" s="18">
        <v>-110173.96</v>
      </c>
      <c r="U23" s="18">
        <f t="shared" ref="U23:U38" si="7">SUM(E23:P23)</f>
        <v>-667167.77</v>
      </c>
    </row>
    <row r="24" spans="1:22" x14ac:dyDescent="0.25">
      <c r="B24" t="s">
        <v>103</v>
      </c>
      <c r="C24" t="s">
        <v>22</v>
      </c>
      <c r="D24" s="18"/>
      <c r="E24" s="18">
        <v>-3.97</v>
      </c>
      <c r="F24" s="18">
        <v>-3.97</v>
      </c>
      <c r="G24" s="18">
        <v>-3.97</v>
      </c>
      <c r="H24" s="18">
        <v>-3.97</v>
      </c>
      <c r="I24" s="18">
        <v>-3.97</v>
      </c>
      <c r="J24" s="18">
        <v>-3.97</v>
      </c>
      <c r="K24" s="18">
        <v>-3.97</v>
      </c>
      <c r="L24" s="18">
        <v>-3.97</v>
      </c>
      <c r="M24" s="18">
        <v>-3.97</v>
      </c>
      <c r="N24" s="18">
        <v>-3.97</v>
      </c>
      <c r="O24" s="18">
        <v>-3.97</v>
      </c>
      <c r="P24" s="18">
        <v>-3.97</v>
      </c>
      <c r="Q24" s="18">
        <v>-3.97</v>
      </c>
      <c r="R24" s="18">
        <v>-3.97</v>
      </c>
      <c r="S24" s="18">
        <v>-3.97</v>
      </c>
      <c r="T24" s="18">
        <v>-3.97</v>
      </c>
      <c r="U24" s="18">
        <f t="shared" si="7"/>
        <v>-47.639999999999993</v>
      </c>
    </row>
    <row r="25" spans="1:22" x14ac:dyDescent="0.25">
      <c r="C25" t="s">
        <v>38</v>
      </c>
      <c r="D25" s="18"/>
      <c r="E25" s="18">
        <v>-6545.459667099999</v>
      </c>
      <c r="F25" s="18">
        <v>-6545.459667099999</v>
      </c>
      <c r="G25" s="18">
        <v>-6545.459667099999</v>
      </c>
      <c r="H25" s="18">
        <v>-6545.459667099999</v>
      </c>
      <c r="I25" s="18">
        <v>-6545.459667099999</v>
      </c>
      <c r="J25" s="18">
        <v>-6545.459667099999</v>
      </c>
      <c r="K25" s="18">
        <v>-6545.459667099999</v>
      </c>
      <c r="L25" s="18">
        <v>-6545.459667099999</v>
      </c>
      <c r="M25" s="18">
        <v>-6545.459667099999</v>
      </c>
      <c r="N25" s="18">
        <v>-6545.459667099999</v>
      </c>
      <c r="O25" s="18">
        <v>-6545.459667099999</v>
      </c>
      <c r="P25" s="18">
        <v>-6545.459667099999</v>
      </c>
      <c r="Q25" s="18">
        <v>-6545.459667099999</v>
      </c>
      <c r="R25" s="18">
        <v>-6545.459667099999</v>
      </c>
      <c r="S25" s="18">
        <v>-6545.459667099999</v>
      </c>
      <c r="T25" s="18">
        <v>-6545.459667099999</v>
      </c>
      <c r="U25" s="18">
        <f t="shared" si="7"/>
        <v>-78545.516005199985</v>
      </c>
    </row>
    <row r="26" spans="1:22" x14ac:dyDescent="0.25">
      <c r="C26" t="s">
        <v>18</v>
      </c>
      <c r="D26" s="18"/>
      <c r="E26" s="18">
        <v>-16097.513210900002</v>
      </c>
      <c r="F26" s="18">
        <v>-16099.065241400001</v>
      </c>
      <c r="G26" s="18">
        <v>-16106.824941500001</v>
      </c>
      <c r="H26" s="18">
        <v>-16114.930112800001</v>
      </c>
      <c r="I26" s="18">
        <v>-16127.580017300001</v>
      </c>
      <c r="J26" s="18">
        <v>-16140.928309700001</v>
      </c>
      <c r="K26" s="18">
        <v>-16144.843153600001</v>
      </c>
      <c r="L26" s="18">
        <v>-16150.232206500001</v>
      </c>
      <c r="M26" s="18">
        <v>-16159.723729900001</v>
      </c>
      <c r="N26" s="18">
        <v>-16164.890906900002</v>
      </c>
      <c r="O26" s="18">
        <v>-16167.467049900002</v>
      </c>
      <c r="P26" s="18">
        <v>-16464.446640600003</v>
      </c>
      <c r="Q26" s="18">
        <v>-18128.258050800003</v>
      </c>
      <c r="R26" s="18">
        <v>-18132.500559100001</v>
      </c>
      <c r="S26" s="18">
        <v>-18138.181640900002</v>
      </c>
      <c r="T26" s="18">
        <v>-18141.748035400004</v>
      </c>
      <c r="U26" s="18">
        <f t="shared" si="7"/>
        <v>-193938.44552100002</v>
      </c>
    </row>
    <row r="27" spans="1:22" x14ac:dyDescent="0.25">
      <c r="C27" t="s">
        <v>33</v>
      </c>
      <c r="D27" s="18"/>
      <c r="E27" s="18">
        <v>-401.2</v>
      </c>
      <c r="F27" s="18">
        <v>-401.2</v>
      </c>
      <c r="G27" s="18">
        <v>-403.36</v>
      </c>
      <c r="H27" s="18">
        <v>-161.58000000000001</v>
      </c>
      <c r="I27" s="18">
        <v>-161.58000000000001</v>
      </c>
      <c r="J27" s="18">
        <v>-165.25</v>
      </c>
      <c r="K27" s="18">
        <v>-168.88</v>
      </c>
      <c r="L27" s="18">
        <v>-168.85</v>
      </c>
      <c r="M27" s="18">
        <v>-181.89</v>
      </c>
      <c r="N27" s="18">
        <v>-194.93</v>
      </c>
      <c r="O27" s="18">
        <v>-194.93</v>
      </c>
      <c r="P27" s="18">
        <v>-180.93</v>
      </c>
      <c r="Q27" s="18">
        <v>-194.93</v>
      </c>
      <c r="R27" s="18">
        <v>-207.9</v>
      </c>
      <c r="S27" s="18">
        <v>-223.18</v>
      </c>
      <c r="T27" s="18">
        <v>-225.5</v>
      </c>
      <c r="U27" s="18">
        <f t="shared" si="7"/>
        <v>-2784.579999999999</v>
      </c>
    </row>
    <row r="28" spans="1:22" x14ac:dyDescent="0.25">
      <c r="C28" t="s">
        <v>30</v>
      </c>
      <c r="D28" s="18"/>
      <c r="E28" s="18">
        <v>-1961.3935984000002</v>
      </c>
      <c r="F28" s="18">
        <v>-1995.3437328000002</v>
      </c>
      <c r="G28" s="18">
        <v>-2095.3466150000004</v>
      </c>
      <c r="H28" s="18">
        <v>-2335.4157408000001</v>
      </c>
      <c r="I28" s="18">
        <v>-2551.2880598000002</v>
      </c>
      <c r="J28" s="18">
        <v>-2812.6027576000001</v>
      </c>
      <c r="K28" s="18">
        <v>-3036.6085942</v>
      </c>
      <c r="L28" s="18">
        <v>-6260.7628496000007</v>
      </c>
      <c r="M28" s="18">
        <v>-6567.8429658000014</v>
      </c>
      <c r="N28" s="18">
        <v>-6728.2962926</v>
      </c>
      <c r="O28" s="18">
        <v>-6964.6949018000005</v>
      </c>
      <c r="P28" s="18">
        <v>-6789.9172026000006</v>
      </c>
      <c r="Q28" s="18">
        <v>-7504.2506874000001</v>
      </c>
      <c r="R28" s="18">
        <v>-7854.9809764000011</v>
      </c>
      <c r="S28" s="18">
        <v>-8086.0715582000012</v>
      </c>
      <c r="T28" s="18">
        <v>-8032.1482836000014</v>
      </c>
      <c r="U28" s="18">
        <f t="shared" si="7"/>
        <v>-50099.513311000002</v>
      </c>
    </row>
    <row r="29" spans="1:22" x14ac:dyDescent="0.25">
      <c r="B29" t="s">
        <v>101</v>
      </c>
      <c r="C29" t="s">
        <v>44</v>
      </c>
      <c r="D29" s="18"/>
      <c r="E29" s="18">
        <v>-30141.3913068</v>
      </c>
      <c r="F29" s="18">
        <v>-30141.389817699997</v>
      </c>
      <c r="G29" s="18">
        <v>-30141.419599699999</v>
      </c>
      <c r="H29" s="18">
        <v>-30141.407686899998</v>
      </c>
      <c r="I29" s="18">
        <v>-30141.395774099998</v>
      </c>
      <c r="J29" s="18">
        <v>-30141.425556099995</v>
      </c>
      <c r="K29" s="18">
        <v>-30141.415132399998</v>
      </c>
      <c r="L29" s="18">
        <v>-30141.401730499994</v>
      </c>
      <c r="M29" s="18">
        <v>-30141.416621499997</v>
      </c>
      <c r="N29" s="18">
        <v>-30141.412154199996</v>
      </c>
      <c r="O29" s="18">
        <v>-30141.415132399998</v>
      </c>
      <c r="P29" s="18">
        <v>-24161.782194199997</v>
      </c>
      <c r="Q29" s="18">
        <v>-30141.421088799998</v>
      </c>
      <c r="R29" s="18">
        <v>-30141.422577899997</v>
      </c>
      <c r="S29" s="18">
        <v>-30141.395774099998</v>
      </c>
      <c r="T29" s="18">
        <v>-30141.422577899997</v>
      </c>
      <c r="U29" s="18">
        <f t="shared" si="7"/>
        <v>-355717.27270649996</v>
      </c>
    </row>
    <row r="30" spans="1:22" x14ac:dyDescent="0.25">
      <c r="C30" t="s">
        <v>11</v>
      </c>
      <c r="D30" s="18"/>
      <c r="E30" s="18">
        <v>-64832.377835300002</v>
      </c>
      <c r="F30" s="18">
        <v>-70040.906006100005</v>
      </c>
      <c r="G30" s="18">
        <v>-74548.974211299996</v>
      </c>
      <c r="H30" s="18">
        <v>-76267.318357400014</v>
      </c>
      <c r="I30" s="18">
        <v>-76694.880799600011</v>
      </c>
      <c r="J30" s="18">
        <v>-76995.984949499994</v>
      </c>
      <c r="K30" s="18">
        <v>-75963.368614599996</v>
      </c>
      <c r="L30" s="18">
        <v>-73575.197686400003</v>
      </c>
      <c r="M30" s="18">
        <v>-73269.301706800004</v>
      </c>
      <c r="N30" s="18">
        <v>-73598.982101900008</v>
      </c>
      <c r="O30" s="18">
        <v>-73601.771194000001</v>
      </c>
      <c r="P30" s="18">
        <v>-70794.821039600007</v>
      </c>
      <c r="Q30" s="18">
        <v>-74306.792986300003</v>
      </c>
      <c r="R30" s="18">
        <v>-74311.113486000002</v>
      </c>
      <c r="S30" s="18">
        <v>-73267.904990400013</v>
      </c>
      <c r="T30" s="18">
        <v>-72200.584793200003</v>
      </c>
      <c r="U30" s="18">
        <f t="shared" si="7"/>
        <v>-880183.88450250006</v>
      </c>
    </row>
    <row r="31" spans="1:22" ht="13.45" thickBot="1" x14ac:dyDescent="0.3">
      <c r="A31" t="s">
        <v>69</v>
      </c>
      <c r="D31" s="30">
        <f>SUM(D22:D30)</f>
        <v>0</v>
      </c>
      <c r="E31" s="30">
        <f t="shared" ref="E31:U31" si="8">SUM(E22:E30)</f>
        <v>-143238.93561849999</v>
      </c>
      <c r="F31" s="30">
        <f t="shared" si="8"/>
        <v>-151673.45446510002</v>
      </c>
      <c r="G31" s="30">
        <f t="shared" si="8"/>
        <v>-163729.42503459999</v>
      </c>
      <c r="H31" s="30">
        <f t="shared" si="8"/>
        <v>-172197.06156500001</v>
      </c>
      <c r="I31" s="30">
        <f t="shared" si="8"/>
        <v>-177229.68431790001</v>
      </c>
      <c r="J31" s="30">
        <f t="shared" si="8"/>
        <v>-186746.52123999997</v>
      </c>
      <c r="K31" s="30">
        <f t="shared" si="8"/>
        <v>-193765.82516190002</v>
      </c>
      <c r="L31" s="30">
        <f t="shared" si="8"/>
        <v>-199370.91414010001</v>
      </c>
      <c r="M31" s="30">
        <f t="shared" si="8"/>
        <v>-205953.22469109998</v>
      </c>
      <c r="N31" s="30">
        <f t="shared" si="8"/>
        <v>-209570.40112270002</v>
      </c>
      <c r="O31" s="30">
        <f t="shared" si="8"/>
        <v>-212229.41794520002</v>
      </c>
      <c r="P31" s="30">
        <f t="shared" si="8"/>
        <v>-212779.75674409998</v>
      </c>
      <c r="Q31" s="30">
        <f t="shared" si="8"/>
        <v>-235564.43248040002</v>
      </c>
      <c r="R31" s="30">
        <f t="shared" si="8"/>
        <v>-239288.67726650002</v>
      </c>
      <c r="S31" s="30">
        <f t="shared" si="8"/>
        <v>-243296.40363070002</v>
      </c>
      <c r="T31" s="30">
        <f t="shared" si="8"/>
        <v>-245464.79335719999</v>
      </c>
      <c r="U31" s="30">
        <f t="shared" si="8"/>
        <v>-2228484.6220462001</v>
      </c>
    </row>
    <row r="32" spans="1:22" x14ac:dyDescent="0.25">
      <c r="A32" t="s">
        <v>6</v>
      </c>
      <c r="B32" t="s">
        <v>102</v>
      </c>
      <c r="C32" t="s">
        <v>27</v>
      </c>
      <c r="D32" s="18"/>
      <c r="E32" s="18"/>
      <c r="F32" s="18"/>
      <c r="G32" s="18"/>
      <c r="H32" s="18"/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f t="shared" si="7"/>
        <v>0</v>
      </c>
    </row>
    <row r="33" spans="1:21" x14ac:dyDescent="0.25">
      <c r="C33" t="s">
        <v>53</v>
      </c>
      <c r="D33" s="18"/>
      <c r="E33" s="18"/>
      <c r="F33" s="18"/>
      <c r="G33" s="18"/>
      <c r="H33" s="18"/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-1341</v>
      </c>
      <c r="Q33" s="18">
        <v>0</v>
      </c>
      <c r="R33" s="18">
        <v>0</v>
      </c>
      <c r="S33" s="18">
        <v>0</v>
      </c>
      <c r="T33" s="18">
        <v>0</v>
      </c>
      <c r="U33" s="18">
        <f t="shared" si="7"/>
        <v>-1341</v>
      </c>
    </row>
    <row r="34" spans="1:21" x14ac:dyDescent="0.25">
      <c r="B34" t="s">
        <v>103</v>
      </c>
      <c r="C34" t="s">
        <v>18</v>
      </c>
      <c r="D34" s="18"/>
      <c r="E34" s="18"/>
      <c r="F34" s="18"/>
      <c r="G34" s="18"/>
      <c r="H34" s="18"/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-701.24640640000007</v>
      </c>
      <c r="Q34" s="18">
        <v>-33.029692799999999</v>
      </c>
      <c r="R34" s="18">
        <v>-33.029692799999999</v>
      </c>
      <c r="S34" s="18">
        <v>-33.029692799999999</v>
      </c>
      <c r="T34" s="18">
        <v>-33.029692799999999</v>
      </c>
      <c r="U34" s="18">
        <f t="shared" si="7"/>
        <v>-701.24640640000007</v>
      </c>
    </row>
    <row r="35" spans="1:21" x14ac:dyDescent="0.25">
      <c r="C35" t="s">
        <v>33</v>
      </c>
      <c r="D35" s="18"/>
      <c r="E35" s="18"/>
      <c r="F35" s="18"/>
      <c r="G35" s="18"/>
      <c r="H35" s="18"/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-14</v>
      </c>
      <c r="Q35" s="18">
        <v>0</v>
      </c>
      <c r="R35" s="18">
        <v>0</v>
      </c>
      <c r="S35" s="18">
        <v>0</v>
      </c>
      <c r="T35" s="18">
        <v>0</v>
      </c>
      <c r="U35" s="18">
        <f t="shared" si="7"/>
        <v>-14</v>
      </c>
    </row>
    <row r="36" spans="1:21" x14ac:dyDescent="0.25">
      <c r="C36" t="s">
        <v>30</v>
      </c>
      <c r="D36" s="18"/>
      <c r="E36" s="18"/>
      <c r="F36" s="18"/>
      <c r="G36" s="18"/>
      <c r="H36" s="18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-454.46804000000003</v>
      </c>
      <c r="Q36" s="18">
        <v>0</v>
      </c>
      <c r="R36" s="18">
        <v>-0.21462220000000001</v>
      </c>
      <c r="S36" s="18">
        <v>-0.42703180000000002</v>
      </c>
      <c r="T36" s="18">
        <v>-0.42703180000000002</v>
      </c>
      <c r="U36" s="18">
        <f t="shared" si="7"/>
        <v>-454.46804000000003</v>
      </c>
    </row>
    <row r="37" spans="1:21" x14ac:dyDescent="0.25">
      <c r="B37" t="s">
        <v>101</v>
      </c>
      <c r="C37" t="s">
        <v>44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>
        <v>-5979.6299599999993</v>
      </c>
      <c r="R37" s="18"/>
      <c r="S37" s="18"/>
      <c r="T37" s="18"/>
      <c r="U37" s="18">
        <f t="shared" si="7"/>
        <v>-5979.6299599999993</v>
      </c>
    </row>
    <row r="38" spans="1:21" x14ac:dyDescent="0.25">
      <c r="C38" t="s">
        <v>11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-24.705891600000001</v>
      </c>
      <c r="J38" s="18">
        <v>-42.860274600000004</v>
      </c>
      <c r="K38" s="18">
        <v>-685.75333060000003</v>
      </c>
      <c r="L38" s="18">
        <v>-22.995551800000001</v>
      </c>
      <c r="M38" s="18">
        <v>-347.3627118</v>
      </c>
      <c r="N38" s="18">
        <v>-22.995551800000001</v>
      </c>
      <c r="O38" s="18">
        <v>-22.995551800000001</v>
      </c>
      <c r="P38" s="18">
        <v>-3201.5839734000001</v>
      </c>
      <c r="Q38" s="18">
        <v>-58.102876000000009</v>
      </c>
      <c r="R38" s="18">
        <v>-58.102876000000009</v>
      </c>
      <c r="S38" s="18">
        <v>-49.544539200000003</v>
      </c>
      <c r="T38" s="18">
        <v>-40.815832200000003</v>
      </c>
      <c r="U38" s="18">
        <f t="shared" si="7"/>
        <v>-4371.2528374000003</v>
      </c>
    </row>
    <row r="39" spans="1:21" ht="13.45" thickBot="1" x14ac:dyDescent="0.3">
      <c r="A39" t="s">
        <v>70</v>
      </c>
      <c r="D39" s="30">
        <f>SUM(D32:D38)</f>
        <v>0</v>
      </c>
      <c r="E39" s="30">
        <f t="shared" ref="E39:T39" si="9">SUM(E32:E38)</f>
        <v>0</v>
      </c>
      <c r="F39" s="30">
        <f t="shared" si="9"/>
        <v>0</v>
      </c>
      <c r="G39" s="30">
        <f t="shared" si="9"/>
        <v>0</v>
      </c>
      <c r="H39" s="30">
        <f t="shared" si="9"/>
        <v>0</v>
      </c>
      <c r="I39" s="30">
        <f t="shared" si="9"/>
        <v>-24.705891600000001</v>
      </c>
      <c r="J39" s="30">
        <f t="shared" si="9"/>
        <v>-42.860274600000004</v>
      </c>
      <c r="K39" s="30">
        <f t="shared" si="9"/>
        <v>-685.75333060000003</v>
      </c>
      <c r="L39" s="30">
        <f t="shared" si="9"/>
        <v>-22.995551800000001</v>
      </c>
      <c r="M39" s="30">
        <f t="shared" si="9"/>
        <v>-347.3627118</v>
      </c>
      <c r="N39" s="30">
        <f t="shared" si="9"/>
        <v>-22.995551800000001</v>
      </c>
      <c r="O39" s="30">
        <f t="shared" si="9"/>
        <v>-22.995551800000001</v>
      </c>
      <c r="P39" s="30">
        <f t="shared" si="9"/>
        <v>-11691.9283798</v>
      </c>
      <c r="Q39" s="30">
        <f t="shared" si="9"/>
        <v>-91.132568800000001</v>
      </c>
      <c r="R39" s="30">
        <f t="shared" si="9"/>
        <v>-91.347191000000009</v>
      </c>
      <c r="S39" s="30">
        <f t="shared" si="9"/>
        <v>-83.001263800000004</v>
      </c>
      <c r="T39" s="30">
        <f t="shared" si="9"/>
        <v>-74.272556800000004</v>
      </c>
      <c r="U39" s="30">
        <f t="shared" ref="U39" si="10">SUM(U32:U38)</f>
        <v>-12861.597243799999</v>
      </c>
    </row>
    <row r="40" spans="1:21" x14ac:dyDescent="0.25"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R40" s="18"/>
      <c r="S40" s="18"/>
      <c r="T40" s="18"/>
      <c r="U40" s="18"/>
    </row>
    <row r="41" spans="1:21" s="6" customFormat="1" x14ac:dyDescent="0.25">
      <c r="A41" s="6" t="s">
        <v>0</v>
      </c>
      <c r="B41" s="6" t="s">
        <v>104</v>
      </c>
      <c r="C41" s="6" t="s">
        <v>3</v>
      </c>
      <c r="D41" s="29">
        <v>201812</v>
      </c>
      <c r="E41" s="29">
        <v>201901</v>
      </c>
      <c r="F41" s="29">
        <v>201902</v>
      </c>
      <c r="G41" s="29">
        <v>201903</v>
      </c>
      <c r="H41" s="29">
        <v>201904</v>
      </c>
      <c r="I41" s="29">
        <v>201905</v>
      </c>
      <c r="J41" s="29">
        <v>201906</v>
      </c>
      <c r="K41" s="29">
        <v>201907</v>
      </c>
      <c r="L41" s="29">
        <v>201908</v>
      </c>
      <c r="M41" s="29">
        <v>201909</v>
      </c>
      <c r="N41" s="29">
        <v>201910</v>
      </c>
      <c r="O41" s="29">
        <v>201911</v>
      </c>
      <c r="P41" s="29">
        <v>201912</v>
      </c>
      <c r="Q41" s="29">
        <v>202001</v>
      </c>
      <c r="R41" s="29">
        <v>202002</v>
      </c>
      <c r="S41" s="29">
        <v>202003</v>
      </c>
      <c r="T41" s="29">
        <v>202004</v>
      </c>
      <c r="U41" s="29">
        <v>201912</v>
      </c>
    </row>
    <row r="42" spans="1:21" x14ac:dyDescent="0.25">
      <c r="A42" t="s">
        <v>12</v>
      </c>
      <c r="B42" t="s">
        <v>102</v>
      </c>
      <c r="C42" t="s">
        <v>27</v>
      </c>
      <c r="D42" s="18"/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 t="shared" ref="U42:U50" si="11">SUM(E42:P42)</f>
        <v>0</v>
      </c>
    </row>
    <row r="43" spans="1:21" x14ac:dyDescent="0.25">
      <c r="C43" t="s">
        <v>53</v>
      </c>
      <c r="D43" s="18"/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5625</v>
      </c>
      <c r="Q43" s="18">
        <v>0</v>
      </c>
      <c r="R43" s="18">
        <v>0</v>
      </c>
      <c r="S43" s="18">
        <v>0</v>
      </c>
      <c r="T43" s="18">
        <v>0</v>
      </c>
      <c r="U43" s="18">
        <f t="shared" si="11"/>
        <v>5625</v>
      </c>
    </row>
    <row r="44" spans="1:21" x14ac:dyDescent="0.25">
      <c r="B44" t="s">
        <v>103</v>
      </c>
      <c r="C44" t="s">
        <v>22</v>
      </c>
      <c r="D44" s="18"/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f t="shared" si="11"/>
        <v>0</v>
      </c>
    </row>
    <row r="45" spans="1:21" x14ac:dyDescent="0.25">
      <c r="C45" t="s">
        <v>38</v>
      </c>
      <c r="D45" s="18"/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 t="shared" si="11"/>
        <v>0</v>
      </c>
    </row>
    <row r="46" spans="1:21" x14ac:dyDescent="0.25">
      <c r="C46" t="s">
        <v>18</v>
      </c>
      <c r="D46" s="18"/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1742.80951</v>
      </c>
      <c r="Q46" s="18">
        <v>0</v>
      </c>
      <c r="R46" s="18">
        <v>0</v>
      </c>
      <c r="S46" s="18">
        <v>0</v>
      </c>
      <c r="T46" s="18">
        <v>0</v>
      </c>
      <c r="U46" s="18">
        <f t="shared" si="11"/>
        <v>1742.80951</v>
      </c>
    </row>
    <row r="47" spans="1:21" x14ac:dyDescent="0.25">
      <c r="C47" t="s">
        <v>33</v>
      </c>
      <c r="D47" s="18"/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56</v>
      </c>
      <c r="Q47" s="18">
        <v>0</v>
      </c>
      <c r="R47" s="18">
        <v>0</v>
      </c>
      <c r="S47" s="18">
        <v>0</v>
      </c>
      <c r="T47" s="18">
        <v>0</v>
      </c>
      <c r="U47" s="18">
        <f t="shared" si="11"/>
        <v>56</v>
      </c>
    </row>
    <row r="48" spans="1:21" x14ac:dyDescent="0.25">
      <c r="C48" t="s">
        <v>30</v>
      </c>
      <c r="D48" s="18"/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1156.30476</v>
      </c>
      <c r="Q48" s="18">
        <v>0</v>
      </c>
      <c r="R48" s="18">
        <v>0</v>
      </c>
      <c r="S48" s="18">
        <v>0</v>
      </c>
      <c r="T48" s="18">
        <v>0</v>
      </c>
      <c r="U48" s="18">
        <f t="shared" si="11"/>
        <v>1156.30476</v>
      </c>
    </row>
    <row r="49" spans="1:21" x14ac:dyDescent="0.25">
      <c r="B49" t="s">
        <v>101</v>
      </c>
      <c r="C49" t="s">
        <v>44</v>
      </c>
      <c r="D49" s="18"/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17592.971949999999</v>
      </c>
      <c r="Q49" s="18">
        <v>0</v>
      </c>
      <c r="R49" s="18">
        <v>0</v>
      </c>
      <c r="S49" s="18">
        <v>0</v>
      </c>
      <c r="T49" s="18">
        <v>0</v>
      </c>
      <c r="U49" s="18">
        <f t="shared" si="11"/>
        <v>17592.971949999999</v>
      </c>
    </row>
    <row r="50" spans="1:21" x14ac:dyDescent="0.25">
      <c r="C50" t="s">
        <v>11</v>
      </c>
      <c r="D50" s="18"/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23632.347580199999</v>
      </c>
      <c r="M50" s="18">
        <v>0</v>
      </c>
      <c r="N50" s="18">
        <v>0</v>
      </c>
      <c r="O50" s="18">
        <v>0</v>
      </c>
      <c r="P50" s="18">
        <v>7217.2202200000002</v>
      </c>
      <c r="Q50" s="18">
        <v>0</v>
      </c>
      <c r="R50" s="18">
        <v>0</v>
      </c>
      <c r="S50" s="18">
        <v>0</v>
      </c>
      <c r="T50" s="18">
        <v>0</v>
      </c>
      <c r="U50" s="18">
        <f t="shared" si="11"/>
        <v>30849.567800199999</v>
      </c>
    </row>
    <row r="51" spans="1:21" ht="13.45" thickBot="1" x14ac:dyDescent="0.3">
      <c r="A51" t="s">
        <v>69</v>
      </c>
      <c r="D51" s="30">
        <f>SUM(D42:D50)</f>
        <v>0</v>
      </c>
      <c r="E51" s="30">
        <f t="shared" ref="E51:U51" si="12">SUM(E42:E50)</f>
        <v>0</v>
      </c>
      <c r="F51" s="30">
        <f t="shared" si="12"/>
        <v>0</v>
      </c>
      <c r="G51" s="30">
        <f t="shared" si="12"/>
        <v>0</v>
      </c>
      <c r="H51" s="30">
        <f t="shared" si="12"/>
        <v>0</v>
      </c>
      <c r="I51" s="30">
        <f t="shared" si="12"/>
        <v>0</v>
      </c>
      <c r="J51" s="30">
        <f t="shared" si="12"/>
        <v>0</v>
      </c>
      <c r="K51" s="30">
        <f t="shared" si="12"/>
        <v>0</v>
      </c>
      <c r="L51" s="30">
        <f t="shared" si="12"/>
        <v>23632.347580199999</v>
      </c>
      <c r="M51" s="30">
        <f t="shared" si="12"/>
        <v>0</v>
      </c>
      <c r="N51" s="30">
        <f t="shared" si="12"/>
        <v>0</v>
      </c>
      <c r="O51" s="30">
        <f t="shared" si="12"/>
        <v>0</v>
      </c>
      <c r="P51" s="30">
        <f t="shared" si="12"/>
        <v>33390.30644</v>
      </c>
      <c r="Q51" s="30">
        <f t="shared" si="12"/>
        <v>0</v>
      </c>
      <c r="R51" s="30">
        <f t="shared" si="12"/>
        <v>0</v>
      </c>
      <c r="S51" s="30">
        <f t="shared" si="12"/>
        <v>0</v>
      </c>
      <c r="T51" s="30">
        <f t="shared" si="12"/>
        <v>0</v>
      </c>
      <c r="U51" s="30">
        <f t="shared" si="12"/>
        <v>57022.654020199996</v>
      </c>
    </row>
    <row r="52" spans="1:21" x14ac:dyDescent="0.25">
      <c r="A52" t="s">
        <v>6</v>
      </c>
      <c r="B52" t="s">
        <v>102</v>
      </c>
      <c r="C52" t="s">
        <v>27</v>
      </c>
      <c r="D52" s="18"/>
      <c r="E52" s="18"/>
      <c r="F52" s="18"/>
      <c r="G52" s="18"/>
      <c r="H52" s="18"/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f t="shared" ref="U52:U58" si="13">SUM(E52:P52)</f>
        <v>0</v>
      </c>
    </row>
    <row r="53" spans="1:21" x14ac:dyDescent="0.25">
      <c r="C53" t="s">
        <v>53</v>
      </c>
      <c r="D53" s="18"/>
      <c r="E53" s="18"/>
      <c r="F53" s="18"/>
      <c r="G53" s="18"/>
      <c r="H53" s="18"/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-5625</v>
      </c>
      <c r="Q53" s="18">
        <v>0</v>
      </c>
      <c r="R53" s="18">
        <v>0</v>
      </c>
      <c r="S53" s="18">
        <v>0</v>
      </c>
      <c r="T53" s="18">
        <v>0</v>
      </c>
      <c r="U53" s="18">
        <f t="shared" si="13"/>
        <v>-5625</v>
      </c>
    </row>
    <row r="54" spans="1:21" x14ac:dyDescent="0.25">
      <c r="B54" t="s">
        <v>103</v>
      </c>
      <c r="C54" t="s">
        <v>18</v>
      </c>
      <c r="D54" s="18"/>
      <c r="E54" s="18"/>
      <c r="F54" s="18"/>
      <c r="G54" s="18"/>
      <c r="H54" s="18"/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-1742.80951</v>
      </c>
      <c r="Q54" s="18">
        <v>0</v>
      </c>
      <c r="R54" s="18">
        <v>0</v>
      </c>
      <c r="S54" s="18">
        <v>0</v>
      </c>
      <c r="T54" s="18">
        <v>0</v>
      </c>
      <c r="U54" s="18">
        <f t="shared" si="13"/>
        <v>-1742.80951</v>
      </c>
    </row>
    <row r="55" spans="1:21" x14ac:dyDescent="0.25">
      <c r="C55" t="s">
        <v>33</v>
      </c>
      <c r="D55" s="18"/>
      <c r="E55" s="18"/>
      <c r="F55" s="18"/>
      <c r="G55" s="18"/>
      <c r="H55" s="18"/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-56</v>
      </c>
      <c r="Q55" s="18">
        <v>0</v>
      </c>
      <c r="R55" s="18">
        <v>0</v>
      </c>
      <c r="S55" s="18">
        <v>0</v>
      </c>
      <c r="T55" s="18">
        <v>0</v>
      </c>
      <c r="U55" s="18">
        <f t="shared" si="13"/>
        <v>-56</v>
      </c>
    </row>
    <row r="56" spans="1:21" x14ac:dyDescent="0.25">
      <c r="C56" t="s">
        <v>30</v>
      </c>
      <c r="D56" s="18"/>
      <c r="E56" s="18"/>
      <c r="F56" s="18"/>
      <c r="G56" s="18"/>
      <c r="H56" s="18"/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-1156.30476</v>
      </c>
      <c r="Q56" s="18">
        <v>0</v>
      </c>
      <c r="R56" s="18">
        <v>0</v>
      </c>
      <c r="S56" s="18">
        <v>0</v>
      </c>
      <c r="T56" s="18">
        <v>0</v>
      </c>
      <c r="U56" s="18">
        <f t="shared" si="13"/>
        <v>-1156.30476</v>
      </c>
    </row>
    <row r="57" spans="1:21" x14ac:dyDescent="0.25">
      <c r="B57" t="s">
        <v>101</v>
      </c>
      <c r="C57" t="s">
        <v>44</v>
      </c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>
        <v>-17592.971949999999</v>
      </c>
      <c r="R57" s="18"/>
      <c r="S57" s="18"/>
      <c r="T57" s="18"/>
      <c r="U57" s="18">
        <f t="shared" si="13"/>
        <v>-17592.971949999999</v>
      </c>
    </row>
    <row r="58" spans="1:21" x14ac:dyDescent="0.25">
      <c r="C58" t="s">
        <v>11</v>
      </c>
      <c r="D58" s="18"/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-7217.2202200000002</v>
      </c>
      <c r="Q58" s="18">
        <v>0</v>
      </c>
      <c r="R58" s="18">
        <v>0</v>
      </c>
      <c r="S58" s="18">
        <v>0</v>
      </c>
      <c r="T58" s="18">
        <v>0</v>
      </c>
      <c r="U58" s="18">
        <f t="shared" si="13"/>
        <v>-7217.2202200000002</v>
      </c>
    </row>
    <row r="59" spans="1:21" ht="13.45" thickBot="1" x14ac:dyDescent="0.3">
      <c r="A59" t="s">
        <v>70</v>
      </c>
      <c r="D59" s="30">
        <f>SUM(D52:D58)</f>
        <v>0</v>
      </c>
      <c r="E59" s="30">
        <f t="shared" ref="E59:U59" si="14">SUM(E52:E58)</f>
        <v>0</v>
      </c>
      <c r="F59" s="30">
        <f t="shared" si="14"/>
        <v>0</v>
      </c>
      <c r="G59" s="30">
        <f t="shared" si="14"/>
        <v>0</v>
      </c>
      <c r="H59" s="30">
        <f t="shared" si="14"/>
        <v>0</v>
      </c>
      <c r="I59" s="30">
        <f t="shared" si="14"/>
        <v>0</v>
      </c>
      <c r="J59" s="30">
        <f t="shared" si="14"/>
        <v>0</v>
      </c>
      <c r="K59" s="30">
        <f t="shared" si="14"/>
        <v>0</v>
      </c>
      <c r="L59" s="30">
        <f t="shared" si="14"/>
        <v>0</v>
      </c>
      <c r="M59" s="30">
        <f t="shared" si="14"/>
        <v>0</v>
      </c>
      <c r="N59" s="30">
        <f t="shared" si="14"/>
        <v>0</v>
      </c>
      <c r="O59" s="30">
        <f t="shared" si="14"/>
        <v>0</v>
      </c>
      <c r="P59" s="30">
        <f t="shared" si="14"/>
        <v>-33390.30644</v>
      </c>
      <c r="Q59" s="30">
        <f t="shared" si="14"/>
        <v>0</v>
      </c>
      <c r="R59" s="30">
        <f t="shared" si="14"/>
        <v>0</v>
      </c>
      <c r="S59" s="30">
        <f t="shared" si="14"/>
        <v>0</v>
      </c>
      <c r="T59" s="30">
        <f t="shared" si="14"/>
        <v>0</v>
      </c>
      <c r="U59" s="30">
        <f t="shared" si="14"/>
        <v>-33390.30644</v>
      </c>
    </row>
  </sheetData>
  <pageMargins left="0.7" right="0.7" top="0.75" bottom="0.75" header="0.3" footer="0.3"/>
  <pageSetup scale="52" orientation="landscape" r:id="rId1"/>
  <headerFooter>
    <oddHeader xml:space="preserve">&amp;RExh. AIW-4
Dockets UE-200900, UG-200901, UE-200894
Page &amp;P of &amp;N
</oddHeader>
    <oddFooter>&amp;L&amp;F ! &amp;A&amp;RPage &amp;P of &amp;N</oddFooter>
  </headerFooter>
  <rowBreaks count="1" manualBreakCount="1">
    <brk id="39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7:C10"/>
  <sheetViews>
    <sheetView workbookViewId="0">
      <selection activeCell="I18" sqref="I18"/>
    </sheetView>
  </sheetViews>
  <sheetFormatPr defaultRowHeight="12.9" x14ac:dyDescent="0.25"/>
  <sheetData>
    <row r="7" spans="3:3" x14ac:dyDescent="0.25">
      <c r="C7" t="s">
        <v>132</v>
      </c>
    </row>
    <row r="9" spans="3:3" x14ac:dyDescent="0.25">
      <c r="C9" t="s">
        <v>140</v>
      </c>
    </row>
    <row r="10" spans="3:3" x14ac:dyDescent="0.25">
      <c r="C10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U23"/>
  <sheetViews>
    <sheetView workbookViewId="0">
      <selection activeCell="L36" sqref="L36"/>
    </sheetView>
  </sheetViews>
  <sheetFormatPr defaultRowHeight="12.9" x14ac:dyDescent="0.25"/>
  <cols>
    <col min="1" max="1" width="16.296875" bestFit="1" customWidth="1"/>
    <col min="2" max="2" width="12.69921875" bestFit="1" customWidth="1"/>
    <col min="3" max="3" width="12.69921875" customWidth="1"/>
    <col min="4" max="20" width="20.8984375" customWidth="1"/>
    <col min="21" max="21" width="14.59765625" bestFit="1" customWidth="1"/>
    <col min="22" max="25" width="28.69921875" bestFit="1" customWidth="1"/>
    <col min="26" max="26" width="28.69921875" customWidth="1"/>
    <col min="27" max="35" width="28.69921875" bestFit="1" customWidth="1"/>
    <col min="36" max="36" width="28.3984375" bestFit="1" customWidth="1"/>
    <col min="37" max="37" width="34.296875" bestFit="1" customWidth="1"/>
  </cols>
  <sheetData>
    <row r="3" spans="1:21" x14ac:dyDescent="0.25">
      <c r="A3" s="5" t="s">
        <v>110</v>
      </c>
      <c r="D3" s="5" t="s">
        <v>1</v>
      </c>
    </row>
    <row r="4" spans="1:21" x14ac:dyDescent="0.25">
      <c r="A4" s="5" t="s">
        <v>0</v>
      </c>
      <c r="B4" s="5" t="s">
        <v>104</v>
      </c>
      <c r="C4" s="5" t="s">
        <v>3</v>
      </c>
      <c r="D4" t="s">
        <v>16</v>
      </c>
      <c r="E4" t="s">
        <v>28</v>
      </c>
      <c r="F4" t="s">
        <v>50</v>
      </c>
      <c r="G4" t="s">
        <v>49</v>
      </c>
      <c r="H4" t="s">
        <v>47</v>
      </c>
      <c r="I4" t="s">
        <v>15</v>
      </c>
      <c r="J4" t="s">
        <v>9</v>
      </c>
      <c r="K4" t="s">
        <v>20</v>
      </c>
      <c r="L4" t="s">
        <v>39</v>
      </c>
      <c r="M4" t="s">
        <v>55</v>
      </c>
      <c r="N4" t="s">
        <v>23</v>
      </c>
      <c r="O4" t="s">
        <v>42</v>
      </c>
      <c r="P4" t="s">
        <v>48</v>
      </c>
      <c r="Q4" t="s">
        <v>31</v>
      </c>
      <c r="R4" t="s">
        <v>25</v>
      </c>
      <c r="S4" t="s">
        <v>41</v>
      </c>
      <c r="T4" t="s">
        <v>36</v>
      </c>
      <c r="U4" t="s">
        <v>68</v>
      </c>
    </row>
    <row r="5" spans="1:21" x14ac:dyDescent="0.25">
      <c r="A5" t="s">
        <v>12</v>
      </c>
      <c r="B5" t="s">
        <v>102</v>
      </c>
      <c r="C5" t="s">
        <v>27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7">
        <v>0</v>
      </c>
    </row>
    <row r="6" spans="1:21" x14ac:dyDescent="0.25">
      <c r="C6" t="s">
        <v>53</v>
      </c>
      <c r="D6" s="7">
        <v>4076143.95</v>
      </c>
      <c r="E6" s="7">
        <v>4304262.0199999996</v>
      </c>
      <c r="F6" s="7">
        <v>5225870.8499999996</v>
      </c>
      <c r="G6" s="7">
        <v>6984605.7199999997</v>
      </c>
      <c r="H6" s="7">
        <v>7655748.8799999999</v>
      </c>
      <c r="I6" s="7">
        <v>8561740.4299999997</v>
      </c>
      <c r="J6" s="7">
        <v>10876421.98</v>
      </c>
      <c r="K6" s="7">
        <v>11379896.310000001</v>
      </c>
      <c r="L6" s="7">
        <v>12593089.970000001</v>
      </c>
      <c r="M6" s="7">
        <v>13743348.73</v>
      </c>
      <c r="N6" s="7">
        <v>13713394.42</v>
      </c>
      <c r="O6" s="7">
        <v>14614430</v>
      </c>
      <c r="P6" s="7">
        <v>17479991.899999999</v>
      </c>
      <c r="Q6" s="7">
        <v>18059444.289999999</v>
      </c>
      <c r="R6" s="7">
        <v>18730223.109999999</v>
      </c>
      <c r="S6" s="7">
        <v>19788783.120000001</v>
      </c>
      <c r="T6" s="7">
        <v>19913543.670000002</v>
      </c>
      <c r="U6" s="7">
        <v>207700939.35000002</v>
      </c>
    </row>
    <row r="7" spans="1:21" x14ac:dyDescent="0.25">
      <c r="B7" t="s">
        <v>103</v>
      </c>
      <c r="C7" t="s">
        <v>22</v>
      </c>
      <c r="D7" s="7">
        <v>2368.16</v>
      </c>
      <c r="E7" s="7">
        <v>2368.16</v>
      </c>
      <c r="F7" s="7">
        <v>2368.16</v>
      </c>
      <c r="G7" s="7">
        <v>2368.16</v>
      </c>
      <c r="H7" s="7">
        <v>2368.16</v>
      </c>
      <c r="I7" s="7">
        <v>2368.16</v>
      </c>
      <c r="J7" s="7">
        <v>2368.16</v>
      </c>
      <c r="K7" s="7">
        <v>2368.16</v>
      </c>
      <c r="L7" s="7">
        <v>2368.16</v>
      </c>
      <c r="M7" s="7">
        <v>2368.16</v>
      </c>
      <c r="N7" s="7">
        <v>2368.16</v>
      </c>
      <c r="O7" s="7">
        <v>2368.16</v>
      </c>
      <c r="P7" s="7">
        <v>2368.16</v>
      </c>
      <c r="Q7" s="7">
        <v>2368.16</v>
      </c>
      <c r="R7" s="7">
        <v>2368.16</v>
      </c>
      <c r="S7" s="7">
        <v>2368.16</v>
      </c>
      <c r="T7" s="7">
        <v>2368.16</v>
      </c>
      <c r="U7" s="7">
        <v>40258.720000000001</v>
      </c>
    </row>
    <row r="8" spans="1:21" x14ac:dyDescent="0.25">
      <c r="C8" t="s">
        <v>38</v>
      </c>
      <c r="D8" s="7">
        <v>392727.58449329995</v>
      </c>
      <c r="E8" s="7">
        <v>392727.58449329995</v>
      </c>
      <c r="F8" s="7">
        <v>392727.58449329995</v>
      </c>
      <c r="G8" s="7">
        <v>392727.58449329995</v>
      </c>
      <c r="H8" s="7">
        <v>392727.58449329995</v>
      </c>
      <c r="I8" s="7">
        <v>392727.58449329995</v>
      </c>
      <c r="J8" s="7">
        <v>392727.58449329995</v>
      </c>
      <c r="K8" s="7">
        <v>392727.58449329995</v>
      </c>
      <c r="L8" s="7">
        <v>392727.58449329995</v>
      </c>
      <c r="M8" s="7">
        <v>392727.58449329995</v>
      </c>
      <c r="N8" s="7">
        <v>392727.58449329995</v>
      </c>
      <c r="O8" s="7">
        <v>392727.58449329995</v>
      </c>
      <c r="P8" s="7">
        <v>392727.58449329995</v>
      </c>
      <c r="Q8" s="7">
        <v>392727.58449329995</v>
      </c>
      <c r="R8" s="7">
        <v>392727.58449329995</v>
      </c>
      <c r="S8" s="7">
        <v>392727.58449329995</v>
      </c>
      <c r="T8" s="7">
        <v>392727.58449329995</v>
      </c>
      <c r="U8" s="7">
        <v>6676368.9363860991</v>
      </c>
    </row>
    <row r="9" spans="1:21" x14ac:dyDescent="0.25">
      <c r="C9" t="s">
        <v>18</v>
      </c>
      <c r="D9" s="7">
        <v>965796.84440150007</v>
      </c>
      <c r="E9" s="7">
        <v>965904.75290350011</v>
      </c>
      <c r="F9" s="7">
        <v>965983.23294080002</v>
      </c>
      <c r="G9" s="7">
        <v>966835.93168019992</v>
      </c>
      <c r="H9" s="7">
        <v>966955.72977520002</v>
      </c>
      <c r="I9" s="7">
        <v>968353.95595859992</v>
      </c>
      <c r="J9" s="7">
        <v>968557.54124329996</v>
      </c>
      <c r="K9" s="7">
        <v>968823.79083419999</v>
      </c>
      <c r="L9" s="7">
        <v>969204.18738559994</v>
      </c>
      <c r="M9" s="7">
        <v>969962.77662040002</v>
      </c>
      <c r="N9" s="7">
        <v>969824.33350429998</v>
      </c>
      <c r="O9" s="7">
        <v>970271.773805</v>
      </c>
      <c r="P9" s="7">
        <v>1066025.7753684002</v>
      </c>
      <c r="Q9" s="7">
        <v>1087761.428508</v>
      </c>
      <c r="R9" s="7">
        <v>1088138.7949473001</v>
      </c>
      <c r="S9" s="7">
        <v>1088443.1274395999</v>
      </c>
      <c r="T9" s="7">
        <v>1088566.4666144</v>
      </c>
      <c r="U9" s="7">
        <v>17035410.443930298</v>
      </c>
    </row>
    <row r="10" spans="1:21" x14ac:dyDescent="0.25">
      <c r="C10" t="s">
        <v>33</v>
      </c>
      <c r="D10" s="7">
        <v>28759.98</v>
      </c>
      <c r="E10" s="7">
        <v>28759.98</v>
      </c>
      <c r="F10" s="7">
        <v>28759.98</v>
      </c>
      <c r="G10" s="7">
        <v>29069.29</v>
      </c>
      <c r="H10" s="7">
        <v>29069.29</v>
      </c>
      <c r="I10" s="7">
        <v>29069.29</v>
      </c>
      <c r="J10" s="7">
        <v>30390.43</v>
      </c>
      <c r="K10" s="7">
        <v>30377.16</v>
      </c>
      <c r="L10" s="7">
        <v>30377.16</v>
      </c>
      <c r="M10" s="7">
        <v>35070.089999999997</v>
      </c>
      <c r="N10" s="7">
        <v>35070.089999999997</v>
      </c>
      <c r="O10" s="7">
        <v>35070.089999999997</v>
      </c>
      <c r="P10" s="7">
        <v>34649.35</v>
      </c>
      <c r="Q10" s="7">
        <v>35070.089999999997</v>
      </c>
      <c r="R10" s="7">
        <v>39735.040000000001</v>
      </c>
      <c r="S10" s="7">
        <v>40569.25</v>
      </c>
      <c r="T10" s="7">
        <v>40569.25</v>
      </c>
      <c r="U10" s="7">
        <v>560435.80999999982</v>
      </c>
    </row>
    <row r="11" spans="1:21" x14ac:dyDescent="0.25">
      <c r="C11" t="s">
        <v>30</v>
      </c>
      <c r="D11" s="7">
        <v>684623.41195620003</v>
      </c>
      <c r="E11" s="7">
        <v>706224.29117300001</v>
      </c>
      <c r="F11" s="7">
        <v>708588.57375340001</v>
      </c>
      <c r="G11" s="7">
        <v>776814.31158819993</v>
      </c>
      <c r="H11" s="7">
        <v>833351.79078899999</v>
      </c>
      <c r="I11" s="7">
        <v>929195.64876899996</v>
      </c>
      <c r="J11" s="7">
        <v>1017809.2145083999</v>
      </c>
      <c r="K11" s="7">
        <v>1087317.8089728002</v>
      </c>
      <c r="L11" s="7">
        <v>1165429.2245602</v>
      </c>
      <c r="M11" s="7">
        <v>1197811.8447028</v>
      </c>
      <c r="N11" s="7">
        <v>1223163.3442190001</v>
      </c>
      <c r="O11" s="7">
        <v>1282872.4151496</v>
      </c>
      <c r="P11" s="7">
        <v>1309465.7873056</v>
      </c>
      <c r="Q11" s="7">
        <v>1376376.9575276</v>
      </c>
      <c r="R11" s="7">
        <v>1450001.8354178001</v>
      </c>
      <c r="S11" s="7">
        <v>1459527.9546074001</v>
      </c>
      <c r="T11" s="7">
        <v>1430599.5703564</v>
      </c>
      <c r="U11" s="7">
        <v>18639173.985356402</v>
      </c>
    </row>
    <row r="12" spans="1:21" x14ac:dyDescent="0.25">
      <c r="B12" t="s">
        <v>101</v>
      </c>
      <c r="C12" t="s">
        <v>44</v>
      </c>
      <c r="D12" s="7">
        <v>4516367.2298630001</v>
      </c>
      <c r="E12" s="7">
        <v>4516367.2298630001</v>
      </c>
      <c r="F12" s="7">
        <v>4516367.2298630001</v>
      </c>
      <c r="G12" s="7">
        <v>4516367.2298630001</v>
      </c>
      <c r="H12" s="7">
        <v>4516367.2298630001</v>
      </c>
      <c r="I12" s="7">
        <v>4516367.2298630001</v>
      </c>
      <c r="J12" s="7">
        <v>4516367.2298630001</v>
      </c>
      <c r="K12" s="7">
        <v>4516367.2298630001</v>
      </c>
      <c r="L12" s="7">
        <v>4516367.2298630001</v>
      </c>
      <c r="M12" s="7">
        <v>4516367.2298630001</v>
      </c>
      <c r="N12" s="7">
        <v>4516367.2298630001</v>
      </c>
      <c r="O12" s="7">
        <v>4516367.2298630001</v>
      </c>
      <c r="P12" s="7">
        <v>4327732.8784598</v>
      </c>
      <c r="Q12" s="7">
        <v>4516367.2298630001</v>
      </c>
      <c r="R12" s="7">
        <v>4516367.2298630001</v>
      </c>
      <c r="S12" s="7">
        <v>4516367.2298630001</v>
      </c>
      <c r="T12" s="7">
        <v>4516367.2298630001</v>
      </c>
      <c r="U12" s="7">
        <v>76589608.556267828</v>
      </c>
    </row>
    <row r="13" spans="1:21" x14ac:dyDescent="0.25">
      <c r="C13" t="s">
        <v>11</v>
      </c>
      <c r="D13" s="7">
        <v>3711177.5933057005</v>
      </c>
      <c r="E13" s="7">
        <v>3981988.9742138004</v>
      </c>
      <c r="F13" s="7">
        <v>4335500.9975615004</v>
      </c>
      <c r="G13" s="7">
        <v>4520962.9464165997</v>
      </c>
      <c r="H13" s="7">
        <v>4538354.5549157998</v>
      </c>
      <c r="I13" s="7">
        <v>4569770.5778162004</v>
      </c>
      <c r="J13" s="7">
        <v>4572173.5755933002</v>
      </c>
      <c r="K13" s="7">
        <v>4572414.2180009</v>
      </c>
      <c r="L13" s="7">
        <v>4392215.336583701</v>
      </c>
      <c r="M13" s="7">
        <v>4392847.4952721009</v>
      </c>
      <c r="N13" s="7">
        <v>4392732.1287387004</v>
      </c>
      <c r="O13" s="7">
        <v>4393111.9174132999</v>
      </c>
      <c r="P13" s="7">
        <v>4345766.6314065</v>
      </c>
      <c r="Q13" s="7">
        <v>4476278.6316887001</v>
      </c>
      <c r="R13" s="7">
        <v>4476572.1579094008</v>
      </c>
      <c r="S13" s="7">
        <v>4375030.7929833001</v>
      </c>
      <c r="T13" s="7">
        <v>4375133.5766217001</v>
      </c>
      <c r="U13" s="7">
        <v>74422032.1064412</v>
      </c>
    </row>
    <row r="14" spans="1:21" x14ac:dyDescent="0.25">
      <c r="A14" t="s">
        <v>69</v>
      </c>
      <c r="D14" s="7">
        <v>14377964.7540197</v>
      </c>
      <c r="E14" s="7">
        <v>14898602.992646601</v>
      </c>
      <c r="F14" s="7">
        <v>16176166.608612001</v>
      </c>
      <c r="G14" s="7">
        <v>18189751.174041301</v>
      </c>
      <c r="H14" s="7">
        <v>18934943.219836302</v>
      </c>
      <c r="I14" s="7">
        <v>19969592.876900099</v>
      </c>
      <c r="J14" s="7">
        <v>22376815.715701301</v>
      </c>
      <c r="K14" s="7">
        <v>22950292.262164202</v>
      </c>
      <c r="L14" s="7">
        <v>24061778.852885801</v>
      </c>
      <c r="M14" s="7">
        <v>25250503.910951599</v>
      </c>
      <c r="N14" s="7">
        <v>25245647.2908183</v>
      </c>
      <c r="O14" s="7">
        <v>26207219.170724198</v>
      </c>
      <c r="P14" s="7">
        <v>28958728.0670336</v>
      </c>
      <c r="Q14" s="7">
        <v>29946394.372080594</v>
      </c>
      <c r="R14" s="7">
        <v>30696133.912630796</v>
      </c>
      <c r="S14" s="7">
        <v>31663817.219386604</v>
      </c>
      <c r="T14" s="7">
        <v>31759875.507948797</v>
      </c>
      <c r="U14" s="7">
        <v>401664227.90838188</v>
      </c>
    </row>
    <row r="15" spans="1:21" x14ac:dyDescent="0.25">
      <c r="A15" t="s">
        <v>6</v>
      </c>
      <c r="B15" t="s">
        <v>102</v>
      </c>
      <c r="C15" t="s">
        <v>27</v>
      </c>
      <c r="D15" s="7"/>
      <c r="E15" s="7"/>
      <c r="F15" s="7"/>
      <c r="G15" s="7"/>
      <c r="H15" s="7"/>
      <c r="I15" s="7"/>
      <c r="J15" s="7"/>
      <c r="K15" s="7"/>
      <c r="L15" s="7"/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x14ac:dyDescent="0.25">
      <c r="C16" t="s">
        <v>53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>
        <v>42309.84</v>
      </c>
      <c r="Q16" s="7"/>
      <c r="R16" s="7"/>
      <c r="S16" s="7"/>
      <c r="T16" s="7"/>
      <c r="U16" s="7">
        <v>42309.84</v>
      </c>
    </row>
    <row r="17" spans="1:21" x14ac:dyDescent="0.25">
      <c r="B17" t="s">
        <v>103</v>
      </c>
      <c r="C17" t="s">
        <v>18</v>
      </c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>
        <v>0</v>
      </c>
      <c r="P17" s="7">
        <v>23585.501671800004</v>
      </c>
      <c r="Q17" s="7">
        <v>1981.7793554000002</v>
      </c>
      <c r="R17" s="7">
        <v>1981.7793554000002</v>
      </c>
      <c r="S17" s="7">
        <v>1981.7793554000002</v>
      </c>
      <c r="T17" s="7">
        <v>1981.7793554000002</v>
      </c>
      <c r="U17" s="7">
        <v>31512.619093400011</v>
      </c>
    </row>
    <row r="18" spans="1:21" x14ac:dyDescent="0.25">
      <c r="C18" t="s">
        <v>33</v>
      </c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>
        <v>420.74</v>
      </c>
      <c r="Q18" s="7"/>
      <c r="R18" s="7"/>
      <c r="S18" s="7"/>
      <c r="T18" s="7"/>
      <c r="U18" s="7">
        <v>420.74</v>
      </c>
    </row>
    <row r="19" spans="1:21" x14ac:dyDescent="0.25">
      <c r="C19" t="s">
        <v>30</v>
      </c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>
        <v>14336.389030599999</v>
      </c>
      <c r="Q19" s="7"/>
      <c r="R19" s="7">
        <v>76.876787000000007</v>
      </c>
      <c r="S19" s="7">
        <v>76.876787000000007</v>
      </c>
      <c r="T19" s="7">
        <v>76.876787000000007</v>
      </c>
      <c r="U19" s="7">
        <v>14567.019391599997</v>
      </c>
    </row>
    <row r="20" spans="1:21" x14ac:dyDescent="0.25">
      <c r="B20" t="s">
        <v>101</v>
      </c>
      <c r="C20" t="s">
        <v>44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188634.35140319998</v>
      </c>
      <c r="Q20" s="7"/>
      <c r="R20" s="7"/>
      <c r="S20" s="7"/>
      <c r="T20" s="7"/>
      <c r="U20" s="7">
        <v>188634.35140319998</v>
      </c>
    </row>
    <row r="21" spans="1:21" x14ac:dyDescent="0.25">
      <c r="C21" t="s">
        <v>11</v>
      </c>
      <c r="D21" s="7">
        <v>40933.100000000006</v>
      </c>
      <c r="E21" s="7">
        <v>40933.100000000006</v>
      </c>
      <c r="F21" s="7">
        <v>40933.100000000006</v>
      </c>
      <c r="G21" s="7">
        <v>40933.100000000006</v>
      </c>
      <c r="H21" s="7">
        <v>40933.100000000006</v>
      </c>
      <c r="I21" s="7">
        <v>43897.444125600006</v>
      </c>
      <c r="J21" s="7">
        <v>43115.956018200006</v>
      </c>
      <c r="K21" s="7">
        <v>42354.425562800003</v>
      </c>
      <c r="L21" s="7">
        <v>42354.425562800003</v>
      </c>
      <c r="M21" s="7">
        <v>42354.425562800003</v>
      </c>
      <c r="N21" s="7">
        <v>42354.425562800003</v>
      </c>
      <c r="O21" s="7">
        <v>42354.425562800003</v>
      </c>
      <c r="P21" s="7">
        <v>133889.6621553</v>
      </c>
      <c r="Q21" s="7">
        <v>3474.0320237999999</v>
      </c>
      <c r="R21" s="7">
        <v>3474.0320237999999</v>
      </c>
      <c r="S21" s="7">
        <v>2609.8258654000001</v>
      </c>
      <c r="T21" s="7">
        <v>2609.8258654000001</v>
      </c>
      <c r="U21" s="7">
        <v>649508.40589150018</v>
      </c>
    </row>
    <row r="22" spans="1:21" x14ac:dyDescent="0.25">
      <c r="A22" t="s">
        <v>70</v>
      </c>
      <c r="D22" s="7">
        <v>40933.100000000006</v>
      </c>
      <c r="E22" s="7">
        <v>40933.100000000006</v>
      </c>
      <c r="F22" s="7">
        <v>40933.100000000006</v>
      </c>
      <c r="G22" s="7">
        <v>40933.100000000006</v>
      </c>
      <c r="H22" s="7">
        <v>40933.100000000006</v>
      </c>
      <c r="I22" s="7">
        <v>43897.444125600006</v>
      </c>
      <c r="J22" s="7">
        <v>43115.956018200006</v>
      </c>
      <c r="K22" s="7">
        <v>42354.425562800003</v>
      </c>
      <c r="L22" s="7">
        <v>42354.425562800003</v>
      </c>
      <c r="M22" s="7">
        <v>42354.425562800003</v>
      </c>
      <c r="N22" s="7">
        <v>42354.425562800003</v>
      </c>
      <c r="O22" s="7">
        <v>42354.425562800003</v>
      </c>
      <c r="P22" s="7">
        <v>403176.48426089995</v>
      </c>
      <c r="Q22" s="7">
        <v>5455.8113792000004</v>
      </c>
      <c r="R22" s="7">
        <v>5532.6881661999996</v>
      </c>
      <c r="S22" s="7">
        <v>4668.4820078000002</v>
      </c>
      <c r="T22" s="7">
        <v>4668.4820078000002</v>
      </c>
      <c r="U22" s="7">
        <v>926952.97577970021</v>
      </c>
    </row>
    <row r="23" spans="1:21" x14ac:dyDescent="0.25">
      <c r="A23" t="s">
        <v>68</v>
      </c>
      <c r="D23" s="7">
        <v>14418897.8540197</v>
      </c>
      <c r="E23" s="7">
        <v>14939536.092646601</v>
      </c>
      <c r="F23" s="7">
        <v>16217099.708612001</v>
      </c>
      <c r="G23" s="7">
        <v>18230684.274041303</v>
      </c>
      <c r="H23" s="7">
        <v>18975876.319836304</v>
      </c>
      <c r="I23" s="7">
        <v>20013490.321025699</v>
      </c>
      <c r="J23" s="7">
        <v>22419931.671719499</v>
      </c>
      <c r="K23" s="7">
        <v>22992646.687727001</v>
      </c>
      <c r="L23" s="7">
        <v>24104133.2784486</v>
      </c>
      <c r="M23" s="7">
        <v>25292858.336514398</v>
      </c>
      <c r="N23" s="7">
        <v>25288001.716381099</v>
      </c>
      <c r="O23" s="7">
        <v>26249573.596286997</v>
      </c>
      <c r="P23" s="7">
        <v>29361904.551294498</v>
      </c>
      <c r="Q23" s="7">
        <v>29951850.183459792</v>
      </c>
      <c r="R23" s="7">
        <v>30701666.600796994</v>
      </c>
      <c r="S23" s="7">
        <v>31668485.701394401</v>
      </c>
      <c r="T23" s="7">
        <v>31764543.989956595</v>
      </c>
      <c r="U23" s="7">
        <v>402591180.88416153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Date1 xmlns="dc463f71-b30c-4ab2-9473-d307f9d35888">2021-04-21T07:00:00+00:00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200900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xhibit Cover Template" ma:contentTypeID="0x010100ADA8E67FA331FF43BF84E9D28D09DA2F0088D48582D11B754496A8FF9542B357A90037CFE693D984B342BC03F41F71D2D645" ma:contentTypeVersion="2" ma:contentTypeDescription="" ma:contentTypeScope="" ma:versionID="c25bfc484b095ec755753decea0f5849">
  <xsd:schema xmlns:xsd="http://www.w3.org/2001/XMLSchema" xmlns:xs="http://www.w3.org/2001/XMLSchema" xmlns:p="http://schemas.microsoft.com/office/2006/metadata/properties" xmlns:ns2="a0689114-bdb9-4146-803a-240f5368dce0" targetNamespace="http://schemas.microsoft.com/office/2006/metadata/properties" ma:root="true" ma:fieldsID="dc62652e499f4c913d7d669e882d94ca" ns2:_="">
    <xsd:import namespace="a0689114-bdb9-4146-803a-240f5368dce0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689114-bdb9-4146-803a-240f5368dce0" elementFormDefault="qualified">
    <xsd:import namespace="http://schemas.microsoft.com/office/2006/documentManagement/types"/>
    <xsd:import namespace="http://schemas.microsoft.com/office/infopath/2007/PartnerControls"/>
    <xsd:element name="Witness" ma:index="8" nillable="true" ma:displayName="Witness" ma:format="Dropdown" ma:internalName="Witness">
      <xsd:simpleType>
        <xsd:union memberTypes="dms:Text">
          <xsd:simpleType>
            <xsd:restriction base="dms:Choice">
              <xsd:enumeration value="Snyder"/>
              <xsd:enumeration value="Jordan"/>
              <xsd:enumeration value="White"/>
              <xsd:enumeration value="Huang"/>
              <xsd:enumeration value="Hillstead"/>
              <xsd:enumeration value="Ball"/>
              <xsd:enumeration value="McGuire"/>
              <xsd:enumeration value="Panco"/>
              <xsd:enumeration value="Parcell"/>
              <xsd:enumeration value="Gomez"/>
              <xsd:enumeration value="Erdahl"/>
              <xsd:enumeration value="Liu"/>
              <xsd:enumeration value="Higb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9386D68-4836-4635-A4F1-A1D4579353C8}"/>
</file>

<file path=customXml/itemProps2.xml><?xml version="1.0" encoding="utf-8"?>
<ds:datastoreItem xmlns:ds="http://schemas.openxmlformats.org/officeDocument/2006/customXml" ds:itemID="{9458C766-5D31-4A71-A3EC-71C99DFF6A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590689-2930-456B-9102-89FC9BF186A5}">
  <ds:schemaRefs>
    <ds:schemaRef ds:uri="http://schemas.microsoft.com/office/2006/metadata/properties"/>
    <ds:schemaRef ds:uri="http://schemas.microsoft.com/office/infopath/2007/PartnerControls"/>
    <ds:schemaRef ds:uri="68392574-430f-4867-b618-f518dd420104"/>
    <ds:schemaRef ds:uri="21fb18bd-bea1-4449-be1f-d15b08afb178"/>
    <ds:schemaRef ds:uri="2fcfad9e-8380-4585-9df5-23454abec6fc"/>
  </ds:schemaRefs>
</ds:datastoreItem>
</file>

<file path=customXml/itemProps4.xml><?xml version="1.0" encoding="utf-8"?>
<ds:datastoreItem xmlns:ds="http://schemas.openxmlformats.org/officeDocument/2006/customXml" ds:itemID="{940BEF14-3E44-48B3-A548-18D8577DFA9C}"/>
</file>

<file path=customXml/itemProps5.xml><?xml version="1.0" encoding="utf-8"?>
<ds:datastoreItem xmlns:ds="http://schemas.openxmlformats.org/officeDocument/2006/customXml" ds:itemID="{EFE88B45-FD47-42BE-BB1B-DE116302D5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Description</vt:lpstr>
      <vt:lpstr>ADJ-E</vt:lpstr>
      <vt:lpstr>Summary-Cost-E</vt:lpstr>
      <vt:lpstr>Summary-AD E</vt:lpstr>
      <vt:lpstr>ADJ-G</vt:lpstr>
      <vt:lpstr>Summary-Cost-G</vt:lpstr>
      <vt:lpstr>Summary-AD G</vt:lpstr>
      <vt:lpstr>Do NOT Print</vt:lpstr>
      <vt:lpstr>Cost Pivot</vt:lpstr>
      <vt:lpstr>Cost</vt:lpstr>
      <vt:lpstr>AD Pivot</vt:lpstr>
      <vt:lpstr>AD</vt:lpstr>
      <vt:lpstr>AF</vt:lpstr>
      <vt:lpstr>Func</vt:lpstr>
      <vt:lpstr>'Summary-AD E'!Print_Area</vt:lpstr>
      <vt:lpstr>'Summary-AD G'!Print_Area</vt:lpstr>
      <vt:lpstr>'Summary-Cost-E'!Print_Area</vt:lpstr>
      <vt:lpstr>'Summary-Cost-G'!Print_Area</vt:lpstr>
      <vt:lpstr>'Summary-AD E'!Print_Titles</vt:lpstr>
      <vt:lpstr>'Summary-Cost-E'!Print_Titles</vt:lpstr>
      <vt:lpstr>'Summary-Cost-G'!Print_Titles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Avista’s Response to UTC Staff Data Request No. 107, Adjustment 3.16, Attachment B, filed February 26, 2021</dc:title>
  <dc:creator>Pluth, Jeanne</dc:creator>
  <dc:description/>
  <cp:lastModifiedBy>White, Amy (UTC)</cp:lastModifiedBy>
  <cp:lastPrinted>2021-03-27T21:12:47Z</cp:lastPrinted>
  <dcterms:created xsi:type="dcterms:W3CDTF">2020-05-28T13:46:58Z</dcterms:created>
  <dcterms:modified xsi:type="dcterms:W3CDTF">2021-03-27T21:12:59Z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DR Sort">
    <vt:r8>107</vt:r8>
  </property>
  <property fmtid="{D5CDD505-2E9C-101B-9397-08002B2CF9AE}" pid="4" name="DR Nos.">
    <vt:lpwstr>107</vt:lpwstr>
  </property>
  <property fmtid="{D5CDD505-2E9C-101B-9397-08002B2CF9AE}" pid="5" name="Requesting Party">
    <vt:lpwstr>Staff</vt:lpwstr>
  </property>
  <property fmtid="{D5CDD505-2E9C-101B-9397-08002B2CF9AE}" pid="6" name="Responding Party">
    <vt:lpwstr>Avista</vt:lpwstr>
  </property>
  <property fmtid="{D5CDD505-2E9C-101B-9397-08002B2CF9AE}" pid="7" name="Document Type">
    <vt:lpwstr>Supp Resp</vt:lpwstr>
  </property>
  <property fmtid="{D5CDD505-2E9C-101B-9397-08002B2CF9AE}" pid="9" name="EfsecDocumentType">
    <vt:lpwstr>Documents</vt:lpwstr>
  </property>
  <property fmtid="{D5CDD505-2E9C-101B-9397-08002B2CF9AE}" pid="15" name="IsOfficialRecord">
    <vt:bool>false</vt:bool>
  </property>
  <property fmtid="{D5CDD505-2E9C-101B-9397-08002B2CF9AE}" pid="16" name="IsVisibleToEfsecCouncil">
    <vt:bool>false</vt:bool>
  </property>
  <property fmtid="{D5CDD505-2E9C-101B-9397-08002B2CF9AE}" pid="25" name="_docset_NoMedatataSyncRequired">
    <vt:lpwstr>False</vt:lpwstr>
  </property>
  <property fmtid="{D5CDD505-2E9C-101B-9397-08002B2CF9AE}" pid="26" name="IsEFSEC">
    <vt:bool>false</vt:bool>
  </property>
</Properties>
</file>