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0370" windowHeight="11505" activeTab="1"/>
  </bookViews>
  <sheets>
    <sheet name="Q3 2016" sheetId="2" r:id="rId1"/>
    <sheet name="Q4 2016" sheetId="1" r:id="rId2"/>
  </sheets>
  <calcPr calcId="145621"/>
</workbook>
</file>

<file path=xl/calcChain.xml><?xml version="1.0" encoding="utf-8"?>
<calcChain xmlns="http://schemas.openxmlformats.org/spreadsheetml/2006/main">
  <c r="I11" i="2" l="1"/>
  <c r="H11" i="2"/>
  <c r="I38" i="2"/>
  <c r="I10" i="2"/>
  <c r="H38" i="1" l="1"/>
  <c r="H36" i="2"/>
  <c r="I36" i="2" s="1"/>
  <c r="H35" i="2"/>
  <c r="H34" i="2"/>
  <c r="I34" i="2" s="1"/>
  <c r="H33" i="2"/>
  <c r="H32" i="2"/>
  <c r="I32" i="2" s="1"/>
  <c r="H31" i="2"/>
  <c r="H29" i="2"/>
  <c r="I29" i="2" s="1"/>
  <c r="H28" i="2"/>
  <c r="I28" i="2" s="1"/>
  <c r="H27" i="2"/>
  <c r="H26" i="2"/>
  <c r="I26" i="2" s="1"/>
  <c r="H25" i="2"/>
  <c r="I24" i="2"/>
  <c r="H22" i="2"/>
  <c r="I22" i="2" s="1"/>
  <c r="H21" i="2"/>
  <c r="I21" i="2" s="1"/>
  <c r="H20" i="2"/>
  <c r="I20" i="2" s="1"/>
  <c r="H19" i="2"/>
  <c r="I19" i="2" s="1"/>
  <c r="H18" i="2"/>
  <c r="I18" i="2" s="1"/>
  <c r="H17" i="2"/>
  <c r="I17" i="2" s="1"/>
  <c r="H16" i="2"/>
  <c r="I16" i="2" s="1"/>
  <c r="H15" i="2"/>
  <c r="I14" i="2"/>
  <c r="H12" i="2"/>
  <c r="I12" i="2" s="1"/>
  <c r="H10" i="2"/>
  <c r="H9" i="2"/>
  <c r="I9" i="2" s="1"/>
  <c r="H8" i="2"/>
  <c r="I8" i="2" s="1"/>
  <c r="H7" i="2"/>
  <c r="I7" i="2" s="1"/>
  <c r="H6" i="2"/>
  <c r="I6" i="2" s="1"/>
  <c r="H5" i="2"/>
  <c r="I5" i="2" s="1"/>
  <c r="I4" i="2"/>
  <c r="H37" i="2" l="1"/>
  <c r="H23" i="2"/>
  <c r="I13" i="2"/>
  <c r="H13" i="2"/>
  <c r="I25" i="2"/>
  <c r="I37" i="2" s="1"/>
  <c r="I15" i="2"/>
  <c r="I23" i="2" s="1"/>
  <c r="H38" i="2" l="1"/>
  <c r="H36" i="1" l="1"/>
  <c r="I36" i="1" s="1"/>
  <c r="H35" i="1"/>
  <c r="H34" i="1"/>
  <c r="H33" i="1"/>
  <c r="H32" i="1"/>
  <c r="H31" i="1"/>
  <c r="H30" i="1"/>
  <c r="H29" i="1"/>
  <c r="H28" i="1"/>
  <c r="H27" i="1"/>
  <c r="H26" i="1"/>
  <c r="I26" i="1" s="1"/>
  <c r="I24" i="1"/>
  <c r="H22" i="1"/>
  <c r="H21" i="1"/>
  <c r="H20" i="1"/>
  <c r="H19" i="1"/>
  <c r="H18" i="1"/>
  <c r="H17" i="1"/>
  <c r="H16" i="1"/>
  <c r="I14" i="1"/>
  <c r="H12" i="1"/>
  <c r="I12" i="1" s="1"/>
  <c r="H11" i="1"/>
  <c r="H10" i="1"/>
  <c r="I10" i="1" s="1"/>
  <c r="H9" i="1"/>
  <c r="H8" i="1"/>
  <c r="I8" i="1" s="1"/>
  <c r="H7" i="1"/>
  <c r="H6" i="1"/>
  <c r="I6" i="1" s="1"/>
  <c r="I4" i="1"/>
  <c r="I7" i="1" l="1"/>
  <c r="I9" i="1"/>
  <c r="I11" i="1"/>
  <c r="I28" i="1"/>
  <c r="I34" i="1"/>
  <c r="I32" i="1"/>
  <c r="I16" i="1"/>
  <c r="I18" i="1"/>
  <c r="I20" i="1"/>
  <c r="I22" i="1"/>
  <c r="I29" i="1"/>
  <c r="I31" i="1"/>
  <c r="I17" i="1"/>
  <c r="I19" i="1"/>
  <c r="I21" i="1"/>
  <c r="H5" i="1"/>
  <c r="H13" i="1" s="1"/>
  <c r="H15" i="1"/>
  <c r="H23" i="1" s="1"/>
  <c r="H25" i="1"/>
  <c r="H37" i="1" s="1"/>
  <c r="I30" i="1"/>
  <c r="I25" i="1" l="1"/>
  <c r="I37" i="1" s="1"/>
  <c r="I15" i="1"/>
  <c r="I23" i="1" s="1"/>
  <c r="I5" i="1"/>
  <c r="I13" i="1" s="1"/>
  <c r="I38" i="1" l="1"/>
</calcChain>
</file>

<file path=xl/sharedStrings.xml><?xml version="1.0" encoding="utf-8"?>
<sst xmlns="http://schemas.openxmlformats.org/spreadsheetml/2006/main" count="103" uniqueCount="55">
  <si>
    <t>months</t>
  </si>
  <si>
    <t>asset_loc</t>
  </si>
  <si>
    <t>utility_account_id</t>
  </si>
  <si>
    <t>Total (12/31/2016) GL Acct 10100651</t>
  </si>
  <si>
    <t>Monthly Depreciation Expense</t>
  </si>
  <si>
    <t>Total Depreciation Expense from Jan.17 to Jun.22 (GL Acct 10800061/71)</t>
  </si>
  <si>
    <t>NBV on 07/1/2022</t>
  </si>
  <si>
    <t>Colstrip 1 Stations : GNR-CL1</t>
  </si>
  <si>
    <t>E310 STM Land, Colstrip 1</t>
  </si>
  <si>
    <t>N/A for Land</t>
  </si>
  <si>
    <t>E311 STM Str/Impv, Colstrip 1</t>
  </si>
  <si>
    <t>E312 STM Boiler, Colstrip 1</t>
  </si>
  <si>
    <t>E314 STM Turbogen, Colstrip 1</t>
  </si>
  <si>
    <t>E315 STM Accessory, Colstrip 1</t>
  </si>
  <si>
    <t>E316 STM Misc, Colstrip 1</t>
  </si>
  <si>
    <t>E392 GEN Trans Equip, Colstrip 1</t>
  </si>
  <si>
    <t>E3940 GEN Tools, Colstrip 1</t>
  </si>
  <si>
    <t>E396 GEN Power-Op Equip, Colstrip 1</t>
  </si>
  <si>
    <t>Colstrip 1 Stations : GNR-CL1 Total</t>
  </si>
  <si>
    <t/>
  </si>
  <si>
    <t>Colstrip 2 Stations : GNR-CL2</t>
  </si>
  <si>
    <t>E310 STM Land, Colstrip 2</t>
  </si>
  <si>
    <t>E311 STM Str/Impv, Colstrip 2</t>
  </si>
  <si>
    <t>E312 STM Boiler, Colstrip 2</t>
  </si>
  <si>
    <t>E314 STM Turbogen, Colstrip 2</t>
  </si>
  <si>
    <t>E315 STM Accessory, Colstrip 2</t>
  </si>
  <si>
    <t>E316 STM Misc, Colstrip 2</t>
  </si>
  <si>
    <t>E392 GEN Trans Equip, Colstrip 2</t>
  </si>
  <si>
    <t>E3940 GEN Tools, Colstrip 2</t>
  </si>
  <si>
    <t>E396 GEN Power-Op Equip, Colstrip 2</t>
  </si>
  <si>
    <t>Colstrip 2 Stations : GNR-CL2 Total</t>
  </si>
  <si>
    <t>Colstrip Common 1 &amp; 2 Stations : GNR-CL12</t>
  </si>
  <si>
    <t>E310 STM Land, Colstrip 1-2 Com</t>
  </si>
  <si>
    <t>E311 STM Str/Impv, Colstrip 1-2 Com</t>
  </si>
  <si>
    <t>E312 STM Boiler, Colstrip 1-2 Com</t>
  </si>
  <si>
    <t>E314 STM Turbogen, Colstrip 1-2 Com</t>
  </si>
  <si>
    <t>E315 STM Accessory, Colstrip 1-2 Cm</t>
  </si>
  <si>
    <t>E316 STM Misc, Colstrip 1-2 Com</t>
  </si>
  <si>
    <t xml:space="preserve">ARO - Colstrip 1&amp;2 Ash Pond Capping </t>
  </si>
  <si>
    <t>E397 Communication Equipment</t>
  </si>
  <si>
    <t>Colstrip Common 1 &amp; 2 Stations : GNR-CL12 Total</t>
  </si>
  <si>
    <t>(GIF) Colstrip Common 1 &amp; 2 Stations : GNR-CL12</t>
  </si>
  <si>
    <t>E35099 (GIF) Easement, Colstrip 1-2</t>
  </si>
  <si>
    <t>E3539 (GIF) Sta Eq, Colstrip 1-2</t>
  </si>
  <si>
    <t xml:space="preserve">E3549 (GIF) Twr/Fixt, Colstrip 1-2 </t>
  </si>
  <si>
    <t>E3559 (GIF) Poles, Colstrip 1-2</t>
  </si>
  <si>
    <t>E3569 (GIF) O/H Cond, Colstrip 1-2</t>
  </si>
  <si>
    <t>Colstrip 1&amp;2 Total</t>
  </si>
  <si>
    <t>Total Depreciation Expense from Sep.16 to Jul.22</t>
  </si>
  <si>
    <t>NBV on 07/31/2022</t>
  </si>
  <si>
    <t>3Q 2016</t>
  </si>
  <si>
    <t>4Q 2016</t>
  </si>
  <si>
    <t xml:space="preserve">Period from January 2017 to June 2022 </t>
  </si>
  <si>
    <t>Period from September 2016 through July 2022</t>
  </si>
  <si>
    <t xml:space="preserve">Total (8/31/2016)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</si>
</sst>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4" fontId="3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right"/>
    </xf>
    <xf numFmtId="4" fontId="3" fillId="2" borderId="0" xfId="0" applyNumberFormat="1" applyFont="1" applyFill="1"/>
    <xf numFmtId="0" fontId="3" fillId="0" borderId="0" xfId="0" applyNumberFormat="1" applyFont="1"/>
    <xf numFmtId="4" fontId="3" fillId="0" borderId="0" xfId="0" applyNumberFormat="1" applyFont="1" applyAlignment="1">
      <alignment horizontal="right"/>
    </xf>
    <xf numFmtId="0" fontId="3" fillId="2" borderId="0" xfId="0" applyFont="1" applyFill="1"/>
    <xf numFmtId="0" fontId="3" fillId="2" borderId="0" xfId="0" applyNumberFormat="1" applyFont="1" applyFill="1"/>
    <xf numFmtId="0" fontId="3" fillId="0" borderId="0" xfId="0" applyNumberFormat="1" applyFont="1" applyFill="1"/>
    <xf numFmtId="0" fontId="3" fillId="0" borderId="0" xfId="0" applyFont="1" applyFill="1"/>
    <xf numFmtId="4" fontId="3" fillId="0" borderId="1" xfId="0" applyNumberFormat="1" applyFont="1" applyFill="1" applyBorder="1"/>
    <xf numFmtId="4" fontId="3" fillId="0" borderId="0" xfId="1" applyNumberFormat="1" applyFont="1" applyFill="1" applyAlignment="1">
      <alignment horizontal="right"/>
    </xf>
    <xf numFmtId="4" fontId="3" fillId="0" borderId="0" xfId="0" applyNumberFormat="1" applyFont="1" applyFill="1"/>
    <xf numFmtId="0" fontId="3" fillId="0" borderId="2" xfId="0" applyFont="1" applyBorder="1"/>
    <xf numFmtId="0" fontId="3" fillId="0" borderId="2" xfId="0" applyNumberFormat="1" applyFont="1" applyFill="1" applyBorder="1"/>
    <xf numFmtId="0" fontId="3" fillId="0" borderId="2" xfId="0" applyFont="1" applyFill="1" applyBorder="1"/>
    <xf numFmtId="4" fontId="3" fillId="0" borderId="0" xfId="0" applyNumberFormat="1" applyFont="1" applyFill="1" applyBorder="1"/>
    <xf numFmtId="4" fontId="3" fillId="0" borderId="2" xfId="1" applyNumberFormat="1" applyFont="1" applyFill="1" applyBorder="1" applyAlignment="1">
      <alignment horizontal="right"/>
    </xf>
    <xf numFmtId="4" fontId="3" fillId="0" borderId="2" xfId="0" applyNumberFormat="1" applyFont="1" applyFill="1" applyBorder="1"/>
    <xf numFmtId="0" fontId="5" fillId="3" borderId="0" xfId="0" applyFont="1" applyFill="1"/>
    <xf numFmtId="0" fontId="5" fillId="3" borderId="0" xfId="0" applyFont="1" applyFill="1" applyAlignment="1">
      <alignment horizontal="right" wrapText="1"/>
    </xf>
    <xf numFmtId="0" fontId="5" fillId="3" borderId="0" xfId="0" applyFont="1" applyFill="1" applyAlignment="1">
      <alignment horizontal="right"/>
    </xf>
    <xf numFmtId="4" fontId="5" fillId="3" borderId="0" xfId="0" applyNumberFormat="1" applyFont="1" applyFill="1" applyAlignment="1">
      <alignment horizontal="right" wrapText="1"/>
    </xf>
    <xf numFmtId="4" fontId="5" fillId="3" borderId="0" xfId="0" applyNumberFormat="1" applyFont="1" applyFill="1" applyAlignment="1">
      <alignment horizontal="center" wrapText="1"/>
    </xf>
    <xf numFmtId="0" fontId="5" fillId="3" borderId="0" xfId="0" applyNumberFormat="1" applyFont="1" applyFill="1"/>
    <xf numFmtId="4" fontId="5" fillId="3" borderId="0" xfId="0" applyNumberFormat="1" applyFont="1" applyFill="1"/>
    <xf numFmtId="4" fontId="3" fillId="0" borderId="0" xfId="0" applyNumberFormat="1" applyFont="1" applyFill="1" applyAlignment="1">
      <alignment horizontal="right"/>
    </xf>
    <xf numFmtId="0" fontId="3" fillId="0" borderId="0" xfId="3" applyFont="1"/>
    <xf numFmtId="4" fontId="3" fillId="0" borderId="0" xfId="3" applyNumberFormat="1" applyFont="1"/>
    <xf numFmtId="0" fontId="4" fillId="0" borderId="0" xfId="3" applyFont="1" applyAlignment="1">
      <alignment horizontal="right"/>
    </xf>
    <xf numFmtId="4" fontId="3" fillId="2" borderId="0" xfId="3" applyNumberFormat="1" applyFont="1" applyFill="1"/>
    <xf numFmtId="0" fontId="3" fillId="4" borderId="0" xfId="3" applyNumberFormat="1" applyFont="1" applyFill="1"/>
    <xf numFmtId="0" fontId="3" fillId="4" borderId="0" xfId="3" applyFont="1" applyFill="1"/>
    <xf numFmtId="4" fontId="3" fillId="4" borderId="0" xfId="3" applyNumberFormat="1" applyFont="1" applyFill="1"/>
    <xf numFmtId="4" fontId="3" fillId="4" borderId="0" xfId="3" applyNumberFormat="1" applyFont="1" applyFill="1" applyAlignment="1">
      <alignment horizontal="right"/>
    </xf>
    <xf numFmtId="0" fontId="3" fillId="0" borderId="0" xfId="3" applyNumberFormat="1" applyFont="1"/>
    <xf numFmtId="4" fontId="3" fillId="0" borderId="0" xfId="3" applyNumberFormat="1" applyFont="1" applyAlignment="1">
      <alignment horizontal="right"/>
    </xf>
    <xf numFmtId="0" fontId="3" fillId="2" borderId="0" xfId="3" applyFont="1" applyFill="1"/>
    <xf numFmtId="4" fontId="3" fillId="4" borderId="0" xfId="1" applyNumberFormat="1" applyFont="1" applyFill="1" applyAlignment="1">
      <alignment horizontal="right"/>
    </xf>
    <xf numFmtId="0" fontId="3" fillId="2" borderId="0" xfId="3" applyNumberFormat="1" applyFont="1" applyFill="1"/>
    <xf numFmtId="0" fontId="3" fillId="5" borderId="0" xfId="3" applyNumberFormat="1" applyFont="1" applyFill="1"/>
    <xf numFmtId="0" fontId="3" fillId="5" borderId="0" xfId="3" applyFont="1" applyFill="1"/>
    <xf numFmtId="4" fontId="3" fillId="5" borderId="0" xfId="3" applyNumberFormat="1" applyFont="1" applyFill="1"/>
    <xf numFmtId="4" fontId="3" fillId="5" borderId="0" xfId="3" applyNumberFormat="1" applyFont="1" applyFill="1" applyAlignment="1">
      <alignment horizontal="right"/>
    </xf>
    <xf numFmtId="4" fontId="3" fillId="5" borderId="1" xfId="3" applyNumberFormat="1" applyFont="1" applyFill="1" applyBorder="1"/>
    <xf numFmtId="4" fontId="3" fillId="5" borderId="0" xfId="1" applyNumberFormat="1" applyFont="1" applyFill="1" applyAlignment="1">
      <alignment horizontal="right"/>
    </xf>
    <xf numFmtId="0" fontId="3" fillId="0" borderId="2" xfId="3" applyFont="1" applyBorder="1"/>
    <xf numFmtId="0" fontId="3" fillId="0" borderId="2" xfId="3" applyNumberFormat="1" applyFont="1" applyFill="1" applyBorder="1"/>
    <xf numFmtId="0" fontId="3" fillId="0" borderId="2" xfId="3" applyFont="1" applyFill="1" applyBorder="1"/>
    <xf numFmtId="4" fontId="3" fillId="0" borderId="0" xfId="3" applyNumberFormat="1" applyFont="1" applyFill="1" applyBorder="1"/>
    <xf numFmtId="4" fontId="3" fillId="0" borderId="2" xfId="3" applyNumberFormat="1" applyFont="1" applyFill="1" applyBorder="1"/>
    <xf numFmtId="4" fontId="3" fillId="5" borderId="0" xfId="3" applyNumberFormat="1" applyFont="1" applyFill="1" applyBorder="1"/>
    <xf numFmtId="0" fontId="3" fillId="0" borderId="0" xfId="3" applyNumberFormat="1" applyFont="1" applyFill="1"/>
    <xf numFmtId="0" fontId="3" fillId="0" borderId="0" xfId="3" applyFont="1" applyFill="1"/>
    <xf numFmtId="4" fontId="3" fillId="0" borderId="0" xfId="3" applyNumberFormat="1" applyFont="1" applyFill="1"/>
    <xf numFmtId="10" fontId="3" fillId="0" borderId="0" xfId="4" applyNumberFormat="1" applyFont="1"/>
    <xf numFmtId="0" fontId="5" fillId="3" borderId="0" xfId="3" applyFont="1" applyFill="1"/>
    <xf numFmtId="0" fontId="5" fillId="3" borderId="0" xfId="3" applyFont="1" applyFill="1" applyAlignment="1">
      <alignment horizontal="right"/>
    </xf>
    <xf numFmtId="0" fontId="5" fillId="3" borderId="0" xfId="3" applyFont="1" applyFill="1" applyAlignment="1">
      <alignment horizontal="right" wrapText="1"/>
    </xf>
    <xf numFmtId="4" fontId="5" fillId="3" borderId="0" xfId="3" applyNumberFormat="1" applyFont="1" applyFill="1" applyAlignment="1">
      <alignment horizontal="right" wrapText="1"/>
    </xf>
    <xf numFmtId="4" fontId="5" fillId="3" borderId="0" xfId="3" applyNumberFormat="1" applyFont="1" applyFill="1" applyAlignment="1">
      <alignment horizontal="center" wrapText="1"/>
    </xf>
    <xf numFmtId="0" fontId="5" fillId="3" borderId="0" xfId="3" applyNumberFormat="1" applyFont="1" applyFill="1"/>
    <xf numFmtId="4" fontId="5" fillId="3" borderId="0" xfId="3" applyNumberFormat="1" applyFont="1" applyFill="1"/>
    <xf numFmtId="0" fontId="7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 applyBorder="1"/>
    <xf numFmtId="4" fontId="3" fillId="0" borderId="0" xfId="0" applyNumberFormat="1" applyFont="1" applyBorder="1"/>
    <xf numFmtId="0" fontId="3" fillId="0" borderId="0" xfId="0" applyNumberFormat="1" applyFont="1" applyBorder="1"/>
    <xf numFmtId="43" fontId="3" fillId="0" borderId="0" xfId="1" applyFont="1" applyBorder="1"/>
    <xf numFmtId="0" fontId="3" fillId="0" borderId="0" xfId="0" applyFont="1" applyAlignment="1">
      <alignment horizontal="left" wrapText="1"/>
    </xf>
  </cellXfs>
  <cellStyles count="5">
    <cellStyle name="Comma" xfId="1" builtinId="3"/>
    <cellStyle name="Normal" xfId="0" builtinId="0"/>
    <cellStyle name="Normal 11" xfId="2"/>
    <cellStyle name="Normal 2" xfId="3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B1:I39"/>
  <sheetViews>
    <sheetView showGridLines="0" showWhiteSpace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11" sqref="C11"/>
    </sheetView>
  </sheetViews>
  <sheetFormatPr defaultColWidth="9.140625" defaultRowHeight="12.75" x14ac:dyDescent="0.2"/>
  <cols>
    <col min="1" max="1" width="1.85546875" style="29" customWidth="1"/>
    <col min="2" max="2" width="42.7109375" style="29" customWidth="1"/>
    <col min="3" max="3" width="9.140625" style="29"/>
    <col min="4" max="4" width="27.5703125" style="29" customWidth="1"/>
    <col min="5" max="5" width="9.140625" style="29"/>
    <col min="6" max="6" width="20" style="29" customWidth="1"/>
    <col min="7" max="7" width="19.28515625" style="29" customWidth="1"/>
    <col min="8" max="8" width="20.7109375" style="30" customWidth="1"/>
    <col min="9" max="9" width="18.140625" style="30" customWidth="1"/>
    <col min="10" max="16384" width="9.140625" style="29"/>
  </cols>
  <sheetData>
    <row r="1" spans="2:9" x14ac:dyDescent="0.2">
      <c r="B1" s="1" t="s">
        <v>50</v>
      </c>
      <c r="G1" s="31" t="s">
        <v>53</v>
      </c>
      <c r="H1" s="32">
        <v>71</v>
      </c>
      <c r="I1" s="30" t="s">
        <v>0</v>
      </c>
    </row>
    <row r="2" spans="2:9" ht="6.75" customHeight="1" x14ac:dyDescent="0.2"/>
    <row r="3" spans="2:9" ht="38.25" x14ac:dyDescent="0.2">
      <c r="B3" s="58" t="s">
        <v>1</v>
      </c>
      <c r="C3" s="59" t="s">
        <v>2</v>
      </c>
      <c r="D3" s="59"/>
      <c r="E3" s="59"/>
      <c r="F3" s="59" t="s">
        <v>54</v>
      </c>
      <c r="G3" s="60" t="s">
        <v>4</v>
      </c>
      <c r="H3" s="61" t="s">
        <v>48</v>
      </c>
      <c r="I3" s="62" t="s">
        <v>49</v>
      </c>
    </row>
    <row r="4" spans="2:9" x14ac:dyDescent="0.2">
      <c r="B4" s="29" t="s">
        <v>7</v>
      </c>
      <c r="C4" s="33">
        <v>1310</v>
      </c>
      <c r="D4" s="33" t="s">
        <v>8</v>
      </c>
      <c r="E4" s="34"/>
      <c r="F4" s="35">
        <v>28925.39</v>
      </c>
      <c r="G4" s="36" t="s">
        <v>9</v>
      </c>
      <c r="H4" s="35"/>
      <c r="I4" s="35">
        <f>+F4-H4</f>
        <v>28925.39</v>
      </c>
    </row>
    <row r="5" spans="2:9" x14ac:dyDescent="0.2">
      <c r="C5" s="37">
        <v>1311</v>
      </c>
      <c r="D5" s="37" t="s">
        <v>10</v>
      </c>
      <c r="F5" s="30">
        <v>3851539.4043882326</v>
      </c>
      <c r="G5" s="38">
        <v>13133.166666666666</v>
      </c>
      <c r="H5" s="30">
        <f t="shared" ref="H5:H12" si="0">+G5*$H$1</f>
        <v>932454.83333333326</v>
      </c>
      <c r="I5" s="30">
        <f>+F5-H5</f>
        <v>2919084.5710548991</v>
      </c>
    </row>
    <row r="6" spans="2:9" x14ac:dyDescent="0.2">
      <c r="C6" s="37">
        <v>1312</v>
      </c>
      <c r="D6" s="37" t="s">
        <v>11</v>
      </c>
      <c r="F6" s="30">
        <v>45932507.546311609</v>
      </c>
      <c r="G6" s="38">
        <v>120903.83333333333</v>
      </c>
      <c r="H6" s="30">
        <f t="shared" si="0"/>
        <v>8584172.166666666</v>
      </c>
      <c r="I6" s="30">
        <f t="shared" ref="I6:I34" si="1">+F6-H6</f>
        <v>37348335.379644945</v>
      </c>
    </row>
    <row r="7" spans="2:9" x14ac:dyDescent="0.2">
      <c r="C7" s="37">
        <v>1314</v>
      </c>
      <c r="D7" s="37" t="s">
        <v>12</v>
      </c>
      <c r="F7" s="30">
        <v>18872178.215589743</v>
      </c>
      <c r="G7" s="38">
        <v>55821.333333333336</v>
      </c>
      <c r="H7" s="30">
        <f t="shared" si="0"/>
        <v>3963314.666666667</v>
      </c>
      <c r="I7" s="30">
        <f t="shared" si="1"/>
        <v>14908863.548923075</v>
      </c>
    </row>
    <row r="8" spans="2:9" x14ac:dyDescent="0.2">
      <c r="C8" s="37">
        <v>1315</v>
      </c>
      <c r="D8" s="37" t="s">
        <v>13</v>
      </c>
      <c r="F8" s="30">
        <v>2784748.332667354</v>
      </c>
      <c r="G8" s="38">
        <v>5135.75</v>
      </c>
      <c r="H8" s="30">
        <f t="shared" si="0"/>
        <v>364638.25</v>
      </c>
      <c r="I8" s="30">
        <f t="shared" si="1"/>
        <v>2420110.082667354</v>
      </c>
    </row>
    <row r="9" spans="2:9" x14ac:dyDescent="0.2">
      <c r="C9" s="37">
        <v>1316</v>
      </c>
      <c r="D9" s="37" t="s">
        <v>14</v>
      </c>
      <c r="F9" s="30">
        <v>573832.26120364026</v>
      </c>
      <c r="G9" s="38">
        <v>1753.9166666666667</v>
      </c>
      <c r="H9" s="30">
        <f t="shared" si="0"/>
        <v>124528.08333333334</v>
      </c>
      <c r="I9" s="30">
        <f t="shared" si="1"/>
        <v>449304.17787030688</v>
      </c>
    </row>
    <row r="10" spans="2:9" x14ac:dyDescent="0.2">
      <c r="C10" s="37">
        <v>1392</v>
      </c>
      <c r="D10" s="37" t="s">
        <v>15</v>
      </c>
      <c r="F10" s="30">
        <v>55757.440065995099</v>
      </c>
      <c r="G10" s="38">
        <v>307.5</v>
      </c>
      <c r="H10" s="30">
        <f t="shared" si="0"/>
        <v>21832.5</v>
      </c>
      <c r="I10" s="30">
        <f>+F10-H10</f>
        <v>33924.940065995099</v>
      </c>
    </row>
    <row r="11" spans="2:9" x14ac:dyDescent="0.2">
      <c r="C11" s="37">
        <v>1394</v>
      </c>
      <c r="D11" s="37" t="s">
        <v>16</v>
      </c>
      <c r="F11" s="30">
        <v>136276.16002030091</v>
      </c>
      <c r="G11" s="38">
        <v>345.58333333333331</v>
      </c>
      <c r="H11" s="30">
        <f>+G11*$H$1</f>
        <v>24536.416666666664</v>
      </c>
      <c r="I11" s="30">
        <f>+F11-H11</f>
        <v>111739.74335363426</v>
      </c>
    </row>
    <row r="12" spans="2:9" x14ac:dyDescent="0.2">
      <c r="C12" s="37">
        <v>1396</v>
      </c>
      <c r="D12" s="37" t="s">
        <v>17</v>
      </c>
      <c r="F12" s="30">
        <v>121815.0901454719</v>
      </c>
      <c r="G12" s="38">
        <v>359.25</v>
      </c>
      <c r="H12" s="30">
        <f t="shared" si="0"/>
        <v>25506.75</v>
      </c>
      <c r="I12" s="30">
        <f t="shared" si="1"/>
        <v>96308.340145471899</v>
      </c>
    </row>
    <row r="13" spans="2:9" x14ac:dyDescent="0.2">
      <c r="B13" s="39" t="s">
        <v>18</v>
      </c>
      <c r="C13" s="39" t="s">
        <v>19</v>
      </c>
      <c r="D13" s="39"/>
      <c r="E13" s="39"/>
      <c r="F13" s="32">
        <v>72357579.840392351</v>
      </c>
      <c r="G13" s="32">
        <v>197760.33333333334</v>
      </c>
      <c r="H13" s="32">
        <f>SUM(H4:H12)</f>
        <v>14040983.666666668</v>
      </c>
      <c r="I13" s="32">
        <f>SUM(I4:I12)</f>
        <v>58316596.173725672</v>
      </c>
    </row>
    <row r="14" spans="2:9" x14ac:dyDescent="0.2">
      <c r="B14" s="29" t="s">
        <v>20</v>
      </c>
      <c r="C14" s="33">
        <v>1310</v>
      </c>
      <c r="D14" s="33" t="s">
        <v>21</v>
      </c>
      <c r="E14" s="34"/>
      <c r="F14" s="35">
        <v>28925.39</v>
      </c>
      <c r="G14" s="40" t="s">
        <v>9</v>
      </c>
      <c r="H14" s="35"/>
      <c r="I14" s="35">
        <f t="shared" si="1"/>
        <v>28925.39</v>
      </c>
    </row>
    <row r="15" spans="2:9" x14ac:dyDescent="0.2">
      <c r="C15" s="37">
        <v>1311</v>
      </c>
      <c r="D15" s="37" t="s">
        <v>22</v>
      </c>
      <c r="F15" s="30">
        <v>3276075.36707984</v>
      </c>
      <c r="G15" s="38">
        <v>4624.916666666667</v>
      </c>
      <c r="H15" s="30">
        <f t="shared" ref="H15:H22" si="2">+G15*$H$1</f>
        <v>328369.08333333337</v>
      </c>
      <c r="I15" s="30">
        <f t="shared" si="1"/>
        <v>2947706.2837465066</v>
      </c>
    </row>
    <row r="16" spans="2:9" x14ac:dyDescent="0.2">
      <c r="C16" s="37">
        <v>1312</v>
      </c>
      <c r="D16" s="37" t="s">
        <v>23</v>
      </c>
      <c r="F16" s="30">
        <v>51445565.51526466</v>
      </c>
      <c r="G16" s="38">
        <v>130063.33333333333</v>
      </c>
      <c r="H16" s="30">
        <f t="shared" si="2"/>
        <v>9234496.666666666</v>
      </c>
      <c r="I16" s="30">
        <f t="shared" si="1"/>
        <v>42211068.848597996</v>
      </c>
    </row>
    <row r="17" spans="2:9" x14ac:dyDescent="0.2">
      <c r="C17" s="37">
        <v>1314</v>
      </c>
      <c r="D17" s="37" t="s">
        <v>24</v>
      </c>
      <c r="F17" s="30">
        <v>22188480.476551741</v>
      </c>
      <c r="G17" s="38">
        <v>64737.25</v>
      </c>
      <c r="H17" s="30">
        <f t="shared" si="2"/>
        <v>4596344.75</v>
      </c>
      <c r="I17" s="30">
        <f t="shared" si="1"/>
        <v>17592135.726551741</v>
      </c>
    </row>
    <row r="18" spans="2:9" x14ac:dyDescent="0.2">
      <c r="C18" s="37">
        <v>1315</v>
      </c>
      <c r="D18" s="37" t="s">
        <v>25</v>
      </c>
      <c r="F18" s="30">
        <v>2711861.166492553</v>
      </c>
      <c r="G18" s="38">
        <v>4487.166666666667</v>
      </c>
      <c r="H18" s="30">
        <f t="shared" si="2"/>
        <v>318588.83333333337</v>
      </c>
      <c r="I18" s="30">
        <f t="shared" si="1"/>
        <v>2393272.3331592195</v>
      </c>
    </row>
    <row r="19" spans="2:9" x14ac:dyDescent="0.2">
      <c r="C19" s="37">
        <v>1316</v>
      </c>
      <c r="D19" s="37" t="s">
        <v>26</v>
      </c>
      <c r="F19" s="30">
        <v>592808.89127693512</v>
      </c>
      <c r="G19" s="38">
        <v>2063.0833333333335</v>
      </c>
      <c r="H19" s="30">
        <f t="shared" si="2"/>
        <v>146478.91666666669</v>
      </c>
      <c r="I19" s="30">
        <f t="shared" si="1"/>
        <v>446329.97461026843</v>
      </c>
    </row>
    <row r="20" spans="2:9" x14ac:dyDescent="0.2">
      <c r="C20" s="37">
        <v>1392</v>
      </c>
      <c r="D20" s="37" t="s">
        <v>27</v>
      </c>
      <c r="F20" s="30">
        <v>55757.440065995099</v>
      </c>
      <c r="G20" s="38">
        <v>307.5</v>
      </c>
      <c r="H20" s="30">
        <f t="shared" si="2"/>
        <v>21832.5</v>
      </c>
      <c r="I20" s="30">
        <f t="shared" si="1"/>
        <v>33924.940065995099</v>
      </c>
    </row>
    <row r="21" spans="2:9" x14ac:dyDescent="0.2">
      <c r="C21" s="37">
        <v>1394</v>
      </c>
      <c r="D21" s="37" t="s">
        <v>28</v>
      </c>
      <c r="F21" s="30">
        <v>127084.2897560142</v>
      </c>
      <c r="G21" s="38">
        <v>317.16666666666669</v>
      </c>
      <c r="H21" s="30">
        <f t="shared" si="2"/>
        <v>22518.833333333336</v>
      </c>
      <c r="I21" s="30">
        <f t="shared" si="1"/>
        <v>104565.45642268087</v>
      </c>
    </row>
    <row r="22" spans="2:9" x14ac:dyDescent="0.2">
      <c r="C22" s="37">
        <v>1396</v>
      </c>
      <c r="D22" s="37" t="s">
        <v>29</v>
      </c>
      <c r="F22" s="30">
        <v>128880.86980684582</v>
      </c>
      <c r="G22" s="38">
        <v>359.25</v>
      </c>
      <c r="H22" s="30">
        <f t="shared" si="2"/>
        <v>25506.75</v>
      </c>
      <c r="I22" s="30">
        <f t="shared" si="1"/>
        <v>103374.11980684582</v>
      </c>
    </row>
    <row r="23" spans="2:9" x14ac:dyDescent="0.2">
      <c r="B23" s="39" t="s">
        <v>30</v>
      </c>
      <c r="C23" s="41"/>
      <c r="D23" s="41"/>
      <c r="E23" s="39"/>
      <c r="F23" s="32">
        <v>80555439.406294584</v>
      </c>
      <c r="G23" s="32">
        <v>206959.66666666666</v>
      </c>
      <c r="H23" s="32">
        <f t="shared" ref="H23" si="3">SUM(H14:H22)</f>
        <v>14694136.333333334</v>
      </c>
      <c r="I23" s="32">
        <f>SUM(I14:I22)</f>
        <v>65861303.072961256</v>
      </c>
    </row>
    <row r="24" spans="2:9" x14ac:dyDescent="0.2">
      <c r="B24" s="29" t="s">
        <v>31</v>
      </c>
      <c r="C24" s="33">
        <v>1310</v>
      </c>
      <c r="D24" s="33" t="s">
        <v>32</v>
      </c>
      <c r="E24" s="34"/>
      <c r="F24" s="35">
        <v>948317.19000000006</v>
      </c>
      <c r="G24" s="40" t="s">
        <v>9</v>
      </c>
      <c r="H24" s="35"/>
      <c r="I24" s="35">
        <f t="shared" si="1"/>
        <v>948317.19000000006</v>
      </c>
    </row>
    <row r="25" spans="2:9" x14ac:dyDescent="0.2">
      <c r="C25" s="37">
        <v>1311</v>
      </c>
      <c r="D25" s="37" t="s">
        <v>33</v>
      </c>
      <c r="F25" s="30">
        <v>4046585.6329831788</v>
      </c>
      <c r="G25" s="38">
        <v>27476.166666666668</v>
      </c>
      <c r="H25" s="30">
        <f t="shared" ref="H25:H36" si="4">+G25*$H$1</f>
        <v>1950807.8333333335</v>
      </c>
      <c r="I25" s="30">
        <f t="shared" si="1"/>
        <v>2095777.7996498453</v>
      </c>
    </row>
    <row r="26" spans="2:9" x14ac:dyDescent="0.2">
      <c r="C26" s="37">
        <v>1312</v>
      </c>
      <c r="D26" s="37" t="s">
        <v>34</v>
      </c>
      <c r="F26" s="30">
        <v>865961.49167693523</v>
      </c>
      <c r="G26" s="38">
        <v>6431.833333333333</v>
      </c>
      <c r="H26" s="30">
        <f t="shared" si="4"/>
        <v>456660.16666666663</v>
      </c>
      <c r="I26" s="30">
        <f t="shared" si="1"/>
        <v>409301.3250102686</v>
      </c>
    </row>
    <row r="27" spans="2:9" x14ac:dyDescent="0.2">
      <c r="C27" s="42">
        <v>1314</v>
      </c>
      <c r="D27" s="42" t="s">
        <v>35</v>
      </c>
      <c r="E27" s="43"/>
      <c r="F27" s="44">
        <v>241784.42920690266</v>
      </c>
      <c r="G27" s="45">
        <v>3941</v>
      </c>
      <c r="H27" s="44">
        <f t="shared" si="4"/>
        <v>279811</v>
      </c>
      <c r="I27" s="44"/>
    </row>
    <row r="28" spans="2:9" x14ac:dyDescent="0.2">
      <c r="C28" s="37">
        <v>1315</v>
      </c>
      <c r="D28" s="37" t="s">
        <v>36</v>
      </c>
      <c r="F28" s="30">
        <v>276817.39413734712</v>
      </c>
      <c r="G28" s="38">
        <v>2162.8333333333335</v>
      </c>
      <c r="H28" s="30">
        <f t="shared" si="4"/>
        <v>153561.16666666669</v>
      </c>
      <c r="I28" s="30">
        <f t="shared" si="1"/>
        <v>123256.22747068043</v>
      </c>
    </row>
    <row r="29" spans="2:9" x14ac:dyDescent="0.2">
      <c r="C29" s="37">
        <v>1316</v>
      </c>
      <c r="D29" s="37" t="s">
        <v>37</v>
      </c>
      <c r="F29" s="30">
        <v>881641.10366173426</v>
      </c>
      <c r="G29" s="38">
        <v>7240</v>
      </c>
      <c r="H29" s="30">
        <f t="shared" si="4"/>
        <v>514040</v>
      </c>
      <c r="I29" s="30">
        <f t="shared" si="1"/>
        <v>367601.10366173426</v>
      </c>
    </row>
    <row r="30" spans="2:9" hidden="1" x14ac:dyDescent="0.2"/>
    <row r="31" spans="2:9" x14ac:dyDescent="0.2">
      <c r="C31" s="42">
        <v>1397</v>
      </c>
      <c r="D31" s="42" t="s">
        <v>39</v>
      </c>
      <c r="E31" s="43"/>
      <c r="F31" s="46">
        <v>3196.9300005033992</v>
      </c>
      <c r="G31" s="47">
        <v>427.12</v>
      </c>
      <c r="H31" s="44">
        <f t="shared" si="4"/>
        <v>30325.52</v>
      </c>
      <c r="I31" s="44"/>
    </row>
    <row r="32" spans="2:9" x14ac:dyDescent="0.2">
      <c r="B32" s="48" t="s">
        <v>41</v>
      </c>
      <c r="C32" s="49">
        <v>1350</v>
      </c>
      <c r="D32" s="49" t="s">
        <v>42</v>
      </c>
      <c r="E32" s="50"/>
      <c r="F32" s="51">
        <v>596.12998579160012</v>
      </c>
      <c r="G32" s="19">
        <v>6</v>
      </c>
      <c r="H32" s="52">
        <f t="shared" si="4"/>
        <v>426</v>
      </c>
      <c r="I32" s="52">
        <f>+F32-H32</f>
        <v>170.12998579160012</v>
      </c>
    </row>
    <row r="33" spans="2:9" x14ac:dyDescent="0.2">
      <c r="C33" s="42">
        <v>1535</v>
      </c>
      <c r="D33" s="42" t="s">
        <v>43</v>
      </c>
      <c r="E33" s="43"/>
      <c r="F33" s="53">
        <v>93555.280745453769</v>
      </c>
      <c r="G33" s="47">
        <v>2165</v>
      </c>
      <c r="H33" s="44">
        <f t="shared" si="4"/>
        <v>153715</v>
      </c>
      <c r="I33" s="44"/>
    </row>
    <row r="34" spans="2:9" x14ac:dyDescent="0.2">
      <c r="C34" s="54">
        <v>1354</v>
      </c>
      <c r="D34" s="54" t="s">
        <v>44</v>
      </c>
      <c r="E34" s="55"/>
      <c r="F34" s="51">
        <v>9039.3702726698066</v>
      </c>
      <c r="G34" s="13">
        <v>123</v>
      </c>
      <c r="H34" s="56">
        <f t="shared" si="4"/>
        <v>8733</v>
      </c>
      <c r="I34" s="56">
        <f t="shared" si="1"/>
        <v>306.37027266980658</v>
      </c>
    </row>
    <row r="35" spans="2:9" x14ac:dyDescent="0.2">
      <c r="C35" s="42">
        <v>1355</v>
      </c>
      <c r="D35" s="42" t="s">
        <v>45</v>
      </c>
      <c r="E35" s="43"/>
      <c r="F35" s="53">
        <v>-9106.2202257456047</v>
      </c>
      <c r="G35" s="47">
        <v>123</v>
      </c>
      <c r="H35" s="44">
        <f t="shared" si="4"/>
        <v>8733</v>
      </c>
      <c r="I35" s="44"/>
    </row>
    <row r="36" spans="2:9" x14ac:dyDescent="0.2">
      <c r="C36" s="54">
        <v>1356</v>
      </c>
      <c r="D36" s="54" t="s">
        <v>46</v>
      </c>
      <c r="E36" s="55"/>
      <c r="F36" s="51">
        <v>84137.260013181687</v>
      </c>
      <c r="G36" s="13">
        <v>447</v>
      </c>
      <c r="H36" s="56">
        <f t="shared" si="4"/>
        <v>31737</v>
      </c>
      <c r="I36" s="56">
        <f>+F36-H36</f>
        <v>52400.260013181687</v>
      </c>
    </row>
    <row r="37" spans="2:9" x14ac:dyDescent="0.2">
      <c r="B37" s="39" t="s">
        <v>40</v>
      </c>
      <c r="C37" s="41"/>
      <c r="D37" s="41"/>
      <c r="E37" s="39"/>
      <c r="F37" s="32">
        <v>7442525.9924579542</v>
      </c>
      <c r="G37" s="32">
        <v>50542.953333333338</v>
      </c>
      <c r="H37" s="32">
        <f t="shared" ref="H37" si="5">SUM(H24:H36)</f>
        <v>3588549.6866666665</v>
      </c>
      <c r="I37" s="32">
        <f>SUM(I24:I36)</f>
        <v>3997130.4060641718</v>
      </c>
    </row>
    <row r="38" spans="2:9" x14ac:dyDescent="0.2">
      <c r="B38" s="58" t="s">
        <v>47</v>
      </c>
      <c r="C38" s="63"/>
      <c r="D38" s="63"/>
      <c r="E38" s="58"/>
      <c r="F38" s="64">
        <v>160355545.23914489</v>
      </c>
      <c r="G38" s="64">
        <v>455262.95333333337</v>
      </c>
      <c r="H38" s="64">
        <f t="shared" ref="H38" si="6">+H13+H23+H37</f>
        <v>32323669.686666667</v>
      </c>
      <c r="I38" s="64">
        <f>+I13+I23+I37</f>
        <v>128175029.6527511</v>
      </c>
    </row>
    <row r="39" spans="2:9" x14ac:dyDescent="0.2">
      <c r="C39" s="37"/>
      <c r="D39" s="37"/>
      <c r="F39" s="30"/>
      <c r="G39" s="57"/>
    </row>
  </sheetData>
  <pageMargins left="0.7" right="0.7" top="0.75" bottom="0.75" header="0.3" footer="0.3"/>
  <pageSetup scale="53" orientation="portrait" r:id="rId1"/>
  <headerFooter>
    <oddFooter>&amp;LAttachment A to PSE's Response to WUTC Staff Data Request No. 459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B1:I49"/>
  <sheetViews>
    <sheetView showGridLines="0"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J40"/>
    </sheetView>
  </sheetViews>
  <sheetFormatPr defaultColWidth="9.140625" defaultRowHeight="12.75" x14ac:dyDescent="0.2"/>
  <cols>
    <col min="1" max="1" width="1.85546875" style="3" customWidth="1"/>
    <col min="2" max="2" width="39.5703125" style="3" customWidth="1"/>
    <col min="3" max="3" width="14.5703125" style="3" customWidth="1"/>
    <col min="4" max="4" width="27.5703125" style="3" customWidth="1"/>
    <col min="5" max="5" width="9.140625" style="3"/>
    <col min="6" max="6" width="20" style="3" customWidth="1"/>
    <col min="7" max="7" width="19.28515625" style="3" customWidth="1"/>
    <col min="8" max="8" width="20.7109375" style="2" customWidth="1"/>
    <col min="9" max="9" width="18.140625" style="2" customWidth="1"/>
    <col min="10" max="16384" width="9.140625" style="3"/>
  </cols>
  <sheetData>
    <row r="1" spans="2:9" x14ac:dyDescent="0.2">
      <c r="B1" s="1" t="s">
        <v>51</v>
      </c>
      <c r="G1" s="4" t="s">
        <v>52</v>
      </c>
      <c r="H1" s="5">
        <v>66</v>
      </c>
      <c r="I1" s="2" t="s">
        <v>0</v>
      </c>
    </row>
    <row r="3" spans="2:9" ht="51" x14ac:dyDescent="0.2">
      <c r="B3" s="21" t="s">
        <v>1</v>
      </c>
      <c r="C3" s="22" t="s">
        <v>2</v>
      </c>
      <c r="D3" s="23"/>
      <c r="E3" s="23"/>
      <c r="F3" s="22" t="s">
        <v>3</v>
      </c>
      <c r="G3" s="22" t="s">
        <v>4</v>
      </c>
      <c r="H3" s="24" t="s">
        <v>5</v>
      </c>
      <c r="I3" s="25" t="s">
        <v>6</v>
      </c>
    </row>
    <row r="4" spans="2:9" x14ac:dyDescent="0.2">
      <c r="B4" s="3" t="s">
        <v>7</v>
      </c>
      <c r="C4" s="10">
        <v>1310</v>
      </c>
      <c r="D4" s="10" t="s">
        <v>8</v>
      </c>
      <c r="E4" s="11"/>
      <c r="F4" s="14">
        <v>28925.39</v>
      </c>
      <c r="G4" s="28" t="s">
        <v>9</v>
      </c>
      <c r="H4" s="14"/>
      <c r="I4" s="14">
        <f>+F4-H4</f>
        <v>28925.39</v>
      </c>
    </row>
    <row r="5" spans="2:9" x14ac:dyDescent="0.2">
      <c r="C5" s="6">
        <v>1311</v>
      </c>
      <c r="D5" s="6" t="s">
        <v>10</v>
      </c>
      <c r="F5" s="2">
        <v>3869314.1112237927</v>
      </c>
      <c r="G5" s="7">
        <v>13269.5</v>
      </c>
      <c r="H5" s="2">
        <f t="shared" ref="H5:H12" si="0">+G5*$H$1</f>
        <v>875787</v>
      </c>
      <c r="I5" s="2">
        <f>+F5-H5</f>
        <v>2993527.1112237927</v>
      </c>
    </row>
    <row r="6" spans="2:9" x14ac:dyDescent="0.2">
      <c r="C6" s="6">
        <v>1312</v>
      </c>
      <c r="D6" s="6" t="s">
        <v>11</v>
      </c>
      <c r="F6" s="2">
        <v>45738838.642001137</v>
      </c>
      <c r="G6" s="7">
        <v>122667.66666666667</v>
      </c>
      <c r="H6" s="2">
        <f t="shared" si="0"/>
        <v>8096066</v>
      </c>
      <c r="I6" s="2">
        <f t="shared" ref="I6:I36" si="1">+F6-H6</f>
        <v>37642772.642001137</v>
      </c>
    </row>
    <row r="7" spans="2:9" x14ac:dyDescent="0.2">
      <c r="C7" s="6">
        <v>1314</v>
      </c>
      <c r="D7" s="6" t="s">
        <v>12</v>
      </c>
      <c r="F7" s="2">
        <v>18861407.495429225</v>
      </c>
      <c r="G7" s="7">
        <v>56236.25</v>
      </c>
      <c r="H7" s="2">
        <f t="shared" si="0"/>
        <v>3711592.5</v>
      </c>
      <c r="I7" s="2">
        <f>+F7-H7</f>
        <v>15149814.995429225</v>
      </c>
    </row>
    <row r="8" spans="2:9" x14ac:dyDescent="0.2">
      <c r="C8" s="6">
        <v>1315</v>
      </c>
      <c r="D8" s="6" t="s">
        <v>13</v>
      </c>
      <c r="F8" s="2">
        <v>2869907.0617910475</v>
      </c>
      <c r="G8" s="7">
        <v>5477.416666666667</v>
      </c>
      <c r="H8" s="2">
        <f t="shared" si="0"/>
        <v>361509.5</v>
      </c>
      <c r="I8" s="2">
        <f t="shared" si="1"/>
        <v>2508397.5617910475</v>
      </c>
    </row>
    <row r="9" spans="2:9" x14ac:dyDescent="0.2">
      <c r="C9" s="6">
        <v>1316</v>
      </c>
      <c r="D9" s="6" t="s">
        <v>14</v>
      </c>
      <c r="F9" s="2">
        <v>602876.96020445891</v>
      </c>
      <c r="G9" s="7">
        <v>1796.8333333333333</v>
      </c>
      <c r="H9" s="2">
        <f t="shared" si="0"/>
        <v>118591</v>
      </c>
      <c r="I9" s="2">
        <f t="shared" si="1"/>
        <v>484285.96020445891</v>
      </c>
    </row>
    <row r="10" spans="2:9" x14ac:dyDescent="0.2">
      <c r="C10" s="6">
        <v>1392</v>
      </c>
      <c r="D10" s="6" t="s">
        <v>15</v>
      </c>
      <c r="F10" s="2">
        <v>53296.560016932999</v>
      </c>
      <c r="G10" s="7">
        <v>512.5</v>
      </c>
      <c r="H10" s="2">
        <f t="shared" si="0"/>
        <v>33825</v>
      </c>
      <c r="I10" s="2">
        <f t="shared" si="1"/>
        <v>19471.560016932999</v>
      </c>
    </row>
    <row r="11" spans="2:9" x14ac:dyDescent="0.2">
      <c r="C11" s="6">
        <v>1394</v>
      </c>
      <c r="D11" s="6" t="s">
        <v>16</v>
      </c>
      <c r="F11" s="2">
        <v>137765.14959009711</v>
      </c>
      <c r="G11" s="7">
        <v>583.58333333333337</v>
      </c>
      <c r="H11" s="2">
        <f t="shared" si="0"/>
        <v>38516.5</v>
      </c>
      <c r="I11" s="2">
        <f t="shared" si="1"/>
        <v>99248.649590097106</v>
      </c>
    </row>
    <row r="12" spans="2:9" x14ac:dyDescent="0.2">
      <c r="C12" s="6">
        <v>1396</v>
      </c>
      <c r="D12" s="6" t="s">
        <v>17</v>
      </c>
      <c r="F12" s="2">
        <v>125463.92010174849</v>
      </c>
      <c r="G12" s="7">
        <v>618.66666666666663</v>
      </c>
      <c r="H12" s="2">
        <f t="shared" si="0"/>
        <v>40832</v>
      </c>
      <c r="I12" s="2">
        <f t="shared" si="1"/>
        <v>84631.920101748488</v>
      </c>
    </row>
    <row r="13" spans="2:9" x14ac:dyDescent="0.2">
      <c r="B13" s="8" t="s">
        <v>18</v>
      </c>
      <c r="C13" s="8" t="s">
        <v>19</v>
      </c>
      <c r="D13" s="8"/>
      <c r="E13" s="8"/>
      <c r="F13" s="5">
        <v>72287795.290358424</v>
      </c>
      <c r="G13" s="5">
        <v>201162.41666666669</v>
      </c>
      <c r="H13" s="5">
        <f>SUM(H4:H12)</f>
        <v>13276719.5</v>
      </c>
      <c r="I13" s="5">
        <f>SUM(I4:I12)</f>
        <v>59011075.790358439</v>
      </c>
    </row>
    <row r="14" spans="2:9" x14ac:dyDescent="0.2">
      <c r="B14" s="3" t="s">
        <v>20</v>
      </c>
      <c r="C14" s="10">
        <v>1310</v>
      </c>
      <c r="D14" s="10" t="s">
        <v>21</v>
      </c>
      <c r="E14" s="11"/>
      <c r="F14" s="14">
        <v>28925.39</v>
      </c>
      <c r="G14" s="13" t="s">
        <v>9</v>
      </c>
      <c r="H14" s="14"/>
      <c r="I14" s="14">
        <f t="shared" si="1"/>
        <v>28925.39</v>
      </c>
    </row>
    <row r="15" spans="2:9" x14ac:dyDescent="0.2">
      <c r="C15" s="6">
        <v>1311</v>
      </c>
      <c r="D15" s="6" t="s">
        <v>22</v>
      </c>
      <c r="F15" s="2">
        <v>3328219.4228982925</v>
      </c>
      <c r="G15" s="7">
        <v>4727.5</v>
      </c>
      <c r="H15" s="2">
        <f t="shared" ref="H15:H22" si="2">+G15*$H$1</f>
        <v>312015</v>
      </c>
      <c r="I15" s="2">
        <f t="shared" si="1"/>
        <v>3016204.4228982925</v>
      </c>
    </row>
    <row r="16" spans="2:9" x14ac:dyDescent="0.2">
      <c r="C16" s="6">
        <v>1312</v>
      </c>
      <c r="D16" s="6" t="s">
        <v>23</v>
      </c>
      <c r="F16" s="2">
        <v>51241821.862109929</v>
      </c>
      <c r="G16" s="7">
        <v>130882.83333333333</v>
      </c>
      <c r="H16" s="2">
        <f t="shared" si="2"/>
        <v>8638267</v>
      </c>
      <c r="I16" s="2">
        <f t="shared" si="1"/>
        <v>42603554.862109929</v>
      </c>
    </row>
    <row r="17" spans="2:9" x14ac:dyDescent="0.2">
      <c r="C17" s="6">
        <v>1314</v>
      </c>
      <c r="D17" s="6" t="s">
        <v>24</v>
      </c>
      <c r="F17" s="2">
        <v>21911303.986529816</v>
      </c>
      <c r="G17" s="7">
        <v>65079.166666666664</v>
      </c>
      <c r="H17" s="2">
        <f t="shared" si="2"/>
        <v>4295225</v>
      </c>
      <c r="I17" s="2">
        <f t="shared" si="1"/>
        <v>17616078.986529816</v>
      </c>
    </row>
    <row r="18" spans="2:9" x14ac:dyDescent="0.2">
      <c r="C18" s="6">
        <v>1315</v>
      </c>
      <c r="D18" s="6" t="s">
        <v>25</v>
      </c>
      <c r="F18" s="2">
        <v>2801032.5026333327</v>
      </c>
      <c r="G18" s="7">
        <v>4631.083333333333</v>
      </c>
      <c r="H18" s="2">
        <f t="shared" si="2"/>
        <v>305651.5</v>
      </c>
      <c r="I18" s="2">
        <f t="shared" si="1"/>
        <v>2495381.0026333327</v>
      </c>
    </row>
    <row r="19" spans="2:9" x14ac:dyDescent="0.2">
      <c r="C19" s="6">
        <v>1316</v>
      </c>
      <c r="D19" s="6" t="s">
        <v>26</v>
      </c>
      <c r="F19" s="2">
        <v>620602.09078232734</v>
      </c>
      <c r="G19" s="7">
        <v>2107.5</v>
      </c>
      <c r="H19" s="2">
        <f t="shared" si="2"/>
        <v>139095</v>
      </c>
      <c r="I19" s="2">
        <f t="shared" si="1"/>
        <v>481507.09078232734</v>
      </c>
    </row>
    <row r="20" spans="2:9" x14ac:dyDescent="0.2">
      <c r="C20" s="6">
        <v>1392</v>
      </c>
      <c r="D20" s="6" t="s">
        <v>27</v>
      </c>
      <c r="F20" s="2">
        <v>53296.560016932999</v>
      </c>
      <c r="G20" s="7">
        <v>512.5</v>
      </c>
      <c r="H20" s="2">
        <f t="shared" si="2"/>
        <v>33825</v>
      </c>
      <c r="I20" s="2">
        <f t="shared" si="1"/>
        <v>19471.560016932999</v>
      </c>
    </row>
    <row r="21" spans="2:9" x14ac:dyDescent="0.2">
      <c r="C21" s="6">
        <v>1394</v>
      </c>
      <c r="D21" s="6" t="s">
        <v>28</v>
      </c>
      <c r="F21" s="2">
        <v>128800.20020671343</v>
      </c>
      <c r="G21" s="7">
        <v>536.25</v>
      </c>
      <c r="H21" s="2">
        <f t="shared" si="2"/>
        <v>35392.5</v>
      </c>
      <c r="I21" s="2">
        <f t="shared" si="1"/>
        <v>93407.700206713431</v>
      </c>
    </row>
    <row r="22" spans="2:9" x14ac:dyDescent="0.2">
      <c r="C22" s="6">
        <v>1396</v>
      </c>
      <c r="D22" s="6" t="s">
        <v>29</v>
      </c>
      <c r="F22" s="2">
        <v>132529.71011490381</v>
      </c>
      <c r="G22" s="7">
        <v>618.66666666666663</v>
      </c>
      <c r="H22" s="2">
        <f t="shared" si="2"/>
        <v>40832</v>
      </c>
      <c r="I22" s="2">
        <f t="shared" si="1"/>
        <v>91697.710114903806</v>
      </c>
    </row>
    <row r="23" spans="2:9" x14ac:dyDescent="0.2">
      <c r="B23" s="8" t="s">
        <v>30</v>
      </c>
      <c r="C23" s="9"/>
      <c r="D23" s="9"/>
      <c r="E23" s="8"/>
      <c r="F23" s="5">
        <v>80246531.725292251</v>
      </c>
      <c r="G23" s="5">
        <v>209095.49999999997</v>
      </c>
      <c r="H23" s="5">
        <f>SUM(H14:H22)</f>
        <v>13800303</v>
      </c>
      <c r="I23" s="5">
        <f>SUM(I14:I22)</f>
        <v>66446228.725292243</v>
      </c>
    </row>
    <row r="24" spans="2:9" x14ac:dyDescent="0.2">
      <c r="B24" s="3" t="s">
        <v>31</v>
      </c>
      <c r="C24" s="10">
        <v>1310</v>
      </c>
      <c r="D24" s="10" t="s">
        <v>32</v>
      </c>
      <c r="E24" s="11"/>
      <c r="F24" s="14">
        <v>948317.19000000006</v>
      </c>
      <c r="G24" s="13" t="s">
        <v>9</v>
      </c>
      <c r="H24" s="14"/>
      <c r="I24" s="14">
        <f t="shared" si="1"/>
        <v>948317.19000000006</v>
      </c>
    </row>
    <row r="25" spans="2:9" x14ac:dyDescent="0.2">
      <c r="C25" s="10">
        <v>1311</v>
      </c>
      <c r="D25" s="10" t="s">
        <v>33</v>
      </c>
      <c r="E25" s="11"/>
      <c r="F25" s="14">
        <v>3944383.43494451</v>
      </c>
      <c r="G25" s="28">
        <v>25562.25</v>
      </c>
      <c r="H25" s="14">
        <f t="shared" ref="H25:H30" si="3">+G25*$H$1</f>
        <v>1687108.5</v>
      </c>
      <c r="I25" s="14">
        <f t="shared" si="1"/>
        <v>2257274.93494451</v>
      </c>
    </row>
    <row r="26" spans="2:9" x14ac:dyDescent="0.2">
      <c r="C26" s="10">
        <v>1312</v>
      </c>
      <c r="D26" s="10" t="s">
        <v>34</v>
      </c>
      <c r="E26" s="11"/>
      <c r="F26" s="14">
        <v>840380.89679417107</v>
      </c>
      <c r="G26" s="28">
        <v>6395.666666666667</v>
      </c>
      <c r="H26" s="14">
        <f t="shared" si="3"/>
        <v>422114</v>
      </c>
      <c r="I26" s="14">
        <f t="shared" si="1"/>
        <v>418266.89679417107</v>
      </c>
    </row>
    <row r="27" spans="2:9" x14ac:dyDescent="0.2">
      <c r="C27" s="10">
        <v>1314</v>
      </c>
      <c r="D27" s="10" t="s">
        <v>35</v>
      </c>
      <c r="E27" s="11"/>
      <c r="F27" s="14">
        <v>226021.0277630846</v>
      </c>
      <c r="G27" s="28">
        <v>3941</v>
      </c>
      <c r="H27" s="14">
        <f>+F27</f>
        <v>226021.0277630846</v>
      </c>
      <c r="I27" s="14"/>
    </row>
    <row r="28" spans="2:9" x14ac:dyDescent="0.2">
      <c r="C28" s="10">
        <v>1315</v>
      </c>
      <c r="D28" s="10" t="s">
        <v>36</v>
      </c>
      <c r="E28" s="11"/>
      <c r="F28" s="14">
        <v>268180.50922516489</v>
      </c>
      <c r="G28" s="28">
        <v>2159</v>
      </c>
      <c r="H28" s="14">
        <f t="shared" si="3"/>
        <v>142494</v>
      </c>
      <c r="I28" s="14">
        <f t="shared" si="1"/>
        <v>125686.50922516489</v>
      </c>
    </row>
    <row r="29" spans="2:9" x14ac:dyDescent="0.2">
      <c r="C29" s="10">
        <v>1316</v>
      </c>
      <c r="D29" s="10" t="s">
        <v>37</v>
      </c>
      <c r="E29" s="11"/>
      <c r="F29" s="14">
        <v>852682.20275934378</v>
      </c>
      <c r="G29" s="28">
        <v>7239.916666666667</v>
      </c>
      <c r="H29" s="14">
        <f t="shared" si="3"/>
        <v>477834.5</v>
      </c>
      <c r="I29" s="14">
        <f t="shared" si="1"/>
        <v>374847.70275934378</v>
      </c>
    </row>
    <row r="30" spans="2:9" x14ac:dyDescent="0.2">
      <c r="C30" s="10">
        <v>1317</v>
      </c>
      <c r="D30" s="10" t="s">
        <v>38</v>
      </c>
      <c r="E30" s="11"/>
      <c r="F30" s="14">
        <v>61191441.550629325</v>
      </c>
      <c r="G30" s="28">
        <v>212470.28316190737</v>
      </c>
      <c r="H30" s="14">
        <f t="shared" si="3"/>
        <v>14023038.688685887</v>
      </c>
      <c r="I30" s="14">
        <f t="shared" si="1"/>
        <v>47168402.861943439</v>
      </c>
    </row>
    <row r="31" spans="2:9" x14ac:dyDescent="0.2">
      <c r="C31" s="10">
        <v>1397</v>
      </c>
      <c r="D31" s="10" t="s">
        <v>39</v>
      </c>
      <c r="E31" s="11"/>
      <c r="F31" s="12">
        <v>3048.2299821165998</v>
      </c>
      <c r="G31" s="13">
        <v>35.593444444444444</v>
      </c>
      <c r="H31" s="14">
        <f>+G31*$H$1</f>
        <v>2349.1673333333333</v>
      </c>
      <c r="I31" s="14">
        <f t="shared" si="1"/>
        <v>699.06264878326647</v>
      </c>
    </row>
    <row r="32" spans="2:9" x14ac:dyDescent="0.2">
      <c r="B32" s="15" t="s">
        <v>41</v>
      </c>
      <c r="C32" s="16">
        <v>1350</v>
      </c>
      <c r="D32" s="16" t="s">
        <v>42</v>
      </c>
      <c r="E32" s="17"/>
      <c r="F32" s="18">
        <v>573.17000053520019</v>
      </c>
      <c r="G32" s="19">
        <v>6</v>
      </c>
      <c r="H32" s="20">
        <f>+G32*$H$1</f>
        <v>396</v>
      </c>
      <c r="I32" s="20">
        <f t="shared" si="1"/>
        <v>177.17000053520019</v>
      </c>
    </row>
    <row r="33" spans="2:9" x14ac:dyDescent="0.2">
      <c r="C33" s="10">
        <v>1535</v>
      </c>
      <c r="D33" s="10" t="s">
        <v>43</v>
      </c>
      <c r="E33" s="11"/>
      <c r="F33" s="18">
        <v>84896.322071023344</v>
      </c>
      <c r="G33" s="13">
        <v>2165</v>
      </c>
      <c r="H33" s="14">
        <f>+F33</f>
        <v>84896.322071023344</v>
      </c>
      <c r="I33" s="14"/>
    </row>
    <row r="34" spans="2:9" x14ac:dyDescent="0.2">
      <c r="C34" s="10">
        <v>1354</v>
      </c>
      <c r="D34" s="10" t="s">
        <v>44</v>
      </c>
      <c r="E34" s="11"/>
      <c r="F34" s="18">
        <v>8546.289852481299</v>
      </c>
      <c r="G34" s="13">
        <v>123</v>
      </c>
      <c r="H34" s="14">
        <f t="shared" ref="H34:H36" si="4">+G34*$H$1</f>
        <v>8118</v>
      </c>
      <c r="I34" s="14">
        <f t="shared" si="1"/>
        <v>428.28985248129902</v>
      </c>
    </row>
    <row r="35" spans="2:9" x14ac:dyDescent="0.2">
      <c r="C35" s="10">
        <v>1355</v>
      </c>
      <c r="D35" s="10" t="s">
        <v>45</v>
      </c>
      <c r="E35" s="11"/>
      <c r="F35" s="18">
        <v>-9599.5800880183997</v>
      </c>
      <c r="G35" s="13">
        <v>123</v>
      </c>
      <c r="H35" s="14">
        <f>+F35</f>
        <v>-9599.5800880183997</v>
      </c>
      <c r="I35" s="14"/>
    </row>
    <row r="36" spans="2:9" x14ac:dyDescent="0.2">
      <c r="C36" s="10">
        <v>1356</v>
      </c>
      <c r="D36" s="10" t="s">
        <v>46</v>
      </c>
      <c r="E36" s="11"/>
      <c r="F36" s="18">
        <v>82347.89981800229</v>
      </c>
      <c r="G36" s="13">
        <v>447</v>
      </c>
      <c r="H36" s="14">
        <f t="shared" si="4"/>
        <v>29502</v>
      </c>
      <c r="I36" s="14">
        <f t="shared" si="1"/>
        <v>52845.89981800229</v>
      </c>
    </row>
    <row r="37" spans="2:9" x14ac:dyDescent="0.2">
      <c r="B37" s="8" t="s">
        <v>41</v>
      </c>
      <c r="C37" s="9"/>
      <c r="D37" s="9"/>
      <c r="E37" s="8"/>
      <c r="F37" s="5">
        <v>68441219.143751755</v>
      </c>
      <c r="G37" s="5">
        <v>260667.70993968516</v>
      </c>
      <c r="H37" s="5">
        <f>SUM(H24:H36)</f>
        <v>17094272.625765309</v>
      </c>
      <c r="I37" s="5">
        <f>SUM(I24:I36)</f>
        <v>51346946.517986432</v>
      </c>
    </row>
    <row r="38" spans="2:9" x14ac:dyDescent="0.2">
      <c r="B38" s="21" t="s">
        <v>47</v>
      </c>
      <c r="C38" s="26"/>
      <c r="D38" s="26"/>
      <c r="E38" s="21"/>
      <c r="F38" s="27">
        <v>220975546.15940243</v>
      </c>
      <c r="G38" s="27">
        <v>670925.62660635181</v>
      </c>
      <c r="H38" s="27">
        <f>+H13+H23+H37</f>
        <v>44171295.125765309</v>
      </c>
      <c r="I38" s="27">
        <f>+I13+I23+I37</f>
        <v>176804251.03363711</v>
      </c>
    </row>
    <row r="39" spans="2:9" x14ac:dyDescent="0.2">
      <c r="B39" s="67"/>
      <c r="C39" s="67"/>
      <c r="D39" s="67"/>
      <c r="E39" s="67"/>
      <c r="F39" s="67"/>
      <c r="G39" s="67"/>
      <c r="H39" s="68"/>
      <c r="I39" s="68"/>
    </row>
    <row r="40" spans="2:9" x14ac:dyDescent="0.2">
      <c r="B40" s="67"/>
      <c r="C40" s="69"/>
      <c r="D40" s="69"/>
      <c r="E40" s="67"/>
      <c r="F40" s="68"/>
      <c r="G40" s="68"/>
      <c r="H40" s="68"/>
      <c r="I40" s="68"/>
    </row>
    <row r="41" spans="2:9" x14ac:dyDescent="0.2">
      <c r="B41" s="65"/>
    </row>
    <row r="42" spans="2:9" x14ac:dyDescent="0.2">
      <c r="B42" s="65"/>
    </row>
    <row r="43" spans="2:9" x14ac:dyDescent="0.2">
      <c r="D43" s="2"/>
    </row>
    <row r="44" spans="2:9" x14ac:dyDescent="0.2">
      <c r="B44" s="66"/>
      <c r="C44" s="66"/>
      <c r="D44" s="66"/>
      <c r="E44" s="66"/>
      <c r="F44" s="66"/>
      <c r="G44" s="66"/>
      <c r="H44" s="66"/>
      <c r="I44" s="66"/>
    </row>
    <row r="46" spans="2:9" x14ac:dyDescent="0.2">
      <c r="B46" s="71"/>
      <c r="C46" s="71"/>
      <c r="D46" s="71"/>
      <c r="E46" s="71"/>
      <c r="F46" s="71"/>
      <c r="G46" s="71"/>
      <c r="H46" s="71"/>
      <c r="I46" s="71"/>
    </row>
    <row r="47" spans="2:9" x14ac:dyDescent="0.2">
      <c r="B47" s="67"/>
      <c r="C47" s="70"/>
    </row>
    <row r="48" spans="2:9" x14ac:dyDescent="0.2">
      <c r="B48" s="67"/>
      <c r="C48" s="70"/>
    </row>
    <row r="49" spans="2:3" x14ac:dyDescent="0.2">
      <c r="B49" s="67"/>
      <c r="C49" s="70"/>
    </row>
  </sheetData>
  <mergeCells count="1">
    <mergeCell ref="B46:I46"/>
  </mergeCells>
  <pageMargins left="0.7" right="0.7" top="0.75" bottom="0.75" header="0.3" footer="0.3"/>
  <pageSetup scale="53" orientation="portrait" r:id="rId1"/>
  <headerFooter>
    <oddFooter>&amp;LAttachment A to PSE's Response to WUTC Staff Data Request No. 459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2017-06-30T07:00:00+00:00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F8FB908F-3668-43EF-9763-A74F6F1711C8}"/>
</file>

<file path=customXml/itemProps2.xml><?xml version="1.0" encoding="utf-8"?>
<ds:datastoreItem xmlns:ds="http://schemas.openxmlformats.org/officeDocument/2006/customXml" ds:itemID="{37631CA1-C0BB-4217-A602-E96106094BC0}"/>
</file>

<file path=customXml/itemProps3.xml><?xml version="1.0" encoding="utf-8"?>
<ds:datastoreItem xmlns:ds="http://schemas.openxmlformats.org/officeDocument/2006/customXml" ds:itemID="{BE8B515A-1C6F-4974-AE43-F502FC312630}"/>
</file>

<file path=customXml/itemProps4.xml><?xml version="1.0" encoding="utf-8"?>
<ds:datastoreItem xmlns:ds="http://schemas.openxmlformats.org/officeDocument/2006/customXml" ds:itemID="{78D9FA4E-76DD-4095-A42D-9FA5A396B7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Q3 2016</vt:lpstr>
      <vt:lpstr>Q4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Alexa Zimbalist</cp:lastModifiedBy>
  <cp:lastPrinted>2017-06-29T22:59:01Z</cp:lastPrinted>
  <dcterms:modified xsi:type="dcterms:W3CDTF">2017-06-29T22:59:06Z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