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7290" windowWidth="23055" windowHeight="1320" tabRatio="769"/>
  </bookViews>
  <sheets>
    <sheet name="3.13" sheetId="1" r:id="rId1"/>
    <sheet name="SAP 12MOE Dec 2024" sheetId="19" r:id="rId2"/>
    <sheet name="Montana Energy Tax" sheetId="21" r:id="rId3"/>
    <sheet name="Colstrip" sheetId="23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N3" i="23" l="1"/>
  <c r="N2" i="23"/>
  <c r="E21" i="1" l="1"/>
  <c r="E12" i="1" l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<sst xmlns="http://schemas.openxmlformats.org/spreadsheetml/2006/main" count="296" uniqueCount="79">
  <si>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</si>
  <si>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</si>
  <si>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</si>
  <si>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</si>
  <si>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</si>
  <si>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</si>
  <si>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</si>
  <si>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</si>
  <si>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</si>
  <si>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</si>
  <si>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</si>
  <si>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</si>
  <si>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</si>
  <si>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</si>
  <si>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</si>
  <si>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</si>
  <si>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</si>
  <si>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</si>
  <si>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</si>
  <si>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</si>
  <si>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</si>
  <si>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</si>
  <si>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</si>
  <si>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</si>
  <si>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</si>
  <si>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</si>
  <si>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ok</t>
  </si>
  <si>
    <t>Resource</t>
  </si>
  <si>
    <t>Total Volume (MWh)</t>
  </si>
  <si>
    <t>Colstrip  1&amp;2</t>
  </si>
  <si>
    <t>Colstrip  3&amp;4</t>
  </si>
  <si>
    <t>Order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</si>
  <si>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</si>
  <si>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</si>
  <si>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</si>
  <si>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</si>
  <si>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</si>
  <si>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</si>
  <si>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</si>
  <si>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Period</t>
  </si>
  <si>
    <t>Processing  Group</t>
  </si>
  <si>
    <t>Proc. Grp. Text</t>
  </si>
  <si>
    <t>Functional Area</t>
  </si>
  <si>
    <t>Func. Area Text</t>
  </si>
  <si>
    <t>FERC</t>
  </si>
  <si>
    <t>FERC Text</t>
  </si>
  <si>
    <t>Posting Date</t>
  </si>
  <si>
    <t>40810005</t>
  </si>
  <si>
    <t>63400400</t>
  </si>
  <si>
    <t>23600391</t>
  </si>
  <si>
    <t/>
  </si>
  <si>
    <t>Taxes</t>
  </si>
  <si>
    <t>Montana State Electr</t>
  </si>
  <si>
    <t>Monthly Montana Electric Producers Tax Accrual</t>
  </si>
  <si>
    <t>1</t>
  </si>
  <si>
    <t>Electric</t>
  </si>
  <si>
    <t>2100</t>
  </si>
  <si>
    <t>Taxes Other than Inc.Tax</t>
  </si>
  <si>
    <t>4081</t>
  </si>
  <si>
    <t>Taxes Other Than Inc Taxes, Utility Operating Inc</t>
  </si>
  <si>
    <t>2</t>
  </si>
  <si>
    <t>3</t>
  </si>
  <si>
    <t>4</t>
  </si>
  <si>
    <t>Montana Electric Producers Tax True-Up</t>
  </si>
  <si>
    <t>5</t>
  </si>
  <si>
    <t>6</t>
  </si>
  <si>
    <t>7</t>
  </si>
  <si>
    <t>8</t>
  </si>
  <si>
    <t>9</t>
  </si>
  <si>
    <t>10</t>
  </si>
  <si>
    <t>11</t>
  </si>
  <si>
    <t>12</t>
  </si>
  <si>
    <t>FOR TWELVE MONTHS ENDED December 31, 2024</t>
  </si>
  <si>
    <t>https://montana.servicenowservices.com/citizen?id=kb_article_view&amp;sysparm_article=KB0013622</t>
  </si>
  <si>
    <t>Check for 2024</t>
  </si>
  <si>
    <t>https://montana.servicenowservices.com/citizen?id=kb_article_view&amp;sysparm_article=KB0013611</t>
  </si>
  <si>
    <t>https://archive.legmt.gov/bills/mca/title_0150/chapter_0720/part_0010/section_0040/0150-0720-0010-0040.html</t>
  </si>
  <si>
    <t>updated December 2024</t>
  </si>
  <si>
    <t>Montana Code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</si>
</sst>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</numFmts>
  <fonts count="1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28">
    <xf numFmtId="0" fontId="0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2" fontId="6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0" fontId="14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0" fontId="14" fillId="0" borderId="0"/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47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>
      <alignment horizontal="left" wrapText="1"/>
    </xf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0" fontId="32" fillId="0" borderId="0">
      <alignment horizontal="left" wrapText="1"/>
    </xf>
    <xf numFmtId="170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6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0" fontId="14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3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6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0" fontId="14" fillId="0" borderId="0"/>
    <xf numFmtId="187" fontId="74" fillId="0" borderId="0">
      <alignment horizontal="left"/>
    </xf>
    <xf numFmtId="188" fontId="75" fillId="0" borderId="0">
      <alignment horizontal="left"/>
    </xf>
    <xf numFmtId="0" fontId="56" fillId="0" borderId="1"/>
    <xf numFmtId="0" fontId="57" fillId="0" borderId="0"/>
    <xf numFmtId="0" fontId="83" fillId="6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83" fillId="68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83" fillId="6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83" fillId="7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1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83" fillId="72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3" fillId="73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3" fillId="75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83" fillId="76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3" fillId="7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83" fillId="7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79" borderId="0" applyNumberFormat="0" applyBorder="0" applyAlignment="0" applyProtection="0"/>
    <xf numFmtId="0" fontId="55" fillId="12" borderId="0" applyNumberFormat="0" applyBorder="0" applyAlignment="0" applyProtection="0"/>
    <xf numFmtId="0" fontId="84" fillId="80" borderId="0" applyNumberFormat="0" applyBorder="0" applyAlignment="0" applyProtection="0"/>
    <xf numFmtId="0" fontId="55" fillId="9" borderId="0" applyNumberFormat="0" applyBorder="0" applyAlignment="0" applyProtection="0"/>
    <xf numFmtId="0" fontId="84" fillId="81" borderId="0" applyNumberFormat="0" applyBorder="0" applyAlignment="0" applyProtection="0"/>
    <xf numFmtId="0" fontId="55" fillId="10" borderId="0" applyNumberFormat="0" applyBorder="0" applyAlignment="0" applyProtection="0"/>
    <xf numFmtId="0" fontId="84" fillId="82" borderId="0" applyNumberFormat="0" applyBorder="0" applyAlignment="0" applyProtection="0"/>
    <xf numFmtId="0" fontId="55" fillId="13" borderId="0" applyNumberFormat="0" applyBorder="0" applyAlignment="0" applyProtection="0"/>
    <xf numFmtId="0" fontId="84" fillId="83" borderId="0" applyNumberFormat="0" applyBorder="0" applyAlignment="0" applyProtection="0"/>
    <xf numFmtId="0" fontId="55" fillId="14" borderId="0" applyNumberFormat="0" applyBorder="0" applyAlignment="0" applyProtection="0"/>
    <xf numFmtId="0" fontId="84" fillId="84" borderId="0" applyNumberFormat="0" applyBorder="0" applyAlignment="0" applyProtection="0"/>
    <xf numFmtId="0" fontId="55" fillId="15" borderId="0" applyNumberFormat="0" applyBorder="0" applyAlignment="0" applyProtection="0"/>
    <xf numFmtId="0" fontId="84" fillId="85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84" fillId="8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84" fillId="87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4" borderId="0" applyNumberFormat="0" applyBorder="0" applyAlignment="0" applyProtection="0"/>
    <xf numFmtId="0" fontId="84" fillId="88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4" borderId="0" applyNumberFormat="0" applyBorder="0" applyAlignment="0" applyProtection="0"/>
    <xf numFmtId="0" fontId="84" fillId="90" borderId="0" applyNumberFormat="0" applyBorder="0" applyAlignment="0" applyProtection="0"/>
    <xf numFmtId="0" fontId="36" fillId="29" borderId="0" applyNumberFormat="0" applyBorder="0" applyAlignment="0" applyProtection="0"/>
    <xf numFmtId="0" fontId="36" fillId="22" borderId="0" applyNumberFormat="0" applyBorder="0" applyAlignment="0" applyProtection="0"/>
    <xf numFmtId="0" fontId="55" fillId="30" borderId="0" applyNumberFormat="0" applyBorder="0" applyAlignment="0" applyProtection="0"/>
    <xf numFmtId="0" fontId="55" fillId="28" borderId="0" applyNumberFormat="0" applyBorder="0" applyAlignment="0" applyProtection="0"/>
    <xf numFmtId="0" fontId="85" fillId="91" borderId="0" applyNumberFormat="0" applyBorder="0" applyAlignment="0" applyProtection="0"/>
    <xf numFmtId="0" fontId="63" fillId="3" borderId="0" applyNumberFormat="0" applyBorder="0" applyAlignment="0" applyProtection="0"/>
    <xf numFmtId="0" fontId="75" fillId="0" borderId="0" applyFont="0" applyFill="0" applyBorder="0" applyAlignment="0" applyProtection="0">
      <alignment horizontal="right"/>
    </xf>
    <xf numFmtId="0" fontId="57" fillId="0" borderId="1"/>
    <xf numFmtId="178" fontId="24" fillId="0" borderId="0" applyFill="0" applyBorder="0" applyAlignment="0"/>
    <xf numFmtId="41" fontId="6" fillId="31" borderId="0"/>
    <xf numFmtId="0" fontId="86" fillId="92" borderId="28" applyNumberFormat="0" applyAlignment="0" applyProtection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22" fillId="34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0" fontId="9" fillId="0" borderId="0" applyFont="0" applyFill="0" applyBorder="0" applyAlignment="0" applyProtection="0"/>
    <xf numFmtId="4" fontId="48" fillId="0" borderId="0" applyFont="0" applyFill="0" applyBorder="0" applyAlignment="0" applyProtection="0"/>
    <xf numFmtId="189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8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9" fillId="0" borderId="0"/>
    <xf numFmtId="0" fontId="19" fillId="0" borderId="0"/>
    <xf numFmtId="0" fontId="33" fillId="0" borderId="0"/>
    <xf numFmtId="3" fontId="16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180" fontId="34" fillId="0" borderId="0">
      <protection locked="0"/>
    </xf>
    <xf numFmtId="0" fontId="3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9" fillId="0" borderId="0"/>
    <xf numFmtId="0" fontId="33" fillId="0" borderId="0"/>
    <xf numFmtId="0" fontId="19" fillId="0" borderId="0"/>
    <xf numFmtId="0" fontId="33" fillId="0" borderId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57" fillId="0" borderId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167" fontId="12" fillId="0" borderId="0"/>
    <xf numFmtId="181" fontId="32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9" fillId="0" borderId="0"/>
    <xf numFmtId="0" fontId="89" fillId="94" borderId="0" applyNumberFormat="0" applyBorder="0" applyAlignment="0" applyProtection="0"/>
    <xf numFmtId="0" fontId="66" fillId="4" borderId="0" applyNumberFormat="0" applyBorder="0" applyAlignment="0" applyProtection="0"/>
    <xf numFmtId="38" fontId="13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38" fontId="10" fillId="34" borderId="0" applyNumberFormat="0" applyBorder="0" applyAlignment="0" applyProtection="0"/>
    <xf numFmtId="0" fontId="59" fillId="0" borderId="1"/>
    <xf numFmtId="175" fontId="45" fillId="0" borderId="0" applyNumberFormat="0" applyFill="0" applyBorder="0" applyProtection="0">
      <alignment horizontal="right"/>
    </xf>
    <xf numFmtId="0" fontId="27" fillId="0" borderId="4" applyNumberFormat="0" applyAlignment="0" applyProtection="0">
      <alignment horizontal="left"/>
    </xf>
    <xf numFmtId="0" fontId="27" fillId="0" borderId="5">
      <alignment horizontal="left"/>
    </xf>
    <xf numFmtId="14" fontId="11" fillId="38" borderId="6">
      <alignment horizontal="center" vertical="center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90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8" applyNumberFormat="0" applyFill="0" applyAlignment="0" applyProtection="0"/>
    <xf numFmtId="0" fontId="91" fillId="0" borderId="31" applyNumberFormat="0" applyFill="0" applyAlignment="0" applyProtection="0"/>
    <xf numFmtId="0" fontId="92" fillId="0" borderId="32" applyNumberFormat="0" applyFill="0" applyAlignment="0" applyProtection="0"/>
    <xf numFmtId="0" fontId="67" fillId="0" borderId="9" applyNumberFormat="0" applyFill="0" applyAlignment="0" applyProtection="0"/>
    <xf numFmtId="0" fontId="9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93" fillId="95" borderId="28" applyNumberFormat="0" applyAlignment="0" applyProtection="0"/>
    <xf numFmtId="10" fontId="13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10" fontId="10" fillId="31" borderId="10" applyNumberFormat="0" applyBorder="0" applyAlignment="0" applyProtection="0"/>
    <xf numFmtId="0" fontId="68" fillId="7" borderId="2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41" fontId="28" fillId="39" borderId="11">
      <alignment horizontal="left"/>
      <protection locked="0"/>
    </xf>
    <xf numFmtId="0" fontId="59" fillId="0" borderId="12"/>
    <xf numFmtId="0" fontId="10" fillId="34" borderId="0"/>
    <xf numFmtId="3" fontId="35" fillId="0" borderId="0" applyFill="0" applyBorder="0" applyAlignment="0" applyProtection="0"/>
    <xf numFmtId="0" fontId="94" fillId="0" borderId="33" applyNumberFormat="0" applyFill="0" applyAlignment="0" applyProtection="0"/>
    <xf numFmtId="0" fontId="69" fillId="0" borderId="13" applyNumberFormat="0" applyFill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18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1" fillId="0" borderId="14" applyNumberFormat="0" applyFont="0" applyAlignment="0">
      <alignment horizontal="center"/>
    </xf>
    <xf numFmtId="44" fontId="18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44" fontId="11" fillId="0" borderId="15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96" borderId="0" applyNumberFormat="0" applyBorder="0" applyAlignment="0" applyProtection="0"/>
    <xf numFmtId="0" fontId="70" fillId="40" borderId="0" applyNumberFormat="0" applyBorder="0" applyAlignment="0" applyProtection="0"/>
    <xf numFmtId="37" fontId="29" fillId="0" borderId="0"/>
    <xf numFmtId="168" fontId="9" fillId="0" borderId="0"/>
    <xf numFmtId="192" fontId="22" fillId="0" borderId="0"/>
    <xf numFmtId="192" fontId="22" fillId="0" borderId="0"/>
    <xf numFmtId="192" fontId="22" fillId="0" borderId="0"/>
    <xf numFmtId="0" fontId="22" fillId="0" borderId="0"/>
    <xf numFmtId="193" fontId="9" fillId="0" borderId="0"/>
    <xf numFmtId="180" fontId="47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0" fontId="22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192" fontId="21" fillId="0" borderId="0">
      <alignment horizontal="left" wrapText="1"/>
    </xf>
    <xf numFmtId="0" fontId="9" fillId="0" borderId="0"/>
    <xf numFmtId="0" fontId="22" fillId="0" borderId="0"/>
    <xf numFmtId="0" fontId="22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15" fillId="0" borderId="0"/>
    <xf numFmtId="179" fontId="21" fillId="0" borderId="0">
      <alignment horizontal="left" wrapText="1"/>
    </xf>
    <xf numFmtId="0" fontId="36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4" fontId="22" fillId="0" borderId="0">
      <alignment horizontal="left" wrapText="1"/>
    </xf>
    <xf numFmtId="195" fontId="21" fillId="0" borderId="0">
      <alignment horizontal="left" wrapText="1"/>
    </xf>
    <xf numFmtId="0" fontId="36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83" fillId="0" borderId="0"/>
    <xf numFmtId="0" fontId="83" fillId="0" borderId="0"/>
    <xf numFmtId="174" fontId="32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3" fontId="22" fillId="0" borderId="0">
      <alignment horizontal="left" wrapText="1"/>
    </xf>
    <xf numFmtId="0" fontId="22" fillId="0" borderId="0"/>
    <xf numFmtId="171" fontId="22" fillId="0" borderId="0">
      <alignment horizontal="left" wrapText="1"/>
    </xf>
    <xf numFmtId="0" fontId="10" fillId="41" borderId="0"/>
    <xf numFmtId="0" fontId="83" fillId="0" borderId="0"/>
    <xf numFmtId="0" fontId="36" fillId="0" borderId="0"/>
    <xf numFmtId="179" fontId="21" fillId="0" borderId="0">
      <alignment horizontal="left" wrapText="1"/>
    </xf>
    <xf numFmtId="0" fontId="36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37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182" fontId="22" fillId="0" borderId="0">
      <alignment horizontal="left" wrapText="1"/>
    </xf>
    <xf numFmtId="180" fontId="32" fillId="0" borderId="0">
      <alignment horizontal="left" wrapText="1"/>
    </xf>
    <xf numFmtId="170" fontId="22" fillId="0" borderId="0">
      <alignment horizontal="left" wrapText="1"/>
    </xf>
    <xf numFmtId="180" fontId="47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83" fillId="97" borderId="34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92" borderId="35" applyNumberFormat="0" applyAlignment="0" applyProtection="0"/>
    <xf numFmtId="0" fontId="71" fillId="32" borderId="17" applyNumberFormat="0" applyAlignment="0" applyProtection="0"/>
    <xf numFmtId="0" fontId="19" fillId="0" borderId="0"/>
    <xf numFmtId="0" fontId="19" fillId="0" borderId="0"/>
    <xf numFmtId="0" fontId="33" fillId="0" borderId="0"/>
    <xf numFmtId="9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22" fillId="43" borderId="11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0" fillId="0" borderId="6">
      <alignment horizontal="center"/>
    </xf>
    <xf numFmtId="3" fontId="15" fillId="0" borderId="0" applyFont="0" applyFill="0" applyBorder="0" applyAlignment="0" applyProtection="0"/>
    <xf numFmtId="0" fontId="15" fillId="44" borderId="0" applyNumberFormat="0" applyFont="0" applyBorder="0" applyAlignment="0" applyProtection="0"/>
    <xf numFmtId="0" fontId="33" fillId="0" borderId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42" fontId="22" fillId="31" borderId="0"/>
    <xf numFmtId="42" fontId="22" fillId="31" borderId="18">
      <alignment vertical="center"/>
    </xf>
    <xf numFmtId="0" fontId="11" fillId="31" borderId="19" applyNumberFormat="0">
      <alignment horizontal="center" vertical="center" wrapText="1"/>
    </xf>
    <xf numFmtId="10" fontId="22" fillId="31" borderId="0"/>
    <xf numFmtId="183" fontId="22" fillId="31" borderId="0"/>
    <xf numFmtId="42" fontId="22" fillId="31" borderId="0"/>
    <xf numFmtId="166" fontId="40" fillId="0" borderId="0" applyBorder="0" applyAlignment="0"/>
    <xf numFmtId="42" fontId="22" fillId="31" borderId="20">
      <alignment horizontal="left"/>
    </xf>
    <xf numFmtId="183" fontId="41" fillId="31" borderId="20">
      <alignment horizontal="left"/>
    </xf>
    <xf numFmtId="166" fontId="17" fillId="0" borderId="0" applyBorder="0" applyAlignment="0"/>
    <xf numFmtId="14" fontId="21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42" fillId="39" borderId="17" applyNumberFormat="0" applyProtection="0">
      <alignment vertical="center"/>
    </xf>
    <xf numFmtId="4" fontId="49" fillId="39" borderId="17" applyNumberFormat="0" applyProtection="0">
      <alignment vertical="center"/>
    </xf>
    <xf numFmtId="4" fontId="42" fillId="39" borderId="17" applyNumberFormat="0" applyProtection="0">
      <alignment horizontal="left" vertical="center" indent="1"/>
    </xf>
    <xf numFmtId="4" fontId="42" fillId="39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46" borderId="0" applyNumberFormat="0" applyProtection="0">
      <alignment horizontal="left" vertical="center" indent="1"/>
    </xf>
    <xf numFmtId="4" fontId="42" fillId="47" borderId="17" applyNumberFormat="0" applyProtection="0">
      <alignment horizontal="right" vertical="center"/>
    </xf>
    <xf numFmtId="4" fontId="42" fillId="48" borderId="17" applyNumberFormat="0" applyProtection="0">
      <alignment horizontal="right" vertical="center"/>
    </xf>
    <xf numFmtId="4" fontId="42" fillId="49" borderId="17" applyNumberFormat="0" applyProtection="0">
      <alignment horizontal="right" vertical="center"/>
    </xf>
    <xf numFmtId="4" fontId="42" fillId="50" borderId="17" applyNumberFormat="0" applyProtection="0">
      <alignment horizontal="right" vertical="center"/>
    </xf>
    <xf numFmtId="4" fontId="42" fillId="51" borderId="17" applyNumberFormat="0" applyProtection="0">
      <alignment horizontal="right" vertical="center"/>
    </xf>
    <xf numFmtId="4" fontId="42" fillId="52" borderId="17" applyNumberFormat="0" applyProtection="0">
      <alignment horizontal="right" vertical="center"/>
    </xf>
    <xf numFmtId="4" fontId="42" fillId="53" borderId="17" applyNumberFormat="0" applyProtection="0">
      <alignment horizontal="right" vertical="center"/>
    </xf>
    <xf numFmtId="4" fontId="42" fillId="54" borderId="17" applyNumberFormat="0" applyProtection="0">
      <alignment horizontal="right" vertical="center"/>
    </xf>
    <xf numFmtId="4" fontId="42" fillId="55" borderId="17" applyNumberFormat="0" applyProtection="0">
      <alignment horizontal="right" vertical="center"/>
    </xf>
    <xf numFmtId="4" fontId="50" fillId="56" borderId="17" applyNumberFormat="0" applyProtection="0">
      <alignment horizontal="left" vertical="center" indent="1"/>
    </xf>
    <xf numFmtId="4" fontId="42" fillId="57" borderId="21" applyNumberFormat="0" applyProtection="0">
      <alignment horizontal="left" vertical="center" indent="1"/>
    </xf>
    <xf numFmtId="4" fontId="51" fillId="58" borderId="0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4" fontId="52" fillId="57" borderId="17" applyNumberFormat="0" applyProtection="0">
      <alignment horizontal="left" vertical="center" indent="1"/>
    </xf>
    <xf numFmtId="4" fontId="52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59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60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34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22" fillId="61" borderId="10" applyNumberFormat="0">
      <protection locked="0"/>
    </xf>
    <xf numFmtId="0" fontId="17" fillId="62" borderId="22" applyBorder="0"/>
    <xf numFmtId="4" fontId="42" fillId="63" borderId="17" applyNumberFormat="0" applyProtection="0">
      <alignment vertical="center"/>
    </xf>
    <xf numFmtId="4" fontId="49" fillId="63" borderId="17" applyNumberFormat="0" applyProtection="0">
      <alignment vertical="center"/>
    </xf>
    <xf numFmtId="4" fontId="42" fillId="63" borderId="17" applyNumberFormat="0" applyProtection="0">
      <alignment horizontal="left" vertical="center" indent="1"/>
    </xf>
    <xf numFmtId="4" fontId="42" fillId="63" borderId="17" applyNumberFormat="0" applyProtection="0">
      <alignment horizontal="left" vertical="center" indent="1"/>
    </xf>
    <xf numFmtId="4" fontId="42" fillId="57" borderId="17" applyNumberFormat="0" applyProtection="0">
      <alignment horizontal="right" vertical="center"/>
    </xf>
    <xf numFmtId="4" fontId="49" fillId="57" borderId="17" applyNumberFormat="0" applyProtection="0">
      <alignment horizontal="right" vertical="center"/>
    </xf>
    <xf numFmtId="0" fontId="47" fillId="45" borderId="17" applyNumberFormat="0" applyProtection="0">
      <alignment horizontal="left" vertical="center" indent="1"/>
    </xf>
    <xf numFmtId="0" fontId="47" fillId="45" borderId="17" applyNumberFormat="0" applyProtection="0">
      <alignment horizontal="left" vertical="center" indent="1"/>
    </xf>
    <xf numFmtId="0" fontId="53" fillId="0" borderId="0"/>
    <xf numFmtId="0" fontId="10" fillId="64" borderId="10"/>
    <xf numFmtId="4" fontId="54" fillId="57" borderId="17" applyNumberFormat="0" applyProtection="0">
      <alignment horizontal="right" vertical="center"/>
    </xf>
    <xf numFmtId="39" fontId="6" fillId="65" borderId="0"/>
    <xf numFmtId="0" fontId="60" fillId="0" borderId="0" applyNumberFormat="0" applyFill="0" applyBorder="0" applyAlignment="0" applyProtection="0"/>
    <xf numFmtId="38" fontId="13" fillId="0" borderId="23"/>
    <xf numFmtId="38" fontId="10" fillId="0" borderId="23"/>
    <xf numFmtId="38" fontId="10" fillId="0" borderId="23"/>
    <xf numFmtId="38" fontId="10" fillId="0" borderId="23"/>
    <xf numFmtId="38" fontId="10" fillId="0" borderId="23"/>
    <xf numFmtId="38" fontId="17" fillId="0" borderId="20"/>
    <xf numFmtId="39" fontId="21" fillId="66" borderId="0"/>
    <xf numFmtId="170" fontId="6" fillId="0" borderId="0">
      <alignment horizontal="left" wrapText="1"/>
    </xf>
    <xf numFmtId="172" fontId="22" fillId="0" borderId="0">
      <alignment horizontal="left" wrapText="1"/>
    </xf>
    <xf numFmtId="170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70" fontId="22" fillId="0" borderId="0">
      <alignment horizontal="left" wrapText="1"/>
    </xf>
    <xf numFmtId="173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5" fontId="22" fillId="0" borderId="0">
      <alignment horizontal="left" wrapText="1"/>
    </xf>
    <xf numFmtId="196" fontId="22" fillId="0" borderId="0">
      <alignment horizontal="left" wrapText="1"/>
    </xf>
    <xf numFmtId="0" fontId="42" fillId="0" borderId="0" applyNumberFormat="0" applyBorder="0" applyAlignment="0"/>
    <xf numFmtId="0" fontId="61" fillId="0" borderId="0" applyNumberFormat="0" applyBorder="0" applyAlignment="0"/>
    <xf numFmtId="0" fontId="50" fillId="0" borderId="0" applyNumberFormat="0" applyBorder="0" applyAlignment="0"/>
    <xf numFmtId="0" fontId="62" fillId="0" borderId="0"/>
    <xf numFmtId="0" fontId="59" fillId="0" borderId="24"/>
    <xf numFmtId="40" fontId="30" fillId="0" borderId="0" applyBorder="0">
      <alignment horizontal="right"/>
    </xf>
    <xf numFmtId="41" fontId="43" fillId="31" borderId="0">
      <alignment horizontal="left"/>
    </xf>
    <xf numFmtId="0" fontId="81" fillId="0" borderId="0"/>
    <xf numFmtId="0" fontId="82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6" fontId="44" fillId="31" borderId="0">
      <alignment horizontal="left" vertical="center"/>
    </xf>
    <xf numFmtId="0" fontId="11" fillId="31" borderId="0">
      <alignment horizontal="left" wrapText="1"/>
    </xf>
    <xf numFmtId="0" fontId="31" fillId="0" borderId="0">
      <alignment horizontal="left" vertical="center"/>
    </xf>
    <xf numFmtId="0" fontId="16" fillId="0" borderId="25" applyNumberFormat="0" applyFont="0" applyFill="0" applyAlignment="0" applyProtection="0"/>
    <xf numFmtId="0" fontId="16" fillId="0" borderId="25" applyNumberFormat="0" applyFont="0" applyFill="0" applyAlignment="0" applyProtection="0"/>
    <xf numFmtId="0" fontId="58" fillId="0" borderId="26" applyNumberFormat="0" applyFill="0" applyAlignment="0" applyProtection="0"/>
    <xf numFmtId="0" fontId="98" fillId="0" borderId="36" applyNumberFormat="0" applyFill="0" applyAlignment="0" applyProtection="0"/>
    <xf numFmtId="0" fontId="33" fillId="0" borderId="27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14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4" fillId="6" borderId="0" applyNumberFormat="0" applyBorder="0" applyAlignment="0" applyProtection="0"/>
    <xf numFmtId="0" fontId="55" fillId="12" borderId="0" applyNumberFormat="0" applyBorder="0" applyAlignment="0" applyProtection="0"/>
    <xf numFmtId="0" fontId="84" fillId="28" borderId="0" applyNumberFormat="0" applyBorder="0" applyAlignment="0" applyProtection="0"/>
    <xf numFmtId="0" fontId="55" fillId="9" borderId="0" applyNumberFormat="0" applyBorder="0" applyAlignment="0" applyProtection="0"/>
    <xf numFmtId="0" fontId="84" fillId="11" borderId="0" applyNumberFormat="0" applyBorder="0" applyAlignment="0" applyProtection="0"/>
    <xf numFmtId="0" fontId="55" fillId="10" borderId="0" applyNumberFormat="0" applyBorder="0" applyAlignment="0" applyProtection="0"/>
    <xf numFmtId="0" fontId="84" fillId="3" borderId="0" applyNumberFormat="0" applyBorder="0" applyAlignment="0" applyProtection="0"/>
    <xf numFmtId="0" fontId="55" fillId="13" borderId="0" applyNumberFormat="0" applyBorder="0" applyAlignment="0" applyProtection="0"/>
    <xf numFmtId="0" fontId="84" fillId="6" borderId="0" applyNumberFormat="0" applyBorder="0" applyAlignment="0" applyProtection="0"/>
    <xf numFmtId="0" fontId="55" fillId="14" borderId="0" applyNumberFormat="0" applyBorder="0" applyAlignment="0" applyProtection="0"/>
    <xf numFmtId="0" fontId="84" fillId="9" borderId="0" applyNumberFormat="0" applyBorder="0" applyAlignment="0" applyProtection="0"/>
    <xf numFmtId="0" fontId="55" fillId="15" borderId="0" applyNumberFormat="0" applyBorder="0" applyAlignment="0" applyProtection="0"/>
    <xf numFmtId="0" fontId="84" fillId="98" borderId="0" applyNumberFormat="0" applyBorder="0" applyAlignment="0" applyProtection="0"/>
    <xf numFmtId="0" fontId="55" fillId="16" borderId="0" applyNumberFormat="0" applyBorder="0" applyAlignment="0" applyProtection="0"/>
    <xf numFmtId="0" fontId="84" fillId="28" borderId="0" applyNumberFormat="0" applyBorder="0" applyAlignment="0" applyProtection="0"/>
    <xf numFmtId="0" fontId="55" fillId="20" borderId="0" applyNumberFormat="0" applyBorder="0" applyAlignment="0" applyProtection="0"/>
    <xf numFmtId="0" fontId="84" fillId="11" borderId="0" applyNumberFormat="0" applyBorder="0" applyAlignment="0" applyProtection="0"/>
    <xf numFmtId="0" fontId="55" fillId="24" borderId="0" applyNumberFormat="0" applyBorder="0" applyAlignment="0" applyProtection="0"/>
    <xf numFmtId="0" fontId="84" fillId="62" borderId="0" applyNumberFormat="0" applyBorder="0" applyAlignment="0" applyProtection="0"/>
    <xf numFmtId="0" fontId="55" fillId="13" borderId="0" applyNumberFormat="0" applyBorder="0" applyAlignment="0" applyProtection="0"/>
    <xf numFmtId="0" fontId="84" fillId="89" borderId="0" applyNumberFormat="0" applyBorder="0" applyAlignment="0" applyProtection="0"/>
    <xf numFmtId="0" fontId="55" fillId="14" borderId="0" applyNumberFormat="0" applyBorder="0" applyAlignment="0" applyProtection="0"/>
    <xf numFmtId="0" fontId="84" fillId="20" borderId="0" applyNumberFormat="0" applyBorder="0" applyAlignment="0" applyProtection="0"/>
    <xf numFmtId="0" fontId="55" fillId="28" borderId="0" applyNumberFormat="0" applyBorder="0" applyAlignment="0" applyProtection="0"/>
    <xf numFmtId="0" fontId="85" fillId="5" borderId="0" applyNumberFormat="0" applyBorder="0" applyAlignment="0" applyProtection="0"/>
    <xf numFmtId="0" fontId="63" fillId="3" borderId="0" applyNumberFormat="0" applyBorder="0" applyAlignment="0" applyProtection="0"/>
    <xf numFmtId="41" fontId="6" fillId="31" borderId="0"/>
    <xf numFmtId="0" fontId="100" fillId="61" borderId="28" applyNumberFormat="0" applyAlignment="0" applyProtection="0"/>
    <xf numFmtId="0" fontId="76" fillId="32" borderId="2" applyNumberFormat="0" applyAlignment="0" applyProtection="0"/>
    <xf numFmtId="41" fontId="6" fillId="31" borderId="0"/>
    <xf numFmtId="0" fontId="76" fillId="32" borderId="2" applyNumberFormat="0" applyAlignment="0" applyProtection="0"/>
    <xf numFmtId="0" fontId="87" fillId="93" borderId="29" applyNumberFormat="0" applyAlignment="0" applyProtection="0"/>
    <xf numFmtId="0" fontId="64" fillId="33" borderId="3" applyNumberFormat="0" applyAlignment="0" applyProtection="0"/>
    <xf numFmtId="41" fontId="6" fillId="34" borderId="0"/>
    <xf numFmtId="41" fontId="6" fillId="34" borderId="0"/>
    <xf numFmtId="41" fontId="6" fillId="34" borderId="0"/>
    <xf numFmtId="41" fontId="6" fillId="34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1" fillId="0" borderId="0" applyFont="0" applyFill="0" applyBorder="0" applyAlignment="0" applyProtection="0"/>
    <xf numFmtId="18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181" fontId="6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9" fillId="6" borderId="0" applyNumberFormat="0" applyBorder="0" applyAlignment="0" applyProtection="0"/>
    <xf numFmtId="0" fontId="66" fillId="4" borderId="0" applyNumberFormat="0" applyBorder="0" applyAlignment="0" applyProtection="0"/>
    <xf numFmtId="0" fontId="23" fillId="0" borderId="4" applyNumberFormat="0" applyAlignment="0" applyProtection="0">
      <alignment horizontal="left"/>
    </xf>
    <xf numFmtId="0" fontId="23" fillId="0" borderId="4" applyNumberFormat="0" applyAlignment="0" applyProtection="0">
      <alignment horizontal="left"/>
    </xf>
    <xf numFmtId="0" fontId="23" fillId="0" borderId="5">
      <alignment horizontal="left"/>
    </xf>
    <xf numFmtId="0" fontId="23" fillId="0" borderId="5">
      <alignment horizontal="left"/>
    </xf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80" fillId="0" borderId="8" applyNumberFormat="0" applyFill="0" applyAlignment="0" applyProtection="0"/>
    <xf numFmtId="0" fontId="80" fillId="0" borderId="8" applyNumberFormat="0" applyFill="0" applyAlignment="0" applyProtection="0"/>
    <xf numFmtId="0" fontId="103" fillId="0" borderId="37" applyNumberFormat="0" applyFill="0" applyAlignment="0" applyProtection="0"/>
    <xf numFmtId="0" fontId="67" fillId="0" borderId="9" applyNumberFormat="0" applyFill="0" applyAlignment="0" applyProtection="0"/>
    <xf numFmtId="0" fontId="10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38" fontId="17" fillId="0" borderId="0"/>
    <xf numFmtId="40" fontId="17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40" borderId="28" applyNumberFormat="0" applyAlignment="0" applyProtection="0"/>
    <xf numFmtId="0" fontId="93" fillId="40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0" fontId="93" fillId="95" borderId="28" applyNumberFormat="0" applyAlignment="0" applyProtection="0"/>
    <xf numFmtId="41" fontId="28" fillId="39" borderId="11">
      <alignment horizontal="left"/>
      <protection locked="0"/>
    </xf>
    <xf numFmtId="10" fontId="28" fillId="39" borderId="11">
      <alignment horizontal="right"/>
      <protection locked="0"/>
    </xf>
    <xf numFmtId="10" fontId="28" fillId="39" borderId="11">
      <alignment horizontal="right"/>
      <protection locked="0"/>
    </xf>
    <xf numFmtId="0" fontId="10" fillId="34" borderId="0"/>
    <xf numFmtId="0" fontId="105" fillId="0" borderId="38" applyNumberFormat="0" applyFill="0" applyAlignment="0" applyProtection="0"/>
    <xf numFmtId="0" fontId="69" fillId="0" borderId="13" applyNumberFormat="0" applyFill="0" applyAlignment="0" applyProtection="0"/>
    <xf numFmtId="0" fontId="106" fillId="96" borderId="0" applyNumberFormat="0" applyBorder="0" applyAlignment="0" applyProtection="0"/>
    <xf numFmtId="0" fontId="70" fillId="40" borderId="0" applyNumberFormat="0" applyBorder="0" applyAlignment="0" applyProtection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0" fontId="6" fillId="0" borderId="0"/>
    <xf numFmtId="0" fontId="6" fillId="0" borderId="0"/>
    <xf numFmtId="197" fontId="6" fillId="0" borderId="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37" fontId="6" fillId="0" borderId="0" applyFill="0" applyBorder="0" applyAlignment="0" applyProtection="0"/>
    <xf numFmtId="170" fontId="6" fillId="0" borderId="0">
      <alignment horizontal="left" wrapText="1"/>
    </xf>
    <xf numFmtId="171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0" fontId="6" fillId="0" borderId="0"/>
    <xf numFmtId="192" fontId="21" fillId="0" borderId="0">
      <alignment horizontal="left" wrapText="1"/>
    </xf>
    <xf numFmtId="0" fontId="6" fillId="0" borderId="0"/>
    <xf numFmtId="192" fontId="21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4" fontId="6" fillId="0" borderId="0">
      <alignment horizontal="left" wrapText="1"/>
    </xf>
    <xf numFmtId="194" fontId="6" fillId="0" borderId="0">
      <alignment horizontal="left" wrapText="1"/>
    </xf>
    <xf numFmtId="0" fontId="6" fillId="0" borderId="0"/>
    <xf numFmtId="0" fontId="102" fillId="0" borderId="0"/>
    <xf numFmtId="170" fontId="6" fillId="0" borderId="0">
      <alignment horizontal="left" wrapText="1"/>
    </xf>
    <xf numFmtId="0" fontId="102" fillId="0" borderId="0"/>
    <xf numFmtId="170" fontId="21" fillId="0" borderId="0">
      <alignment horizontal="left" wrapText="1"/>
    </xf>
    <xf numFmtId="0" fontId="6" fillId="0" borderId="0"/>
    <xf numFmtId="0" fontId="36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173" fontId="6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8" fontId="21" fillId="0" borderId="0">
      <alignment horizontal="left" wrapText="1"/>
    </xf>
    <xf numFmtId="0" fontId="5" fillId="0" borderId="0"/>
    <xf numFmtId="0" fontId="6" fillId="0" borderId="0"/>
    <xf numFmtId="0" fontId="6" fillId="0" borderId="0"/>
    <xf numFmtId="0" fontId="5" fillId="0" borderId="0"/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70" fontId="6" fillId="0" borderId="0">
      <alignment horizontal="left" wrapText="1"/>
    </xf>
    <xf numFmtId="0" fontId="36" fillId="0" borderId="0"/>
    <xf numFmtId="170" fontId="6" fillId="0" borderId="0">
      <alignment horizontal="left" wrapText="1"/>
    </xf>
    <xf numFmtId="0" fontId="6" fillId="0" borderId="0"/>
    <xf numFmtId="170" fontId="21" fillId="0" borderId="0">
      <alignment horizontal="left" wrapText="1"/>
    </xf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6" fillId="61" borderId="35" applyNumberFormat="0" applyAlignment="0" applyProtection="0"/>
    <xf numFmtId="0" fontId="71" fillId="32" borderId="17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6" fillId="43" borderId="11"/>
    <xf numFmtId="41" fontId="6" fillId="43" borderId="11"/>
    <xf numFmtId="41" fontId="6" fillId="43" borderId="11"/>
    <xf numFmtId="41" fontId="6" fillId="43" borderId="11"/>
    <xf numFmtId="41" fontId="6" fillId="43" borderId="11"/>
    <xf numFmtId="42" fontId="6" fillId="31" borderId="0"/>
    <xf numFmtId="42" fontId="6" fillId="31" borderId="0"/>
    <xf numFmtId="42" fontId="6" fillId="31" borderId="0"/>
    <xf numFmtId="42" fontId="6" fillId="31" borderId="0"/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42" fontId="6" fillId="31" borderId="18">
      <alignment vertical="center"/>
    </xf>
    <xf numFmtId="0" fontId="11" fillId="31" borderId="19" applyNumberFormat="0">
      <alignment horizontal="center" vertical="center" wrapText="1"/>
    </xf>
    <xf numFmtId="10" fontId="6" fillId="31" borderId="0"/>
    <xf numFmtId="10" fontId="6" fillId="31" borderId="0"/>
    <xf numFmtId="10" fontId="6" fillId="31" borderId="0"/>
    <xf numFmtId="10" fontId="6" fillId="31" borderId="0"/>
    <xf numFmtId="10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183" fontId="6" fillId="31" borderId="0"/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42" fontId="6" fillId="31" borderId="20">
      <alignment horizontal="lef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0" fontId="6" fillId="45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59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60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34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0" fontId="6" fillId="0" borderId="0"/>
    <xf numFmtId="4" fontId="42" fillId="57" borderId="17" applyNumberFormat="0" applyProtection="0">
      <alignment horizontal="right" vertical="center"/>
    </xf>
    <xf numFmtId="0" fontId="6" fillId="45" borderId="17" applyNumberFormat="0" applyProtection="0">
      <alignment horizontal="left" vertical="center" indent="1"/>
    </xf>
    <xf numFmtId="0" fontId="6" fillId="45" borderId="17" applyNumberFormat="0" applyProtection="0">
      <alignment horizontal="left" vertical="center" indent="1"/>
    </xf>
    <xf numFmtId="39" fontId="6" fillId="65" borderId="0"/>
    <xf numFmtId="39" fontId="6" fillId="65" borderId="0"/>
    <xf numFmtId="39" fontId="6" fillId="65" borderId="0"/>
    <xf numFmtId="39" fontId="6" fillId="65" borderId="0"/>
    <xf numFmtId="39" fontId="6" fillId="65" borderId="0"/>
    <xf numFmtId="38" fontId="17" fillId="0" borderId="20"/>
    <xf numFmtId="172" fontId="6" fillId="0" borderId="0">
      <alignment horizontal="left" wrapText="1"/>
    </xf>
    <xf numFmtId="172" fontId="6" fillId="0" borderId="0">
      <alignment horizontal="left" wrapText="1"/>
    </xf>
    <xf numFmtId="183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83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95" fontId="6" fillId="0" borderId="0">
      <alignment horizontal="left" wrapText="1"/>
    </xf>
    <xf numFmtId="165" fontId="6" fillId="0" borderId="0">
      <alignment horizontal="left" wrapText="1"/>
    </xf>
    <xf numFmtId="195" fontId="6" fillId="0" borderId="0">
      <alignment horizontal="left" wrapText="1"/>
    </xf>
    <xf numFmtId="170" fontId="6" fillId="0" borderId="0">
      <alignment horizontal="left" wrapText="1"/>
    </xf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1" fillId="31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7" borderId="34" applyNumberFormat="0" applyFont="0" applyAlignment="0" applyProtection="0"/>
    <xf numFmtId="0" fontId="4" fillId="67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3" borderId="0" applyNumberFormat="0" applyBorder="0" applyAlignment="0" applyProtection="0"/>
    <xf numFmtId="0" fontId="4" fillId="68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4" borderId="0" applyNumberFormat="0" applyBorder="0" applyAlignment="0" applyProtection="0"/>
    <xf numFmtId="0" fontId="4" fillId="67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4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68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5" borderId="0" applyNumberFormat="0" applyBorder="0" applyAlignment="0" applyProtection="0"/>
    <xf numFmtId="0" fontId="4" fillId="68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4" fillId="73" borderId="0" applyNumberFormat="0" applyBorder="0" applyAlignment="0" applyProtection="0"/>
    <xf numFmtId="0" fontId="4" fillId="69" borderId="0" applyNumberFormat="0" applyBorder="0" applyAlignment="0" applyProtection="0"/>
    <xf numFmtId="0" fontId="4" fillId="75" borderId="0" applyNumberFormat="0" applyBorder="0" applyAlignment="0" applyProtection="0"/>
    <xf numFmtId="0" fontId="4" fillId="70" borderId="0" applyNumberFormat="0" applyBorder="0" applyAlignment="0" applyProtection="0"/>
    <xf numFmtId="0" fontId="4" fillId="76" borderId="0" applyNumberFormat="0" applyBorder="0" applyAlignment="0" applyProtection="0"/>
    <xf numFmtId="0" fontId="4" fillId="71" borderId="0" applyNumberFormat="0" applyBorder="0" applyAlignment="0" applyProtection="0"/>
    <xf numFmtId="0" fontId="4" fillId="77" borderId="0" applyNumberFormat="0" applyBorder="0" applyAlignment="0" applyProtection="0"/>
    <xf numFmtId="0" fontId="4" fillId="72" borderId="0" applyNumberFormat="0" applyBorder="0" applyAlignment="0" applyProtection="0"/>
    <xf numFmtId="0" fontId="4" fillId="7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Alignment="1">
      <alignment horizontal="centerContinuous"/>
    </xf>
    <xf numFmtId="15" fontId="8" fillId="0" borderId="0" xfId="0" applyNumberFormat="1" applyFont="1" applyAlignment="1">
      <alignment horizontal="centerContinuous"/>
    </xf>
    <xf numFmtId="18" fontId="8" fillId="0" borderId="0" xfId="0" applyNumberFormat="1" applyFont="1" applyAlignment="1">
      <alignment horizontal="centerContinuous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164" fontId="7" fillId="0" borderId="0" xfId="0" applyNumberFormat="1" applyFont="1" applyBorder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41" fontId="7" fillId="0" borderId="0" xfId="0" applyNumberFormat="1" applyFont="1" applyAlignment="1" applyProtection="1"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42" fontId="7" fillId="0" borderId="0" xfId="0" applyNumberFormat="1" applyFont="1" applyAlignment="1" applyProtection="1">
      <protection locked="0"/>
    </xf>
    <xf numFmtId="9" fontId="7" fillId="0" borderId="0" xfId="1673" applyFont="1"/>
    <xf numFmtId="41" fontId="7" fillId="0" borderId="0" xfId="0" applyNumberFormat="1" applyFont="1"/>
    <xf numFmtId="9" fontId="7" fillId="0" borderId="0" xfId="0" applyNumberFormat="1" applyFont="1"/>
    <xf numFmtId="37" fontId="7" fillId="0" borderId="0" xfId="0" applyNumberFormat="1" applyFont="1"/>
    <xf numFmtId="42" fontId="7" fillId="0" borderId="10" xfId="0" applyNumberFormat="1" applyFont="1" applyBorder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3" fontId="7" fillId="0" borderId="0" xfId="1437" applyNumberFormat="1" applyFont="1" applyFill="1" applyBorder="1" applyAlignment="1" applyProtection="1">
      <protection locked="0"/>
    </xf>
    <xf numFmtId="41" fontId="7" fillId="0" borderId="19" xfId="1437" applyNumberFormat="1" applyFont="1" applyFill="1" applyBorder="1" applyAlignment="1" applyProtection="1">
      <protection locked="0"/>
    </xf>
    <xf numFmtId="42" fontId="7" fillId="0" borderId="20" xfId="0" applyNumberFormat="1" applyFont="1" applyBorder="1" applyAlignment="1" applyProtection="1">
      <protection locked="0"/>
    </xf>
    <xf numFmtId="165" fontId="7" fillId="0" borderId="0" xfId="1673" applyNumberFormat="1" applyFont="1"/>
    <xf numFmtId="3" fontId="7" fillId="0" borderId="0" xfId="1437" applyNumberFormat="1" applyFont="1" applyFill="1" applyAlignment="1" applyProtection="1">
      <alignment wrapText="1"/>
      <protection locked="0"/>
    </xf>
    <xf numFmtId="0" fontId="0" fillId="0" borderId="0" xfId="0" applyFill="1" applyBorder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0" fillId="0" borderId="10" xfId="0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  <xf numFmtId="4" fontId="11" fillId="0" borderId="10" xfId="0" applyNumberFormat="1" applyFont="1" applyFill="1" applyBorder="1" applyAlignment="1">
      <alignment horizontal="right" vertical="top"/>
    </xf>
    <xf numFmtId="14" fontId="0" fillId="0" borderId="10" xfId="0" applyNumberForma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0" fontId="10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0" fontId="0" fillId="0" borderId="39" xfId="0" applyFill="1" applyBorder="1" applyAlignment="1">
      <alignment horizontal="center"/>
    </xf>
    <xf numFmtId="0" fontId="108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98" fillId="0" borderId="0" xfId="6026" applyFont="1" applyFill="1" applyAlignment="1">
      <alignment horizontal="center"/>
    </xf>
    <xf numFmtId="199" fontId="98" fillId="0" borderId="0" xfId="0" applyNumberFormat="1" applyFont="1" applyFill="1" applyAlignment="1">
      <alignment horizontal="center"/>
    </xf>
    <xf numFmtId="0" fontId="98" fillId="0" borderId="0" xfId="0" applyFont="1" applyFill="1" applyAlignment="1">
      <alignment horizontal="center"/>
    </xf>
    <xf numFmtId="0" fontId="1" fillId="0" borderId="43" xfId="6026" applyFill="1" applyBorder="1"/>
    <xf numFmtId="166" fontId="0" fillId="0" borderId="20" xfId="1437" applyNumberFormat="1" applyFont="1" applyFill="1" applyBorder="1"/>
    <xf numFmtId="166" fontId="0" fillId="0" borderId="42" xfId="0" applyNumberFormat="1" applyFill="1" applyBorder="1"/>
    <xf numFmtId="0" fontId="1" fillId="0" borderId="0" xfId="6026" applyFill="1"/>
    <xf numFmtId="0" fontId="1" fillId="0" borderId="41" xfId="6026" applyFill="1" applyBorder="1"/>
    <xf numFmtId="166" fontId="0" fillId="0" borderId="19" xfId="1437" applyNumberFormat="1" applyFont="1" applyFill="1" applyBorder="1"/>
    <xf numFmtId="166" fontId="98" fillId="0" borderId="40" xfId="0" applyNumberFormat="1" applyFont="1" applyFill="1" applyBorder="1"/>
    <xf numFmtId="43" fontId="1" fillId="0" borderId="0" xfId="6026" applyNumberFormat="1" applyFill="1"/>
    <xf numFmtId="166" fontId="1" fillId="0" borderId="0" xfId="6026" applyNumberFormat="1" applyFill="1"/>
  </cellXfs>
  <cellStyles count="6028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3" xfId="6027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54" xfId="6026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0</xdr:row>
      <xdr:rowOff>0</xdr:rowOff>
    </xdr:from>
    <xdr:to>
      <xdr:col>24</xdr:col>
      <xdr:colOff>18445</xdr:colOff>
      <xdr:row>18</xdr:row>
      <xdr:rowOff>28167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7900" y="0"/>
          <a:ext cx="4838095" cy="3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514350</xdr:colOff>
      <xdr:row>12</xdr:row>
      <xdr:rowOff>25346</xdr:rowOff>
    </xdr:from>
    <xdr:to>
      <xdr:col>31</xdr:col>
      <xdr:colOff>580024</xdr:colOff>
      <xdr:row>51</xdr:row>
      <xdr:rowOff>46764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9575" y="2025596"/>
          <a:ext cx="7380874" cy="633649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12</xdr:row>
      <xdr:rowOff>28575</xdr:rowOff>
    </xdr:from>
    <xdr:to>
      <xdr:col>15</xdr:col>
      <xdr:colOff>450391</xdr:colOff>
      <xdr:row>41</xdr:row>
      <xdr:rowOff>18338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6" y="2028825"/>
          <a:ext cx="9175290" cy="468558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0</xdr:rowOff>
    </xdr:from>
    <xdr:to>
      <xdr:col>30</xdr:col>
      <xdr:colOff>102509</xdr:colOff>
      <xdr:row>78</xdr:row>
      <xdr:rowOff>66242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286875"/>
          <a:ext cx="18123809" cy="34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37" sqref="B37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72</v>
      </c>
      <c r="B6" s="4"/>
      <c r="C6" s="4"/>
      <c r="D6" s="4"/>
      <c r="E6" s="6"/>
    </row>
    <row r="7" spans="1:6">
      <c r="A7" s="41" t="s">
        <v>10</v>
      </c>
      <c r="B7" s="41"/>
      <c r="C7" s="41"/>
      <c r="D7" s="41"/>
      <c r="E7" s="4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38">
        <f>Colstrip!N3*1000</f>
        <v>2195159000</v>
      </c>
      <c r="F12" t="s">
        <v>25</v>
      </c>
    </row>
    <row r="13" spans="1:6">
      <c r="A13" s="13">
        <f t="shared" si="0"/>
        <v>2</v>
      </c>
      <c r="B13" s="1" t="s">
        <v>20</v>
      </c>
      <c r="C13" s="1"/>
      <c r="D13" s="1"/>
      <c r="E13" s="37">
        <f>'Montana Energy Tax'!G2</f>
        <v>0.05</v>
      </c>
    </row>
    <row r="14" spans="1:6">
      <c r="A14" s="13">
        <f t="shared" si="0"/>
        <v>3</v>
      </c>
      <c r="B14" s="1" t="s">
        <v>19</v>
      </c>
      <c r="C14" s="1"/>
      <c r="D14" s="1"/>
      <c r="E14" s="40">
        <f>+'Montana Energy Tax'!A2</f>
        <v>1.4999999999999999E-4</v>
      </c>
    </row>
    <row r="15" spans="1:6">
      <c r="A15" s="13">
        <f t="shared" si="0"/>
        <v>4</v>
      </c>
      <c r="B15" s="1" t="s">
        <v>23</v>
      </c>
      <c r="C15" s="1"/>
      <c r="D15" s="1"/>
      <c r="E15" s="36">
        <f>+E12*(1-E13)*E14</f>
        <v>312810.15749999997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21</v>
      </c>
      <c r="C17" s="1"/>
      <c r="D17" s="1"/>
      <c r="E17" s="40">
        <f>+'Montana Energy Tax'!C2</f>
        <v>2.0000000000000001E-4</v>
      </c>
    </row>
    <row r="18" spans="1:5">
      <c r="A18" s="13">
        <f t="shared" si="0"/>
        <v>7</v>
      </c>
      <c r="B18" s="1" t="s">
        <v>22</v>
      </c>
      <c r="C18" s="1"/>
      <c r="D18" s="1"/>
      <c r="E18" s="36">
        <f>+E17*E12</f>
        <v>439031.80000000005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751841.95750000002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'SAP 12MOE Dec 2024'!E18</f>
        <v>791962.41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40120.452500000014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8425.2950250000031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31695.157475000011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3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sqref="A1:XFD1048576"/>
    </sheetView>
  </sheetViews>
  <sheetFormatPr defaultRowHeight="12.75"/>
  <cols>
    <col min="1" max="1" width="33.5703125" style="44" customWidth="1"/>
    <col min="2" max="2" width="12.28515625" style="44" bestFit="1" customWidth="1"/>
    <col min="3" max="4" width="11.28515625" style="44" bestFit="1" customWidth="1"/>
    <col min="5" max="5" width="12.85546875" style="44" bestFit="1" customWidth="1"/>
    <col min="6" max="13" width="11.28515625" style="44" bestFit="1" customWidth="1"/>
    <col min="14" max="14" width="11.85546875" style="44" bestFit="1" customWidth="1"/>
    <col min="15" max="15" width="9.140625" style="44"/>
    <col min="16" max="16" width="11.7109375" style="44" bestFit="1" customWidth="1"/>
    <col min="17" max="16384" width="9.140625" style="44"/>
  </cols>
  <sheetData>
    <row r="1" spans="1:16" ht="38.25">
      <c r="A1" s="42" t="s">
        <v>31</v>
      </c>
      <c r="B1" s="42" t="s">
        <v>32</v>
      </c>
      <c r="C1" s="43" t="s">
        <v>33</v>
      </c>
      <c r="D1" s="42" t="s">
        <v>34</v>
      </c>
      <c r="E1" s="42" t="s">
        <v>35</v>
      </c>
      <c r="F1" s="43" t="s">
        <v>36</v>
      </c>
      <c r="G1" s="42" t="s">
        <v>37</v>
      </c>
      <c r="H1" s="42" t="s">
        <v>38</v>
      </c>
      <c r="I1" s="42" t="s">
        <v>39</v>
      </c>
      <c r="J1" s="43" t="s">
        <v>40</v>
      </c>
      <c r="K1" s="42" t="s">
        <v>41</v>
      </c>
      <c r="L1" s="43" t="s">
        <v>42</v>
      </c>
      <c r="M1" s="42" t="s">
        <v>43</v>
      </c>
      <c r="N1" s="42" t="s">
        <v>44</v>
      </c>
      <c r="O1" s="42" t="s">
        <v>45</v>
      </c>
      <c r="P1" s="42" t="s">
        <v>46</v>
      </c>
    </row>
    <row r="2" spans="1:16">
      <c r="A2" s="45" t="s">
        <v>47</v>
      </c>
      <c r="B2" s="45" t="s">
        <v>48</v>
      </c>
      <c r="C2" s="45" t="s">
        <v>49</v>
      </c>
      <c r="D2" s="45" t="s">
        <v>50</v>
      </c>
      <c r="E2" s="46">
        <v>40315.69</v>
      </c>
      <c r="F2" s="45" t="s">
        <v>51</v>
      </c>
      <c r="G2" s="45" t="s">
        <v>52</v>
      </c>
      <c r="H2" s="45" t="s">
        <v>63</v>
      </c>
      <c r="I2" s="45" t="s">
        <v>54</v>
      </c>
      <c r="J2" s="45" t="s">
        <v>54</v>
      </c>
      <c r="K2" s="45" t="s">
        <v>55</v>
      </c>
      <c r="L2" s="45" t="s">
        <v>56</v>
      </c>
      <c r="M2" s="45" t="s">
        <v>57</v>
      </c>
      <c r="N2" s="45" t="s">
        <v>58</v>
      </c>
      <c r="O2" s="45" t="s">
        <v>59</v>
      </c>
      <c r="P2" s="47">
        <v>45303</v>
      </c>
    </row>
    <row r="3" spans="1:16">
      <c r="A3" s="45" t="s">
        <v>47</v>
      </c>
      <c r="B3" s="45" t="s">
        <v>48</v>
      </c>
      <c r="C3" s="45" t="s">
        <v>49</v>
      </c>
      <c r="D3" s="45" t="s">
        <v>50</v>
      </c>
      <c r="E3" s="46">
        <v>77200</v>
      </c>
      <c r="F3" s="45" t="s">
        <v>51</v>
      </c>
      <c r="G3" s="45" t="s">
        <v>52</v>
      </c>
      <c r="H3" s="45" t="s">
        <v>53</v>
      </c>
      <c r="I3" s="45" t="s">
        <v>54</v>
      </c>
      <c r="J3" s="45" t="s">
        <v>54</v>
      </c>
      <c r="K3" s="45" t="s">
        <v>55</v>
      </c>
      <c r="L3" s="45" t="s">
        <v>56</v>
      </c>
      <c r="M3" s="45" t="s">
        <v>57</v>
      </c>
      <c r="N3" s="45" t="s">
        <v>58</v>
      </c>
      <c r="O3" s="45" t="s">
        <v>59</v>
      </c>
      <c r="P3" s="47">
        <v>45316</v>
      </c>
    </row>
    <row r="4" spans="1:16">
      <c r="A4" s="45" t="s">
        <v>47</v>
      </c>
      <c r="B4" s="45" t="s">
        <v>48</v>
      </c>
      <c r="C4" s="45" t="s">
        <v>49</v>
      </c>
      <c r="D4" s="45" t="s">
        <v>50</v>
      </c>
      <c r="E4" s="46">
        <v>77200</v>
      </c>
      <c r="F4" s="45" t="s">
        <v>51</v>
      </c>
      <c r="G4" s="45" t="s">
        <v>52</v>
      </c>
      <c r="H4" s="45" t="s">
        <v>53</v>
      </c>
      <c r="I4" s="45" t="s">
        <v>60</v>
      </c>
      <c r="J4" s="45" t="s">
        <v>54</v>
      </c>
      <c r="K4" s="45" t="s">
        <v>55</v>
      </c>
      <c r="L4" s="45" t="s">
        <v>56</v>
      </c>
      <c r="M4" s="45" t="s">
        <v>57</v>
      </c>
      <c r="N4" s="45" t="s">
        <v>58</v>
      </c>
      <c r="O4" s="45" t="s">
        <v>59</v>
      </c>
      <c r="P4" s="47">
        <v>45347</v>
      </c>
    </row>
    <row r="5" spans="1:16">
      <c r="A5" s="45" t="s">
        <v>47</v>
      </c>
      <c r="B5" s="45" t="s">
        <v>48</v>
      </c>
      <c r="C5" s="45" t="s">
        <v>49</v>
      </c>
      <c r="D5" s="45" t="s">
        <v>50</v>
      </c>
      <c r="E5" s="46">
        <v>77200</v>
      </c>
      <c r="F5" s="45" t="s">
        <v>51</v>
      </c>
      <c r="G5" s="45" t="s">
        <v>52</v>
      </c>
      <c r="H5" s="45" t="s">
        <v>53</v>
      </c>
      <c r="I5" s="45" t="s">
        <v>61</v>
      </c>
      <c r="J5" s="45" t="s">
        <v>54</v>
      </c>
      <c r="K5" s="45" t="s">
        <v>55</v>
      </c>
      <c r="L5" s="45" t="s">
        <v>56</v>
      </c>
      <c r="M5" s="45" t="s">
        <v>57</v>
      </c>
      <c r="N5" s="45" t="s">
        <v>58</v>
      </c>
      <c r="O5" s="45" t="s">
        <v>59</v>
      </c>
      <c r="P5" s="47">
        <v>45376</v>
      </c>
    </row>
    <row r="6" spans="1:16">
      <c r="A6" s="45" t="s">
        <v>47</v>
      </c>
      <c r="B6" s="45" t="s">
        <v>48</v>
      </c>
      <c r="C6" s="45" t="s">
        <v>49</v>
      </c>
      <c r="D6" s="45" t="s">
        <v>50</v>
      </c>
      <c r="E6" s="46">
        <v>-14679.34</v>
      </c>
      <c r="F6" s="45" t="s">
        <v>51</v>
      </c>
      <c r="G6" s="45" t="s">
        <v>52</v>
      </c>
      <c r="H6" s="45" t="s">
        <v>63</v>
      </c>
      <c r="I6" s="45" t="s">
        <v>62</v>
      </c>
      <c r="J6" s="45" t="s">
        <v>54</v>
      </c>
      <c r="K6" s="45" t="s">
        <v>55</v>
      </c>
      <c r="L6" s="45" t="s">
        <v>56</v>
      </c>
      <c r="M6" s="45" t="s">
        <v>57</v>
      </c>
      <c r="N6" s="45" t="s">
        <v>58</v>
      </c>
      <c r="O6" s="45" t="s">
        <v>59</v>
      </c>
      <c r="P6" s="47">
        <v>45405</v>
      </c>
    </row>
    <row r="7" spans="1:16">
      <c r="A7" s="45" t="s">
        <v>47</v>
      </c>
      <c r="B7" s="45" t="s">
        <v>48</v>
      </c>
      <c r="C7" s="45" t="s">
        <v>49</v>
      </c>
      <c r="D7" s="45" t="s">
        <v>50</v>
      </c>
      <c r="E7" s="46">
        <v>77200</v>
      </c>
      <c r="F7" s="45" t="s">
        <v>51</v>
      </c>
      <c r="G7" s="45" t="s">
        <v>52</v>
      </c>
      <c r="H7" s="45" t="s">
        <v>53</v>
      </c>
      <c r="I7" s="45" t="s">
        <v>62</v>
      </c>
      <c r="J7" s="45" t="s">
        <v>54</v>
      </c>
      <c r="K7" s="45" t="s">
        <v>55</v>
      </c>
      <c r="L7" s="45" t="s">
        <v>56</v>
      </c>
      <c r="M7" s="45" t="s">
        <v>57</v>
      </c>
      <c r="N7" s="45" t="s">
        <v>58</v>
      </c>
      <c r="O7" s="45" t="s">
        <v>59</v>
      </c>
      <c r="P7" s="47">
        <v>45407</v>
      </c>
    </row>
    <row r="8" spans="1:16">
      <c r="A8" s="45" t="s">
        <v>47</v>
      </c>
      <c r="B8" s="45" t="s">
        <v>48</v>
      </c>
      <c r="C8" s="45" t="s">
        <v>49</v>
      </c>
      <c r="D8" s="45" t="s">
        <v>50</v>
      </c>
      <c r="E8" s="46">
        <v>77200</v>
      </c>
      <c r="F8" s="45" t="s">
        <v>51</v>
      </c>
      <c r="G8" s="45" t="s">
        <v>52</v>
      </c>
      <c r="H8" s="45" t="s">
        <v>53</v>
      </c>
      <c r="I8" s="45" t="s">
        <v>64</v>
      </c>
      <c r="J8" s="45" t="s">
        <v>54</v>
      </c>
      <c r="K8" s="45" t="s">
        <v>55</v>
      </c>
      <c r="L8" s="45" t="s">
        <v>56</v>
      </c>
      <c r="M8" s="45" t="s">
        <v>57</v>
      </c>
      <c r="N8" s="45" t="s">
        <v>58</v>
      </c>
      <c r="O8" s="45" t="s">
        <v>59</v>
      </c>
      <c r="P8" s="47">
        <v>45437</v>
      </c>
    </row>
    <row r="9" spans="1:16">
      <c r="A9" s="45" t="s">
        <v>47</v>
      </c>
      <c r="B9" s="45" t="s">
        <v>48</v>
      </c>
      <c r="C9" s="45" t="s">
        <v>49</v>
      </c>
      <c r="D9" s="45" t="s">
        <v>50</v>
      </c>
      <c r="E9" s="46">
        <v>77200</v>
      </c>
      <c r="F9" s="45" t="s">
        <v>51</v>
      </c>
      <c r="G9" s="45" t="s">
        <v>52</v>
      </c>
      <c r="H9" s="45" t="s">
        <v>53</v>
      </c>
      <c r="I9" s="45" t="s">
        <v>65</v>
      </c>
      <c r="J9" s="45" t="s">
        <v>54</v>
      </c>
      <c r="K9" s="45" t="s">
        <v>55</v>
      </c>
      <c r="L9" s="45" t="s">
        <v>56</v>
      </c>
      <c r="M9" s="45" t="s">
        <v>57</v>
      </c>
      <c r="N9" s="45" t="s">
        <v>58</v>
      </c>
      <c r="O9" s="45" t="s">
        <v>59</v>
      </c>
      <c r="P9" s="47">
        <v>45468</v>
      </c>
    </row>
    <row r="10" spans="1:16">
      <c r="A10" s="45" t="s">
        <v>47</v>
      </c>
      <c r="B10" s="45" t="s">
        <v>48</v>
      </c>
      <c r="C10" s="45" t="s">
        <v>49</v>
      </c>
      <c r="D10" s="45" t="s">
        <v>50</v>
      </c>
      <c r="E10" s="46">
        <v>-144940.79</v>
      </c>
      <c r="F10" s="45" t="s">
        <v>51</v>
      </c>
      <c r="G10" s="45" t="s">
        <v>52</v>
      </c>
      <c r="H10" s="45" t="s">
        <v>63</v>
      </c>
      <c r="I10" s="45" t="s">
        <v>66</v>
      </c>
      <c r="J10" s="45" t="s">
        <v>54</v>
      </c>
      <c r="K10" s="45" t="s">
        <v>55</v>
      </c>
      <c r="L10" s="45" t="s">
        <v>56</v>
      </c>
      <c r="M10" s="45" t="s">
        <v>57</v>
      </c>
      <c r="N10" s="45" t="s">
        <v>58</v>
      </c>
      <c r="O10" s="45" t="s">
        <v>59</v>
      </c>
      <c r="P10" s="47">
        <v>45490</v>
      </c>
    </row>
    <row r="11" spans="1:16">
      <c r="A11" s="45" t="s">
        <v>47</v>
      </c>
      <c r="B11" s="45" t="s">
        <v>48</v>
      </c>
      <c r="C11" s="45" t="s">
        <v>49</v>
      </c>
      <c r="D11" s="45" t="s">
        <v>50</v>
      </c>
      <c r="E11" s="46">
        <v>77200</v>
      </c>
      <c r="F11" s="45" t="s">
        <v>51</v>
      </c>
      <c r="G11" s="45" t="s">
        <v>52</v>
      </c>
      <c r="H11" s="45" t="s">
        <v>53</v>
      </c>
      <c r="I11" s="45" t="s">
        <v>66</v>
      </c>
      <c r="J11" s="45" t="s">
        <v>54</v>
      </c>
      <c r="K11" s="45" t="s">
        <v>55</v>
      </c>
      <c r="L11" s="45" t="s">
        <v>56</v>
      </c>
      <c r="M11" s="45" t="s">
        <v>57</v>
      </c>
      <c r="N11" s="45" t="s">
        <v>58</v>
      </c>
      <c r="O11" s="45" t="s">
        <v>59</v>
      </c>
      <c r="P11" s="47">
        <v>45498</v>
      </c>
    </row>
    <row r="12" spans="1:16">
      <c r="A12" s="45" t="s">
        <v>47</v>
      </c>
      <c r="B12" s="45" t="s">
        <v>48</v>
      </c>
      <c r="C12" s="45" t="s">
        <v>49</v>
      </c>
      <c r="D12" s="45" t="s">
        <v>50</v>
      </c>
      <c r="E12" s="46">
        <v>77200</v>
      </c>
      <c r="F12" s="45" t="s">
        <v>51</v>
      </c>
      <c r="G12" s="45" t="s">
        <v>52</v>
      </c>
      <c r="H12" s="45" t="s">
        <v>53</v>
      </c>
      <c r="I12" s="45" t="s">
        <v>67</v>
      </c>
      <c r="J12" s="45" t="s">
        <v>54</v>
      </c>
      <c r="K12" s="45" t="s">
        <v>55</v>
      </c>
      <c r="L12" s="45" t="s">
        <v>56</v>
      </c>
      <c r="M12" s="45" t="s">
        <v>57</v>
      </c>
      <c r="N12" s="45" t="s">
        <v>58</v>
      </c>
      <c r="O12" s="45" t="s">
        <v>59</v>
      </c>
      <c r="P12" s="47">
        <v>45529</v>
      </c>
    </row>
    <row r="13" spans="1:16">
      <c r="A13" s="45" t="s">
        <v>47</v>
      </c>
      <c r="B13" s="45" t="s">
        <v>48</v>
      </c>
      <c r="C13" s="45" t="s">
        <v>49</v>
      </c>
      <c r="D13" s="45" t="s">
        <v>50</v>
      </c>
      <c r="E13" s="46">
        <v>77200</v>
      </c>
      <c r="F13" s="45" t="s">
        <v>51</v>
      </c>
      <c r="G13" s="45" t="s">
        <v>52</v>
      </c>
      <c r="H13" s="45" t="s">
        <v>53</v>
      </c>
      <c r="I13" s="45" t="s">
        <v>68</v>
      </c>
      <c r="J13" s="45" t="s">
        <v>54</v>
      </c>
      <c r="K13" s="45" t="s">
        <v>55</v>
      </c>
      <c r="L13" s="45" t="s">
        <v>56</v>
      </c>
      <c r="M13" s="45" t="s">
        <v>57</v>
      </c>
      <c r="N13" s="45" t="s">
        <v>58</v>
      </c>
      <c r="O13" s="45" t="s">
        <v>59</v>
      </c>
      <c r="P13" s="47">
        <v>45560</v>
      </c>
    </row>
    <row r="14" spans="1:16">
      <c r="A14" s="45" t="s">
        <v>47</v>
      </c>
      <c r="B14" s="45" t="s">
        <v>48</v>
      </c>
      <c r="C14" s="45" t="s">
        <v>49</v>
      </c>
      <c r="D14" s="45" t="s">
        <v>50</v>
      </c>
      <c r="E14" s="46">
        <v>-15133.15</v>
      </c>
      <c r="F14" s="45" t="s">
        <v>51</v>
      </c>
      <c r="G14" s="45" t="s">
        <v>52</v>
      </c>
      <c r="H14" s="45" t="s">
        <v>63</v>
      </c>
      <c r="I14" s="45" t="s">
        <v>69</v>
      </c>
      <c r="J14" s="45" t="s">
        <v>54</v>
      </c>
      <c r="K14" s="45" t="s">
        <v>55</v>
      </c>
      <c r="L14" s="45" t="s">
        <v>56</v>
      </c>
      <c r="M14" s="45" t="s">
        <v>57</v>
      </c>
      <c r="N14" s="45" t="s">
        <v>58</v>
      </c>
      <c r="O14" s="45" t="s">
        <v>59</v>
      </c>
      <c r="P14" s="47">
        <v>45581</v>
      </c>
    </row>
    <row r="15" spans="1:16">
      <c r="A15" s="45" t="s">
        <v>47</v>
      </c>
      <c r="B15" s="45" t="s">
        <v>48</v>
      </c>
      <c r="C15" s="45" t="s">
        <v>49</v>
      </c>
      <c r="D15" s="45" t="s">
        <v>50</v>
      </c>
      <c r="E15" s="46">
        <v>77200</v>
      </c>
      <c r="F15" s="45" t="s">
        <v>51</v>
      </c>
      <c r="G15" s="45" t="s">
        <v>52</v>
      </c>
      <c r="H15" s="45" t="s">
        <v>53</v>
      </c>
      <c r="I15" s="45" t="s">
        <v>69</v>
      </c>
      <c r="J15" s="45" t="s">
        <v>54</v>
      </c>
      <c r="K15" s="45" t="s">
        <v>55</v>
      </c>
      <c r="L15" s="45" t="s">
        <v>56</v>
      </c>
      <c r="M15" s="45" t="s">
        <v>57</v>
      </c>
      <c r="N15" s="45" t="s">
        <v>58</v>
      </c>
      <c r="O15" s="45" t="s">
        <v>59</v>
      </c>
      <c r="P15" s="47">
        <v>45590</v>
      </c>
    </row>
    <row r="16" spans="1:16">
      <c r="A16" s="45" t="s">
        <v>47</v>
      </c>
      <c r="B16" s="45" t="s">
        <v>48</v>
      </c>
      <c r="C16" s="45" t="s">
        <v>49</v>
      </c>
      <c r="D16" s="45" t="s">
        <v>50</v>
      </c>
      <c r="E16" s="46">
        <v>77200</v>
      </c>
      <c r="F16" s="45" t="s">
        <v>51</v>
      </c>
      <c r="G16" s="45" t="s">
        <v>52</v>
      </c>
      <c r="H16" s="45" t="s">
        <v>53</v>
      </c>
      <c r="I16" s="45" t="s">
        <v>70</v>
      </c>
      <c r="J16" s="45" t="s">
        <v>54</v>
      </c>
      <c r="K16" s="45" t="s">
        <v>55</v>
      </c>
      <c r="L16" s="45" t="s">
        <v>56</v>
      </c>
      <c r="M16" s="45" t="s">
        <v>57</v>
      </c>
      <c r="N16" s="45" t="s">
        <v>58</v>
      </c>
      <c r="O16" s="45" t="s">
        <v>59</v>
      </c>
      <c r="P16" s="47">
        <v>45621</v>
      </c>
    </row>
    <row r="17" spans="1:16">
      <c r="A17" s="45" t="s">
        <v>47</v>
      </c>
      <c r="B17" s="45" t="s">
        <v>48</v>
      </c>
      <c r="C17" s="45" t="s">
        <v>49</v>
      </c>
      <c r="D17" s="45" t="s">
        <v>50</v>
      </c>
      <c r="E17" s="46">
        <v>77200</v>
      </c>
      <c r="F17" s="45" t="s">
        <v>51</v>
      </c>
      <c r="G17" s="45" t="s">
        <v>52</v>
      </c>
      <c r="H17" s="45" t="s">
        <v>53</v>
      </c>
      <c r="I17" s="45" t="s">
        <v>71</v>
      </c>
      <c r="J17" s="45" t="s">
        <v>54</v>
      </c>
      <c r="K17" s="45" t="s">
        <v>55</v>
      </c>
      <c r="L17" s="45" t="s">
        <v>56</v>
      </c>
      <c r="M17" s="45" t="s">
        <v>57</v>
      </c>
      <c r="N17" s="45" t="s">
        <v>58</v>
      </c>
      <c r="O17" s="45" t="s">
        <v>59</v>
      </c>
      <c r="P17" s="47">
        <v>45651</v>
      </c>
    </row>
    <row r="18" spans="1:16">
      <c r="A18" s="42" t="s">
        <v>50</v>
      </c>
      <c r="B18" s="42" t="s">
        <v>50</v>
      </c>
      <c r="C18" s="42" t="s">
        <v>50</v>
      </c>
      <c r="D18" s="42" t="s">
        <v>50</v>
      </c>
      <c r="E18" s="48">
        <v>791962.41</v>
      </c>
      <c r="F18" s="42" t="s">
        <v>50</v>
      </c>
      <c r="G18" s="42" t="s">
        <v>50</v>
      </c>
      <c r="H18" s="42" t="s">
        <v>50</v>
      </c>
      <c r="I18" s="42" t="s">
        <v>50</v>
      </c>
      <c r="J18" s="42" t="s">
        <v>50</v>
      </c>
      <c r="K18" s="42" t="s">
        <v>50</v>
      </c>
      <c r="L18" s="42" t="s">
        <v>50</v>
      </c>
      <c r="M18" s="42" t="s">
        <v>50</v>
      </c>
      <c r="N18" s="42" t="s">
        <v>50</v>
      </c>
      <c r="O18" s="42" t="s">
        <v>50</v>
      </c>
      <c r="P18" s="49"/>
    </row>
    <row r="19" spans="1:1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6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6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31" zoomScale="70" zoomScaleNormal="70" workbookViewId="0">
      <selection activeCell="K51" sqref="K51"/>
    </sheetView>
  </sheetViews>
  <sheetFormatPr defaultRowHeight="12.75"/>
  <cols>
    <col min="1" max="1" width="19.85546875" style="44" bestFit="1" customWidth="1"/>
    <col min="2" max="2" width="2.140625" style="44" bestFit="1" customWidth="1"/>
    <col min="3" max="3" width="8.140625" style="44" customWidth="1"/>
    <col min="4" max="4" width="2.5703125" style="44" bestFit="1" customWidth="1"/>
    <col min="5" max="16384" width="9.140625" style="44"/>
  </cols>
  <sheetData>
    <row r="1" spans="1:23">
      <c r="A1" s="44" t="s">
        <v>17</v>
      </c>
      <c r="G1" s="44" t="s">
        <v>24</v>
      </c>
    </row>
    <row r="2" spans="1:23">
      <c r="A2" s="44">
        <v>1.4999999999999999E-4</v>
      </c>
      <c r="B2" s="50" t="s">
        <v>16</v>
      </c>
      <c r="C2" s="44">
        <v>2.0000000000000001E-4</v>
      </c>
      <c r="D2" s="44" t="s">
        <v>18</v>
      </c>
      <c r="E2" s="44">
        <f>+C2+A2</f>
        <v>3.5E-4</v>
      </c>
      <c r="G2" s="44">
        <v>0.05</v>
      </c>
    </row>
    <row r="3" spans="1:23">
      <c r="B3" s="50"/>
    </row>
    <row r="5" spans="1:23">
      <c r="A5" s="51"/>
    </row>
    <row r="6" spans="1:23" ht="15.75">
      <c r="A6" s="52"/>
    </row>
    <row r="8" spans="1:23">
      <c r="A8" s="51"/>
    </row>
    <row r="9" spans="1:23" ht="13.5" thickBot="1">
      <c r="F9" s="53" t="s">
        <v>74</v>
      </c>
      <c r="W9" s="53" t="s">
        <v>74</v>
      </c>
    </row>
    <row r="10" spans="1:23" ht="13.5" thickBot="1">
      <c r="F10" s="54" t="s">
        <v>26</v>
      </c>
      <c r="W10" s="54" t="s">
        <v>26</v>
      </c>
    </row>
    <row r="11" spans="1:23">
      <c r="C11" s="55" t="s">
        <v>14</v>
      </c>
      <c r="F11" s="44" t="s">
        <v>75</v>
      </c>
      <c r="Q11" s="51" t="s">
        <v>15</v>
      </c>
      <c r="W11" s="44" t="s">
        <v>73</v>
      </c>
    </row>
    <row r="15" spans="1:23">
      <c r="W15" s="56"/>
    </row>
    <row r="54" spans="1:1">
      <c r="A54" s="55" t="s">
        <v>78</v>
      </c>
    </row>
    <row r="55" spans="1:1">
      <c r="A55" s="44" t="s">
        <v>76</v>
      </c>
    </row>
    <row r="56" spans="1:1">
      <c r="A56" s="44" t="s">
        <v>77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15" sqref="C15"/>
    </sheetView>
  </sheetViews>
  <sheetFormatPr defaultRowHeight="15"/>
  <cols>
    <col min="1" max="1" width="13.5703125" style="63" customWidth="1"/>
    <col min="2" max="13" width="15.42578125" style="63" bestFit="1" customWidth="1"/>
    <col min="14" max="14" width="20" style="63" bestFit="1" customWidth="1"/>
    <col min="15" max="15" width="13.28515625" style="63" bestFit="1" customWidth="1"/>
    <col min="16" max="16384" width="9.140625" style="63"/>
  </cols>
  <sheetData>
    <row r="1" spans="1:14" s="57" customFormat="1">
      <c r="A1" s="57" t="s">
        <v>27</v>
      </c>
      <c r="B1" s="58">
        <v>45292</v>
      </c>
      <c r="C1" s="58">
        <v>45323</v>
      </c>
      <c r="D1" s="58">
        <v>45352</v>
      </c>
      <c r="E1" s="58">
        <v>45383</v>
      </c>
      <c r="F1" s="58">
        <v>45413</v>
      </c>
      <c r="G1" s="58">
        <v>45444</v>
      </c>
      <c r="H1" s="58">
        <v>45474</v>
      </c>
      <c r="I1" s="58">
        <v>45505</v>
      </c>
      <c r="J1" s="58">
        <v>45536</v>
      </c>
      <c r="K1" s="58">
        <v>45566</v>
      </c>
      <c r="L1" s="58">
        <v>45597</v>
      </c>
      <c r="M1" s="58">
        <v>45627</v>
      </c>
      <c r="N1" s="59" t="s">
        <v>28</v>
      </c>
    </row>
    <row r="2" spans="1:14">
      <c r="A2" s="60" t="s">
        <v>29</v>
      </c>
      <c r="B2" s="61">
        <v>0</v>
      </c>
      <c r="C2" s="61">
        <v>0</v>
      </c>
      <c r="D2" s="61">
        <v>0</v>
      </c>
      <c r="E2" s="61">
        <v>0</v>
      </c>
      <c r="F2" s="61">
        <v>0</v>
      </c>
      <c r="G2" s="61">
        <v>0</v>
      </c>
      <c r="H2" s="61">
        <v>0</v>
      </c>
      <c r="I2" s="61">
        <v>0</v>
      </c>
      <c r="J2" s="61">
        <v>0</v>
      </c>
      <c r="K2" s="61">
        <v>0</v>
      </c>
      <c r="L2" s="61">
        <v>0</v>
      </c>
      <c r="M2" s="61">
        <v>0</v>
      </c>
      <c r="N2" s="62">
        <f>SUM(B2:M2)</f>
        <v>0</v>
      </c>
    </row>
    <row r="3" spans="1:14">
      <c r="A3" s="64" t="s">
        <v>30</v>
      </c>
      <c r="B3" s="65">
        <v>246280</v>
      </c>
      <c r="C3" s="65">
        <v>222178</v>
      </c>
      <c r="D3" s="65">
        <v>164887</v>
      </c>
      <c r="E3" s="65">
        <v>157763</v>
      </c>
      <c r="F3" s="65">
        <v>38286</v>
      </c>
      <c r="G3" s="65">
        <v>56970</v>
      </c>
      <c r="H3" s="65">
        <v>171052</v>
      </c>
      <c r="I3" s="65">
        <v>226170</v>
      </c>
      <c r="J3" s="65">
        <v>234798</v>
      </c>
      <c r="K3" s="65">
        <v>224592</v>
      </c>
      <c r="L3" s="65">
        <v>186124</v>
      </c>
      <c r="M3" s="65">
        <v>266059</v>
      </c>
      <c r="N3" s="66">
        <f>SUM(B3:M3)</f>
        <v>2195159</v>
      </c>
    </row>
    <row r="4" spans="1:1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>
      <c r="N5" s="68"/>
    </row>
    <row r="6" spans="1:14">
      <c r="N6" s="68"/>
    </row>
    <row r="7" spans="1:14">
      <c r="N7" s="68"/>
    </row>
    <row r="8" spans="1:14">
      <c r="N8" s="68"/>
    </row>
    <row r="9" spans="1:14">
      <c r="N9" s="68"/>
    </row>
    <row r="10" spans="1:14">
      <c r="N10" s="68"/>
    </row>
    <row r="11" spans="1:14">
      <c r="N11" s="6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1C01E2-A3A9-47AD-BF0E-859A10C8B3BC}"/>
</file>

<file path=customXml/itemProps2.xml><?xml version="1.0" encoding="utf-8"?>
<ds:datastoreItem xmlns:ds="http://schemas.openxmlformats.org/officeDocument/2006/customXml" ds:itemID="{FED5AAAC-D84B-4EE2-96DE-458244B53967}"/>
</file>

<file path=customXml/itemProps3.xml><?xml version="1.0" encoding="utf-8"?>
<ds:datastoreItem xmlns:ds="http://schemas.openxmlformats.org/officeDocument/2006/customXml" ds:itemID="{8655E820-D74F-4846-A44D-B1D79BCA90F2}"/>
</file>

<file path=customXml/itemProps4.xml><?xml version="1.0" encoding="utf-8"?>
<ds:datastoreItem xmlns:ds="http://schemas.openxmlformats.org/officeDocument/2006/customXml" ds:itemID="{DE8BB66E-492F-4BF0-ABA2-95EDF1EA0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2024</vt:lpstr>
      <vt:lpstr>Montana Energy Tax</vt:lpstr>
      <vt:lpstr>Colstrip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DiMasso, James</cp:lastModifiedBy>
  <cp:lastPrinted>2010-05-10T16:31:27Z</cp:lastPrinted>
  <dcterms:created xsi:type="dcterms:W3CDTF">2003-08-20T16:45:04Z</dcterms:created>
  <dcterms:modified xsi:type="dcterms:W3CDTF">2025-03-27T18:42:40Z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0x0101006E56B4D1795A2E4DB2F0B01679ED314A00BFC112CBC298CC4D8D30AFC02D6F87A6</vt:lpwstr>
  </property>
  <property fmtid="{D5CDD505-2E9C-101B-9397-08002B2CF9AE}" pid="3" name="_docset_NoMedatataSyncRequired">
    <vt:lpwstr>False</vt:lpwstr>
  </property>
</Properties>
</file>